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D:\Practice Excel\Self practice sheet\Excel\"/>
    </mc:Choice>
  </mc:AlternateContent>
  <xr:revisionPtr revIDLastSave="0" documentId="13_ncr:1_{3FEA0CFB-9292-424F-B895-103964DB1710}" xr6:coauthVersionLast="47" xr6:coauthVersionMax="47" xr10:uidLastSave="{00000000-0000-0000-0000-000000000000}"/>
  <bookViews>
    <workbookView xWindow="-108" yWindow="-108" windowWidth="23256" windowHeight="12456" xr2:uid="{00000000-000D-0000-FFFF-FFFF00000000}"/>
  </bookViews>
  <sheets>
    <sheet name="Monthly Score Board" sheetId="4" r:id="rId1"/>
    <sheet name="Research" sheetId="1" r:id="rId2"/>
    <sheet name="Sheet1" sheetId="2" r:id="rId3"/>
  </sheets>
  <definedNames>
    <definedName name="Slicer_Lead_Ldap">#N/A</definedName>
    <definedName name="Slicer_Ratings">#N/A</definedName>
    <definedName name="Slicer_Task_Name_Group">#N/A</definedName>
    <definedName name="Z_0801E4D5_A1F2_48E2_A4F8_0268CA83A4F5_.wvu.FilterData" localSheetId="1" hidden="1">Research!$A$1:$M$348</definedName>
  </definedNames>
  <calcPr calcId="191029"/>
  <customWorkbookViews>
    <customWorkbookView name="Filter 1" guid="{0801E4D5-A1F2-48E2-A4F8-0268CA83A4F5}" maximized="1" windowWidth="0" windowHeight="0" activeSheetId="0"/>
  </customWorkbookViews>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32" i="4" l="1"/>
  <c r="S28" i="4"/>
  <c r="S24" i="4"/>
  <c r="S20" i="4"/>
  <c r="S16" i="4"/>
  <c r="S12" i="4"/>
  <c r="S8" i="4"/>
  <c r="G21" i="1"/>
  <c r="G18" i="1"/>
  <c r="G15" i="1"/>
  <c r="H14" i="1"/>
  <c r="G12" i="1"/>
  <c r="G9" i="1"/>
  <c r="G6" i="1"/>
  <c r="G2" i="1"/>
  <c r="O2" i="1" a="1"/>
  <c r="O2" i="1" s="1"/>
  <c r="O3" i="1" s="1" a="1"/>
  <c r="O3" i="1" s="1"/>
  <c r="N2" i="1" a="1"/>
  <c r="N2" i="1" s="1"/>
  <c r="K21" i="1"/>
  <c r="J21" i="1"/>
  <c r="I21" i="1"/>
  <c r="H21" i="1"/>
  <c r="K20" i="1"/>
  <c r="J20" i="1"/>
  <c r="I20" i="1"/>
  <c r="K19" i="1"/>
  <c r="J19" i="1"/>
  <c r="I19" i="1"/>
  <c r="H19" i="1"/>
  <c r="K18" i="1"/>
  <c r="J18" i="1"/>
  <c r="I18" i="1"/>
  <c r="H18" i="1"/>
  <c r="K17" i="1"/>
  <c r="J17" i="1"/>
  <c r="I17" i="1"/>
  <c r="H17" i="1"/>
  <c r="K16" i="1"/>
  <c r="J16" i="1"/>
  <c r="I16" i="1"/>
  <c r="H16" i="1"/>
  <c r="K15" i="1"/>
  <c r="J15" i="1"/>
  <c r="I15" i="1"/>
  <c r="H15" i="1"/>
  <c r="K14" i="1"/>
  <c r="J14" i="1"/>
  <c r="I14" i="1"/>
  <c r="K13" i="1"/>
  <c r="J13" i="1"/>
  <c r="I13" i="1"/>
  <c r="H13" i="1"/>
  <c r="K12" i="1"/>
  <c r="J12" i="1"/>
  <c r="I12" i="1"/>
  <c r="H12" i="1"/>
  <c r="K11" i="1"/>
  <c r="J11" i="1"/>
  <c r="I11" i="1"/>
  <c r="H11" i="1"/>
  <c r="K10" i="1"/>
  <c r="J10" i="1"/>
  <c r="I10" i="1"/>
  <c r="H10" i="1"/>
  <c r="K9" i="1"/>
  <c r="J9" i="1"/>
  <c r="I9" i="1"/>
  <c r="H9" i="1"/>
  <c r="K8" i="1"/>
  <c r="J8" i="1"/>
  <c r="I8" i="1"/>
  <c r="H8" i="1"/>
  <c r="K7" i="1"/>
  <c r="J7" i="1"/>
  <c r="I7" i="1"/>
  <c r="H7" i="1"/>
  <c r="K6" i="1"/>
  <c r="J6" i="1"/>
  <c r="I6" i="1"/>
  <c r="H6" i="1"/>
  <c r="K5" i="1"/>
  <c r="J5" i="1"/>
  <c r="I5" i="1"/>
  <c r="H5" i="1"/>
  <c r="K4" i="1"/>
  <c r="J4" i="1"/>
  <c r="I4" i="1"/>
  <c r="H4" i="1"/>
  <c r="K3" i="1"/>
  <c r="J3" i="1"/>
  <c r="I3" i="1"/>
  <c r="H3" i="1"/>
  <c r="K2" i="1"/>
  <c r="J2" i="1"/>
  <c r="I2" i="1"/>
  <c r="H2" i="1"/>
  <c r="O4" i="1" l="1" a="1"/>
  <c r="O4" i="1" s="1"/>
  <c r="N3" i="1" a="1"/>
  <c r="N3" i="1" s="1"/>
  <c r="O5" i="1" l="1" a="1"/>
  <c r="O5" i="1" s="1"/>
  <c r="O6" i="1" s="1" a="1"/>
  <c r="O6" i="1" s="1"/>
  <c r="N4" i="1" a="1"/>
  <c r="N4" i="1" s="1"/>
  <c r="N5" i="1" s="1" a="1"/>
  <c r="N5" i="1" s="1"/>
  <c r="O7" i="1" l="1" a="1"/>
  <c r="O7" i="1" s="1"/>
  <c r="O8" i="1" s="1" a="1"/>
  <c r="O8" i="1" s="1"/>
  <c r="N6" i="1" a="1"/>
  <c r="N6" i="1" s="1"/>
  <c r="N7" i="1" s="1" a="1"/>
  <c r="N7" i="1" s="1"/>
  <c r="O9" i="1" l="1" a="1"/>
  <c r="O9" i="1" s="1"/>
  <c r="N8" i="1" a="1"/>
  <c r="N8" i="1" s="1"/>
  <c r="O10" i="1" l="1" a="1"/>
  <c r="O10" i="1" s="1"/>
  <c r="O11" i="1" s="1" a="1"/>
  <c r="O11" i="1" s="1"/>
  <c r="O12" i="1" s="1" a="1"/>
  <c r="O12" i="1" s="1"/>
  <c r="O13" i="1" s="1" a="1"/>
  <c r="O13" i="1" s="1"/>
  <c r="O14" i="1" s="1" a="1"/>
  <c r="O14" i="1" s="1"/>
  <c r="O15" i="1" s="1" a="1"/>
  <c r="O15" i="1" s="1"/>
  <c r="N9" i="1" a="1"/>
  <c r="N9" i="1" s="1"/>
  <c r="N10" i="1" s="1" a="1"/>
  <c r="N10" i="1" s="1"/>
  <c r="N11" i="1" s="1" a="1"/>
  <c r="N11" i="1" s="1"/>
  <c r="N12" i="1" s="1" a="1"/>
  <c r="N12" i="1" s="1"/>
  <c r="N13" i="1" s="1" a="1"/>
  <c r="N13" i="1" s="1"/>
  <c r="N14" i="1" s="1" a="1"/>
  <c r="N14" i="1" s="1"/>
  <c r="N15" i="1" s="1" a="1"/>
  <c r="N15" i="1" s="1"/>
  <c r="N16" i="1" l="1" a="1"/>
  <c r="N16" i="1" s="1"/>
  <c r="N17" i="1" s="1" a="1"/>
  <c r="N17" i="1" s="1"/>
  <c r="N18" i="1" s="1" a="1"/>
  <c r="N18" i="1" s="1"/>
  <c r="N19" i="1" s="1" a="1"/>
  <c r="N19"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<sst xmlns="http://schemas.openxmlformats.org/spreadsheetml/2006/main" count="2113" uniqueCount="401">
  <si>
    <t>Resource Ldap</t>
  </si>
  <si>
    <t>Lead Ldap</t>
  </si>
  <si>
    <t>Task Name[Group]</t>
  </si>
  <si>
    <t>Monthly Rating Score</t>
  </si>
  <si>
    <t>Ratings</t>
  </si>
  <si>
    <t>KC Count</t>
  </si>
  <si>
    <t>sakshar.bhakhri</t>
  </si>
  <si>
    <t>aditya.saraswat2</t>
  </si>
  <si>
    <t>Audio</t>
  </si>
  <si>
    <t>KC</t>
  </si>
  <si>
    <t>manish.prakash</t>
  </si>
  <si>
    <t>QPC</t>
  </si>
  <si>
    <t>noel.harris</t>
  </si>
  <si>
    <t>sweety.kashyap</t>
  </si>
  <si>
    <t>QC</t>
  </si>
  <si>
    <t>ravindra.kanwal</t>
  </si>
  <si>
    <t>sourabh.sapra</t>
  </si>
  <si>
    <t>rohini.sharma</t>
  </si>
  <si>
    <t>prachi.1</t>
  </si>
  <si>
    <t>riteeka.kapila</t>
  </si>
  <si>
    <t>GoShorts - Detect</t>
  </si>
  <si>
    <t>TRG</t>
  </si>
  <si>
    <t>nandelli.saisupraja</t>
  </si>
  <si>
    <t>sanjukta.paul</t>
  </si>
  <si>
    <t>manasvi.rastogi</t>
  </si>
  <si>
    <t>saranya.l</t>
  </si>
  <si>
    <t>harnoor.matharoo</t>
  </si>
  <si>
    <t>sachin.varshney5</t>
  </si>
  <si>
    <t>bharat.motiyani3</t>
  </si>
  <si>
    <t>shweta.sharma5</t>
  </si>
  <si>
    <t>nimmi.pathak</t>
  </si>
  <si>
    <t>hema.upadhyay</t>
  </si>
  <si>
    <t>sumit.bhatnagar</t>
  </si>
  <si>
    <t>abhishek.sharma16</t>
  </si>
  <si>
    <t>sunita.joshi</t>
  </si>
  <si>
    <t>hirdesh.kumar</t>
  </si>
  <si>
    <t>bhupendra.singh3</t>
  </si>
  <si>
    <t>bikramdeep.singh</t>
  </si>
  <si>
    <t>jasmeet.singh5</t>
  </si>
  <si>
    <t>ravi.kumar2021</t>
  </si>
  <si>
    <t>swati.chamoli</t>
  </si>
  <si>
    <t>sonia.mehta</t>
  </si>
  <si>
    <t>syeda.fatima</t>
  </si>
  <si>
    <t>neha.kumari7</t>
  </si>
  <si>
    <t>biswajit.mohanty</t>
  </si>
  <si>
    <t>adarsh.upadhyay</t>
  </si>
  <si>
    <t>priyanka.kumari9</t>
  </si>
  <si>
    <t>rohit.s.rajpurohit</t>
  </si>
  <si>
    <t>neha.verma5</t>
  </si>
  <si>
    <t>sachin.sharma5</t>
  </si>
  <si>
    <t>sarita.rawat</t>
  </si>
  <si>
    <t>ashish.saxena3</t>
  </si>
  <si>
    <t>deepak.12</t>
  </si>
  <si>
    <t>neeraj.sharma6</t>
  </si>
  <si>
    <t>lalita.kumari</t>
  </si>
  <si>
    <t>sheela.kumari</t>
  </si>
  <si>
    <t>suparna.lenka</t>
  </si>
  <si>
    <t>diksha.jain</t>
  </si>
  <si>
    <t>dheeraj.kumar5</t>
  </si>
  <si>
    <t>gayatri.gl</t>
  </si>
  <si>
    <t>rani.kumari</t>
  </si>
  <si>
    <t>gargi.shukla</t>
  </si>
  <si>
    <t>monika.dalal</t>
  </si>
  <si>
    <t>richa.motiyani</t>
  </si>
  <si>
    <t>tejal.grover</t>
  </si>
  <si>
    <t>juhi.thakur</t>
  </si>
  <si>
    <t>manish.dubey1</t>
  </si>
  <si>
    <t>hitesh.kumar3</t>
  </si>
  <si>
    <t>rajeev.tyagi1</t>
  </si>
  <si>
    <t>preeti.kumari3</t>
  </si>
  <si>
    <t>juhi.punhani</t>
  </si>
  <si>
    <t>mukesh.shukla5</t>
  </si>
  <si>
    <t>abhishek.gupta17</t>
  </si>
  <si>
    <t>neha.tyagi1</t>
  </si>
  <si>
    <t>kritika.halder</t>
  </si>
  <si>
    <t>UC</t>
  </si>
  <si>
    <t>shalini.kumari3</t>
  </si>
  <si>
    <t>Outlier</t>
  </si>
  <si>
    <t>nirvan.srikanth</t>
  </si>
  <si>
    <t>sanjeet.yadav</t>
  </si>
  <si>
    <t>gourav.k.jha</t>
  </si>
  <si>
    <t>Interactive CAD</t>
  </si>
  <si>
    <t>shahbaz.ahmad4</t>
  </si>
  <si>
    <t>kavita.pant</t>
  </si>
  <si>
    <t>sumit.gl</t>
  </si>
  <si>
    <t>ayushi.shukla</t>
  </si>
  <si>
    <t>sakshi.chaudhary</t>
  </si>
  <si>
    <t>surbhi.jaiswal</t>
  </si>
  <si>
    <t>pawan.turaiha</t>
  </si>
  <si>
    <t>shivansh.gl</t>
  </si>
  <si>
    <t>saina.kundra</t>
  </si>
  <si>
    <t>shivani.dhoundiyal</t>
  </si>
  <si>
    <t>akash.pandey</t>
  </si>
  <si>
    <t>navneet.mishra</t>
  </si>
  <si>
    <t>Joint Annotations</t>
  </si>
  <si>
    <t>vivek.sharma7</t>
  </si>
  <si>
    <t>vaibhav.vashisht</t>
  </si>
  <si>
    <t>meenakshi.uniyal3</t>
  </si>
  <si>
    <t>anchal.2</t>
  </si>
  <si>
    <t>archit.verma</t>
  </si>
  <si>
    <t>anjli.lakhera</t>
  </si>
  <si>
    <t>rajeev.sharma2</t>
  </si>
  <si>
    <t>divya.madishetty</t>
  </si>
  <si>
    <t>supinder.tohra</t>
  </si>
  <si>
    <t>LabelFree</t>
  </si>
  <si>
    <t>gowthami.janipati</t>
  </si>
  <si>
    <t>swati.mishra1</t>
  </si>
  <si>
    <t>shivani.kumari2</t>
  </si>
  <si>
    <t>chiluveru.manusri</t>
  </si>
  <si>
    <t>bhavna.jain</t>
  </si>
  <si>
    <t>anil.nagpal</t>
  </si>
  <si>
    <t>varsha.gl</t>
  </si>
  <si>
    <t>rajkumar.chauhan</t>
  </si>
  <si>
    <t>adish.o</t>
  </si>
  <si>
    <t>shirisha.kandukuri</t>
  </si>
  <si>
    <t>roma.1</t>
  </si>
  <si>
    <t>dimple.sharma5</t>
  </si>
  <si>
    <t>renuka.devi1</t>
  </si>
  <si>
    <t>supindertohra</t>
  </si>
  <si>
    <t>veena.bisht</t>
  </si>
  <si>
    <t>rahul.02</t>
  </si>
  <si>
    <t>md.a.khan2</t>
  </si>
  <si>
    <t>mehakdeep.kaur</t>
  </si>
  <si>
    <t>swati.sahu</t>
  </si>
  <si>
    <t>amit.kumar35</t>
  </si>
  <si>
    <t>sonali.mehta</t>
  </si>
  <si>
    <t>nakka.bramarambika</t>
  </si>
  <si>
    <t>sapan.sant</t>
  </si>
  <si>
    <t>sapna.jha1</t>
  </si>
  <si>
    <t>sonia.gl</t>
  </si>
  <si>
    <t>mohammad.z.ansari</t>
  </si>
  <si>
    <t>prachi.sharma4</t>
  </si>
  <si>
    <t>LMS</t>
  </si>
  <si>
    <t>abhinav.awasthi</t>
  </si>
  <si>
    <t>vibhati.sharma1</t>
  </si>
  <si>
    <t>neha.sehrawat</t>
  </si>
  <si>
    <t>priya.verma2</t>
  </si>
  <si>
    <t>vandna.mishra</t>
  </si>
  <si>
    <t>vanshita.singh</t>
  </si>
  <si>
    <t>sagar.saini4</t>
  </si>
  <si>
    <t>sachin.6</t>
  </si>
  <si>
    <t>anand.kumar11</t>
  </si>
  <si>
    <t>mohd.akram2</t>
  </si>
  <si>
    <t>khushboo.kumari1</t>
  </si>
  <si>
    <t>gaurav.tyagi2</t>
  </si>
  <si>
    <t>karishma.kumari</t>
  </si>
  <si>
    <t>reena.gl</t>
  </si>
  <si>
    <t>satyam.yadav</t>
  </si>
  <si>
    <t>naveen.pal</t>
  </si>
  <si>
    <t>shubham.shankar</t>
  </si>
  <si>
    <t>ankush.yadav</t>
  </si>
  <si>
    <t>shashank.pathak</t>
  </si>
  <si>
    <t>lata.rani</t>
  </si>
  <si>
    <t>rajat.sangal</t>
  </si>
  <si>
    <t>vishal.m.tripathi</t>
  </si>
  <si>
    <t>keshav.1</t>
  </si>
  <si>
    <t>vaishali.raina</t>
  </si>
  <si>
    <t>anjali.chaudhary</t>
  </si>
  <si>
    <t>manish.k.gupta</t>
  </si>
  <si>
    <t>satyam.pandey2</t>
  </si>
  <si>
    <t>gaurang.sharma</t>
  </si>
  <si>
    <t>kartik.diwan</t>
  </si>
  <si>
    <t>aman.jha5</t>
  </si>
  <si>
    <t>kuldeep.singh3</t>
  </si>
  <si>
    <t>pankhuri.jain</t>
  </si>
  <si>
    <t>anshika.kumari</t>
  </si>
  <si>
    <t>leena.2</t>
  </si>
  <si>
    <t>jyotirmayee.rout</t>
  </si>
  <si>
    <t>kanika.gl1</t>
  </si>
  <si>
    <t>nikita.patel</t>
  </si>
  <si>
    <t>kiran.gupta</t>
  </si>
  <si>
    <t>anuj.rawat</t>
  </si>
  <si>
    <t>prachish</t>
  </si>
  <si>
    <t>deepali.2</t>
  </si>
  <si>
    <t>sheetal.sharma4</t>
  </si>
  <si>
    <t>suman.prajapati</t>
  </si>
  <si>
    <t>anjali.gl1</t>
  </si>
  <si>
    <t>akshya.sharma</t>
  </si>
  <si>
    <t>amit.pandey2</t>
  </si>
  <si>
    <t>anush.raj</t>
  </si>
  <si>
    <t>amrita.pandey</t>
  </si>
  <si>
    <t>mohit.01</t>
  </si>
  <si>
    <t>shivani.03</t>
  </si>
  <si>
    <t>mayank.sinha2</t>
  </si>
  <si>
    <t>sahil.marwah</t>
  </si>
  <si>
    <t>ajay.yadav6</t>
  </si>
  <si>
    <t>arjun.tyagi</t>
  </si>
  <si>
    <t>sukanshi.gupta</t>
  </si>
  <si>
    <t>upasana.yadav</t>
  </si>
  <si>
    <t>chanchal.1</t>
  </si>
  <si>
    <t>faisal.rashid</t>
  </si>
  <si>
    <t>tapomoy.mukherjee</t>
  </si>
  <si>
    <t>Modeling</t>
  </si>
  <si>
    <t>piyush.gl1</t>
  </si>
  <si>
    <t>urvashi.1</t>
  </si>
  <si>
    <t>mohit.gl</t>
  </si>
  <si>
    <t>anuj.01</t>
  </si>
  <si>
    <t>kajal.gl4</t>
  </si>
  <si>
    <t>laxmi.2021</t>
  </si>
  <si>
    <t>varun.dubey</t>
  </si>
  <si>
    <t>sonakshi.anand</t>
  </si>
  <si>
    <t>akash.gahlot</t>
  </si>
  <si>
    <t>poorvi.dhakrey</t>
  </si>
  <si>
    <t>wahid.khan</t>
  </si>
  <si>
    <t>abhay.kumar4</t>
  </si>
  <si>
    <t>shubham.singh9</t>
  </si>
  <si>
    <t>MSQA</t>
  </si>
  <si>
    <t>shrestha.kumar</t>
  </si>
  <si>
    <t>jai.kumar</t>
  </si>
  <si>
    <t>neha.parvatia</t>
  </si>
  <si>
    <t>riddhi.tiwari</t>
  </si>
  <si>
    <t>sourabh.01</t>
  </si>
  <si>
    <t>preeti.verma</t>
  </si>
  <si>
    <t>Nerf-to-Masks</t>
  </si>
  <si>
    <t>yogita.kashyap</t>
  </si>
  <si>
    <t>shubham.kajale</t>
  </si>
  <si>
    <t>alankrit.giri</t>
  </si>
  <si>
    <t>ritee.varma</t>
  </si>
  <si>
    <t>Owner Context</t>
  </si>
  <si>
    <t>akanksha.parmar</t>
  </si>
  <si>
    <t>sangita.singhal</t>
  </si>
  <si>
    <t>shreya.bhatnagar</t>
  </si>
  <si>
    <t>binitasarkar.rai</t>
  </si>
  <si>
    <t>puja.kumari5</t>
  </si>
  <si>
    <t>bhawuk.gulati</t>
  </si>
  <si>
    <t>pravesh.gangwar</t>
  </si>
  <si>
    <t>varnika.bhardwaj</t>
  </si>
  <si>
    <t>shivank.gl</t>
  </si>
  <si>
    <t>apoorva.sharma</t>
  </si>
  <si>
    <t>aman.gupta4</t>
  </si>
  <si>
    <t>himanshu.pandey3</t>
  </si>
  <si>
    <t>shilpi.seth</t>
  </si>
  <si>
    <t>anita.malhotra</t>
  </si>
  <si>
    <t>bindu.2021</t>
  </si>
  <si>
    <t>sumita.1</t>
  </si>
  <si>
    <t>PQU - GGN</t>
  </si>
  <si>
    <t>amit.2</t>
  </si>
  <si>
    <t>aditya.mishra3</t>
  </si>
  <si>
    <t>antima.rai</t>
  </si>
  <si>
    <t>mayank.singh</t>
  </si>
  <si>
    <t>aviral.agnihotri</t>
  </si>
  <si>
    <t>sandeep.raturi</t>
  </si>
  <si>
    <t>prashant.kumar15</t>
  </si>
  <si>
    <t>tushar.gl</t>
  </si>
  <si>
    <t>shalu.kaushik</t>
  </si>
  <si>
    <t>anuj.singh5</t>
  </si>
  <si>
    <t>sonu.01</t>
  </si>
  <si>
    <t>prateek.kumar4</t>
  </si>
  <si>
    <t>yashwany.rawat</t>
  </si>
  <si>
    <t>pooja.gl1</t>
  </si>
  <si>
    <t>priyanka.mohapatra</t>
  </si>
  <si>
    <t>deepanshu.saini</t>
  </si>
  <si>
    <t>shailendra.yadav</t>
  </si>
  <si>
    <t>pallavi.tripathi</t>
  </si>
  <si>
    <t>anubhav.jugran</t>
  </si>
  <si>
    <t>tushar.saxena</t>
  </si>
  <si>
    <t>Referring Expression</t>
  </si>
  <si>
    <t>shivangi.tayal</t>
  </si>
  <si>
    <t>vanshika.thakur</t>
  </si>
  <si>
    <t>rahul.tiwari4</t>
  </si>
  <si>
    <t>ashi.gl</t>
  </si>
  <si>
    <t>toufiq.khan</t>
  </si>
  <si>
    <t>kajal.gl2</t>
  </si>
  <si>
    <t>khushboo.2</t>
  </si>
  <si>
    <t>md.s.ali</t>
  </si>
  <si>
    <t>navdeep.sharma</t>
  </si>
  <si>
    <t>yaveen.choudhary</t>
  </si>
  <si>
    <t>ankesh.shukla</t>
  </si>
  <si>
    <t>sohail.kureshi</t>
  </si>
  <si>
    <t>wasim.akram2</t>
  </si>
  <si>
    <t>ayushi.2</t>
  </si>
  <si>
    <t>muskaan.bhardwaj</t>
  </si>
  <si>
    <t>ankita.banerjee</t>
  </si>
  <si>
    <t>ekta.sharma3</t>
  </si>
  <si>
    <t>aman.saifi</t>
  </si>
  <si>
    <t>asim.1</t>
  </si>
  <si>
    <t>irfan.gl</t>
  </si>
  <si>
    <t>heena.rawat</t>
  </si>
  <si>
    <t>anu.jain</t>
  </si>
  <si>
    <t>gopal.kumar</t>
  </si>
  <si>
    <t>sanjeev.kumar7</t>
  </si>
  <si>
    <t>pooja.2</t>
  </si>
  <si>
    <t>nilanjay.2021</t>
  </si>
  <si>
    <t>nitin.varshney2</t>
  </si>
  <si>
    <t>Screen2X</t>
  </si>
  <si>
    <t>anisha.verma</t>
  </si>
  <si>
    <t>ravi.raushan</t>
  </si>
  <si>
    <t>ritesh.kumar8</t>
  </si>
  <si>
    <t>piyush.kumar3</t>
  </si>
  <si>
    <t>madhavi.bhatt</t>
  </si>
  <si>
    <t>shivani.yadav1</t>
  </si>
  <si>
    <t>aman.sahu</t>
  </si>
  <si>
    <t>meenakshi.ojha</t>
  </si>
  <si>
    <t>gurpreet.singh7</t>
  </si>
  <si>
    <t>sangeeta.kumari</t>
  </si>
  <si>
    <t>sugandha.singh</t>
  </si>
  <si>
    <t>ruchi.gl</t>
  </si>
  <si>
    <t>pratistha.singh</t>
  </si>
  <si>
    <t>ScreenDaemon</t>
  </si>
  <si>
    <t>kashish.sharma</t>
  </si>
  <si>
    <t>deepanjali.chaturvedi</t>
  </si>
  <si>
    <t>arvind.pandey4</t>
  </si>
  <si>
    <t>allen.campbell</t>
  </si>
  <si>
    <t>hardik.sharma</t>
  </si>
  <si>
    <t>akshita.sharma3</t>
  </si>
  <si>
    <t>adarsh.jaiswal</t>
  </si>
  <si>
    <t>priyesh.chaudhary</t>
  </si>
  <si>
    <t>anshul.1</t>
  </si>
  <si>
    <t>TIGG</t>
  </si>
  <si>
    <t>jitesh.kumar2021</t>
  </si>
  <si>
    <t>tafseel.hashmi</t>
  </si>
  <si>
    <t>faiyaz.khan2</t>
  </si>
  <si>
    <t>adarsh.k.upadhyay</t>
  </si>
  <si>
    <t>pranav.dhiman</t>
  </si>
  <si>
    <t>yudhvir.rana</t>
  </si>
  <si>
    <t>tarique.ansari</t>
  </si>
  <si>
    <t>chetan.singh2</t>
  </si>
  <si>
    <t>jaya.kumari</t>
  </si>
  <si>
    <t>hrituja.bundela</t>
  </si>
  <si>
    <t>atul.padalia</t>
  </si>
  <si>
    <t>ravi.kumar13</t>
  </si>
  <si>
    <t>chetan.joshi2</t>
  </si>
  <si>
    <t>himani.sharma1</t>
  </si>
  <si>
    <t>vandana.butola</t>
  </si>
  <si>
    <t>amit.sajwan</t>
  </si>
  <si>
    <t>ruchi.1</t>
  </si>
  <si>
    <t>abhishek.dayal</t>
  </si>
  <si>
    <t>aarti.sharma</t>
  </si>
  <si>
    <t>hemlata.01</t>
  </si>
  <si>
    <t>daya.ram</t>
  </si>
  <si>
    <t>meenu.singh1</t>
  </si>
  <si>
    <t>mukul.verma1</t>
  </si>
  <si>
    <t>sudha.pal</t>
  </si>
  <si>
    <t>jyoti.2021</t>
  </si>
  <si>
    <t>shweta.arya</t>
  </si>
  <si>
    <t>devu.gl</t>
  </si>
  <si>
    <t>ayush.kalyan</t>
  </si>
  <si>
    <t>nitesh.upadhyay</t>
  </si>
  <si>
    <t>ranu.khandelwal</t>
  </si>
  <si>
    <t>subhankar.sarkar</t>
  </si>
  <si>
    <t>VFFM</t>
  </si>
  <si>
    <t>tuba.khanam</t>
  </si>
  <si>
    <t>neeraj.kumar12</t>
  </si>
  <si>
    <t>anjuli.raghav</t>
  </si>
  <si>
    <t>hitaarth.bhutani</t>
  </si>
  <si>
    <t>anita.puri</t>
  </si>
  <si>
    <t>akshay.rakra</t>
  </si>
  <si>
    <t>satyajit.kumar</t>
  </si>
  <si>
    <t>aditya.tanwar</t>
  </si>
  <si>
    <t>naveen.dubey</t>
  </si>
  <si>
    <t>tushar.bhongale</t>
  </si>
  <si>
    <t>ravi.mehto</t>
  </si>
  <si>
    <t>tarun.k.jha</t>
  </si>
  <si>
    <t>pankaj.jha3</t>
  </si>
  <si>
    <t>anamika.gupta</t>
  </si>
  <si>
    <t>siddharth.anand</t>
  </si>
  <si>
    <t>maryam.zeya</t>
  </si>
  <si>
    <t>sourabh.parmar</t>
  </si>
  <si>
    <t>archisa.som</t>
  </si>
  <si>
    <t>navneet.kaur2</t>
  </si>
  <si>
    <t>nachiketa.mishra</t>
  </si>
  <si>
    <t>chandra.shekhar2</t>
  </si>
  <si>
    <t>sujeet.gupta</t>
  </si>
  <si>
    <t>sangeeta.rajbongshi</t>
  </si>
  <si>
    <t>pooja.abhang</t>
  </si>
  <si>
    <t>rohit.singh8</t>
  </si>
  <si>
    <t>kartik.goel</t>
  </si>
  <si>
    <t>shivi.jain</t>
  </si>
  <si>
    <t>akkadshi.sapra</t>
  </si>
  <si>
    <t>vertika.tiwari</t>
  </si>
  <si>
    <t>supriya.bharti</t>
  </si>
  <si>
    <t>WhatDidIMiss</t>
  </si>
  <si>
    <t>vasudha.gl</t>
  </si>
  <si>
    <t>himanshi.kwatra</t>
  </si>
  <si>
    <t>jagriti.nayyar</t>
  </si>
  <si>
    <t>priya.kumari11</t>
  </si>
  <si>
    <t>ankush.kumar2</t>
  </si>
  <si>
    <t>YT</t>
  </si>
  <si>
    <t>siddhant.kapoor1</t>
  </si>
  <si>
    <t>sapna.bisht</t>
  </si>
  <si>
    <t>taniya.1</t>
  </si>
  <si>
    <t>rabya.zeya</t>
  </si>
  <si>
    <t>anuj.gautam1</t>
  </si>
  <si>
    <t>akshita.1</t>
  </si>
  <si>
    <t>lavanya.p</t>
  </si>
  <si>
    <t>samreen.qamar</t>
  </si>
  <si>
    <t>mohammad.sheraj</t>
  </si>
  <si>
    <t>ankit.sharma21</t>
  </si>
  <si>
    <t>rohan.tanwar</t>
  </si>
  <si>
    <t>ronak.gupta</t>
  </si>
  <si>
    <t>sakshi.mittal</t>
  </si>
  <si>
    <t>Sum of Monthly Rating Score</t>
  </si>
  <si>
    <t>Lead Names</t>
  </si>
  <si>
    <t>Task Names</t>
  </si>
  <si>
    <t>QPC Count</t>
  </si>
  <si>
    <t>QC Count</t>
  </si>
  <si>
    <t>TRG Count</t>
  </si>
  <si>
    <t>Outlier Count</t>
  </si>
  <si>
    <t>Number of Task</t>
  </si>
  <si>
    <t>Number of Leads</t>
  </si>
  <si>
    <t>Monthly Score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</si>
</sst>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1"/>
      <color theme="1"/>
      <name val="Arial"/>
      <family val="2"/>
      <scheme val="minor"/>
    </font>
    <font>
      <b/>
      <sz val="11"/>
      <color rgb="FF4A86E8"/>
      <name val="Arial"/>
      <family val="2"/>
      <scheme val="minor"/>
    </font>
    <font>
      <sz val="10"/>
      <color theme="1"/>
      <name val="Arial"/>
      <family val="2"/>
      <scheme val="minor"/>
    </font>
    <font>
      <u/>
      <sz val="10"/>
      <color rgb="FF0000FF"/>
      <name val="Arial"/>
      <family val="2"/>
    </font>
    <font>
      <u/>
      <sz val="10"/>
      <color rgb="FF0000FF"/>
      <name val="Arial"/>
      <family val="2"/>
    </font>
    <font>
      <sz val="18"/>
      <color rgb="FF000000"/>
      <name val="Arial"/>
      <family val="2"/>
      <scheme val="minor"/>
    </font>
    <font>
      <sz val="24"/>
      <color rgb="FF000000"/>
      <name val="Arial"/>
      <family val="2"/>
      <scheme val="minor"/>
    </font>
    <font>
      <sz val="10"/>
      <color rgb="FF000000"/>
      <name val="Arial"/>
      <family val="2"/>
      <scheme val="minor"/>
    </font>
    <font>
      <b/>
      <sz val="10"/>
      <color rgb="FF000000"/>
      <name val="Arial"/>
      <family val="2"/>
      <scheme val="minor"/>
    </font>
    <font>
      <b/>
      <sz val="14"/>
      <color rgb="FF000000"/>
      <name val="Arial"/>
      <family val="2"/>
      <scheme val="minor"/>
    </font>
    <font>
      <b/>
      <sz val="14"/>
      <color theme="1"/>
      <name val="Arial"/>
      <family val="2"/>
      <scheme val="minor"/>
    </font>
    <font>
      <b/>
      <sz val="36"/>
      <color rgb="FF000000"/>
      <name val="Arial"/>
      <family val="2"/>
      <scheme val="minor"/>
    </font>
  </fonts>
  <fills count="13">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9CB9C"/>
        <bgColor rgb="FFF9CB9C"/>
      </patternFill>
    </fill>
    <fill>
      <patternFill patternType="solid">
        <fgColor rgb="FFF3F3F3"/>
        <bgColor rgb="FFF3F3F3"/>
      </patternFill>
    </fill>
    <fill>
      <patternFill patternType="solid">
        <fgColor rgb="FFB6D7A8"/>
        <bgColor rgb="FFB6D7A8"/>
      </patternFill>
    </fill>
    <fill>
      <patternFill patternType="solid">
        <fgColor theme="4" tint="0.59999389629810485"/>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6" tint="-0.249977111117893"/>
        <bgColor rgb="FFF3F3F3"/>
      </patternFill>
    </fill>
    <fill>
      <patternFill patternType="solid">
        <fgColor theme="4" tint="0.59999389629810485"/>
        <bgColor rgb="FFFFFFFF"/>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xf numFmtId="0" fontId="1" fillId="2" borderId="0" xfId="0" applyFont="1" applyFill="1" applyAlignment="1">
      <alignment horizontal="center"/>
    </xf>
    <xf numFmtId="0" fontId="1" fillId="3" borderId="0" xfId="0" applyFont="1" applyFill="1" applyAlignment="1">
      <alignment horizontal="center"/>
    </xf>
    <xf numFmtId="0" fontId="2" fillId="4" borderId="1" xfId="0" applyFont="1" applyFill="1" applyBorder="1" applyAlignment="1">
      <alignment horizontal="center"/>
    </xf>
    <xf numFmtId="0" fontId="3" fillId="5" borderId="0" xfId="0" applyFont="1" applyFill="1" applyAlignment="1">
      <alignment horizontal="center"/>
    </xf>
    <xf numFmtId="0" fontId="3" fillId="0" borderId="0" xfId="0" applyFont="1" applyAlignment="1">
      <alignment horizontal="center"/>
    </xf>
    <xf numFmtId="0" fontId="3" fillId="5" borderId="1" xfId="0" applyFont="1" applyFill="1" applyBorder="1" applyAlignment="1">
      <alignment horizontal="center"/>
    </xf>
    <xf numFmtId="0" fontId="3" fillId="6" borderId="1" xfId="0" applyFont="1" applyFill="1" applyBorder="1" applyAlignment="1">
      <alignment horizontal="center"/>
    </xf>
    <xf numFmtId="0" fontId="4" fillId="5" borderId="1" xfId="0" applyFont="1" applyFill="1" applyBorder="1" applyAlignment="1">
      <alignment horizontal="center"/>
    </xf>
    <xf numFmtId="0" fontId="5" fillId="5" borderId="0" xfId="0" applyFont="1" applyFill="1" applyAlignment="1">
      <alignment horizontal="center"/>
    </xf>
    <xf numFmtId="0" fontId="0" fillId="0" borderId="0" xfId="0" pivotButton="1"/>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7" borderId="0" xfId="0" applyFont="1" applyFill="1"/>
    <xf numFmtId="0" fontId="0" fillId="0" borderId="0" xfId="0" applyAlignment="1">
      <alignment horizontal="center"/>
    </xf>
    <xf numFmtId="0" fontId="1" fillId="5" borderId="0" xfId="0" applyFont="1" applyFill="1" applyAlignment="1">
      <alignment horizontal="center"/>
    </xf>
    <xf numFmtId="0" fontId="8" fillId="0" borderId="0" xfId="0" applyFont="1" applyAlignment="1">
      <alignment horizontal="center"/>
    </xf>
    <xf numFmtId="0" fontId="0" fillId="9" borderId="0" xfId="0" applyFill="1"/>
    <xf numFmtId="0" fontId="1" fillId="10" borderId="0" xfId="0" applyFont="1" applyFill="1" applyAlignment="1">
      <alignment horizontal="center"/>
    </xf>
    <xf numFmtId="0" fontId="9" fillId="12" borderId="0" xfId="0" applyFont="1" applyFill="1" applyAlignment="1">
      <alignment horizontal="center"/>
    </xf>
    <xf numFmtId="0" fontId="10" fillId="7" borderId="0" xfId="0" applyFont="1" applyFill="1" applyAlignment="1">
      <alignment horizontal="center"/>
    </xf>
    <xf numFmtId="0" fontId="12" fillId="8" borderId="0" xfId="0" applyFont="1" applyFill="1" applyAlignment="1">
      <alignment horizontal="center"/>
    </xf>
    <xf numFmtId="0" fontId="11" fillId="11" borderId="0" xfId="0" applyFont="1" applyFill="1" applyAlignment="1">
      <alignment horizontal="center"/>
    </xf>
    <xf numFmtId="0" fontId="1" fillId="12" borderId="0" xfId="0" applyFont="1" applyFill="1" applyAlignment="1">
      <alignment horizontal="center"/>
    </xf>
    <xf numFmtId="0" fontId="0" fillId="0" borderId="0" xfId="0" applyNumberFormat="1"/>
  </cellXfs>
  <cellStyles count="1">
    <cellStyle name="Normal" xfId="0" builtinId="0"/>
  </cellStyles>
  <dxfs count="3">
    <dxf>
      <fill>
        <patternFill patternType="solid">
          <fgColor rgb="FFFFE599"/>
          <bgColor rgb="FFFFE599"/>
        </patternFill>
      </fill>
    </dxf>
    <dxf>
      <fill>
        <patternFill patternType="solid">
          <fgColor rgb="FFFFE599"/>
          <bgColor rgb="FFFFE5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[Research Scorecard _ Jan'24(AutoRecovered).xlsx]Sheet1!PivotTable1</c:name>
    <c:fmtId val="15"/>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Raters</a:t>
            </a:r>
            <a:r>
              <a:rPr lang="en-US" sz="1800" b="1" baseline="0"/>
              <a:t> Rating</a:t>
            </a:r>
            <a:endParaRPr lang="en-US" sz="1800" b="1"/>
          </a:p>
        </c:rich>
      </c:tx>
      <c:overlay val="0"/>
      <c:spPr>
        <a:solidFill>
          <a:schemeClr val="accent5"/>
        </a:solid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Sheet1!$A$4:$A$350</c:f>
              <c:strCache>
                <c:ptCount val="347"/>
                <c:pt idx="0">
                  <c:v>aarti.sharma</c:v>
                </c:pt>
                <c:pt idx="1">
                  <c:v>abhay.kumar4</c:v>
                </c:pt>
                <c:pt idx="2">
                  <c:v>abhinav.awasthi</c:v>
                </c:pt>
                <c:pt idx="3">
                  <c:v>abhishek.dayal</c:v>
                </c:pt>
                <c:pt idx="4">
                  <c:v>abhishek.gupta17</c:v>
                </c:pt>
                <c:pt idx="5">
                  <c:v>abhishek.sharma16</c:v>
                </c:pt>
                <c:pt idx="6">
                  <c:v>adarsh.jaiswal</c:v>
                </c:pt>
                <c:pt idx="7">
                  <c:v>adarsh.k.upadhyay</c:v>
                </c:pt>
                <c:pt idx="8">
                  <c:v>adarsh.upadhyay</c:v>
                </c:pt>
                <c:pt idx="9">
                  <c:v>adish.o</c:v>
                </c:pt>
                <c:pt idx="10">
                  <c:v>aditya.mishra3</c:v>
                </c:pt>
                <c:pt idx="11">
                  <c:v>aditya.tanwar</c:v>
                </c:pt>
                <c:pt idx="12">
                  <c:v>ajay.yadav6</c:v>
                </c:pt>
                <c:pt idx="13">
                  <c:v>akanksha.parmar</c:v>
                </c:pt>
                <c:pt idx="14">
                  <c:v>akash.gahlot</c:v>
                </c:pt>
                <c:pt idx="15">
                  <c:v>akash.pandey</c:v>
                </c:pt>
                <c:pt idx="16">
                  <c:v>akkadshi.sapra</c:v>
                </c:pt>
                <c:pt idx="17">
                  <c:v>akshay.rakra</c:v>
                </c:pt>
                <c:pt idx="18">
                  <c:v>akshita.1</c:v>
                </c:pt>
                <c:pt idx="19">
                  <c:v>akshita.sharma3</c:v>
                </c:pt>
                <c:pt idx="20">
                  <c:v>akshya.sharma</c:v>
                </c:pt>
                <c:pt idx="21">
                  <c:v>alankrit.giri</c:v>
                </c:pt>
                <c:pt idx="22">
                  <c:v>allen.campbell</c:v>
                </c:pt>
                <c:pt idx="23">
                  <c:v>aman.gupta4</c:v>
                </c:pt>
                <c:pt idx="24">
                  <c:v>aman.jha5</c:v>
                </c:pt>
                <c:pt idx="25">
                  <c:v>aman.sahu</c:v>
                </c:pt>
                <c:pt idx="26">
                  <c:v>aman.saifi</c:v>
                </c:pt>
                <c:pt idx="27">
                  <c:v>amit.2</c:v>
                </c:pt>
                <c:pt idx="28">
                  <c:v>amit.kumar35</c:v>
                </c:pt>
                <c:pt idx="29">
                  <c:v>amit.pandey2</c:v>
                </c:pt>
                <c:pt idx="30">
                  <c:v>amit.sajwan</c:v>
                </c:pt>
                <c:pt idx="31">
                  <c:v>amrita.pandey</c:v>
                </c:pt>
                <c:pt idx="32">
                  <c:v>anamika.gupta</c:v>
                </c:pt>
                <c:pt idx="33">
                  <c:v>anand.kumar11</c:v>
                </c:pt>
                <c:pt idx="34">
                  <c:v>anchal.2</c:v>
                </c:pt>
                <c:pt idx="35">
                  <c:v>anil.nagpal</c:v>
                </c:pt>
                <c:pt idx="36">
                  <c:v>anisha.verma</c:v>
                </c:pt>
                <c:pt idx="37">
                  <c:v>anita.malhotra</c:v>
                </c:pt>
                <c:pt idx="38">
                  <c:v>anita.puri</c:v>
                </c:pt>
                <c:pt idx="39">
                  <c:v>anjali.chaudhary</c:v>
                </c:pt>
                <c:pt idx="40">
                  <c:v>anjali.gl1</c:v>
                </c:pt>
                <c:pt idx="41">
                  <c:v>anjli.lakhera</c:v>
                </c:pt>
                <c:pt idx="42">
                  <c:v>anjuli.raghav</c:v>
                </c:pt>
                <c:pt idx="43">
                  <c:v>ankesh.shukla</c:v>
                </c:pt>
                <c:pt idx="44">
                  <c:v>ankit.sharma21</c:v>
                </c:pt>
                <c:pt idx="45">
                  <c:v>ankita.banerjee</c:v>
                </c:pt>
                <c:pt idx="46">
                  <c:v>ankush.kumar2</c:v>
                </c:pt>
                <c:pt idx="47">
                  <c:v>ankush.yadav</c:v>
                </c:pt>
                <c:pt idx="48">
                  <c:v>anshika.kumari</c:v>
                </c:pt>
                <c:pt idx="49">
                  <c:v>anshul.1</c:v>
                </c:pt>
                <c:pt idx="50">
                  <c:v>antima.rai</c:v>
                </c:pt>
                <c:pt idx="51">
                  <c:v>anu.jain</c:v>
                </c:pt>
                <c:pt idx="52">
                  <c:v>anubhav.jugran</c:v>
                </c:pt>
                <c:pt idx="53">
                  <c:v>anuj.01</c:v>
                </c:pt>
                <c:pt idx="54">
                  <c:v>anuj.gautam1</c:v>
                </c:pt>
                <c:pt idx="55">
                  <c:v>anuj.rawat</c:v>
                </c:pt>
                <c:pt idx="56">
                  <c:v>anuj.singh5</c:v>
                </c:pt>
                <c:pt idx="57">
                  <c:v>anush.raj</c:v>
                </c:pt>
                <c:pt idx="58">
                  <c:v>apoorva.sharma</c:v>
                </c:pt>
                <c:pt idx="59">
                  <c:v>archisa.som</c:v>
                </c:pt>
                <c:pt idx="60">
                  <c:v>archit.verma</c:v>
                </c:pt>
                <c:pt idx="61">
                  <c:v>arjun.tyagi</c:v>
                </c:pt>
                <c:pt idx="62">
                  <c:v>arvind.pandey4</c:v>
                </c:pt>
                <c:pt idx="63">
                  <c:v>ashi.gl</c:v>
                </c:pt>
                <c:pt idx="64">
                  <c:v>ashish.saxena3</c:v>
                </c:pt>
                <c:pt idx="65">
                  <c:v>asim.1</c:v>
                </c:pt>
                <c:pt idx="66">
                  <c:v>atul.padalia</c:v>
                </c:pt>
                <c:pt idx="67">
                  <c:v>aviral.agnihotri</c:v>
                </c:pt>
                <c:pt idx="68">
                  <c:v>ayush.kalyan</c:v>
                </c:pt>
                <c:pt idx="69">
                  <c:v>ayushi.2</c:v>
                </c:pt>
                <c:pt idx="70">
                  <c:v>ayushi.shukla</c:v>
                </c:pt>
                <c:pt idx="71">
                  <c:v>bhavna.jain</c:v>
                </c:pt>
                <c:pt idx="72">
                  <c:v>bhawuk.gulati</c:v>
                </c:pt>
                <c:pt idx="73">
                  <c:v>bhupendra.singh3</c:v>
                </c:pt>
                <c:pt idx="74">
                  <c:v>bikramdeep.singh</c:v>
                </c:pt>
                <c:pt idx="75">
                  <c:v>bindu.2021</c:v>
                </c:pt>
                <c:pt idx="76">
                  <c:v>binitasarkar.rai</c:v>
                </c:pt>
                <c:pt idx="77">
                  <c:v>biswajit.mohanty</c:v>
                </c:pt>
                <c:pt idx="78">
                  <c:v>chanchal.1</c:v>
                </c:pt>
                <c:pt idx="79">
                  <c:v>chandra.shekhar2</c:v>
                </c:pt>
                <c:pt idx="80">
                  <c:v>chetan.joshi2</c:v>
                </c:pt>
                <c:pt idx="81">
                  <c:v>chetan.singh2</c:v>
                </c:pt>
                <c:pt idx="82">
                  <c:v>chiluveru.manusri</c:v>
                </c:pt>
                <c:pt idx="83">
                  <c:v>daya.ram</c:v>
                </c:pt>
                <c:pt idx="84">
                  <c:v>deepak.12</c:v>
                </c:pt>
                <c:pt idx="85">
                  <c:v>deepali.2</c:v>
                </c:pt>
                <c:pt idx="86">
                  <c:v>deepanjali.chaturvedi</c:v>
                </c:pt>
                <c:pt idx="87">
                  <c:v>deepanshu.saini</c:v>
                </c:pt>
                <c:pt idx="88">
                  <c:v>devu.gl</c:v>
                </c:pt>
                <c:pt idx="89">
                  <c:v>dheeraj.kumar5</c:v>
                </c:pt>
                <c:pt idx="90">
                  <c:v>diksha.jain</c:v>
                </c:pt>
                <c:pt idx="91">
                  <c:v>dimple.sharma5</c:v>
                </c:pt>
                <c:pt idx="92">
                  <c:v>divya.madishetty</c:v>
                </c:pt>
                <c:pt idx="93">
                  <c:v>ekta.sharma3</c:v>
                </c:pt>
                <c:pt idx="94">
                  <c:v>faisal.rashid</c:v>
                </c:pt>
                <c:pt idx="95">
                  <c:v>faiyaz.khan2</c:v>
                </c:pt>
                <c:pt idx="96">
                  <c:v>gargi.shukla</c:v>
                </c:pt>
                <c:pt idx="97">
                  <c:v>gaurang.sharma</c:v>
                </c:pt>
                <c:pt idx="98">
                  <c:v>gaurav.tyagi2</c:v>
                </c:pt>
                <c:pt idx="99">
                  <c:v>gayatri.gl</c:v>
                </c:pt>
                <c:pt idx="100">
                  <c:v>gopal.kumar</c:v>
                </c:pt>
                <c:pt idx="101">
                  <c:v>gowthami.janipati</c:v>
                </c:pt>
                <c:pt idx="102">
                  <c:v>gurpreet.singh7</c:v>
                </c:pt>
                <c:pt idx="103">
                  <c:v>hardik.sharma</c:v>
                </c:pt>
                <c:pt idx="104">
                  <c:v>harnoor.matharoo</c:v>
                </c:pt>
                <c:pt idx="105">
                  <c:v>heena.rawat</c:v>
                </c:pt>
                <c:pt idx="106">
                  <c:v>hema.upadhyay</c:v>
                </c:pt>
                <c:pt idx="107">
                  <c:v>hemlata.01</c:v>
                </c:pt>
                <c:pt idx="108">
                  <c:v>himani.sharma1</c:v>
                </c:pt>
                <c:pt idx="109">
                  <c:v>himanshi.kwatra</c:v>
                </c:pt>
                <c:pt idx="110">
                  <c:v>himanshu.pandey3</c:v>
                </c:pt>
                <c:pt idx="111">
                  <c:v>hirdesh.kumar</c:v>
                </c:pt>
                <c:pt idx="112">
                  <c:v>hitaarth.bhutani</c:v>
                </c:pt>
                <c:pt idx="113">
                  <c:v>hitesh.kumar3</c:v>
                </c:pt>
                <c:pt idx="114">
                  <c:v>hrituja.bundela</c:v>
                </c:pt>
                <c:pt idx="115">
                  <c:v>irfan.gl</c:v>
                </c:pt>
                <c:pt idx="116">
                  <c:v>jagriti.nayyar</c:v>
                </c:pt>
                <c:pt idx="117">
                  <c:v>jai.kumar</c:v>
                </c:pt>
                <c:pt idx="118">
                  <c:v>jasmeet.singh5</c:v>
                </c:pt>
                <c:pt idx="119">
                  <c:v>jaya.kumari</c:v>
                </c:pt>
                <c:pt idx="120">
                  <c:v>jitesh.kumar2021</c:v>
                </c:pt>
                <c:pt idx="121">
                  <c:v>juhi.punhani</c:v>
                </c:pt>
                <c:pt idx="122">
                  <c:v>juhi.thakur</c:v>
                </c:pt>
                <c:pt idx="123">
                  <c:v>jyoti.2021</c:v>
                </c:pt>
                <c:pt idx="124">
                  <c:v>jyotirmayee.rout</c:v>
                </c:pt>
                <c:pt idx="125">
                  <c:v>kajal.gl2</c:v>
                </c:pt>
                <c:pt idx="126">
                  <c:v>kajal.gl4</c:v>
                </c:pt>
                <c:pt idx="127">
                  <c:v>kanika.gl1</c:v>
                </c:pt>
                <c:pt idx="128">
                  <c:v>karishma.kumari</c:v>
                </c:pt>
                <c:pt idx="129">
                  <c:v>kartik.diwan</c:v>
                </c:pt>
                <c:pt idx="130">
                  <c:v>kartik.goel</c:v>
                </c:pt>
                <c:pt idx="131">
                  <c:v>kashish.sharma</c:v>
                </c:pt>
                <c:pt idx="132">
                  <c:v>kavita.pant</c:v>
                </c:pt>
                <c:pt idx="133">
                  <c:v>keshav.1</c:v>
                </c:pt>
                <c:pt idx="134">
                  <c:v>khushboo.2</c:v>
                </c:pt>
                <c:pt idx="135">
                  <c:v>khushboo.kumari1</c:v>
                </c:pt>
                <c:pt idx="136">
                  <c:v>kiran.gupta</c:v>
                </c:pt>
                <c:pt idx="137">
                  <c:v>kritika.halder</c:v>
                </c:pt>
                <c:pt idx="138">
                  <c:v>kuldeep.singh3</c:v>
                </c:pt>
                <c:pt idx="139">
                  <c:v>lalita.kumari</c:v>
                </c:pt>
                <c:pt idx="140">
                  <c:v>lata.rani</c:v>
                </c:pt>
                <c:pt idx="141">
                  <c:v>lavanya.p</c:v>
                </c:pt>
                <c:pt idx="142">
                  <c:v>laxmi.2021</c:v>
                </c:pt>
                <c:pt idx="143">
                  <c:v>leena.2</c:v>
                </c:pt>
                <c:pt idx="144">
                  <c:v>madhavi.bhatt</c:v>
                </c:pt>
                <c:pt idx="145">
                  <c:v>manasvi.rastogi</c:v>
                </c:pt>
                <c:pt idx="146">
                  <c:v>manish.dubey1</c:v>
                </c:pt>
                <c:pt idx="147">
                  <c:v>manish.k.gupta</c:v>
                </c:pt>
                <c:pt idx="148">
                  <c:v>manish.prakash</c:v>
                </c:pt>
                <c:pt idx="149">
                  <c:v>maryam.zeya</c:v>
                </c:pt>
                <c:pt idx="150">
                  <c:v>mayank.singh</c:v>
                </c:pt>
                <c:pt idx="151">
                  <c:v>mayank.sinha2</c:v>
                </c:pt>
                <c:pt idx="152">
                  <c:v>md.a.khan2</c:v>
                </c:pt>
                <c:pt idx="153">
                  <c:v>md.s.ali</c:v>
                </c:pt>
                <c:pt idx="154">
                  <c:v>meenakshi.ojha</c:v>
                </c:pt>
                <c:pt idx="155">
                  <c:v>meenakshi.uniyal3</c:v>
                </c:pt>
                <c:pt idx="156">
                  <c:v>meenu.singh1</c:v>
                </c:pt>
                <c:pt idx="157">
                  <c:v>mehakdeep.kaur</c:v>
                </c:pt>
                <c:pt idx="158">
                  <c:v>mohammad.sheraj</c:v>
                </c:pt>
                <c:pt idx="159">
                  <c:v>mohammad.z.ansari</c:v>
                </c:pt>
                <c:pt idx="160">
                  <c:v>mohd.akram2</c:v>
                </c:pt>
                <c:pt idx="161">
                  <c:v>mohit.01</c:v>
                </c:pt>
                <c:pt idx="162">
                  <c:v>mohit.gl</c:v>
                </c:pt>
                <c:pt idx="163">
                  <c:v>mukesh.shukla5</c:v>
                </c:pt>
                <c:pt idx="164">
                  <c:v>mukul.verma1</c:v>
                </c:pt>
                <c:pt idx="165">
                  <c:v>muskaan.bhardwaj</c:v>
                </c:pt>
                <c:pt idx="166">
                  <c:v>nachiketa.mishra</c:v>
                </c:pt>
                <c:pt idx="167">
                  <c:v>nakka.bramarambika</c:v>
                </c:pt>
                <c:pt idx="168">
                  <c:v>nandelli.saisupraja</c:v>
                </c:pt>
                <c:pt idx="169">
                  <c:v>navdeep.sharma</c:v>
                </c:pt>
                <c:pt idx="170">
                  <c:v>naveen.dubey</c:v>
                </c:pt>
                <c:pt idx="171">
                  <c:v>naveen.pal</c:v>
                </c:pt>
                <c:pt idx="172">
                  <c:v>navneet.kaur2</c:v>
                </c:pt>
                <c:pt idx="173">
                  <c:v>navneet.mishra</c:v>
                </c:pt>
                <c:pt idx="174">
                  <c:v>neeraj.kumar12</c:v>
                </c:pt>
                <c:pt idx="175">
                  <c:v>neeraj.sharma6</c:v>
                </c:pt>
                <c:pt idx="176">
                  <c:v>neha.kumari7</c:v>
                </c:pt>
                <c:pt idx="177">
                  <c:v>neha.parvatia</c:v>
                </c:pt>
                <c:pt idx="178">
                  <c:v>neha.sehrawat</c:v>
                </c:pt>
                <c:pt idx="179">
                  <c:v>neha.tyagi1</c:v>
                </c:pt>
                <c:pt idx="180">
                  <c:v>neha.verma5</c:v>
                </c:pt>
                <c:pt idx="181">
                  <c:v>nikita.patel</c:v>
                </c:pt>
                <c:pt idx="182">
                  <c:v>nilanjay.2021</c:v>
                </c:pt>
                <c:pt idx="183">
                  <c:v>nimmi.pathak</c:v>
                </c:pt>
                <c:pt idx="184">
                  <c:v>nirvan.srikanth</c:v>
                </c:pt>
                <c:pt idx="185">
                  <c:v>nitesh.upadhyay</c:v>
                </c:pt>
                <c:pt idx="186">
                  <c:v>noel.harris</c:v>
                </c:pt>
                <c:pt idx="187">
                  <c:v>pallavi.tripathi</c:v>
                </c:pt>
                <c:pt idx="188">
                  <c:v>pankaj.jha3</c:v>
                </c:pt>
                <c:pt idx="189">
                  <c:v>pankhuri.jain</c:v>
                </c:pt>
                <c:pt idx="190">
                  <c:v>pawan.turaiha</c:v>
                </c:pt>
                <c:pt idx="191">
                  <c:v>piyush.gl1</c:v>
                </c:pt>
                <c:pt idx="192">
                  <c:v>piyush.kumar3</c:v>
                </c:pt>
                <c:pt idx="193">
                  <c:v>pooja.2</c:v>
                </c:pt>
                <c:pt idx="194">
                  <c:v>pooja.abhang</c:v>
                </c:pt>
                <c:pt idx="195">
                  <c:v>pooja.gl1</c:v>
                </c:pt>
                <c:pt idx="196">
                  <c:v>poorvi.dhakrey</c:v>
                </c:pt>
                <c:pt idx="197">
                  <c:v>prachi.1</c:v>
                </c:pt>
                <c:pt idx="198">
                  <c:v>pranav.dhiman</c:v>
                </c:pt>
                <c:pt idx="199">
                  <c:v>prashant.kumar15</c:v>
                </c:pt>
                <c:pt idx="200">
                  <c:v>prateek.kumar4</c:v>
                </c:pt>
                <c:pt idx="201">
                  <c:v>pratistha.singh</c:v>
                </c:pt>
                <c:pt idx="202">
                  <c:v>pravesh.gangwar</c:v>
                </c:pt>
                <c:pt idx="203">
                  <c:v>preeti.kumari3</c:v>
                </c:pt>
                <c:pt idx="204">
                  <c:v>preeti.verma</c:v>
                </c:pt>
                <c:pt idx="205">
                  <c:v>priya.kumari11</c:v>
                </c:pt>
                <c:pt idx="206">
                  <c:v>priya.verma2</c:v>
                </c:pt>
                <c:pt idx="207">
                  <c:v>priyanka.kumari9</c:v>
                </c:pt>
                <c:pt idx="208">
                  <c:v>priyanka.mohapatra</c:v>
                </c:pt>
                <c:pt idx="209">
                  <c:v>priyesh.chaudhary</c:v>
                </c:pt>
                <c:pt idx="210">
                  <c:v>puja.kumari5</c:v>
                </c:pt>
                <c:pt idx="211">
                  <c:v>rabya.zeya</c:v>
                </c:pt>
                <c:pt idx="212">
                  <c:v>rahul.02</c:v>
                </c:pt>
                <c:pt idx="213">
                  <c:v>rahul.tiwari4</c:v>
                </c:pt>
                <c:pt idx="214">
                  <c:v>rajat.sangal</c:v>
                </c:pt>
                <c:pt idx="215">
                  <c:v>rajeev.sharma2</c:v>
                </c:pt>
                <c:pt idx="216">
                  <c:v>rajeev.tyagi1</c:v>
                </c:pt>
                <c:pt idx="217">
                  <c:v>rajkumar.chauhan</c:v>
                </c:pt>
                <c:pt idx="218">
                  <c:v>rani.kumari</c:v>
                </c:pt>
                <c:pt idx="219">
                  <c:v>ranu.khandelwal</c:v>
                </c:pt>
                <c:pt idx="220">
                  <c:v>ravi.kumar13</c:v>
                </c:pt>
                <c:pt idx="221">
                  <c:v>ravi.kumar2021</c:v>
                </c:pt>
                <c:pt idx="222">
                  <c:v>ravi.mehto</c:v>
                </c:pt>
                <c:pt idx="223">
                  <c:v>ravi.raushan</c:v>
                </c:pt>
                <c:pt idx="224">
                  <c:v>ravindra.kanwal</c:v>
                </c:pt>
                <c:pt idx="225">
                  <c:v>reena.gl</c:v>
                </c:pt>
                <c:pt idx="226">
                  <c:v>renuka.devi1</c:v>
                </c:pt>
                <c:pt idx="227">
                  <c:v>richa.motiyani</c:v>
                </c:pt>
                <c:pt idx="228">
                  <c:v>riddhi.tiwari</c:v>
                </c:pt>
                <c:pt idx="229">
                  <c:v>ritee.varma</c:v>
                </c:pt>
                <c:pt idx="230">
                  <c:v>ritesh.kumar8</c:v>
                </c:pt>
                <c:pt idx="231">
                  <c:v>rohan.tanwar</c:v>
                </c:pt>
                <c:pt idx="232">
                  <c:v>rohini.sharma</c:v>
                </c:pt>
                <c:pt idx="233">
                  <c:v>rohit.s.rajpurohit</c:v>
                </c:pt>
                <c:pt idx="234">
                  <c:v>rohit.singh8</c:v>
                </c:pt>
                <c:pt idx="235">
                  <c:v>roma.1</c:v>
                </c:pt>
                <c:pt idx="236">
                  <c:v>ronak.gupta</c:v>
                </c:pt>
                <c:pt idx="237">
                  <c:v>ruchi.1</c:v>
                </c:pt>
                <c:pt idx="238">
                  <c:v>ruchi.gl</c:v>
                </c:pt>
                <c:pt idx="239">
                  <c:v>sachin.6</c:v>
                </c:pt>
                <c:pt idx="240">
                  <c:v>sachin.sharma5</c:v>
                </c:pt>
                <c:pt idx="241">
                  <c:v>sachin.varshney5</c:v>
                </c:pt>
                <c:pt idx="242">
                  <c:v>sagar.saini4</c:v>
                </c:pt>
                <c:pt idx="243">
                  <c:v>sahil.marwah</c:v>
                </c:pt>
                <c:pt idx="244">
                  <c:v>saina.kundra</c:v>
                </c:pt>
                <c:pt idx="245">
                  <c:v>sakshar.bhakhri</c:v>
                </c:pt>
                <c:pt idx="246">
                  <c:v>sakshi.chaudhary</c:v>
                </c:pt>
                <c:pt idx="247">
                  <c:v>sakshi.mittal</c:v>
                </c:pt>
                <c:pt idx="248">
                  <c:v>samreen.qamar</c:v>
                </c:pt>
                <c:pt idx="249">
                  <c:v>sandeep.raturi</c:v>
                </c:pt>
                <c:pt idx="250">
                  <c:v>sangeeta.kumari</c:v>
                </c:pt>
                <c:pt idx="251">
                  <c:v>sangeeta.rajbongshi</c:v>
                </c:pt>
                <c:pt idx="252">
                  <c:v>sangita.singhal</c:v>
                </c:pt>
                <c:pt idx="253">
                  <c:v>sanjeet.yadav</c:v>
                </c:pt>
                <c:pt idx="254">
                  <c:v>sanjeev.kumar7</c:v>
                </c:pt>
                <c:pt idx="255">
                  <c:v>sanjukta.paul</c:v>
                </c:pt>
                <c:pt idx="256">
                  <c:v>sapan.sant</c:v>
                </c:pt>
                <c:pt idx="257">
                  <c:v>sapna.bisht</c:v>
                </c:pt>
                <c:pt idx="258">
                  <c:v>sapna.jha1</c:v>
                </c:pt>
                <c:pt idx="259">
                  <c:v>saranya.l</c:v>
                </c:pt>
                <c:pt idx="260">
                  <c:v>sarita.rawat</c:v>
                </c:pt>
                <c:pt idx="261">
                  <c:v>satyajit.kumar</c:v>
                </c:pt>
                <c:pt idx="262">
                  <c:v>satyam.pandey2</c:v>
                </c:pt>
                <c:pt idx="263">
                  <c:v>satyam.yadav</c:v>
                </c:pt>
                <c:pt idx="264">
                  <c:v>shahbaz.ahmad4</c:v>
                </c:pt>
                <c:pt idx="265">
                  <c:v>shailendra.yadav</c:v>
                </c:pt>
                <c:pt idx="266">
                  <c:v>shalini.kumari3</c:v>
                </c:pt>
                <c:pt idx="267">
                  <c:v>shalu.kaushik</c:v>
                </c:pt>
                <c:pt idx="268">
                  <c:v>shashank.pathak</c:v>
                </c:pt>
                <c:pt idx="269">
                  <c:v>sheela.kumari</c:v>
                </c:pt>
                <c:pt idx="270">
                  <c:v>sheetal.sharma4</c:v>
                </c:pt>
                <c:pt idx="271">
                  <c:v>shilpi.seth</c:v>
                </c:pt>
                <c:pt idx="272">
                  <c:v>shirisha.kandukuri</c:v>
                </c:pt>
                <c:pt idx="273">
                  <c:v>shivangi.tayal</c:v>
                </c:pt>
                <c:pt idx="274">
                  <c:v>shivani.03</c:v>
                </c:pt>
                <c:pt idx="275">
                  <c:v>shivani.dhoundiyal</c:v>
                </c:pt>
                <c:pt idx="276">
                  <c:v>shivani.kumari2</c:v>
                </c:pt>
                <c:pt idx="277">
                  <c:v>shivani.yadav1</c:v>
                </c:pt>
                <c:pt idx="278">
                  <c:v>shivank.gl</c:v>
                </c:pt>
                <c:pt idx="279">
                  <c:v>shivansh.gl</c:v>
                </c:pt>
                <c:pt idx="280">
                  <c:v>shivi.jain</c:v>
                </c:pt>
                <c:pt idx="281">
                  <c:v>shrestha.kumar</c:v>
                </c:pt>
                <c:pt idx="282">
                  <c:v>shreya.bhatnagar</c:v>
                </c:pt>
                <c:pt idx="283">
                  <c:v>shubham.kajale</c:v>
                </c:pt>
                <c:pt idx="284">
                  <c:v>shubham.shankar</c:v>
                </c:pt>
                <c:pt idx="285">
                  <c:v>shubham.singh9</c:v>
                </c:pt>
                <c:pt idx="286">
                  <c:v>shweta.arya</c:v>
                </c:pt>
                <c:pt idx="287">
                  <c:v>shweta.sharma5</c:v>
                </c:pt>
                <c:pt idx="288">
                  <c:v>siddhant.kapoor1</c:v>
                </c:pt>
                <c:pt idx="289">
                  <c:v>siddharth.anand</c:v>
                </c:pt>
                <c:pt idx="290">
                  <c:v>sohail.kureshi</c:v>
                </c:pt>
                <c:pt idx="291">
                  <c:v>sonakshi.anand</c:v>
                </c:pt>
                <c:pt idx="292">
                  <c:v>sonali.mehta</c:v>
                </c:pt>
                <c:pt idx="293">
                  <c:v>sonia.gl</c:v>
                </c:pt>
                <c:pt idx="294">
                  <c:v>sonia.mehta</c:v>
                </c:pt>
                <c:pt idx="295">
                  <c:v>sonu.01</c:v>
                </c:pt>
                <c:pt idx="296">
                  <c:v>sourabh.01</c:v>
                </c:pt>
                <c:pt idx="297">
                  <c:v>sourabh.parmar</c:v>
                </c:pt>
                <c:pt idx="298">
                  <c:v>sourabh.sapra</c:v>
                </c:pt>
                <c:pt idx="299">
                  <c:v>subhankar.sarkar</c:v>
                </c:pt>
                <c:pt idx="300">
                  <c:v>sudha.pal</c:v>
                </c:pt>
                <c:pt idx="301">
                  <c:v>sugandha.singh</c:v>
                </c:pt>
                <c:pt idx="302">
                  <c:v>sujeet.gupta</c:v>
                </c:pt>
                <c:pt idx="303">
                  <c:v>sukanshi.gupta</c:v>
                </c:pt>
                <c:pt idx="304">
                  <c:v>suman.prajapati</c:v>
                </c:pt>
                <c:pt idx="305">
                  <c:v>sumit.gl</c:v>
                </c:pt>
                <c:pt idx="306">
                  <c:v>sumita.1</c:v>
                </c:pt>
                <c:pt idx="307">
                  <c:v>sunita.joshi</c:v>
                </c:pt>
                <c:pt idx="308">
                  <c:v>suparna.lenka</c:v>
                </c:pt>
                <c:pt idx="309">
                  <c:v>supriya.bharti</c:v>
                </c:pt>
                <c:pt idx="310">
                  <c:v>surbhi.jaiswal</c:v>
                </c:pt>
                <c:pt idx="311">
                  <c:v>swati.chamoli</c:v>
                </c:pt>
                <c:pt idx="312">
                  <c:v>swati.mishra1</c:v>
                </c:pt>
                <c:pt idx="313">
                  <c:v>swati.sahu</c:v>
                </c:pt>
                <c:pt idx="314">
                  <c:v>sweety.kashyap</c:v>
                </c:pt>
                <c:pt idx="315">
                  <c:v>syeda.fatima</c:v>
                </c:pt>
                <c:pt idx="316">
                  <c:v>tafseel.hashmi</c:v>
                </c:pt>
                <c:pt idx="317">
                  <c:v>taniya.1</c:v>
                </c:pt>
                <c:pt idx="318">
                  <c:v>tarique.ansari</c:v>
                </c:pt>
                <c:pt idx="319">
                  <c:v>tarun.k.jha</c:v>
                </c:pt>
                <c:pt idx="320">
                  <c:v>tejal.grover</c:v>
                </c:pt>
                <c:pt idx="321">
                  <c:v>toufiq.khan</c:v>
                </c:pt>
                <c:pt idx="322">
                  <c:v>tuba.khanam</c:v>
                </c:pt>
                <c:pt idx="323">
                  <c:v>tushar.bhongale</c:v>
                </c:pt>
                <c:pt idx="324">
                  <c:v>tushar.gl</c:v>
                </c:pt>
                <c:pt idx="325">
                  <c:v>upasana.yadav</c:v>
                </c:pt>
                <c:pt idx="326">
                  <c:v>urvashi.1</c:v>
                </c:pt>
                <c:pt idx="327">
                  <c:v>vaibhav.vashisht</c:v>
                </c:pt>
                <c:pt idx="328">
                  <c:v>vaishali.raina</c:v>
                </c:pt>
                <c:pt idx="329">
                  <c:v>vandana.butola</c:v>
                </c:pt>
                <c:pt idx="330">
                  <c:v>vandna.mishra</c:v>
                </c:pt>
                <c:pt idx="331">
                  <c:v>vanshika.thakur</c:v>
                </c:pt>
                <c:pt idx="332">
                  <c:v>vanshita.singh</c:v>
                </c:pt>
                <c:pt idx="333">
                  <c:v>varnika.bhardwaj</c:v>
                </c:pt>
                <c:pt idx="334">
                  <c:v>varsha.gl</c:v>
                </c:pt>
                <c:pt idx="335">
                  <c:v>varun.dubey</c:v>
                </c:pt>
                <c:pt idx="336">
                  <c:v>vasudha.gl</c:v>
                </c:pt>
                <c:pt idx="337">
                  <c:v>veena.bisht</c:v>
                </c:pt>
                <c:pt idx="338">
                  <c:v>vertika.tiwari</c:v>
                </c:pt>
                <c:pt idx="339">
                  <c:v>vishal.m.tripathi</c:v>
                </c:pt>
                <c:pt idx="340">
                  <c:v>vivek.sharma7</c:v>
                </c:pt>
                <c:pt idx="341">
                  <c:v>wahid.khan</c:v>
                </c:pt>
                <c:pt idx="342">
                  <c:v>wasim.akram2</c:v>
                </c:pt>
                <c:pt idx="343">
                  <c:v>yashwany.rawat</c:v>
                </c:pt>
                <c:pt idx="344">
                  <c:v>yaveen.choudhary</c:v>
                </c:pt>
                <c:pt idx="345">
                  <c:v>yogita.kashyap</c:v>
                </c:pt>
                <c:pt idx="346">
                  <c:v>yudhvir.rana</c:v>
                </c:pt>
              </c:strCache>
            </c:strRef>
          </c:cat>
          <c:val>
            <c:numRef>
              <c:f>Sheet1!$B$4:$B$350</c:f>
              <c:numCache>
                <c:formatCode>General</c:formatCode>
                <c:ptCount val="347"/>
                <c:pt idx="0">
                  <c:v>3.78</c:v>
                </c:pt>
                <c:pt idx="1">
                  <c:v>2.82</c:v>
                </c:pt>
                <c:pt idx="2">
                  <c:v>4.4800000000000004</c:v>
                </c:pt>
                <c:pt idx="3">
                  <c:v>3.86</c:v>
                </c:pt>
                <c:pt idx="4">
                  <c:v>2.7</c:v>
                </c:pt>
                <c:pt idx="5">
                  <c:v>4.16</c:v>
                </c:pt>
                <c:pt idx="6">
                  <c:v>3.75</c:v>
                </c:pt>
                <c:pt idx="7">
                  <c:v>4.24</c:v>
                </c:pt>
                <c:pt idx="8">
                  <c:v>3.83</c:v>
                </c:pt>
                <c:pt idx="9">
                  <c:v>4.22</c:v>
                </c:pt>
                <c:pt idx="10">
                  <c:v>4.45</c:v>
                </c:pt>
                <c:pt idx="11">
                  <c:v>3.85</c:v>
                </c:pt>
                <c:pt idx="12">
                  <c:v>2.5499999999999998</c:v>
                </c:pt>
                <c:pt idx="13">
                  <c:v>4.29</c:v>
                </c:pt>
                <c:pt idx="14">
                  <c:v>3.2</c:v>
                </c:pt>
                <c:pt idx="15">
                  <c:v>3.19</c:v>
                </c:pt>
                <c:pt idx="16">
                  <c:v>2.69</c:v>
                </c:pt>
                <c:pt idx="17">
                  <c:v>4.07</c:v>
                </c:pt>
                <c:pt idx="18">
                  <c:v>3.08</c:v>
                </c:pt>
                <c:pt idx="19">
                  <c:v>3.84</c:v>
                </c:pt>
                <c:pt idx="20">
                  <c:v>3.47</c:v>
                </c:pt>
                <c:pt idx="21">
                  <c:v>4.07</c:v>
                </c:pt>
                <c:pt idx="22">
                  <c:v>4.13</c:v>
                </c:pt>
                <c:pt idx="23">
                  <c:v>2.82</c:v>
                </c:pt>
                <c:pt idx="24">
                  <c:v>3.81</c:v>
                </c:pt>
                <c:pt idx="25">
                  <c:v>4.03</c:v>
                </c:pt>
                <c:pt idx="26">
                  <c:v>4.1399999999999997</c:v>
                </c:pt>
                <c:pt idx="27">
                  <c:v>4.51</c:v>
                </c:pt>
                <c:pt idx="28">
                  <c:v>3.74</c:v>
                </c:pt>
                <c:pt idx="29">
                  <c:v>3.37</c:v>
                </c:pt>
                <c:pt idx="30">
                  <c:v>3.92</c:v>
                </c:pt>
                <c:pt idx="31">
                  <c:v>3.06</c:v>
                </c:pt>
                <c:pt idx="32">
                  <c:v>3.69</c:v>
                </c:pt>
                <c:pt idx="33">
                  <c:v>4.2699999999999996</c:v>
                </c:pt>
                <c:pt idx="34">
                  <c:v>3.79</c:v>
                </c:pt>
                <c:pt idx="35">
                  <c:v>4.3600000000000003</c:v>
                </c:pt>
                <c:pt idx="36">
                  <c:v>4.5</c:v>
                </c:pt>
                <c:pt idx="37">
                  <c:v>2.54</c:v>
                </c:pt>
                <c:pt idx="38">
                  <c:v>4.16</c:v>
                </c:pt>
                <c:pt idx="39">
                  <c:v>3.92</c:v>
                </c:pt>
                <c:pt idx="40">
                  <c:v>3.48</c:v>
                </c:pt>
                <c:pt idx="41">
                  <c:v>3.7</c:v>
                </c:pt>
                <c:pt idx="42">
                  <c:v>4.24</c:v>
                </c:pt>
                <c:pt idx="43">
                  <c:v>4.3099999999999996</c:v>
                </c:pt>
                <c:pt idx="44">
                  <c:v>2.08</c:v>
                </c:pt>
                <c:pt idx="45">
                  <c:v>4.22</c:v>
                </c:pt>
                <c:pt idx="46">
                  <c:v>4.1900000000000004</c:v>
                </c:pt>
                <c:pt idx="47">
                  <c:v>4.01</c:v>
                </c:pt>
                <c:pt idx="48">
                  <c:v>3.73</c:v>
                </c:pt>
                <c:pt idx="49">
                  <c:v>4.6900000000000004</c:v>
                </c:pt>
                <c:pt idx="50">
                  <c:v>4.37</c:v>
                </c:pt>
                <c:pt idx="51">
                  <c:v>3.74</c:v>
                </c:pt>
                <c:pt idx="52">
                  <c:v>4.6500000000000004</c:v>
                </c:pt>
                <c:pt idx="53">
                  <c:v>4.7300000000000004</c:v>
                </c:pt>
                <c:pt idx="54">
                  <c:v>3.23</c:v>
                </c:pt>
                <c:pt idx="55">
                  <c:v>3.59</c:v>
                </c:pt>
                <c:pt idx="56">
                  <c:v>3.84</c:v>
                </c:pt>
                <c:pt idx="57">
                  <c:v>3.34</c:v>
                </c:pt>
                <c:pt idx="58">
                  <c:v>2.86</c:v>
                </c:pt>
                <c:pt idx="59">
                  <c:v>3.44</c:v>
                </c:pt>
                <c:pt idx="60">
                  <c:v>3.78</c:v>
                </c:pt>
                <c:pt idx="61">
                  <c:v>2.54</c:v>
                </c:pt>
                <c:pt idx="62">
                  <c:v>4.16</c:v>
                </c:pt>
                <c:pt idx="63">
                  <c:v>4.5599999999999996</c:v>
                </c:pt>
                <c:pt idx="64">
                  <c:v>3.71</c:v>
                </c:pt>
                <c:pt idx="65">
                  <c:v>4.1100000000000003</c:v>
                </c:pt>
                <c:pt idx="66">
                  <c:v>4.1100000000000003</c:v>
                </c:pt>
                <c:pt idx="67">
                  <c:v>4.1100000000000003</c:v>
                </c:pt>
                <c:pt idx="68">
                  <c:v>3.08</c:v>
                </c:pt>
                <c:pt idx="69">
                  <c:v>4.2300000000000004</c:v>
                </c:pt>
                <c:pt idx="70">
                  <c:v>4.49</c:v>
                </c:pt>
                <c:pt idx="71">
                  <c:v>4.3899999999999997</c:v>
                </c:pt>
                <c:pt idx="72">
                  <c:v>3.41</c:v>
                </c:pt>
                <c:pt idx="73">
                  <c:v>4.05</c:v>
                </c:pt>
                <c:pt idx="74">
                  <c:v>4.0199999999999996</c:v>
                </c:pt>
                <c:pt idx="75">
                  <c:v>2.2400000000000002</c:v>
                </c:pt>
                <c:pt idx="76">
                  <c:v>3.78</c:v>
                </c:pt>
                <c:pt idx="77">
                  <c:v>3.84</c:v>
                </c:pt>
                <c:pt idx="78">
                  <c:v>1.82</c:v>
                </c:pt>
                <c:pt idx="79">
                  <c:v>3.32</c:v>
                </c:pt>
                <c:pt idx="80">
                  <c:v>3.94</c:v>
                </c:pt>
                <c:pt idx="81">
                  <c:v>4.1900000000000004</c:v>
                </c:pt>
                <c:pt idx="82">
                  <c:v>4.4000000000000004</c:v>
                </c:pt>
                <c:pt idx="83">
                  <c:v>3.72</c:v>
                </c:pt>
                <c:pt idx="84">
                  <c:v>3.69</c:v>
                </c:pt>
                <c:pt idx="85">
                  <c:v>3.53</c:v>
                </c:pt>
                <c:pt idx="86">
                  <c:v>4.18</c:v>
                </c:pt>
                <c:pt idx="87">
                  <c:v>3.38</c:v>
                </c:pt>
                <c:pt idx="88">
                  <c:v>3.2</c:v>
                </c:pt>
                <c:pt idx="89">
                  <c:v>3.59</c:v>
                </c:pt>
                <c:pt idx="90">
                  <c:v>3.61</c:v>
                </c:pt>
                <c:pt idx="91">
                  <c:v>4.1500000000000004</c:v>
                </c:pt>
                <c:pt idx="92">
                  <c:v>4.5599999999999996</c:v>
                </c:pt>
                <c:pt idx="93">
                  <c:v>4.1500000000000004</c:v>
                </c:pt>
                <c:pt idx="94">
                  <c:v>4.87</c:v>
                </c:pt>
                <c:pt idx="95">
                  <c:v>4.3</c:v>
                </c:pt>
                <c:pt idx="96">
                  <c:v>3.46</c:v>
                </c:pt>
                <c:pt idx="97">
                  <c:v>3.85</c:v>
                </c:pt>
                <c:pt idx="98">
                  <c:v>4.07</c:v>
                </c:pt>
                <c:pt idx="99">
                  <c:v>3.54</c:v>
                </c:pt>
                <c:pt idx="100">
                  <c:v>3.49</c:v>
                </c:pt>
                <c:pt idx="101">
                  <c:v>4.54</c:v>
                </c:pt>
                <c:pt idx="102">
                  <c:v>3.44</c:v>
                </c:pt>
                <c:pt idx="103">
                  <c:v>3.87</c:v>
                </c:pt>
                <c:pt idx="104">
                  <c:v>4.29</c:v>
                </c:pt>
                <c:pt idx="105">
                  <c:v>3.91</c:v>
                </c:pt>
                <c:pt idx="106">
                  <c:v>4.17</c:v>
                </c:pt>
                <c:pt idx="107">
                  <c:v>3.78</c:v>
                </c:pt>
                <c:pt idx="108">
                  <c:v>3.94</c:v>
                </c:pt>
                <c:pt idx="109">
                  <c:v>4.6900000000000004</c:v>
                </c:pt>
                <c:pt idx="110">
                  <c:v>2.81</c:v>
                </c:pt>
                <c:pt idx="111">
                  <c:v>4.09</c:v>
                </c:pt>
                <c:pt idx="112">
                  <c:v>4.22</c:v>
                </c:pt>
                <c:pt idx="113">
                  <c:v>2.94</c:v>
                </c:pt>
                <c:pt idx="114">
                  <c:v>4.13</c:v>
                </c:pt>
                <c:pt idx="115">
                  <c:v>4.1100000000000003</c:v>
                </c:pt>
                <c:pt idx="116">
                  <c:v>4.18</c:v>
                </c:pt>
                <c:pt idx="117">
                  <c:v>4.76</c:v>
                </c:pt>
                <c:pt idx="118">
                  <c:v>4.0199999999999996</c:v>
                </c:pt>
                <c:pt idx="119">
                  <c:v>4.18</c:v>
                </c:pt>
                <c:pt idx="120">
                  <c:v>4.58</c:v>
                </c:pt>
                <c:pt idx="121">
                  <c:v>2.8</c:v>
                </c:pt>
                <c:pt idx="122">
                  <c:v>3.26</c:v>
                </c:pt>
                <c:pt idx="123">
                  <c:v>3.25</c:v>
                </c:pt>
                <c:pt idx="124">
                  <c:v>3.69</c:v>
                </c:pt>
                <c:pt idx="125">
                  <c:v>4.54</c:v>
                </c:pt>
                <c:pt idx="126">
                  <c:v>4.4800000000000004</c:v>
                </c:pt>
                <c:pt idx="127">
                  <c:v>3.69</c:v>
                </c:pt>
                <c:pt idx="128">
                  <c:v>4.07</c:v>
                </c:pt>
                <c:pt idx="129">
                  <c:v>3.83</c:v>
                </c:pt>
                <c:pt idx="130">
                  <c:v>2.98</c:v>
                </c:pt>
                <c:pt idx="131">
                  <c:v>4.2300000000000004</c:v>
                </c:pt>
                <c:pt idx="132">
                  <c:v>4.68</c:v>
                </c:pt>
                <c:pt idx="133">
                  <c:v>3.93</c:v>
                </c:pt>
                <c:pt idx="134">
                  <c:v>4.53</c:v>
                </c:pt>
                <c:pt idx="135">
                  <c:v>4.13</c:v>
                </c:pt>
                <c:pt idx="136">
                  <c:v>3.67</c:v>
                </c:pt>
                <c:pt idx="137">
                  <c:v>1.88</c:v>
                </c:pt>
                <c:pt idx="138">
                  <c:v>3.78</c:v>
                </c:pt>
                <c:pt idx="139">
                  <c:v>3.67</c:v>
                </c:pt>
                <c:pt idx="140">
                  <c:v>4</c:v>
                </c:pt>
                <c:pt idx="141">
                  <c:v>2.93</c:v>
                </c:pt>
                <c:pt idx="142">
                  <c:v>3.64</c:v>
                </c:pt>
                <c:pt idx="143">
                  <c:v>3.71</c:v>
                </c:pt>
                <c:pt idx="144">
                  <c:v>4.1100000000000003</c:v>
                </c:pt>
                <c:pt idx="145">
                  <c:v>4.32</c:v>
                </c:pt>
                <c:pt idx="146">
                  <c:v>3.19</c:v>
                </c:pt>
                <c:pt idx="147">
                  <c:v>3.9</c:v>
                </c:pt>
                <c:pt idx="148">
                  <c:v>4.66</c:v>
                </c:pt>
                <c:pt idx="149">
                  <c:v>3.58</c:v>
                </c:pt>
                <c:pt idx="150">
                  <c:v>4.16</c:v>
                </c:pt>
                <c:pt idx="151">
                  <c:v>2.82</c:v>
                </c:pt>
                <c:pt idx="152">
                  <c:v>3.98</c:v>
                </c:pt>
                <c:pt idx="153">
                  <c:v>4.5199999999999996</c:v>
                </c:pt>
                <c:pt idx="154">
                  <c:v>3.59</c:v>
                </c:pt>
                <c:pt idx="155">
                  <c:v>3.85</c:v>
                </c:pt>
                <c:pt idx="156">
                  <c:v>3.65</c:v>
                </c:pt>
                <c:pt idx="157">
                  <c:v>3.98</c:v>
                </c:pt>
                <c:pt idx="158">
                  <c:v>2.69</c:v>
                </c:pt>
                <c:pt idx="159">
                  <c:v>4.5199999999999996</c:v>
                </c:pt>
                <c:pt idx="160">
                  <c:v>4.2</c:v>
                </c:pt>
                <c:pt idx="161">
                  <c:v>3.05</c:v>
                </c:pt>
                <c:pt idx="162">
                  <c:v>4.75</c:v>
                </c:pt>
                <c:pt idx="163">
                  <c:v>2.8</c:v>
                </c:pt>
                <c:pt idx="164">
                  <c:v>3.41</c:v>
                </c:pt>
                <c:pt idx="165">
                  <c:v>4.2300000000000004</c:v>
                </c:pt>
                <c:pt idx="166">
                  <c:v>3.34</c:v>
                </c:pt>
                <c:pt idx="167">
                  <c:v>3.13</c:v>
                </c:pt>
                <c:pt idx="168">
                  <c:v>4.57</c:v>
                </c:pt>
                <c:pt idx="169">
                  <c:v>4.38</c:v>
                </c:pt>
                <c:pt idx="170">
                  <c:v>3.84</c:v>
                </c:pt>
                <c:pt idx="171">
                  <c:v>4.05</c:v>
                </c:pt>
                <c:pt idx="172">
                  <c:v>3.41</c:v>
                </c:pt>
                <c:pt idx="173">
                  <c:v>4.62</c:v>
                </c:pt>
                <c:pt idx="174">
                  <c:v>4.2699999999999996</c:v>
                </c:pt>
                <c:pt idx="175">
                  <c:v>3.68</c:v>
                </c:pt>
                <c:pt idx="176">
                  <c:v>3.85</c:v>
                </c:pt>
                <c:pt idx="177">
                  <c:v>4.76</c:v>
                </c:pt>
                <c:pt idx="178">
                  <c:v>4.37</c:v>
                </c:pt>
                <c:pt idx="179">
                  <c:v>2.5099999999999998</c:v>
                </c:pt>
                <c:pt idx="180">
                  <c:v>3.74</c:v>
                </c:pt>
                <c:pt idx="181">
                  <c:v>3.68</c:v>
                </c:pt>
                <c:pt idx="182">
                  <c:v>4.7300000000000004</c:v>
                </c:pt>
                <c:pt idx="183">
                  <c:v>4.1900000000000004</c:v>
                </c:pt>
                <c:pt idx="185">
                  <c:v>2.84</c:v>
                </c:pt>
                <c:pt idx="186">
                  <c:v>4.63</c:v>
                </c:pt>
                <c:pt idx="187">
                  <c:v>2.9</c:v>
                </c:pt>
                <c:pt idx="188">
                  <c:v>3.74</c:v>
                </c:pt>
                <c:pt idx="189">
                  <c:v>3.75</c:v>
                </c:pt>
                <c:pt idx="190">
                  <c:v>4.34</c:v>
                </c:pt>
                <c:pt idx="191">
                  <c:v>4.8099999999999996</c:v>
                </c:pt>
                <c:pt idx="192">
                  <c:v>4.12</c:v>
                </c:pt>
                <c:pt idx="193">
                  <c:v>2.96</c:v>
                </c:pt>
                <c:pt idx="194">
                  <c:v>3.09</c:v>
                </c:pt>
                <c:pt idx="195">
                  <c:v>3.73</c:v>
                </c:pt>
                <c:pt idx="196">
                  <c:v>3.15</c:v>
                </c:pt>
                <c:pt idx="197">
                  <c:v>4.59</c:v>
                </c:pt>
                <c:pt idx="198">
                  <c:v>4.24</c:v>
                </c:pt>
                <c:pt idx="199">
                  <c:v>4.04</c:v>
                </c:pt>
                <c:pt idx="200">
                  <c:v>3.75</c:v>
                </c:pt>
                <c:pt idx="201">
                  <c:v>4.38</c:v>
                </c:pt>
                <c:pt idx="202">
                  <c:v>3.37</c:v>
                </c:pt>
                <c:pt idx="203">
                  <c:v>2.84</c:v>
                </c:pt>
                <c:pt idx="204">
                  <c:v>4.16</c:v>
                </c:pt>
                <c:pt idx="205">
                  <c:v>4.12</c:v>
                </c:pt>
                <c:pt idx="206">
                  <c:v>4.37</c:v>
                </c:pt>
                <c:pt idx="207">
                  <c:v>3.75</c:v>
                </c:pt>
                <c:pt idx="208">
                  <c:v>3.7</c:v>
                </c:pt>
                <c:pt idx="209">
                  <c:v>3.54</c:v>
                </c:pt>
                <c:pt idx="210">
                  <c:v>3.76</c:v>
                </c:pt>
                <c:pt idx="211">
                  <c:v>3.52</c:v>
                </c:pt>
                <c:pt idx="212">
                  <c:v>4.01</c:v>
                </c:pt>
                <c:pt idx="213">
                  <c:v>4.57</c:v>
                </c:pt>
                <c:pt idx="214">
                  <c:v>4</c:v>
                </c:pt>
                <c:pt idx="215">
                  <c:v>3.63</c:v>
                </c:pt>
                <c:pt idx="216">
                  <c:v>2.91</c:v>
                </c:pt>
                <c:pt idx="217">
                  <c:v>4.25</c:v>
                </c:pt>
                <c:pt idx="218">
                  <c:v>3.49</c:v>
                </c:pt>
                <c:pt idx="219">
                  <c:v>2.74</c:v>
                </c:pt>
                <c:pt idx="220">
                  <c:v>4.0199999999999996</c:v>
                </c:pt>
                <c:pt idx="221">
                  <c:v>4</c:v>
                </c:pt>
                <c:pt idx="222">
                  <c:v>3.83</c:v>
                </c:pt>
                <c:pt idx="223">
                  <c:v>4.21</c:v>
                </c:pt>
                <c:pt idx="224">
                  <c:v>4.55</c:v>
                </c:pt>
                <c:pt idx="225">
                  <c:v>4.07</c:v>
                </c:pt>
                <c:pt idx="226">
                  <c:v>4.13</c:v>
                </c:pt>
                <c:pt idx="227">
                  <c:v>3.32</c:v>
                </c:pt>
                <c:pt idx="228">
                  <c:v>4.76</c:v>
                </c:pt>
                <c:pt idx="229">
                  <c:v>4.47</c:v>
                </c:pt>
                <c:pt idx="230">
                  <c:v>4.17</c:v>
                </c:pt>
                <c:pt idx="231">
                  <c:v>1.1299999999999999</c:v>
                </c:pt>
                <c:pt idx="232">
                  <c:v>4.4400000000000004</c:v>
                </c:pt>
                <c:pt idx="233">
                  <c:v>3.75</c:v>
                </c:pt>
                <c:pt idx="234">
                  <c:v>3.07</c:v>
                </c:pt>
                <c:pt idx="235">
                  <c:v>4.16</c:v>
                </c:pt>
                <c:pt idx="236">
                  <c:v>1.1299999999999999</c:v>
                </c:pt>
                <c:pt idx="237">
                  <c:v>3.88</c:v>
                </c:pt>
                <c:pt idx="239">
                  <c:v>4.28</c:v>
                </c:pt>
                <c:pt idx="240">
                  <c:v>3.74</c:v>
                </c:pt>
                <c:pt idx="241">
                  <c:v>4.28</c:v>
                </c:pt>
                <c:pt idx="242">
                  <c:v>4.3</c:v>
                </c:pt>
                <c:pt idx="243">
                  <c:v>2.79</c:v>
                </c:pt>
                <c:pt idx="244">
                  <c:v>4.1900000000000004</c:v>
                </c:pt>
                <c:pt idx="245">
                  <c:v>4.71</c:v>
                </c:pt>
                <c:pt idx="246">
                  <c:v>4.4400000000000004</c:v>
                </c:pt>
                <c:pt idx="247">
                  <c:v>1.1299999999999999</c:v>
                </c:pt>
                <c:pt idx="248">
                  <c:v>2.72</c:v>
                </c:pt>
                <c:pt idx="249">
                  <c:v>4.09</c:v>
                </c:pt>
                <c:pt idx="250">
                  <c:v>3.23</c:v>
                </c:pt>
                <c:pt idx="251">
                  <c:v>3.28</c:v>
                </c:pt>
                <c:pt idx="252">
                  <c:v>4.07</c:v>
                </c:pt>
                <c:pt idx="253">
                  <c:v>4.7699999999999996</c:v>
                </c:pt>
                <c:pt idx="254">
                  <c:v>3.18</c:v>
                </c:pt>
                <c:pt idx="255">
                  <c:v>4.41</c:v>
                </c:pt>
                <c:pt idx="256">
                  <c:v>2.88</c:v>
                </c:pt>
                <c:pt idx="257">
                  <c:v>3.81</c:v>
                </c:pt>
                <c:pt idx="258">
                  <c:v>2.74</c:v>
                </c:pt>
                <c:pt idx="259">
                  <c:v>4.3</c:v>
                </c:pt>
                <c:pt idx="260">
                  <c:v>3.73</c:v>
                </c:pt>
                <c:pt idx="261">
                  <c:v>3.97</c:v>
                </c:pt>
                <c:pt idx="262">
                  <c:v>3.87</c:v>
                </c:pt>
                <c:pt idx="263">
                  <c:v>4.07</c:v>
                </c:pt>
                <c:pt idx="264">
                  <c:v>4.6900000000000004</c:v>
                </c:pt>
                <c:pt idx="265">
                  <c:v>3.36</c:v>
                </c:pt>
                <c:pt idx="266">
                  <c:v>1.36</c:v>
                </c:pt>
                <c:pt idx="267">
                  <c:v>3.92</c:v>
                </c:pt>
                <c:pt idx="268">
                  <c:v>4.01</c:v>
                </c:pt>
                <c:pt idx="269">
                  <c:v>3.65</c:v>
                </c:pt>
                <c:pt idx="270">
                  <c:v>3.5</c:v>
                </c:pt>
                <c:pt idx="271">
                  <c:v>2.81</c:v>
                </c:pt>
                <c:pt idx="272">
                  <c:v>4.21</c:v>
                </c:pt>
                <c:pt idx="273">
                  <c:v>4.6100000000000003</c:v>
                </c:pt>
                <c:pt idx="274">
                  <c:v>2.93</c:v>
                </c:pt>
                <c:pt idx="275">
                  <c:v>3.98</c:v>
                </c:pt>
                <c:pt idx="276">
                  <c:v>4.51</c:v>
                </c:pt>
                <c:pt idx="277">
                  <c:v>4.04</c:v>
                </c:pt>
                <c:pt idx="278">
                  <c:v>2.99</c:v>
                </c:pt>
                <c:pt idx="279">
                  <c:v>4.32</c:v>
                </c:pt>
                <c:pt idx="280">
                  <c:v>2.8</c:v>
                </c:pt>
                <c:pt idx="281">
                  <c:v>4.7699999999999996</c:v>
                </c:pt>
                <c:pt idx="282">
                  <c:v>3.9</c:v>
                </c:pt>
                <c:pt idx="283">
                  <c:v>4.12</c:v>
                </c:pt>
                <c:pt idx="284">
                  <c:v>4.0199999999999996</c:v>
                </c:pt>
                <c:pt idx="285">
                  <c:v>4.84</c:v>
                </c:pt>
                <c:pt idx="286">
                  <c:v>3.24</c:v>
                </c:pt>
                <c:pt idx="287">
                  <c:v>4.25</c:v>
                </c:pt>
                <c:pt idx="288">
                  <c:v>4.03</c:v>
                </c:pt>
                <c:pt idx="289">
                  <c:v>3.67</c:v>
                </c:pt>
                <c:pt idx="290">
                  <c:v>4.3099999999999996</c:v>
                </c:pt>
                <c:pt idx="291">
                  <c:v>3.37</c:v>
                </c:pt>
                <c:pt idx="292">
                  <c:v>3.25</c:v>
                </c:pt>
                <c:pt idx="293">
                  <c:v>2.16</c:v>
                </c:pt>
                <c:pt idx="294">
                  <c:v>3.95</c:v>
                </c:pt>
                <c:pt idx="295">
                  <c:v>3.82</c:v>
                </c:pt>
                <c:pt idx="296">
                  <c:v>4.75</c:v>
                </c:pt>
                <c:pt idx="297">
                  <c:v>3.52</c:v>
                </c:pt>
                <c:pt idx="298">
                  <c:v>4.5</c:v>
                </c:pt>
                <c:pt idx="299">
                  <c:v>4.53</c:v>
                </c:pt>
                <c:pt idx="300">
                  <c:v>3.36</c:v>
                </c:pt>
                <c:pt idx="301">
                  <c:v>2.9</c:v>
                </c:pt>
                <c:pt idx="302">
                  <c:v>3.31</c:v>
                </c:pt>
                <c:pt idx="303">
                  <c:v>2.5099999999999998</c:v>
                </c:pt>
                <c:pt idx="304">
                  <c:v>3.5</c:v>
                </c:pt>
                <c:pt idx="305">
                  <c:v>4.63</c:v>
                </c:pt>
                <c:pt idx="306">
                  <c:v>4.5999999999999996</c:v>
                </c:pt>
                <c:pt idx="307">
                  <c:v>4.0999999999999996</c:v>
                </c:pt>
                <c:pt idx="308">
                  <c:v>3.64</c:v>
                </c:pt>
                <c:pt idx="309">
                  <c:v>4.8099999999999996</c:v>
                </c:pt>
                <c:pt idx="310">
                  <c:v>4.3499999999999996</c:v>
                </c:pt>
                <c:pt idx="311">
                  <c:v>3.98</c:v>
                </c:pt>
                <c:pt idx="312">
                  <c:v>4.54</c:v>
                </c:pt>
                <c:pt idx="313">
                  <c:v>3.89</c:v>
                </c:pt>
                <c:pt idx="314">
                  <c:v>4.62</c:v>
                </c:pt>
                <c:pt idx="315">
                  <c:v>3.93</c:v>
                </c:pt>
                <c:pt idx="316">
                  <c:v>4.53</c:v>
                </c:pt>
                <c:pt idx="317">
                  <c:v>3.8</c:v>
                </c:pt>
                <c:pt idx="318">
                  <c:v>4.2</c:v>
                </c:pt>
                <c:pt idx="319">
                  <c:v>3.75</c:v>
                </c:pt>
                <c:pt idx="320">
                  <c:v>3.27</c:v>
                </c:pt>
                <c:pt idx="321">
                  <c:v>4.55</c:v>
                </c:pt>
                <c:pt idx="322">
                  <c:v>4.38</c:v>
                </c:pt>
                <c:pt idx="323">
                  <c:v>3.84</c:v>
                </c:pt>
                <c:pt idx="324">
                  <c:v>4.04</c:v>
                </c:pt>
                <c:pt idx="325">
                  <c:v>2.5</c:v>
                </c:pt>
                <c:pt idx="326">
                  <c:v>4.78</c:v>
                </c:pt>
                <c:pt idx="327">
                  <c:v>3.86</c:v>
                </c:pt>
                <c:pt idx="328">
                  <c:v>3.93</c:v>
                </c:pt>
                <c:pt idx="329">
                  <c:v>3.93</c:v>
                </c:pt>
                <c:pt idx="330">
                  <c:v>4.33</c:v>
                </c:pt>
                <c:pt idx="331">
                  <c:v>4.5999999999999996</c:v>
                </c:pt>
                <c:pt idx="332">
                  <c:v>4.33</c:v>
                </c:pt>
                <c:pt idx="333">
                  <c:v>3.11</c:v>
                </c:pt>
                <c:pt idx="334">
                  <c:v>4.3499999999999996</c:v>
                </c:pt>
                <c:pt idx="335">
                  <c:v>3.58</c:v>
                </c:pt>
                <c:pt idx="336">
                  <c:v>4.71</c:v>
                </c:pt>
                <c:pt idx="337">
                  <c:v>4.05</c:v>
                </c:pt>
                <c:pt idx="339">
                  <c:v>4</c:v>
                </c:pt>
                <c:pt idx="340">
                  <c:v>4.34</c:v>
                </c:pt>
                <c:pt idx="341">
                  <c:v>3.08</c:v>
                </c:pt>
                <c:pt idx="342">
                  <c:v>4.29</c:v>
                </c:pt>
                <c:pt idx="343">
                  <c:v>3.75</c:v>
                </c:pt>
                <c:pt idx="344">
                  <c:v>4.37</c:v>
                </c:pt>
                <c:pt idx="345">
                  <c:v>4.13</c:v>
                </c:pt>
                <c:pt idx="346">
                  <c:v>4.21</c:v>
                </c:pt>
              </c:numCache>
            </c:numRef>
          </c:val>
          <c:extLst>
            <c:ext xmlns:c16="http://schemas.microsoft.com/office/drawing/2014/chart" uri="{C3380CC4-5D6E-409C-BE32-E72D297353CC}">
              <c16:uniqueId val="{00000004-0A12-4267-9802-EC9EECE9E448}"/>
            </c:ext>
          </c:extLst>
        </c:ser>
        <c:dLbls>
          <c:showLegendKey val="0"/>
          <c:showVal val="0"/>
          <c:showCatName val="0"/>
          <c:showSerName val="0"/>
          <c:showPercent val="0"/>
          <c:showBubbleSize val="0"/>
        </c:dLbls>
        <c:gapWidth val="150"/>
        <c:axId val="1510318895"/>
        <c:axId val="1510305583"/>
      </c:barChart>
      <c:catAx>
        <c:axId val="151031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05583"/>
        <c:crosses val="autoZero"/>
        <c:auto val="1"/>
        <c:lblAlgn val="ctr"/>
        <c:lblOffset val="100"/>
        <c:noMultiLvlLbl val="0"/>
      </c:catAx>
      <c:valAx>
        <c:axId val="151030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1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[Research Scorecard _ Jan'24(AutoRecovered).xlsx]Sheet1!PivotTable1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Sheet1!$A$4:$A$350</c:f>
              <c:strCache>
                <c:ptCount val="347"/>
                <c:pt idx="0">
                  <c:v>aarti.sharma</c:v>
                </c:pt>
                <c:pt idx="1">
                  <c:v>abhay.kumar4</c:v>
                </c:pt>
                <c:pt idx="2">
                  <c:v>abhinav.awasthi</c:v>
                </c:pt>
                <c:pt idx="3">
                  <c:v>abhishek.dayal</c:v>
                </c:pt>
                <c:pt idx="4">
                  <c:v>abhishek.gupta17</c:v>
                </c:pt>
                <c:pt idx="5">
                  <c:v>abhishek.sharma16</c:v>
                </c:pt>
                <c:pt idx="6">
                  <c:v>adarsh.jaiswal</c:v>
                </c:pt>
                <c:pt idx="7">
                  <c:v>adarsh.k.upadhyay</c:v>
                </c:pt>
                <c:pt idx="8">
                  <c:v>adarsh.upadhyay</c:v>
                </c:pt>
                <c:pt idx="9">
                  <c:v>adish.o</c:v>
                </c:pt>
                <c:pt idx="10">
                  <c:v>aditya.mishra3</c:v>
                </c:pt>
                <c:pt idx="11">
                  <c:v>aditya.tanwar</c:v>
                </c:pt>
                <c:pt idx="12">
                  <c:v>ajay.yadav6</c:v>
                </c:pt>
                <c:pt idx="13">
                  <c:v>akanksha.parmar</c:v>
                </c:pt>
                <c:pt idx="14">
                  <c:v>akash.gahlot</c:v>
                </c:pt>
                <c:pt idx="15">
                  <c:v>akash.pandey</c:v>
                </c:pt>
                <c:pt idx="16">
                  <c:v>akkadshi.sapra</c:v>
                </c:pt>
                <c:pt idx="17">
                  <c:v>akshay.rakra</c:v>
                </c:pt>
                <c:pt idx="18">
                  <c:v>akshita.1</c:v>
                </c:pt>
                <c:pt idx="19">
                  <c:v>akshita.sharma3</c:v>
                </c:pt>
                <c:pt idx="20">
                  <c:v>akshya.sharma</c:v>
                </c:pt>
                <c:pt idx="21">
                  <c:v>alankrit.giri</c:v>
                </c:pt>
                <c:pt idx="22">
                  <c:v>allen.campbell</c:v>
                </c:pt>
                <c:pt idx="23">
                  <c:v>aman.gupta4</c:v>
                </c:pt>
                <c:pt idx="24">
                  <c:v>aman.jha5</c:v>
                </c:pt>
                <c:pt idx="25">
                  <c:v>aman.sahu</c:v>
                </c:pt>
                <c:pt idx="26">
                  <c:v>aman.saifi</c:v>
                </c:pt>
                <c:pt idx="27">
                  <c:v>amit.2</c:v>
                </c:pt>
                <c:pt idx="28">
                  <c:v>amit.kumar35</c:v>
                </c:pt>
                <c:pt idx="29">
                  <c:v>amit.pandey2</c:v>
                </c:pt>
                <c:pt idx="30">
                  <c:v>amit.sajwan</c:v>
                </c:pt>
                <c:pt idx="31">
                  <c:v>amrita.pandey</c:v>
                </c:pt>
                <c:pt idx="32">
                  <c:v>anamika.gupta</c:v>
                </c:pt>
                <c:pt idx="33">
                  <c:v>anand.kumar11</c:v>
                </c:pt>
                <c:pt idx="34">
                  <c:v>anchal.2</c:v>
                </c:pt>
                <c:pt idx="35">
                  <c:v>anil.nagpal</c:v>
                </c:pt>
                <c:pt idx="36">
                  <c:v>anisha.verma</c:v>
                </c:pt>
                <c:pt idx="37">
                  <c:v>anita.malhotra</c:v>
                </c:pt>
                <c:pt idx="38">
                  <c:v>anita.puri</c:v>
                </c:pt>
                <c:pt idx="39">
                  <c:v>anjali.chaudhary</c:v>
                </c:pt>
                <c:pt idx="40">
                  <c:v>anjali.gl1</c:v>
                </c:pt>
                <c:pt idx="41">
                  <c:v>anjli.lakhera</c:v>
                </c:pt>
                <c:pt idx="42">
                  <c:v>anjuli.raghav</c:v>
                </c:pt>
                <c:pt idx="43">
                  <c:v>ankesh.shukla</c:v>
                </c:pt>
                <c:pt idx="44">
                  <c:v>ankit.sharma21</c:v>
                </c:pt>
                <c:pt idx="45">
                  <c:v>ankita.banerjee</c:v>
                </c:pt>
                <c:pt idx="46">
                  <c:v>ankush.kumar2</c:v>
                </c:pt>
                <c:pt idx="47">
                  <c:v>ankush.yadav</c:v>
                </c:pt>
                <c:pt idx="48">
                  <c:v>anshika.kumari</c:v>
                </c:pt>
                <c:pt idx="49">
                  <c:v>anshul.1</c:v>
                </c:pt>
                <c:pt idx="50">
                  <c:v>antima.rai</c:v>
                </c:pt>
                <c:pt idx="51">
                  <c:v>anu.jain</c:v>
                </c:pt>
                <c:pt idx="52">
                  <c:v>anubhav.jugran</c:v>
                </c:pt>
                <c:pt idx="53">
                  <c:v>anuj.01</c:v>
                </c:pt>
                <c:pt idx="54">
                  <c:v>anuj.gautam1</c:v>
                </c:pt>
                <c:pt idx="55">
                  <c:v>anuj.rawat</c:v>
                </c:pt>
                <c:pt idx="56">
                  <c:v>anuj.singh5</c:v>
                </c:pt>
                <c:pt idx="57">
                  <c:v>anush.raj</c:v>
                </c:pt>
                <c:pt idx="58">
                  <c:v>apoorva.sharma</c:v>
                </c:pt>
                <c:pt idx="59">
                  <c:v>archisa.som</c:v>
                </c:pt>
                <c:pt idx="60">
                  <c:v>archit.verma</c:v>
                </c:pt>
                <c:pt idx="61">
                  <c:v>arjun.tyagi</c:v>
                </c:pt>
                <c:pt idx="62">
                  <c:v>arvind.pandey4</c:v>
                </c:pt>
                <c:pt idx="63">
                  <c:v>ashi.gl</c:v>
                </c:pt>
                <c:pt idx="64">
                  <c:v>ashish.saxena3</c:v>
                </c:pt>
                <c:pt idx="65">
                  <c:v>asim.1</c:v>
                </c:pt>
                <c:pt idx="66">
                  <c:v>atul.padalia</c:v>
                </c:pt>
                <c:pt idx="67">
                  <c:v>aviral.agnihotri</c:v>
                </c:pt>
                <c:pt idx="68">
                  <c:v>ayush.kalyan</c:v>
                </c:pt>
                <c:pt idx="69">
                  <c:v>ayushi.2</c:v>
                </c:pt>
                <c:pt idx="70">
                  <c:v>ayushi.shukla</c:v>
                </c:pt>
                <c:pt idx="71">
                  <c:v>bhavna.jain</c:v>
                </c:pt>
                <c:pt idx="72">
                  <c:v>bhawuk.gulati</c:v>
                </c:pt>
                <c:pt idx="73">
                  <c:v>bhupendra.singh3</c:v>
                </c:pt>
                <c:pt idx="74">
                  <c:v>bikramdeep.singh</c:v>
                </c:pt>
                <c:pt idx="75">
                  <c:v>bindu.2021</c:v>
                </c:pt>
                <c:pt idx="76">
                  <c:v>binitasarkar.rai</c:v>
                </c:pt>
                <c:pt idx="77">
                  <c:v>biswajit.mohanty</c:v>
                </c:pt>
                <c:pt idx="78">
                  <c:v>chanchal.1</c:v>
                </c:pt>
                <c:pt idx="79">
                  <c:v>chandra.shekhar2</c:v>
                </c:pt>
                <c:pt idx="80">
                  <c:v>chetan.joshi2</c:v>
                </c:pt>
                <c:pt idx="81">
                  <c:v>chetan.singh2</c:v>
                </c:pt>
                <c:pt idx="82">
                  <c:v>chiluveru.manusri</c:v>
                </c:pt>
                <c:pt idx="83">
                  <c:v>daya.ram</c:v>
                </c:pt>
                <c:pt idx="84">
                  <c:v>deepak.12</c:v>
                </c:pt>
                <c:pt idx="85">
                  <c:v>deepali.2</c:v>
                </c:pt>
                <c:pt idx="86">
                  <c:v>deepanjali.chaturvedi</c:v>
                </c:pt>
                <c:pt idx="87">
                  <c:v>deepanshu.saini</c:v>
                </c:pt>
                <c:pt idx="88">
                  <c:v>devu.gl</c:v>
                </c:pt>
                <c:pt idx="89">
                  <c:v>dheeraj.kumar5</c:v>
                </c:pt>
                <c:pt idx="90">
                  <c:v>diksha.jain</c:v>
                </c:pt>
                <c:pt idx="91">
                  <c:v>dimple.sharma5</c:v>
                </c:pt>
                <c:pt idx="92">
                  <c:v>divya.madishetty</c:v>
                </c:pt>
                <c:pt idx="93">
                  <c:v>ekta.sharma3</c:v>
                </c:pt>
                <c:pt idx="94">
                  <c:v>faisal.rashid</c:v>
                </c:pt>
                <c:pt idx="95">
                  <c:v>faiyaz.khan2</c:v>
                </c:pt>
                <c:pt idx="96">
                  <c:v>gargi.shukla</c:v>
                </c:pt>
                <c:pt idx="97">
                  <c:v>gaurang.sharma</c:v>
                </c:pt>
                <c:pt idx="98">
                  <c:v>gaurav.tyagi2</c:v>
                </c:pt>
                <c:pt idx="99">
                  <c:v>gayatri.gl</c:v>
                </c:pt>
                <c:pt idx="100">
                  <c:v>gopal.kumar</c:v>
                </c:pt>
                <c:pt idx="101">
                  <c:v>gowthami.janipati</c:v>
                </c:pt>
                <c:pt idx="102">
                  <c:v>gurpreet.singh7</c:v>
                </c:pt>
                <c:pt idx="103">
                  <c:v>hardik.sharma</c:v>
                </c:pt>
                <c:pt idx="104">
                  <c:v>harnoor.matharoo</c:v>
                </c:pt>
                <c:pt idx="105">
                  <c:v>heena.rawat</c:v>
                </c:pt>
                <c:pt idx="106">
                  <c:v>hema.upadhyay</c:v>
                </c:pt>
                <c:pt idx="107">
                  <c:v>hemlata.01</c:v>
                </c:pt>
                <c:pt idx="108">
                  <c:v>himani.sharma1</c:v>
                </c:pt>
                <c:pt idx="109">
                  <c:v>himanshi.kwatra</c:v>
                </c:pt>
                <c:pt idx="110">
                  <c:v>himanshu.pandey3</c:v>
                </c:pt>
                <c:pt idx="111">
                  <c:v>hirdesh.kumar</c:v>
                </c:pt>
                <c:pt idx="112">
                  <c:v>hitaarth.bhutani</c:v>
                </c:pt>
                <c:pt idx="113">
                  <c:v>hitesh.kumar3</c:v>
                </c:pt>
                <c:pt idx="114">
                  <c:v>hrituja.bundela</c:v>
                </c:pt>
                <c:pt idx="115">
                  <c:v>irfan.gl</c:v>
                </c:pt>
                <c:pt idx="116">
                  <c:v>jagriti.nayyar</c:v>
                </c:pt>
                <c:pt idx="117">
                  <c:v>jai.kumar</c:v>
                </c:pt>
                <c:pt idx="118">
                  <c:v>jasmeet.singh5</c:v>
                </c:pt>
                <c:pt idx="119">
                  <c:v>jaya.kumari</c:v>
                </c:pt>
                <c:pt idx="120">
                  <c:v>jitesh.kumar2021</c:v>
                </c:pt>
                <c:pt idx="121">
                  <c:v>juhi.punhani</c:v>
                </c:pt>
                <c:pt idx="122">
                  <c:v>juhi.thakur</c:v>
                </c:pt>
                <c:pt idx="123">
                  <c:v>jyoti.2021</c:v>
                </c:pt>
                <c:pt idx="124">
                  <c:v>jyotirmayee.rout</c:v>
                </c:pt>
                <c:pt idx="125">
                  <c:v>kajal.gl2</c:v>
                </c:pt>
                <c:pt idx="126">
                  <c:v>kajal.gl4</c:v>
                </c:pt>
                <c:pt idx="127">
                  <c:v>kanika.gl1</c:v>
                </c:pt>
                <c:pt idx="128">
                  <c:v>karishma.kumari</c:v>
                </c:pt>
                <c:pt idx="129">
                  <c:v>kartik.diwan</c:v>
                </c:pt>
                <c:pt idx="130">
                  <c:v>kartik.goel</c:v>
                </c:pt>
                <c:pt idx="131">
                  <c:v>kashish.sharma</c:v>
                </c:pt>
                <c:pt idx="132">
                  <c:v>kavita.pant</c:v>
                </c:pt>
                <c:pt idx="133">
                  <c:v>keshav.1</c:v>
                </c:pt>
                <c:pt idx="134">
                  <c:v>khushboo.2</c:v>
                </c:pt>
                <c:pt idx="135">
                  <c:v>khushboo.kumari1</c:v>
                </c:pt>
                <c:pt idx="136">
                  <c:v>kiran.gupta</c:v>
                </c:pt>
                <c:pt idx="137">
                  <c:v>kritika.halder</c:v>
                </c:pt>
                <c:pt idx="138">
                  <c:v>kuldeep.singh3</c:v>
                </c:pt>
                <c:pt idx="139">
                  <c:v>lalita.kumari</c:v>
                </c:pt>
                <c:pt idx="140">
                  <c:v>lata.rani</c:v>
                </c:pt>
                <c:pt idx="141">
                  <c:v>lavanya.p</c:v>
                </c:pt>
                <c:pt idx="142">
                  <c:v>laxmi.2021</c:v>
                </c:pt>
                <c:pt idx="143">
                  <c:v>leena.2</c:v>
                </c:pt>
                <c:pt idx="144">
                  <c:v>madhavi.bhatt</c:v>
                </c:pt>
                <c:pt idx="145">
                  <c:v>manasvi.rastogi</c:v>
                </c:pt>
                <c:pt idx="146">
                  <c:v>manish.dubey1</c:v>
                </c:pt>
                <c:pt idx="147">
                  <c:v>manish.k.gupta</c:v>
                </c:pt>
                <c:pt idx="148">
                  <c:v>manish.prakash</c:v>
                </c:pt>
                <c:pt idx="149">
                  <c:v>maryam.zeya</c:v>
                </c:pt>
                <c:pt idx="150">
                  <c:v>mayank.singh</c:v>
                </c:pt>
                <c:pt idx="151">
                  <c:v>mayank.sinha2</c:v>
                </c:pt>
                <c:pt idx="152">
                  <c:v>md.a.khan2</c:v>
                </c:pt>
                <c:pt idx="153">
                  <c:v>md.s.ali</c:v>
                </c:pt>
                <c:pt idx="154">
                  <c:v>meenakshi.ojha</c:v>
                </c:pt>
                <c:pt idx="155">
                  <c:v>meenakshi.uniyal3</c:v>
                </c:pt>
                <c:pt idx="156">
                  <c:v>meenu.singh1</c:v>
                </c:pt>
                <c:pt idx="157">
                  <c:v>mehakdeep.kaur</c:v>
                </c:pt>
                <c:pt idx="158">
                  <c:v>mohammad.sheraj</c:v>
                </c:pt>
                <c:pt idx="159">
                  <c:v>mohammad.z.ansari</c:v>
                </c:pt>
                <c:pt idx="160">
                  <c:v>mohd.akram2</c:v>
                </c:pt>
                <c:pt idx="161">
                  <c:v>mohit.01</c:v>
                </c:pt>
                <c:pt idx="162">
                  <c:v>mohit.gl</c:v>
                </c:pt>
                <c:pt idx="163">
                  <c:v>mukesh.shukla5</c:v>
                </c:pt>
                <c:pt idx="164">
                  <c:v>mukul.verma1</c:v>
                </c:pt>
                <c:pt idx="165">
                  <c:v>muskaan.bhardwaj</c:v>
                </c:pt>
                <c:pt idx="166">
                  <c:v>nachiketa.mishra</c:v>
                </c:pt>
                <c:pt idx="167">
                  <c:v>nakka.bramarambika</c:v>
                </c:pt>
                <c:pt idx="168">
                  <c:v>nandelli.saisupraja</c:v>
                </c:pt>
                <c:pt idx="169">
                  <c:v>navdeep.sharma</c:v>
                </c:pt>
                <c:pt idx="170">
                  <c:v>naveen.dubey</c:v>
                </c:pt>
                <c:pt idx="171">
                  <c:v>naveen.pal</c:v>
                </c:pt>
                <c:pt idx="172">
                  <c:v>navneet.kaur2</c:v>
                </c:pt>
                <c:pt idx="173">
                  <c:v>navneet.mishra</c:v>
                </c:pt>
                <c:pt idx="174">
                  <c:v>neeraj.kumar12</c:v>
                </c:pt>
                <c:pt idx="175">
                  <c:v>neeraj.sharma6</c:v>
                </c:pt>
                <c:pt idx="176">
                  <c:v>neha.kumari7</c:v>
                </c:pt>
                <c:pt idx="177">
                  <c:v>neha.parvatia</c:v>
                </c:pt>
                <c:pt idx="178">
                  <c:v>neha.sehrawat</c:v>
                </c:pt>
                <c:pt idx="179">
                  <c:v>neha.tyagi1</c:v>
                </c:pt>
                <c:pt idx="180">
                  <c:v>neha.verma5</c:v>
                </c:pt>
                <c:pt idx="181">
                  <c:v>nikita.patel</c:v>
                </c:pt>
                <c:pt idx="182">
                  <c:v>nilanjay.2021</c:v>
                </c:pt>
                <c:pt idx="183">
                  <c:v>nimmi.pathak</c:v>
                </c:pt>
                <c:pt idx="184">
                  <c:v>nirvan.srikanth</c:v>
                </c:pt>
                <c:pt idx="185">
                  <c:v>nitesh.upadhyay</c:v>
                </c:pt>
                <c:pt idx="186">
                  <c:v>noel.harris</c:v>
                </c:pt>
                <c:pt idx="187">
                  <c:v>pallavi.tripathi</c:v>
                </c:pt>
                <c:pt idx="188">
                  <c:v>pankaj.jha3</c:v>
                </c:pt>
                <c:pt idx="189">
                  <c:v>pankhuri.jain</c:v>
                </c:pt>
                <c:pt idx="190">
                  <c:v>pawan.turaiha</c:v>
                </c:pt>
                <c:pt idx="191">
                  <c:v>piyush.gl1</c:v>
                </c:pt>
                <c:pt idx="192">
                  <c:v>piyush.kumar3</c:v>
                </c:pt>
                <c:pt idx="193">
                  <c:v>pooja.2</c:v>
                </c:pt>
                <c:pt idx="194">
                  <c:v>pooja.abhang</c:v>
                </c:pt>
                <c:pt idx="195">
                  <c:v>pooja.gl1</c:v>
                </c:pt>
                <c:pt idx="196">
                  <c:v>poorvi.dhakrey</c:v>
                </c:pt>
                <c:pt idx="197">
                  <c:v>prachi.1</c:v>
                </c:pt>
                <c:pt idx="198">
                  <c:v>pranav.dhiman</c:v>
                </c:pt>
                <c:pt idx="199">
                  <c:v>prashant.kumar15</c:v>
                </c:pt>
                <c:pt idx="200">
                  <c:v>prateek.kumar4</c:v>
                </c:pt>
                <c:pt idx="201">
                  <c:v>pratistha.singh</c:v>
                </c:pt>
                <c:pt idx="202">
                  <c:v>pravesh.gangwar</c:v>
                </c:pt>
                <c:pt idx="203">
                  <c:v>preeti.kumari3</c:v>
                </c:pt>
                <c:pt idx="204">
                  <c:v>preeti.verma</c:v>
                </c:pt>
                <c:pt idx="205">
                  <c:v>priya.kumari11</c:v>
                </c:pt>
                <c:pt idx="206">
                  <c:v>priya.verma2</c:v>
                </c:pt>
                <c:pt idx="207">
                  <c:v>priyanka.kumari9</c:v>
                </c:pt>
                <c:pt idx="208">
                  <c:v>priyanka.mohapatra</c:v>
                </c:pt>
                <c:pt idx="209">
                  <c:v>priyesh.chaudhary</c:v>
                </c:pt>
                <c:pt idx="210">
                  <c:v>puja.kumari5</c:v>
                </c:pt>
                <c:pt idx="211">
                  <c:v>rabya.zeya</c:v>
                </c:pt>
                <c:pt idx="212">
                  <c:v>rahul.02</c:v>
                </c:pt>
                <c:pt idx="213">
                  <c:v>rahul.tiwari4</c:v>
                </c:pt>
                <c:pt idx="214">
                  <c:v>rajat.sangal</c:v>
                </c:pt>
                <c:pt idx="215">
                  <c:v>rajeev.sharma2</c:v>
                </c:pt>
                <c:pt idx="216">
                  <c:v>rajeev.tyagi1</c:v>
                </c:pt>
                <c:pt idx="217">
                  <c:v>rajkumar.chauhan</c:v>
                </c:pt>
                <c:pt idx="218">
                  <c:v>rani.kumari</c:v>
                </c:pt>
                <c:pt idx="219">
                  <c:v>ranu.khandelwal</c:v>
                </c:pt>
                <c:pt idx="220">
                  <c:v>ravi.kumar13</c:v>
                </c:pt>
                <c:pt idx="221">
                  <c:v>ravi.kumar2021</c:v>
                </c:pt>
                <c:pt idx="222">
                  <c:v>ravi.mehto</c:v>
                </c:pt>
                <c:pt idx="223">
                  <c:v>ravi.raushan</c:v>
                </c:pt>
                <c:pt idx="224">
                  <c:v>ravindra.kanwal</c:v>
                </c:pt>
                <c:pt idx="225">
                  <c:v>reena.gl</c:v>
                </c:pt>
                <c:pt idx="226">
                  <c:v>renuka.devi1</c:v>
                </c:pt>
                <c:pt idx="227">
                  <c:v>richa.motiyani</c:v>
                </c:pt>
                <c:pt idx="228">
                  <c:v>riddhi.tiwari</c:v>
                </c:pt>
                <c:pt idx="229">
                  <c:v>ritee.varma</c:v>
                </c:pt>
                <c:pt idx="230">
                  <c:v>ritesh.kumar8</c:v>
                </c:pt>
                <c:pt idx="231">
                  <c:v>rohan.tanwar</c:v>
                </c:pt>
                <c:pt idx="232">
                  <c:v>rohini.sharma</c:v>
                </c:pt>
                <c:pt idx="233">
                  <c:v>rohit.s.rajpurohit</c:v>
                </c:pt>
                <c:pt idx="234">
                  <c:v>rohit.singh8</c:v>
                </c:pt>
                <c:pt idx="235">
                  <c:v>roma.1</c:v>
                </c:pt>
                <c:pt idx="236">
                  <c:v>ronak.gupta</c:v>
                </c:pt>
                <c:pt idx="237">
                  <c:v>ruchi.1</c:v>
                </c:pt>
                <c:pt idx="238">
                  <c:v>ruchi.gl</c:v>
                </c:pt>
                <c:pt idx="239">
                  <c:v>sachin.6</c:v>
                </c:pt>
                <c:pt idx="240">
                  <c:v>sachin.sharma5</c:v>
                </c:pt>
                <c:pt idx="241">
                  <c:v>sachin.varshney5</c:v>
                </c:pt>
                <c:pt idx="242">
                  <c:v>sagar.saini4</c:v>
                </c:pt>
                <c:pt idx="243">
                  <c:v>sahil.marwah</c:v>
                </c:pt>
                <c:pt idx="244">
                  <c:v>saina.kundra</c:v>
                </c:pt>
                <c:pt idx="245">
                  <c:v>sakshar.bhakhri</c:v>
                </c:pt>
                <c:pt idx="246">
                  <c:v>sakshi.chaudhary</c:v>
                </c:pt>
                <c:pt idx="247">
                  <c:v>sakshi.mittal</c:v>
                </c:pt>
                <c:pt idx="248">
                  <c:v>samreen.qamar</c:v>
                </c:pt>
                <c:pt idx="249">
                  <c:v>sandeep.raturi</c:v>
                </c:pt>
                <c:pt idx="250">
                  <c:v>sangeeta.kumari</c:v>
                </c:pt>
                <c:pt idx="251">
                  <c:v>sangeeta.rajbongshi</c:v>
                </c:pt>
                <c:pt idx="252">
                  <c:v>sangita.singhal</c:v>
                </c:pt>
                <c:pt idx="253">
                  <c:v>sanjeet.yadav</c:v>
                </c:pt>
                <c:pt idx="254">
                  <c:v>sanjeev.kumar7</c:v>
                </c:pt>
                <c:pt idx="255">
                  <c:v>sanjukta.paul</c:v>
                </c:pt>
                <c:pt idx="256">
                  <c:v>sapan.sant</c:v>
                </c:pt>
                <c:pt idx="257">
                  <c:v>sapna.bisht</c:v>
                </c:pt>
                <c:pt idx="258">
                  <c:v>sapna.jha1</c:v>
                </c:pt>
                <c:pt idx="259">
                  <c:v>saranya.l</c:v>
                </c:pt>
                <c:pt idx="260">
                  <c:v>sarita.rawat</c:v>
                </c:pt>
                <c:pt idx="261">
                  <c:v>satyajit.kumar</c:v>
                </c:pt>
                <c:pt idx="262">
                  <c:v>satyam.pandey2</c:v>
                </c:pt>
                <c:pt idx="263">
                  <c:v>satyam.yadav</c:v>
                </c:pt>
                <c:pt idx="264">
                  <c:v>shahbaz.ahmad4</c:v>
                </c:pt>
                <c:pt idx="265">
                  <c:v>shailendra.yadav</c:v>
                </c:pt>
                <c:pt idx="266">
                  <c:v>shalini.kumari3</c:v>
                </c:pt>
                <c:pt idx="267">
                  <c:v>shalu.kaushik</c:v>
                </c:pt>
                <c:pt idx="268">
                  <c:v>shashank.pathak</c:v>
                </c:pt>
                <c:pt idx="269">
                  <c:v>sheela.kumari</c:v>
                </c:pt>
                <c:pt idx="270">
                  <c:v>sheetal.sharma4</c:v>
                </c:pt>
                <c:pt idx="271">
                  <c:v>shilpi.seth</c:v>
                </c:pt>
                <c:pt idx="272">
                  <c:v>shirisha.kandukuri</c:v>
                </c:pt>
                <c:pt idx="273">
                  <c:v>shivangi.tayal</c:v>
                </c:pt>
                <c:pt idx="274">
                  <c:v>shivani.03</c:v>
                </c:pt>
                <c:pt idx="275">
                  <c:v>shivani.dhoundiyal</c:v>
                </c:pt>
                <c:pt idx="276">
                  <c:v>shivani.kumari2</c:v>
                </c:pt>
                <c:pt idx="277">
                  <c:v>shivani.yadav1</c:v>
                </c:pt>
                <c:pt idx="278">
                  <c:v>shivank.gl</c:v>
                </c:pt>
                <c:pt idx="279">
                  <c:v>shivansh.gl</c:v>
                </c:pt>
                <c:pt idx="280">
                  <c:v>shivi.jain</c:v>
                </c:pt>
                <c:pt idx="281">
                  <c:v>shrestha.kumar</c:v>
                </c:pt>
                <c:pt idx="282">
                  <c:v>shreya.bhatnagar</c:v>
                </c:pt>
                <c:pt idx="283">
                  <c:v>shubham.kajale</c:v>
                </c:pt>
                <c:pt idx="284">
                  <c:v>shubham.shankar</c:v>
                </c:pt>
                <c:pt idx="285">
                  <c:v>shubham.singh9</c:v>
                </c:pt>
                <c:pt idx="286">
                  <c:v>shweta.arya</c:v>
                </c:pt>
                <c:pt idx="287">
                  <c:v>shweta.sharma5</c:v>
                </c:pt>
                <c:pt idx="288">
                  <c:v>siddhant.kapoor1</c:v>
                </c:pt>
                <c:pt idx="289">
                  <c:v>siddharth.anand</c:v>
                </c:pt>
                <c:pt idx="290">
                  <c:v>sohail.kureshi</c:v>
                </c:pt>
                <c:pt idx="291">
                  <c:v>sonakshi.anand</c:v>
                </c:pt>
                <c:pt idx="292">
                  <c:v>sonali.mehta</c:v>
                </c:pt>
                <c:pt idx="293">
                  <c:v>sonia.gl</c:v>
                </c:pt>
                <c:pt idx="294">
                  <c:v>sonia.mehta</c:v>
                </c:pt>
                <c:pt idx="295">
                  <c:v>sonu.01</c:v>
                </c:pt>
                <c:pt idx="296">
                  <c:v>sourabh.01</c:v>
                </c:pt>
                <c:pt idx="297">
                  <c:v>sourabh.parmar</c:v>
                </c:pt>
                <c:pt idx="298">
                  <c:v>sourabh.sapra</c:v>
                </c:pt>
                <c:pt idx="299">
                  <c:v>subhankar.sarkar</c:v>
                </c:pt>
                <c:pt idx="300">
                  <c:v>sudha.pal</c:v>
                </c:pt>
                <c:pt idx="301">
                  <c:v>sugandha.singh</c:v>
                </c:pt>
                <c:pt idx="302">
                  <c:v>sujeet.gupta</c:v>
                </c:pt>
                <c:pt idx="303">
                  <c:v>sukanshi.gupta</c:v>
                </c:pt>
                <c:pt idx="304">
                  <c:v>suman.prajapati</c:v>
                </c:pt>
                <c:pt idx="305">
                  <c:v>sumit.gl</c:v>
                </c:pt>
                <c:pt idx="306">
                  <c:v>sumita.1</c:v>
                </c:pt>
                <c:pt idx="307">
                  <c:v>sunita.joshi</c:v>
                </c:pt>
                <c:pt idx="308">
                  <c:v>suparna.lenka</c:v>
                </c:pt>
                <c:pt idx="309">
                  <c:v>supriya.bharti</c:v>
                </c:pt>
                <c:pt idx="310">
                  <c:v>surbhi.jaiswal</c:v>
                </c:pt>
                <c:pt idx="311">
                  <c:v>swati.chamoli</c:v>
                </c:pt>
                <c:pt idx="312">
                  <c:v>swati.mishra1</c:v>
                </c:pt>
                <c:pt idx="313">
                  <c:v>swati.sahu</c:v>
                </c:pt>
                <c:pt idx="314">
                  <c:v>sweety.kashyap</c:v>
                </c:pt>
                <c:pt idx="315">
                  <c:v>syeda.fatima</c:v>
                </c:pt>
                <c:pt idx="316">
                  <c:v>tafseel.hashmi</c:v>
                </c:pt>
                <c:pt idx="317">
                  <c:v>taniya.1</c:v>
                </c:pt>
                <c:pt idx="318">
                  <c:v>tarique.ansari</c:v>
                </c:pt>
                <c:pt idx="319">
                  <c:v>tarun.k.jha</c:v>
                </c:pt>
                <c:pt idx="320">
                  <c:v>tejal.grover</c:v>
                </c:pt>
                <c:pt idx="321">
                  <c:v>toufiq.khan</c:v>
                </c:pt>
                <c:pt idx="322">
                  <c:v>tuba.khanam</c:v>
                </c:pt>
                <c:pt idx="323">
                  <c:v>tushar.bhongale</c:v>
                </c:pt>
                <c:pt idx="324">
                  <c:v>tushar.gl</c:v>
                </c:pt>
                <c:pt idx="325">
                  <c:v>upasana.yadav</c:v>
                </c:pt>
                <c:pt idx="326">
                  <c:v>urvashi.1</c:v>
                </c:pt>
                <c:pt idx="327">
                  <c:v>vaibhav.vashisht</c:v>
                </c:pt>
                <c:pt idx="328">
                  <c:v>vaishali.raina</c:v>
                </c:pt>
                <c:pt idx="329">
                  <c:v>vandana.butola</c:v>
                </c:pt>
                <c:pt idx="330">
                  <c:v>vandna.mishra</c:v>
                </c:pt>
                <c:pt idx="331">
                  <c:v>vanshika.thakur</c:v>
                </c:pt>
                <c:pt idx="332">
                  <c:v>vanshita.singh</c:v>
                </c:pt>
                <c:pt idx="333">
                  <c:v>varnika.bhardwaj</c:v>
                </c:pt>
                <c:pt idx="334">
                  <c:v>varsha.gl</c:v>
                </c:pt>
                <c:pt idx="335">
                  <c:v>varun.dubey</c:v>
                </c:pt>
                <c:pt idx="336">
                  <c:v>vasudha.gl</c:v>
                </c:pt>
                <c:pt idx="337">
                  <c:v>veena.bisht</c:v>
                </c:pt>
                <c:pt idx="338">
                  <c:v>vertika.tiwari</c:v>
                </c:pt>
                <c:pt idx="339">
                  <c:v>vishal.m.tripathi</c:v>
                </c:pt>
                <c:pt idx="340">
                  <c:v>vivek.sharma7</c:v>
                </c:pt>
                <c:pt idx="341">
                  <c:v>wahid.khan</c:v>
                </c:pt>
                <c:pt idx="342">
                  <c:v>wasim.akram2</c:v>
                </c:pt>
                <c:pt idx="343">
                  <c:v>yashwany.rawat</c:v>
                </c:pt>
                <c:pt idx="344">
                  <c:v>yaveen.choudhary</c:v>
                </c:pt>
                <c:pt idx="345">
                  <c:v>yogita.kashyap</c:v>
                </c:pt>
                <c:pt idx="346">
                  <c:v>yudhvir.rana</c:v>
                </c:pt>
              </c:strCache>
            </c:strRef>
          </c:cat>
          <c:val>
            <c:numRef>
              <c:f>Sheet1!$B$4:$B$350</c:f>
              <c:numCache>
                <c:formatCode>General</c:formatCode>
                <c:ptCount val="347"/>
                <c:pt idx="0">
                  <c:v>3.78</c:v>
                </c:pt>
                <c:pt idx="1">
                  <c:v>2.82</c:v>
                </c:pt>
                <c:pt idx="2">
                  <c:v>4.4800000000000004</c:v>
                </c:pt>
                <c:pt idx="3">
                  <c:v>3.86</c:v>
                </c:pt>
                <c:pt idx="4">
                  <c:v>2.7</c:v>
                </c:pt>
                <c:pt idx="5">
                  <c:v>4.16</c:v>
                </c:pt>
                <c:pt idx="6">
                  <c:v>3.75</c:v>
                </c:pt>
                <c:pt idx="7">
                  <c:v>4.24</c:v>
                </c:pt>
                <c:pt idx="8">
                  <c:v>3.83</c:v>
                </c:pt>
                <c:pt idx="9">
                  <c:v>4.22</c:v>
                </c:pt>
                <c:pt idx="10">
                  <c:v>4.45</c:v>
                </c:pt>
                <c:pt idx="11">
                  <c:v>3.85</c:v>
                </c:pt>
                <c:pt idx="12">
                  <c:v>2.5499999999999998</c:v>
                </c:pt>
                <c:pt idx="13">
                  <c:v>4.29</c:v>
                </c:pt>
                <c:pt idx="14">
                  <c:v>3.2</c:v>
                </c:pt>
                <c:pt idx="15">
                  <c:v>3.19</c:v>
                </c:pt>
                <c:pt idx="16">
                  <c:v>2.69</c:v>
                </c:pt>
                <c:pt idx="17">
                  <c:v>4.07</c:v>
                </c:pt>
                <c:pt idx="18">
                  <c:v>3.08</c:v>
                </c:pt>
                <c:pt idx="19">
                  <c:v>3.84</c:v>
                </c:pt>
                <c:pt idx="20">
                  <c:v>3.47</c:v>
                </c:pt>
                <c:pt idx="21">
                  <c:v>4.07</c:v>
                </c:pt>
                <c:pt idx="22">
                  <c:v>4.13</c:v>
                </c:pt>
                <c:pt idx="23">
                  <c:v>2.82</c:v>
                </c:pt>
                <c:pt idx="24">
                  <c:v>3.81</c:v>
                </c:pt>
                <c:pt idx="25">
                  <c:v>4.03</c:v>
                </c:pt>
                <c:pt idx="26">
                  <c:v>4.1399999999999997</c:v>
                </c:pt>
                <c:pt idx="27">
                  <c:v>4.51</c:v>
                </c:pt>
                <c:pt idx="28">
                  <c:v>3.74</c:v>
                </c:pt>
                <c:pt idx="29">
                  <c:v>3.37</c:v>
                </c:pt>
                <c:pt idx="30">
                  <c:v>3.92</c:v>
                </c:pt>
                <c:pt idx="31">
                  <c:v>3.06</c:v>
                </c:pt>
                <c:pt idx="32">
                  <c:v>3.69</c:v>
                </c:pt>
                <c:pt idx="33">
                  <c:v>4.2699999999999996</c:v>
                </c:pt>
                <c:pt idx="34">
                  <c:v>3.79</c:v>
                </c:pt>
                <c:pt idx="35">
                  <c:v>4.3600000000000003</c:v>
                </c:pt>
                <c:pt idx="36">
                  <c:v>4.5</c:v>
                </c:pt>
                <c:pt idx="37">
                  <c:v>2.54</c:v>
                </c:pt>
                <c:pt idx="38">
                  <c:v>4.16</c:v>
                </c:pt>
                <c:pt idx="39">
                  <c:v>3.92</c:v>
                </c:pt>
                <c:pt idx="40">
                  <c:v>3.48</c:v>
                </c:pt>
                <c:pt idx="41">
                  <c:v>3.7</c:v>
                </c:pt>
                <c:pt idx="42">
                  <c:v>4.24</c:v>
                </c:pt>
                <c:pt idx="43">
                  <c:v>4.3099999999999996</c:v>
                </c:pt>
                <c:pt idx="44">
                  <c:v>2.08</c:v>
                </c:pt>
                <c:pt idx="45">
                  <c:v>4.22</c:v>
                </c:pt>
                <c:pt idx="46">
                  <c:v>4.1900000000000004</c:v>
                </c:pt>
                <c:pt idx="47">
                  <c:v>4.01</c:v>
                </c:pt>
                <c:pt idx="48">
                  <c:v>3.73</c:v>
                </c:pt>
                <c:pt idx="49">
                  <c:v>4.6900000000000004</c:v>
                </c:pt>
                <c:pt idx="50">
                  <c:v>4.37</c:v>
                </c:pt>
                <c:pt idx="51">
                  <c:v>3.74</c:v>
                </c:pt>
                <c:pt idx="52">
                  <c:v>4.6500000000000004</c:v>
                </c:pt>
                <c:pt idx="53">
                  <c:v>4.7300000000000004</c:v>
                </c:pt>
                <c:pt idx="54">
                  <c:v>3.23</c:v>
                </c:pt>
                <c:pt idx="55">
                  <c:v>3.59</c:v>
                </c:pt>
                <c:pt idx="56">
                  <c:v>3.84</c:v>
                </c:pt>
                <c:pt idx="57">
                  <c:v>3.34</c:v>
                </c:pt>
                <c:pt idx="58">
                  <c:v>2.86</c:v>
                </c:pt>
                <c:pt idx="59">
                  <c:v>3.44</c:v>
                </c:pt>
                <c:pt idx="60">
                  <c:v>3.78</c:v>
                </c:pt>
                <c:pt idx="61">
                  <c:v>2.54</c:v>
                </c:pt>
                <c:pt idx="62">
                  <c:v>4.16</c:v>
                </c:pt>
                <c:pt idx="63">
                  <c:v>4.5599999999999996</c:v>
                </c:pt>
                <c:pt idx="64">
                  <c:v>3.71</c:v>
                </c:pt>
                <c:pt idx="65">
                  <c:v>4.1100000000000003</c:v>
                </c:pt>
                <c:pt idx="66">
                  <c:v>4.1100000000000003</c:v>
                </c:pt>
                <c:pt idx="67">
                  <c:v>4.1100000000000003</c:v>
                </c:pt>
                <c:pt idx="68">
                  <c:v>3.08</c:v>
                </c:pt>
                <c:pt idx="69">
                  <c:v>4.2300000000000004</c:v>
                </c:pt>
                <c:pt idx="70">
                  <c:v>4.49</c:v>
                </c:pt>
                <c:pt idx="71">
                  <c:v>4.3899999999999997</c:v>
                </c:pt>
                <c:pt idx="72">
                  <c:v>3.41</c:v>
                </c:pt>
                <c:pt idx="73">
                  <c:v>4.05</c:v>
                </c:pt>
                <c:pt idx="74">
                  <c:v>4.0199999999999996</c:v>
                </c:pt>
                <c:pt idx="75">
                  <c:v>2.2400000000000002</c:v>
                </c:pt>
                <c:pt idx="76">
                  <c:v>3.78</c:v>
                </c:pt>
                <c:pt idx="77">
                  <c:v>3.84</c:v>
                </c:pt>
                <c:pt idx="78">
                  <c:v>1.82</c:v>
                </c:pt>
                <c:pt idx="79">
                  <c:v>3.32</c:v>
                </c:pt>
                <c:pt idx="80">
                  <c:v>3.94</c:v>
                </c:pt>
                <c:pt idx="81">
                  <c:v>4.1900000000000004</c:v>
                </c:pt>
                <c:pt idx="82">
                  <c:v>4.4000000000000004</c:v>
                </c:pt>
                <c:pt idx="83">
                  <c:v>3.72</c:v>
                </c:pt>
                <c:pt idx="84">
                  <c:v>3.69</c:v>
                </c:pt>
                <c:pt idx="85">
                  <c:v>3.53</c:v>
                </c:pt>
                <c:pt idx="86">
                  <c:v>4.18</c:v>
                </c:pt>
                <c:pt idx="87">
                  <c:v>3.38</c:v>
                </c:pt>
                <c:pt idx="88">
                  <c:v>3.2</c:v>
                </c:pt>
                <c:pt idx="89">
                  <c:v>3.59</c:v>
                </c:pt>
                <c:pt idx="90">
                  <c:v>3.61</c:v>
                </c:pt>
                <c:pt idx="91">
                  <c:v>4.1500000000000004</c:v>
                </c:pt>
                <c:pt idx="92">
                  <c:v>4.5599999999999996</c:v>
                </c:pt>
                <c:pt idx="93">
                  <c:v>4.1500000000000004</c:v>
                </c:pt>
                <c:pt idx="94">
                  <c:v>4.87</c:v>
                </c:pt>
                <c:pt idx="95">
                  <c:v>4.3</c:v>
                </c:pt>
                <c:pt idx="96">
                  <c:v>3.46</c:v>
                </c:pt>
                <c:pt idx="97">
                  <c:v>3.85</c:v>
                </c:pt>
                <c:pt idx="98">
                  <c:v>4.07</c:v>
                </c:pt>
                <c:pt idx="99">
                  <c:v>3.54</c:v>
                </c:pt>
                <c:pt idx="100">
                  <c:v>3.49</c:v>
                </c:pt>
                <c:pt idx="101">
                  <c:v>4.54</c:v>
                </c:pt>
                <c:pt idx="102">
                  <c:v>3.44</c:v>
                </c:pt>
                <c:pt idx="103">
                  <c:v>3.87</c:v>
                </c:pt>
                <c:pt idx="104">
                  <c:v>4.29</c:v>
                </c:pt>
                <c:pt idx="105">
                  <c:v>3.91</c:v>
                </c:pt>
                <c:pt idx="106">
                  <c:v>4.17</c:v>
                </c:pt>
                <c:pt idx="107">
                  <c:v>3.78</c:v>
                </c:pt>
                <c:pt idx="108">
                  <c:v>3.94</c:v>
                </c:pt>
                <c:pt idx="109">
                  <c:v>4.6900000000000004</c:v>
                </c:pt>
                <c:pt idx="110">
                  <c:v>2.81</c:v>
                </c:pt>
                <c:pt idx="111">
                  <c:v>4.09</c:v>
                </c:pt>
                <c:pt idx="112">
                  <c:v>4.22</c:v>
                </c:pt>
                <c:pt idx="113">
                  <c:v>2.94</c:v>
                </c:pt>
                <c:pt idx="114">
                  <c:v>4.13</c:v>
                </c:pt>
                <c:pt idx="115">
                  <c:v>4.1100000000000003</c:v>
                </c:pt>
                <c:pt idx="116">
                  <c:v>4.18</c:v>
                </c:pt>
                <c:pt idx="117">
                  <c:v>4.76</c:v>
                </c:pt>
                <c:pt idx="118">
                  <c:v>4.0199999999999996</c:v>
                </c:pt>
                <c:pt idx="119">
                  <c:v>4.18</c:v>
                </c:pt>
                <c:pt idx="120">
                  <c:v>4.58</c:v>
                </c:pt>
                <c:pt idx="121">
                  <c:v>2.8</c:v>
                </c:pt>
                <c:pt idx="122">
                  <c:v>3.26</c:v>
                </c:pt>
                <c:pt idx="123">
                  <c:v>3.25</c:v>
                </c:pt>
                <c:pt idx="124">
                  <c:v>3.69</c:v>
                </c:pt>
                <c:pt idx="125">
                  <c:v>4.54</c:v>
                </c:pt>
                <c:pt idx="126">
                  <c:v>4.4800000000000004</c:v>
                </c:pt>
                <c:pt idx="127">
                  <c:v>3.69</c:v>
                </c:pt>
                <c:pt idx="128">
                  <c:v>4.07</c:v>
                </c:pt>
                <c:pt idx="129">
                  <c:v>3.83</c:v>
                </c:pt>
                <c:pt idx="130">
                  <c:v>2.98</c:v>
                </c:pt>
                <c:pt idx="131">
                  <c:v>4.2300000000000004</c:v>
                </c:pt>
                <c:pt idx="132">
                  <c:v>4.68</c:v>
                </c:pt>
                <c:pt idx="133">
                  <c:v>3.93</c:v>
                </c:pt>
                <c:pt idx="134">
                  <c:v>4.53</c:v>
                </c:pt>
                <c:pt idx="135">
                  <c:v>4.13</c:v>
                </c:pt>
                <c:pt idx="136">
                  <c:v>3.67</c:v>
                </c:pt>
                <c:pt idx="137">
                  <c:v>1.88</c:v>
                </c:pt>
                <c:pt idx="138">
                  <c:v>3.78</c:v>
                </c:pt>
                <c:pt idx="139">
                  <c:v>3.67</c:v>
                </c:pt>
                <c:pt idx="140">
                  <c:v>4</c:v>
                </c:pt>
                <c:pt idx="141">
                  <c:v>2.93</c:v>
                </c:pt>
                <c:pt idx="142">
                  <c:v>3.64</c:v>
                </c:pt>
                <c:pt idx="143">
                  <c:v>3.71</c:v>
                </c:pt>
                <c:pt idx="144">
                  <c:v>4.1100000000000003</c:v>
                </c:pt>
                <c:pt idx="145">
                  <c:v>4.32</c:v>
                </c:pt>
                <c:pt idx="146">
                  <c:v>3.19</c:v>
                </c:pt>
                <c:pt idx="147">
                  <c:v>3.9</c:v>
                </c:pt>
                <c:pt idx="148">
                  <c:v>4.66</c:v>
                </c:pt>
                <c:pt idx="149">
                  <c:v>3.58</c:v>
                </c:pt>
                <c:pt idx="150">
                  <c:v>4.16</c:v>
                </c:pt>
                <c:pt idx="151">
                  <c:v>2.82</c:v>
                </c:pt>
                <c:pt idx="152">
                  <c:v>3.98</c:v>
                </c:pt>
                <c:pt idx="153">
                  <c:v>4.5199999999999996</c:v>
                </c:pt>
                <c:pt idx="154">
                  <c:v>3.59</c:v>
                </c:pt>
                <c:pt idx="155">
                  <c:v>3.85</c:v>
                </c:pt>
                <c:pt idx="156">
                  <c:v>3.65</c:v>
                </c:pt>
                <c:pt idx="157">
                  <c:v>3.98</c:v>
                </c:pt>
                <c:pt idx="158">
                  <c:v>2.69</c:v>
                </c:pt>
                <c:pt idx="159">
                  <c:v>4.5199999999999996</c:v>
                </c:pt>
                <c:pt idx="160">
                  <c:v>4.2</c:v>
                </c:pt>
                <c:pt idx="161">
                  <c:v>3.05</c:v>
                </c:pt>
                <c:pt idx="162">
                  <c:v>4.75</c:v>
                </c:pt>
                <c:pt idx="163">
                  <c:v>2.8</c:v>
                </c:pt>
                <c:pt idx="164">
                  <c:v>3.41</c:v>
                </c:pt>
                <c:pt idx="165">
                  <c:v>4.2300000000000004</c:v>
                </c:pt>
                <c:pt idx="166">
                  <c:v>3.34</c:v>
                </c:pt>
                <c:pt idx="167">
                  <c:v>3.13</c:v>
                </c:pt>
                <c:pt idx="168">
                  <c:v>4.57</c:v>
                </c:pt>
                <c:pt idx="169">
                  <c:v>4.38</c:v>
                </c:pt>
                <c:pt idx="170">
                  <c:v>3.84</c:v>
                </c:pt>
                <c:pt idx="171">
                  <c:v>4.05</c:v>
                </c:pt>
                <c:pt idx="172">
                  <c:v>3.41</c:v>
                </c:pt>
                <c:pt idx="173">
                  <c:v>4.62</c:v>
                </c:pt>
                <c:pt idx="174">
                  <c:v>4.2699999999999996</c:v>
                </c:pt>
                <c:pt idx="175">
                  <c:v>3.68</c:v>
                </c:pt>
                <c:pt idx="176">
                  <c:v>3.85</c:v>
                </c:pt>
                <c:pt idx="177">
                  <c:v>4.76</c:v>
                </c:pt>
                <c:pt idx="178">
                  <c:v>4.37</c:v>
                </c:pt>
                <c:pt idx="179">
                  <c:v>2.5099999999999998</c:v>
                </c:pt>
                <c:pt idx="180">
                  <c:v>3.74</c:v>
                </c:pt>
                <c:pt idx="181">
                  <c:v>3.68</c:v>
                </c:pt>
                <c:pt idx="182">
                  <c:v>4.7300000000000004</c:v>
                </c:pt>
                <c:pt idx="183">
                  <c:v>4.1900000000000004</c:v>
                </c:pt>
                <c:pt idx="185">
                  <c:v>2.84</c:v>
                </c:pt>
                <c:pt idx="186">
                  <c:v>4.63</c:v>
                </c:pt>
                <c:pt idx="187">
                  <c:v>2.9</c:v>
                </c:pt>
                <c:pt idx="188">
                  <c:v>3.74</c:v>
                </c:pt>
                <c:pt idx="189">
                  <c:v>3.75</c:v>
                </c:pt>
                <c:pt idx="190">
                  <c:v>4.34</c:v>
                </c:pt>
                <c:pt idx="191">
                  <c:v>4.8099999999999996</c:v>
                </c:pt>
                <c:pt idx="192">
                  <c:v>4.12</c:v>
                </c:pt>
                <c:pt idx="193">
                  <c:v>2.96</c:v>
                </c:pt>
                <c:pt idx="194">
                  <c:v>3.09</c:v>
                </c:pt>
                <c:pt idx="195">
                  <c:v>3.73</c:v>
                </c:pt>
                <c:pt idx="196">
                  <c:v>3.15</c:v>
                </c:pt>
                <c:pt idx="197">
                  <c:v>4.59</c:v>
                </c:pt>
                <c:pt idx="198">
                  <c:v>4.24</c:v>
                </c:pt>
                <c:pt idx="199">
                  <c:v>4.04</c:v>
                </c:pt>
                <c:pt idx="200">
                  <c:v>3.75</c:v>
                </c:pt>
                <c:pt idx="201">
                  <c:v>4.38</c:v>
                </c:pt>
                <c:pt idx="202">
                  <c:v>3.37</c:v>
                </c:pt>
                <c:pt idx="203">
                  <c:v>2.84</c:v>
                </c:pt>
                <c:pt idx="204">
                  <c:v>4.16</c:v>
                </c:pt>
                <c:pt idx="205">
                  <c:v>4.12</c:v>
                </c:pt>
                <c:pt idx="206">
                  <c:v>4.37</c:v>
                </c:pt>
                <c:pt idx="207">
                  <c:v>3.75</c:v>
                </c:pt>
                <c:pt idx="208">
                  <c:v>3.7</c:v>
                </c:pt>
                <c:pt idx="209">
                  <c:v>3.54</c:v>
                </c:pt>
                <c:pt idx="210">
                  <c:v>3.76</c:v>
                </c:pt>
                <c:pt idx="211">
                  <c:v>3.52</c:v>
                </c:pt>
                <c:pt idx="212">
                  <c:v>4.01</c:v>
                </c:pt>
                <c:pt idx="213">
                  <c:v>4.57</c:v>
                </c:pt>
                <c:pt idx="214">
                  <c:v>4</c:v>
                </c:pt>
                <c:pt idx="215">
                  <c:v>3.63</c:v>
                </c:pt>
                <c:pt idx="216">
                  <c:v>2.91</c:v>
                </c:pt>
                <c:pt idx="217">
                  <c:v>4.25</c:v>
                </c:pt>
                <c:pt idx="218">
                  <c:v>3.49</c:v>
                </c:pt>
                <c:pt idx="219">
                  <c:v>2.74</c:v>
                </c:pt>
                <c:pt idx="220">
                  <c:v>4.0199999999999996</c:v>
                </c:pt>
                <c:pt idx="221">
                  <c:v>4</c:v>
                </c:pt>
                <c:pt idx="222">
                  <c:v>3.83</c:v>
                </c:pt>
                <c:pt idx="223">
                  <c:v>4.21</c:v>
                </c:pt>
                <c:pt idx="224">
                  <c:v>4.55</c:v>
                </c:pt>
                <c:pt idx="225">
                  <c:v>4.07</c:v>
                </c:pt>
                <c:pt idx="226">
                  <c:v>4.13</c:v>
                </c:pt>
                <c:pt idx="227">
                  <c:v>3.32</c:v>
                </c:pt>
                <c:pt idx="228">
                  <c:v>4.76</c:v>
                </c:pt>
                <c:pt idx="229">
                  <c:v>4.47</c:v>
                </c:pt>
                <c:pt idx="230">
                  <c:v>4.17</c:v>
                </c:pt>
                <c:pt idx="231">
                  <c:v>1.1299999999999999</c:v>
                </c:pt>
                <c:pt idx="232">
                  <c:v>4.4400000000000004</c:v>
                </c:pt>
                <c:pt idx="233">
                  <c:v>3.75</c:v>
                </c:pt>
                <c:pt idx="234">
                  <c:v>3.07</c:v>
                </c:pt>
                <c:pt idx="235">
                  <c:v>4.16</c:v>
                </c:pt>
                <c:pt idx="236">
                  <c:v>1.1299999999999999</c:v>
                </c:pt>
                <c:pt idx="237">
                  <c:v>3.88</c:v>
                </c:pt>
                <c:pt idx="239">
                  <c:v>4.28</c:v>
                </c:pt>
                <c:pt idx="240">
                  <c:v>3.74</c:v>
                </c:pt>
                <c:pt idx="241">
                  <c:v>4.28</c:v>
                </c:pt>
                <c:pt idx="242">
                  <c:v>4.3</c:v>
                </c:pt>
                <c:pt idx="243">
                  <c:v>2.79</c:v>
                </c:pt>
                <c:pt idx="244">
                  <c:v>4.1900000000000004</c:v>
                </c:pt>
                <c:pt idx="245">
                  <c:v>4.71</c:v>
                </c:pt>
                <c:pt idx="246">
                  <c:v>4.4400000000000004</c:v>
                </c:pt>
                <c:pt idx="247">
                  <c:v>1.1299999999999999</c:v>
                </c:pt>
                <c:pt idx="248">
                  <c:v>2.72</c:v>
                </c:pt>
                <c:pt idx="249">
                  <c:v>4.09</c:v>
                </c:pt>
                <c:pt idx="250">
                  <c:v>3.23</c:v>
                </c:pt>
                <c:pt idx="251">
                  <c:v>3.28</c:v>
                </c:pt>
                <c:pt idx="252">
                  <c:v>4.07</c:v>
                </c:pt>
                <c:pt idx="253">
                  <c:v>4.7699999999999996</c:v>
                </c:pt>
                <c:pt idx="254">
                  <c:v>3.18</c:v>
                </c:pt>
                <c:pt idx="255">
                  <c:v>4.41</c:v>
                </c:pt>
                <c:pt idx="256">
                  <c:v>2.88</c:v>
                </c:pt>
                <c:pt idx="257">
                  <c:v>3.81</c:v>
                </c:pt>
                <c:pt idx="258">
                  <c:v>2.74</c:v>
                </c:pt>
                <c:pt idx="259">
                  <c:v>4.3</c:v>
                </c:pt>
                <c:pt idx="260">
                  <c:v>3.73</c:v>
                </c:pt>
                <c:pt idx="261">
                  <c:v>3.97</c:v>
                </c:pt>
                <c:pt idx="262">
                  <c:v>3.87</c:v>
                </c:pt>
                <c:pt idx="263">
                  <c:v>4.07</c:v>
                </c:pt>
                <c:pt idx="264">
                  <c:v>4.6900000000000004</c:v>
                </c:pt>
                <c:pt idx="265">
                  <c:v>3.36</c:v>
                </c:pt>
                <c:pt idx="266">
                  <c:v>1.36</c:v>
                </c:pt>
                <c:pt idx="267">
                  <c:v>3.92</c:v>
                </c:pt>
                <c:pt idx="268">
                  <c:v>4.01</c:v>
                </c:pt>
                <c:pt idx="269">
                  <c:v>3.65</c:v>
                </c:pt>
                <c:pt idx="270">
                  <c:v>3.5</c:v>
                </c:pt>
                <c:pt idx="271">
                  <c:v>2.81</c:v>
                </c:pt>
                <c:pt idx="272">
                  <c:v>4.21</c:v>
                </c:pt>
                <c:pt idx="273">
                  <c:v>4.6100000000000003</c:v>
                </c:pt>
                <c:pt idx="274">
                  <c:v>2.93</c:v>
                </c:pt>
                <c:pt idx="275">
                  <c:v>3.98</c:v>
                </c:pt>
                <c:pt idx="276">
                  <c:v>4.51</c:v>
                </c:pt>
                <c:pt idx="277">
                  <c:v>4.04</c:v>
                </c:pt>
                <c:pt idx="278">
                  <c:v>2.99</c:v>
                </c:pt>
                <c:pt idx="279">
                  <c:v>4.32</c:v>
                </c:pt>
                <c:pt idx="280">
                  <c:v>2.8</c:v>
                </c:pt>
                <c:pt idx="281">
                  <c:v>4.7699999999999996</c:v>
                </c:pt>
                <c:pt idx="282">
                  <c:v>3.9</c:v>
                </c:pt>
                <c:pt idx="283">
                  <c:v>4.12</c:v>
                </c:pt>
                <c:pt idx="284">
                  <c:v>4.0199999999999996</c:v>
                </c:pt>
                <c:pt idx="285">
                  <c:v>4.84</c:v>
                </c:pt>
                <c:pt idx="286">
                  <c:v>3.24</c:v>
                </c:pt>
                <c:pt idx="287">
                  <c:v>4.25</c:v>
                </c:pt>
                <c:pt idx="288">
                  <c:v>4.03</c:v>
                </c:pt>
                <c:pt idx="289">
                  <c:v>3.67</c:v>
                </c:pt>
                <c:pt idx="290">
                  <c:v>4.3099999999999996</c:v>
                </c:pt>
                <c:pt idx="291">
                  <c:v>3.37</c:v>
                </c:pt>
                <c:pt idx="292">
                  <c:v>3.25</c:v>
                </c:pt>
                <c:pt idx="293">
                  <c:v>2.16</c:v>
                </c:pt>
                <c:pt idx="294">
                  <c:v>3.95</c:v>
                </c:pt>
                <c:pt idx="295">
                  <c:v>3.82</c:v>
                </c:pt>
                <c:pt idx="296">
                  <c:v>4.75</c:v>
                </c:pt>
                <c:pt idx="297">
                  <c:v>3.52</c:v>
                </c:pt>
                <c:pt idx="298">
                  <c:v>4.5</c:v>
                </c:pt>
                <c:pt idx="299">
                  <c:v>4.53</c:v>
                </c:pt>
                <c:pt idx="300">
                  <c:v>3.36</c:v>
                </c:pt>
                <c:pt idx="301">
                  <c:v>2.9</c:v>
                </c:pt>
                <c:pt idx="302">
                  <c:v>3.31</c:v>
                </c:pt>
                <c:pt idx="303">
                  <c:v>2.5099999999999998</c:v>
                </c:pt>
                <c:pt idx="304">
                  <c:v>3.5</c:v>
                </c:pt>
                <c:pt idx="305">
                  <c:v>4.63</c:v>
                </c:pt>
                <c:pt idx="306">
                  <c:v>4.5999999999999996</c:v>
                </c:pt>
                <c:pt idx="307">
                  <c:v>4.0999999999999996</c:v>
                </c:pt>
                <c:pt idx="308">
                  <c:v>3.64</c:v>
                </c:pt>
                <c:pt idx="309">
                  <c:v>4.8099999999999996</c:v>
                </c:pt>
                <c:pt idx="310">
                  <c:v>4.3499999999999996</c:v>
                </c:pt>
                <c:pt idx="311">
                  <c:v>3.98</c:v>
                </c:pt>
                <c:pt idx="312">
                  <c:v>4.54</c:v>
                </c:pt>
                <c:pt idx="313">
                  <c:v>3.89</c:v>
                </c:pt>
                <c:pt idx="314">
                  <c:v>4.62</c:v>
                </c:pt>
                <c:pt idx="315">
                  <c:v>3.93</c:v>
                </c:pt>
                <c:pt idx="316">
                  <c:v>4.53</c:v>
                </c:pt>
                <c:pt idx="317">
                  <c:v>3.8</c:v>
                </c:pt>
                <c:pt idx="318">
                  <c:v>4.2</c:v>
                </c:pt>
                <c:pt idx="319">
                  <c:v>3.75</c:v>
                </c:pt>
                <c:pt idx="320">
                  <c:v>3.27</c:v>
                </c:pt>
                <c:pt idx="321">
                  <c:v>4.55</c:v>
                </c:pt>
                <c:pt idx="322">
                  <c:v>4.38</c:v>
                </c:pt>
                <c:pt idx="323">
                  <c:v>3.84</c:v>
                </c:pt>
                <c:pt idx="324">
                  <c:v>4.04</c:v>
                </c:pt>
                <c:pt idx="325">
                  <c:v>2.5</c:v>
                </c:pt>
                <c:pt idx="326">
                  <c:v>4.78</c:v>
                </c:pt>
                <c:pt idx="327">
                  <c:v>3.86</c:v>
                </c:pt>
                <c:pt idx="328">
                  <c:v>3.93</c:v>
                </c:pt>
                <c:pt idx="329">
                  <c:v>3.93</c:v>
                </c:pt>
                <c:pt idx="330">
                  <c:v>4.33</c:v>
                </c:pt>
                <c:pt idx="331">
                  <c:v>4.5999999999999996</c:v>
                </c:pt>
                <c:pt idx="332">
                  <c:v>4.33</c:v>
                </c:pt>
                <c:pt idx="333">
                  <c:v>3.11</c:v>
                </c:pt>
                <c:pt idx="334">
                  <c:v>4.3499999999999996</c:v>
                </c:pt>
                <c:pt idx="335">
                  <c:v>3.58</c:v>
                </c:pt>
                <c:pt idx="336">
                  <c:v>4.71</c:v>
                </c:pt>
                <c:pt idx="337">
                  <c:v>4.05</c:v>
                </c:pt>
                <c:pt idx="339">
                  <c:v>4</c:v>
                </c:pt>
                <c:pt idx="340">
                  <c:v>4.34</c:v>
                </c:pt>
                <c:pt idx="341">
                  <c:v>3.08</c:v>
                </c:pt>
                <c:pt idx="342">
                  <c:v>4.29</c:v>
                </c:pt>
                <c:pt idx="343">
                  <c:v>3.75</c:v>
                </c:pt>
                <c:pt idx="344">
                  <c:v>4.37</c:v>
                </c:pt>
                <c:pt idx="345">
                  <c:v>4.13</c:v>
                </c:pt>
                <c:pt idx="346">
                  <c:v>4.21</c:v>
                </c:pt>
              </c:numCache>
            </c:numRef>
          </c:val>
          <c:extLst>
            <c:ext xmlns:c16="http://schemas.microsoft.com/office/drawing/2014/chart" uri="{C3380CC4-5D6E-409C-BE32-E72D297353CC}">
              <c16:uniqueId val="{00000004-2117-441E-809C-7EB56E870204}"/>
            </c:ext>
          </c:extLst>
        </c:ser>
        <c:dLbls>
          <c:showLegendKey val="0"/>
          <c:showVal val="0"/>
          <c:showCatName val="0"/>
          <c:showSerName val="0"/>
          <c:showPercent val="0"/>
          <c:showBubbleSize val="0"/>
        </c:dLbls>
        <c:gapWidth val="150"/>
        <c:axId val="1510318895"/>
        <c:axId val="1510305583"/>
      </c:barChart>
      <c:catAx>
        <c:axId val="1510318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05583"/>
        <c:crosses val="autoZero"/>
        <c:auto val="1"/>
        <c:lblAlgn val="ctr"/>
        <c:lblOffset val="100"/>
        <c:noMultiLvlLbl val="0"/>
      </c:catAx>
      <c:valAx>
        <c:axId val="1510305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18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586740</xdr:colOff>
      <xdr:row>5</xdr:row>
      <xdr:rowOff>0</xdr:rowOff>
    </xdr:from>
    <xdr:to>
      <xdr:col>17</xdr:col>
      <xdr:colOff>533400</xdr:colOff>
      <xdr:row>33</xdr:row>
      <xdr:rowOff>45720</xdr:rowOff>
    </xdr:to>
    <xdr:graphicFrame macro="">
      <xdr:nvGraphicFramePr>
        <xdr:cNvPr id="2" name="Chart 1">
          <a:extLst>
            <a:ext uri="{FF2B5EF4-FFF2-40B4-BE49-F238E27FC236}">
              <a16:creationId xmlns:a16="http://schemas.microsoft.com/office/drawing/2014/main" id="{5C9D768E-530E-42C0-A04C-16CDBA41B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381000</xdr:colOff>
      <xdr:row>5</xdr:row>
      <xdr:rowOff>7620</xdr:rowOff>
    </xdr:from>
    <xdr:to>
      <xdr:col>3</xdr:col>
      <xdr:colOff>434340</xdr:colOff>
      <xdr:row>18</xdr:row>
      <xdr:rowOff>43815</xdr:rowOff>
    </xdr:to>
    <mc:AlternateContent xmlns:mc="http://schemas.openxmlformats.org/markup-compatibility/2006" xmlns:a14="http://schemas.microsoft.com/office/drawing/2010/main">
      <mc:Choice Requires="a14">
        <xdr:graphicFrame macro="">
          <xdr:nvGraphicFramePr>
            <xdr:cNvPr id="3" name="Task Name[Group]">
              <a:extLst>
                <a:ext uri="{FF2B5EF4-FFF2-40B4-BE49-F238E27FC236}">
                  <a16:creationId xmlns:a16="http://schemas.microsoft.com/office/drawing/2014/main" id="{574F4F82-C4D7-4E6C-8AB3-1AB1FB2DD480}"/>
                </a:ext>
              </a:extLst>
            </xdr:cNvPr>
            <xdr:cNvGraphicFramePr/>
          </xdr:nvGraphicFramePr>
          <xdr:xfrm>
            <a:off x="0" y="0"/>
            <a:ext cx="0" cy="0"/>
          </xdr:xfrm>
          <a:graphic>
            <a:graphicData uri="http://schemas.microsoft.com/office/drawing/2010/slicer">
              <sle:slicer xmlns:sle="http://schemas.microsoft.com/office/drawing/2010/slicer" name="Task Name[Group]"/>
            </a:graphicData>
          </a:graphic>
        </xdr:graphicFrame>
      </mc:Choice>
      <mc:Fallback xmlns="">
        <xdr:sp macro="" textlink="">
          <xdr:nvSpPr>
            <xdr:cNvPr id="0" name=""/>
            <xdr:cNvSpPr>
              <a:spLocks noTextEdit="1"/>
            </xdr:cNvSpPr>
          </xdr:nvSpPr>
          <xdr:spPr>
            <a:xfrm>
              <a:off x="381000" y="849364"/>
              <a:ext cx="1887456" cy="22513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388620</xdr:colOff>
      <xdr:row>18</xdr:row>
      <xdr:rowOff>129540</xdr:rowOff>
    </xdr:from>
    <xdr:to>
      <xdr:col>6</xdr:col>
      <xdr:colOff>525780</xdr:colOff>
      <xdr:row>33</xdr:row>
      <xdr:rowOff>0</xdr:rowOff>
    </xdr:to>
    <mc:AlternateContent xmlns:mc="http://schemas.openxmlformats.org/markup-compatibility/2006" xmlns:a14="http://schemas.microsoft.com/office/drawing/2010/main">
      <mc:Choice Requires="a14">
        <xdr:graphicFrame macro="">
          <xdr:nvGraphicFramePr>
            <xdr:cNvPr id="4" name="Lead Ldap">
              <a:extLst>
                <a:ext uri="{FF2B5EF4-FFF2-40B4-BE49-F238E27FC236}">
                  <a16:creationId xmlns:a16="http://schemas.microsoft.com/office/drawing/2014/main" id="{03E58DB3-91C0-4D0D-AD60-E04BC0099D9A}"/>
                </a:ext>
              </a:extLst>
            </xdr:cNvPr>
            <xdr:cNvGraphicFramePr/>
          </xdr:nvGraphicFramePr>
          <xdr:xfrm>
            <a:off x="0" y="0"/>
            <a:ext cx="0" cy="0"/>
          </xdr:xfrm>
          <a:graphic>
            <a:graphicData uri="http://schemas.microsoft.com/office/drawing/2010/slicer">
              <sle:slicer xmlns:sle="http://schemas.microsoft.com/office/drawing/2010/slicer" name="Lead Ldap"/>
            </a:graphicData>
          </a:graphic>
        </xdr:graphicFrame>
      </mc:Choice>
      <mc:Fallback xmlns="">
        <xdr:sp macro="" textlink="">
          <xdr:nvSpPr>
            <xdr:cNvPr id="0" name=""/>
            <xdr:cNvSpPr>
              <a:spLocks noTextEdit="1"/>
            </xdr:cNvSpPr>
          </xdr:nvSpPr>
          <xdr:spPr>
            <a:xfrm>
              <a:off x="388620" y="3186400"/>
              <a:ext cx="3805393" cy="2395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480060</xdr:colOff>
      <xdr:row>5</xdr:row>
      <xdr:rowOff>7620</xdr:rowOff>
    </xdr:from>
    <xdr:to>
      <xdr:col>6</xdr:col>
      <xdr:colOff>525780</xdr:colOff>
      <xdr:row>18</xdr:row>
      <xdr:rowOff>43815</xdr:rowOff>
    </xdr:to>
    <mc:AlternateContent xmlns:mc="http://schemas.openxmlformats.org/markup-compatibility/2006" xmlns:a14="http://schemas.microsoft.com/office/drawing/2010/main">
      <mc:Choice Requires="a14">
        <xdr:graphicFrame macro="">
          <xdr:nvGraphicFramePr>
            <xdr:cNvPr id="6" name="Ratings">
              <a:extLst>
                <a:ext uri="{FF2B5EF4-FFF2-40B4-BE49-F238E27FC236}">
                  <a16:creationId xmlns:a16="http://schemas.microsoft.com/office/drawing/2014/main" id="{3FA978E3-9061-46E1-B411-C43FB46DB3B9}"/>
                </a:ext>
              </a:extLst>
            </xdr:cNvPr>
            <xdr:cNvGraphicFramePr/>
          </xdr:nvGraphicFramePr>
          <xdr:xfrm>
            <a:off x="0" y="0"/>
            <a:ext cx="0" cy="0"/>
          </xdr:xfrm>
          <a:graphic>
            <a:graphicData uri="http://schemas.microsoft.com/office/drawing/2010/slicer">
              <sle:slicer xmlns:sle="http://schemas.microsoft.com/office/drawing/2010/slicer" name="Ratings"/>
            </a:graphicData>
          </a:graphic>
        </xdr:graphicFrame>
      </mc:Choice>
      <mc:Fallback xmlns="">
        <xdr:sp macro="" textlink="">
          <xdr:nvSpPr>
            <xdr:cNvPr id="0" name=""/>
            <xdr:cNvSpPr>
              <a:spLocks noTextEdit="1"/>
            </xdr:cNvSpPr>
          </xdr:nvSpPr>
          <xdr:spPr>
            <a:xfrm>
              <a:off x="2314176" y="849364"/>
              <a:ext cx="1879837" cy="22513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487680</xdr:colOff>
      <xdr:row>325</xdr:row>
      <xdr:rowOff>60960</xdr:rowOff>
    </xdr:from>
    <xdr:to>
      <xdr:col>6</xdr:col>
      <xdr:colOff>1348740</xdr:colOff>
      <xdr:row>353</xdr:row>
      <xdr:rowOff>106680</xdr:rowOff>
    </xdr:to>
    <xdr:graphicFrame macro="">
      <xdr:nvGraphicFramePr>
        <xdr:cNvPr id="4" name="Chart 3">
          <a:extLst>
            <a:ext uri="{FF2B5EF4-FFF2-40B4-BE49-F238E27FC236}">
              <a16:creationId xmlns:a16="http://schemas.microsoft.com/office/drawing/2014/main" id="{885E74A6-3127-46DE-A7E5-5F93F14F4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359.182132754628" createdVersion="7" refreshedVersion="7" minRefreshableVersion="3" recordCount="347" xr:uid="{4CC85457-6B0B-4DD4-9490-701DC8497B24}">
  <cacheSource type="worksheet">
    <worksheetSource ref="A1:E348" sheet="Research"/>
  </cacheSource>
  <cacheFields count="5">
    <cacheField name="Resource Ldap" numFmtId="0">
      <sharedItems count="347">
        <s v="sakshar.bhakhri"/>
        <s v="manish.prakash"/>
        <s v="noel.harris"/>
        <s v="sweety.kashyap"/>
        <s v="ravindra.kanwal"/>
        <s v="sourabh.sapra"/>
        <s v="rohini.sharma"/>
        <s v="prachi.1"/>
        <s v="nandelli.saisupraja"/>
        <s v="sanjukta.paul"/>
        <s v="manasvi.rastogi"/>
        <s v="saranya.l"/>
        <s v="harnoor.matharoo"/>
        <s v="sachin.varshney5"/>
        <s v="shweta.sharma5"/>
        <s v="nimmi.pathak"/>
        <s v="hema.upadhyay"/>
        <s v="abhishek.sharma16"/>
        <s v="sunita.joshi"/>
        <s v="hirdesh.kumar"/>
        <s v="bhupendra.singh3"/>
        <s v="bikramdeep.singh"/>
        <s v="jasmeet.singh5"/>
        <s v="ravi.kumar2021"/>
        <s v="swati.chamoli"/>
        <s v="sonia.mehta"/>
        <s v="syeda.fatima"/>
        <s v="neha.kumari7"/>
        <s v="biswajit.mohanty"/>
        <s v="adarsh.upadhyay"/>
        <s v="priyanka.kumari9"/>
        <s v="rohit.s.rajpurohit"/>
        <s v="neha.verma5"/>
        <s v="sachin.sharma5"/>
        <s v="sarita.rawat"/>
        <s v="ashish.saxena3"/>
        <s v="deepak.12"/>
        <s v="neeraj.sharma6"/>
        <s v="lalita.kumari"/>
        <s v="sheela.kumari"/>
        <s v="suparna.lenka"/>
        <s v="diksha.jain"/>
        <s v="dheeraj.kumar5"/>
        <s v="gayatri.gl"/>
        <s v="rani.kumari"/>
        <s v="gargi.shukla"/>
        <s v="richa.motiyani"/>
        <s v="tejal.grover"/>
        <s v="juhi.thakur"/>
        <s v="manish.dubey1"/>
        <s v="hitesh.kumar3"/>
        <s v="rajeev.tyagi1"/>
        <s v="preeti.kumari3"/>
        <s v="juhi.punhani"/>
        <s v="mukesh.shukla5"/>
        <s v="abhishek.gupta17"/>
        <s v="neha.tyagi1"/>
        <s v="kritika.halder"/>
        <s v="shalini.kumari3"/>
        <s v="nirvan.srikanth"/>
        <s v="sanjeet.yadav"/>
        <s v="shahbaz.ahmad4"/>
        <s v="kavita.pant"/>
        <s v="sumit.gl"/>
        <s v="ayushi.shukla"/>
        <s v="sakshi.chaudhary"/>
        <s v="surbhi.jaiswal"/>
        <s v="pawan.turaiha"/>
        <s v="shivansh.gl"/>
        <s v="saina.kundra"/>
        <s v="shivani.dhoundiyal"/>
        <s v="akash.pandey"/>
        <s v="navneet.mishra"/>
        <s v="vivek.sharma7"/>
        <s v="vaibhav.vashisht"/>
        <s v="meenakshi.uniyal3"/>
        <s v="anchal.2"/>
        <s v="archit.verma"/>
        <s v="anjli.lakhera"/>
        <s v="rajeev.sharma2"/>
        <s v="divya.madishetty"/>
        <s v="gowthami.janipati"/>
        <s v="swati.mishra1"/>
        <s v="shivani.kumari2"/>
        <s v="chiluveru.manusri"/>
        <s v="bhavna.jain"/>
        <s v="anil.nagpal"/>
        <s v="varsha.gl"/>
        <s v="rajkumar.chauhan"/>
        <s v="adish.o"/>
        <s v="shirisha.kandukuri"/>
        <s v="roma.1"/>
        <s v="dimple.sharma5"/>
        <s v="renuka.devi1"/>
        <s v="veena.bisht"/>
        <s v="rahul.02"/>
        <s v="md.a.khan2"/>
        <s v="mehakdeep.kaur"/>
        <s v="swati.sahu"/>
        <s v="amit.kumar35"/>
        <s v="sonali.mehta"/>
        <s v="nakka.bramarambika"/>
        <s v="sapan.sant"/>
        <s v="sapna.jha1"/>
        <s v="sonia.gl"/>
        <s v="mohammad.z.ansari"/>
        <s v="abhinav.awasthi"/>
        <s v="neha.sehrawat"/>
        <s v="priya.verma2"/>
        <s v="vandna.mishra"/>
        <s v="vanshita.singh"/>
        <s v="sagar.saini4"/>
        <s v="sachin.6"/>
        <s v="anand.kumar11"/>
        <s v="mohd.akram2"/>
        <s v="khushboo.kumari1"/>
        <s v="gaurav.tyagi2"/>
        <s v="karishma.kumari"/>
        <s v="reena.gl"/>
        <s v="satyam.yadav"/>
        <s v="naveen.pal"/>
        <s v="shubham.shankar"/>
        <s v="ankush.yadav"/>
        <s v="shashank.pathak"/>
        <s v="lata.rani"/>
        <s v="rajat.sangal"/>
        <s v="vishal.m.tripathi"/>
        <s v="keshav.1"/>
        <s v="vaishali.raina"/>
        <s v="anjali.chaudhary"/>
        <s v="manish.k.gupta"/>
        <s v="satyam.pandey2"/>
        <s v="gaurang.sharma"/>
        <s v="kartik.diwan"/>
        <s v="aman.jha5"/>
        <s v="kuldeep.singh3"/>
        <s v="pankhuri.jain"/>
        <s v="anshika.kumari"/>
        <s v="leena.2"/>
        <s v="jyotirmayee.rout"/>
        <s v="kanika.gl1"/>
        <s v="nikita.patel"/>
        <s v="kiran.gupta"/>
        <s v="anuj.rawat"/>
        <s v="deepali.2"/>
        <s v="sheetal.sharma4"/>
        <s v="suman.prajapati"/>
        <s v="anjali.gl1"/>
        <s v="akshya.sharma"/>
        <s v="amit.pandey2"/>
        <s v="anush.raj"/>
        <s v="amrita.pandey"/>
        <s v="mohit.01"/>
        <s v="shivani.03"/>
        <s v="mayank.sinha2"/>
        <s v="sahil.marwah"/>
        <s v="ajay.yadav6"/>
        <s v="arjun.tyagi"/>
        <s v="sukanshi.gupta"/>
        <s v="upasana.yadav"/>
        <s v="chanchal.1"/>
        <s v="faisal.rashid"/>
        <s v="piyush.gl1"/>
        <s v="urvashi.1"/>
        <s v="mohit.gl"/>
        <s v="anuj.01"/>
        <s v="kajal.gl4"/>
        <s v="laxmi.2021"/>
        <s v="varun.dubey"/>
        <s v="sonakshi.anand"/>
        <s v="akash.gahlot"/>
        <s v="poorvi.dhakrey"/>
        <s v="wahid.khan"/>
        <s v="abhay.kumar4"/>
        <s v="shubham.singh9"/>
        <s v="shrestha.kumar"/>
        <s v="jai.kumar"/>
        <s v="neha.parvatia"/>
        <s v="riddhi.tiwari"/>
        <s v="sourabh.01"/>
        <s v="preeti.verma"/>
        <s v="yogita.kashyap"/>
        <s v="shubham.kajale"/>
        <s v="alankrit.giri"/>
        <s v="ritee.varma"/>
        <s v="akanksha.parmar"/>
        <s v="sangita.singhal"/>
        <s v="shreya.bhatnagar"/>
        <s v="binitasarkar.rai"/>
        <s v="puja.kumari5"/>
        <s v="bhawuk.gulati"/>
        <s v="pravesh.gangwar"/>
        <s v="varnika.bhardwaj"/>
        <s v="shivank.gl"/>
        <s v="apoorva.sharma"/>
        <s v="aman.gupta4"/>
        <s v="himanshu.pandey3"/>
        <s v="shilpi.seth"/>
        <s v="anita.malhotra"/>
        <s v="bindu.2021"/>
        <s v="sumita.1"/>
        <s v="amit.2"/>
        <s v="aditya.mishra3"/>
        <s v="antima.rai"/>
        <s v="mayank.singh"/>
        <s v="aviral.agnihotri"/>
        <s v="sandeep.raturi"/>
        <s v="prashant.kumar15"/>
        <s v="tushar.gl"/>
        <s v="shalu.kaushik"/>
        <s v="anuj.singh5"/>
        <s v="sonu.01"/>
        <s v="prateek.kumar4"/>
        <s v="yashwany.rawat"/>
        <s v="pooja.gl1"/>
        <s v="priyanka.mohapatra"/>
        <s v="deepanshu.saini"/>
        <s v="shailendra.yadav"/>
        <s v="pallavi.tripathi"/>
        <s v="anubhav.jugran"/>
        <s v="shivangi.tayal"/>
        <s v="vanshika.thakur"/>
        <s v="rahul.tiwari4"/>
        <s v="ashi.gl"/>
        <s v="toufiq.khan"/>
        <s v="kajal.gl2"/>
        <s v="khushboo.2"/>
        <s v="md.s.ali"/>
        <s v="navdeep.sharma"/>
        <s v="yaveen.choudhary"/>
        <s v="ankesh.shukla"/>
        <s v="sohail.kureshi"/>
        <s v="wasim.akram2"/>
        <s v="ayushi.2"/>
        <s v="muskaan.bhardwaj"/>
        <s v="ankita.banerjee"/>
        <s v="ekta.sharma3"/>
        <s v="aman.saifi"/>
        <s v="asim.1"/>
        <s v="irfan.gl"/>
        <s v="heena.rawat"/>
        <s v="anu.jain"/>
        <s v="gopal.kumar"/>
        <s v="sanjeev.kumar7"/>
        <s v="pooja.2"/>
        <s v="nilanjay.2021"/>
        <s v="anisha.verma"/>
        <s v="ravi.raushan"/>
        <s v="ritesh.kumar8"/>
        <s v="piyush.kumar3"/>
        <s v="madhavi.bhatt"/>
        <s v="shivani.yadav1"/>
        <s v="aman.sahu"/>
        <s v="meenakshi.ojha"/>
        <s v="gurpreet.singh7"/>
        <s v="sangeeta.kumari"/>
        <s v="sugandha.singh"/>
        <s v="ruchi.gl"/>
        <s v="pratistha.singh"/>
        <s v="kashish.sharma"/>
        <s v="deepanjali.chaturvedi"/>
        <s v="arvind.pandey4"/>
        <s v="allen.campbell"/>
        <s v="hardik.sharma"/>
        <s v="akshita.sharma3"/>
        <s v="adarsh.jaiswal"/>
        <s v="priyesh.chaudhary"/>
        <s v="anshul.1"/>
        <s v="jitesh.kumar2021"/>
        <s v="tafseel.hashmi"/>
        <s v="faiyaz.khan2"/>
        <s v="adarsh.k.upadhyay"/>
        <s v="pranav.dhiman"/>
        <s v="yudhvir.rana"/>
        <s v="tarique.ansari"/>
        <s v="chetan.singh2"/>
        <s v="jaya.kumari"/>
        <s v="hrituja.bundela"/>
        <s v="atul.padalia"/>
        <s v="ravi.kumar13"/>
        <s v="chetan.joshi2"/>
        <s v="himani.sharma1"/>
        <s v="vandana.butola"/>
        <s v="amit.sajwan"/>
        <s v="ruchi.1"/>
        <s v="abhishek.dayal"/>
        <s v="aarti.sharma"/>
        <s v="hemlata.01"/>
        <s v="daya.ram"/>
        <s v="meenu.singh1"/>
        <s v="mukul.verma1"/>
        <s v="sudha.pal"/>
        <s v="jyoti.2021"/>
        <s v="shweta.arya"/>
        <s v="devu.gl"/>
        <s v="ayush.kalyan"/>
        <s v="nitesh.upadhyay"/>
        <s v="ranu.khandelwal"/>
        <s v="subhankar.sarkar"/>
        <s v="tuba.khanam"/>
        <s v="neeraj.kumar12"/>
        <s v="anjuli.raghav"/>
        <s v="hitaarth.bhutani"/>
        <s v="anita.puri"/>
        <s v="akshay.rakra"/>
        <s v="satyajit.kumar"/>
        <s v="aditya.tanwar"/>
        <s v="naveen.dubey"/>
        <s v="tushar.bhongale"/>
        <s v="ravi.mehto"/>
        <s v="tarun.k.jha"/>
        <s v="pankaj.jha3"/>
        <s v="anamika.gupta"/>
        <s v="siddharth.anand"/>
        <s v="maryam.zeya"/>
        <s v="sourabh.parmar"/>
        <s v="archisa.som"/>
        <s v="navneet.kaur2"/>
        <s v="nachiketa.mishra"/>
        <s v="chandra.shekhar2"/>
        <s v="sujeet.gupta"/>
        <s v="sangeeta.rajbongshi"/>
        <s v="pooja.abhang"/>
        <s v="rohit.singh8"/>
        <s v="kartik.goel"/>
        <s v="shivi.jain"/>
        <s v="akkadshi.sapra"/>
        <s v="vertika.tiwari"/>
        <s v="supriya.bharti"/>
        <s v="vasudha.gl"/>
        <s v="himanshi.kwatra"/>
        <s v="jagriti.nayyar"/>
        <s v="priya.kumari11"/>
        <s v="ankush.kumar2"/>
        <s v="siddhant.kapoor1"/>
        <s v="sapna.bisht"/>
        <s v="taniya.1"/>
        <s v="rabya.zeya"/>
        <s v="anuj.gautam1"/>
        <s v="akshita.1"/>
        <s v="lavanya.p"/>
        <s v="samreen.qamar"/>
        <s v="mohammad.sheraj"/>
        <s v="ankit.sharma21"/>
        <s v="rohan.tanwar"/>
        <s v="ronak.gupta"/>
        <s v="sakshi.mittal"/>
      </sharedItems>
    </cacheField>
    <cacheField name="Lead Ldap" numFmtId="0">
      <sharedItems count="14">
        <s v="aditya.saraswat2"/>
        <s v="riteeka.kapila"/>
        <s v="bharat.motiyani3"/>
        <s v="sumit.bhatnagar"/>
        <s v="monika.dalal"/>
        <s v="gourav.k.jha"/>
        <s v="supinder.tohra"/>
        <s v="supindertohra"/>
        <s v="prachi.sharma4"/>
        <s v="vibhati.sharma1"/>
        <s v="prachish"/>
        <s v="tapomoy.mukherjee"/>
        <s v="tushar.saxena"/>
        <s v="nitin.varshney2"/>
      </sharedItems>
    </cacheField>
    <cacheField name="Task Name[Group]" numFmtId="0">
      <sharedItems count="18">
        <s v="Audio"/>
        <s v="GoShorts - Detect"/>
        <s v="Interactive CAD"/>
        <s v="Joint Annotations"/>
        <s v="LabelFree"/>
        <s v="LMS"/>
        <s v="Modeling"/>
        <s v="MSQA"/>
        <s v="Nerf-to-Masks"/>
        <s v="Owner Context"/>
        <s v="PQU - GGN"/>
        <s v="Referring Expression"/>
        <s v="Screen2X"/>
        <s v="ScreenDaemon"/>
        <s v="TIGG"/>
        <s v="VFFM"/>
        <s v="WhatDidIMiss"/>
        <s v="YT"/>
      </sharedItems>
    </cacheField>
    <cacheField name="Monthly Rating Score" numFmtId="0">
      <sharedItems containsString="0" containsBlank="1" containsNumber="1" minValue="1.1299999999999999" maxValue="4.87" count="170">
        <n v="4.71"/>
        <n v="4.66"/>
        <n v="4.63"/>
        <n v="4.62"/>
        <n v="4.55"/>
        <n v="4.5"/>
        <n v="4.4400000000000004"/>
        <n v="4.59"/>
        <n v="4.57"/>
        <n v="4.41"/>
        <n v="4.32"/>
        <n v="4.3"/>
        <n v="4.29"/>
        <n v="4.28"/>
        <n v="4.25"/>
        <n v="4.1900000000000004"/>
        <n v="4.17"/>
        <n v="4.16"/>
        <n v="4.0999999999999996"/>
        <n v="4.09"/>
        <n v="4.05"/>
        <n v="4.0199999999999996"/>
        <n v="4"/>
        <n v="3.98"/>
        <n v="3.95"/>
        <n v="3.93"/>
        <n v="3.85"/>
        <n v="3.84"/>
        <n v="3.83"/>
        <n v="3.75"/>
        <n v="3.74"/>
        <n v="3.73"/>
        <n v="3.71"/>
        <n v="3.69"/>
        <n v="3.68"/>
        <n v="3.67"/>
        <n v="3.65"/>
        <n v="3.64"/>
        <n v="3.61"/>
        <n v="3.59"/>
        <n v="3.54"/>
        <n v="3.49"/>
        <n v="3.46"/>
        <n v="3.32"/>
        <n v="3.27"/>
        <n v="3.26"/>
        <n v="3.19"/>
        <n v="2.94"/>
        <n v="2.91"/>
        <n v="2.84"/>
        <n v="2.8"/>
        <n v="2.7"/>
        <n v="2.5099999999999998"/>
        <n v="1.88"/>
        <n v="1.36"/>
        <m/>
        <n v="4.7699999999999996"/>
        <n v="4.6900000000000004"/>
        <n v="4.68"/>
        <n v="4.49"/>
        <n v="4.3499999999999996"/>
        <n v="4.34"/>
        <n v="3.86"/>
        <n v="3.79"/>
        <n v="3.78"/>
        <n v="3.7"/>
        <n v="3.63"/>
        <n v="4.5599999999999996"/>
        <n v="4.54"/>
        <n v="4.51"/>
        <n v="4.4000000000000004"/>
        <n v="4.3899999999999997"/>
        <n v="4.3600000000000003"/>
        <n v="4.22"/>
        <n v="4.21"/>
        <n v="4.1500000000000004"/>
        <n v="4.13"/>
        <n v="4.01"/>
        <n v="3.89"/>
        <n v="3.25"/>
        <n v="3.13"/>
        <n v="2.88"/>
        <n v="2.74"/>
        <n v="2.16"/>
        <n v="4.5199999999999996"/>
        <n v="4.4800000000000004"/>
        <n v="4.37"/>
        <n v="4.33"/>
        <n v="4.2699999999999996"/>
        <n v="4.2"/>
        <n v="4.07"/>
        <n v="3.92"/>
        <n v="3.9"/>
        <n v="3.87"/>
        <n v="3.81"/>
        <n v="3.53"/>
        <n v="3.5"/>
        <n v="3.48"/>
        <n v="3.47"/>
        <n v="3.37"/>
        <n v="3.34"/>
        <n v="3.06"/>
        <n v="3.05"/>
        <n v="2.93"/>
        <n v="2.82"/>
        <n v="2.79"/>
        <n v="2.5499999999999998"/>
        <n v="2.54"/>
        <n v="2.5"/>
        <n v="1.82"/>
        <n v="4.87"/>
        <n v="4.8099999999999996"/>
        <n v="4.78"/>
        <n v="4.75"/>
        <n v="4.7300000000000004"/>
        <n v="3.58"/>
        <n v="3.2"/>
        <n v="3.15"/>
        <n v="3.08"/>
        <n v="4.84"/>
        <n v="4.76"/>
        <n v="4.12"/>
        <n v="4.47"/>
        <n v="3.76"/>
        <n v="3.41"/>
        <n v="3.11"/>
        <n v="2.99"/>
        <n v="2.86"/>
        <n v="2.81"/>
        <n v="2.2400000000000002"/>
        <n v="4.5999999999999996"/>
        <n v="4.45"/>
        <n v="4.1100000000000003"/>
        <n v="4.04"/>
        <n v="3.82"/>
        <n v="3.38"/>
        <n v="3.36"/>
        <n v="2.9"/>
        <n v="4.6500000000000004"/>
        <n v="4.6100000000000003"/>
        <n v="4.53"/>
        <n v="4.38"/>
        <n v="4.3099999999999996"/>
        <n v="4.2300000000000004"/>
        <n v="4.1399999999999997"/>
        <n v="3.91"/>
        <n v="3.18"/>
        <n v="2.96"/>
        <n v="4.03"/>
        <n v="3.44"/>
        <n v="3.23"/>
        <n v="4.18"/>
        <n v="4.58"/>
        <n v="4.24"/>
        <n v="3.94"/>
        <n v="3.88"/>
        <n v="3.72"/>
        <n v="3.24"/>
        <n v="3.97"/>
        <n v="3.52"/>
        <n v="3.31"/>
        <n v="3.28"/>
        <n v="3.09"/>
        <n v="3.07"/>
        <n v="2.98"/>
        <n v="2.69"/>
        <n v="3.8"/>
        <n v="2.72"/>
        <n v="2.08"/>
        <n v="1.1299999999999999"/>
      </sharedItems>
    </cacheField>
    <cacheField name="Ratings" numFmtId="0">
      <sharedItems count="6">
        <s v="KC"/>
        <s v="QPC"/>
        <s v="QC"/>
        <s v="TRG"/>
        <s v="UC"/>
        <s v="Outlier"/>
      </sharedItems>
    </cacheField>
  </cacheFields>
  <extLst>
    <ext xmlns:x14="http://schemas.microsoft.com/office/spreadsheetml/2009/9/main" uri="{725AE2AE-9491-48be-B2B4-4EB974FC3084}">
      <x14:pivotCacheDefinition pivotCacheId="6816669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7">
  <r>
    <x v="0"/>
    <x v="0"/>
    <x v="0"/>
    <x v="0"/>
    <x v="0"/>
  </r>
  <r>
    <x v="1"/>
    <x v="0"/>
    <x v="0"/>
    <x v="1"/>
    <x v="1"/>
  </r>
  <r>
    <x v="2"/>
    <x v="0"/>
    <x v="0"/>
    <x v="2"/>
    <x v="1"/>
  </r>
  <r>
    <x v="3"/>
    <x v="0"/>
    <x v="0"/>
    <x v="3"/>
    <x v="2"/>
  </r>
  <r>
    <x v="4"/>
    <x v="0"/>
    <x v="0"/>
    <x v="4"/>
    <x v="2"/>
  </r>
  <r>
    <x v="5"/>
    <x v="0"/>
    <x v="0"/>
    <x v="5"/>
    <x v="2"/>
  </r>
  <r>
    <x v="6"/>
    <x v="0"/>
    <x v="0"/>
    <x v="6"/>
    <x v="2"/>
  </r>
  <r>
    <x v="7"/>
    <x v="1"/>
    <x v="1"/>
    <x v="7"/>
    <x v="3"/>
  </r>
  <r>
    <x v="8"/>
    <x v="1"/>
    <x v="1"/>
    <x v="8"/>
    <x v="3"/>
  </r>
  <r>
    <x v="9"/>
    <x v="1"/>
    <x v="1"/>
    <x v="9"/>
    <x v="3"/>
  </r>
  <r>
    <x v="10"/>
    <x v="1"/>
    <x v="1"/>
    <x v="10"/>
    <x v="3"/>
  </r>
  <r>
    <x v="11"/>
    <x v="1"/>
    <x v="1"/>
    <x v="11"/>
    <x v="3"/>
  </r>
  <r>
    <x v="12"/>
    <x v="1"/>
    <x v="1"/>
    <x v="12"/>
    <x v="3"/>
  </r>
  <r>
    <x v="13"/>
    <x v="2"/>
    <x v="1"/>
    <x v="13"/>
    <x v="0"/>
  </r>
  <r>
    <x v="14"/>
    <x v="1"/>
    <x v="1"/>
    <x v="14"/>
    <x v="3"/>
  </r>
  <r>
    <x v="15"/>
    <x v="1"/>
    <x v="1"/>
    <x v="15"/>
    <x v="3"/>
  </r>
  <r>
    <x v="16"/>
    <x v="3"/>
    <x v="1"/>
    <x v="16"/>
    <x v="3"/>
  </r>
  <r>
    <x v="17"/>
    <x v="1"/>
    <x v="1"/>
    <x v="17"/>
    <x v="3"/>
  </r>
  <r>
    <x v="18"/>
    <x v="2"/>
    <x v="1"/>
    <x v="18"/>
    <x v="0"/>
  </r>
  <r>
    <x v="19"/>
    <x v="2"/>
    <x v="1"/>
    <x v="19"/>
    <x v="0"/>
  </r>
  <r>
    <x v="20"/>
    <x v="1"/>
    <x v="1"/>
    <x v="20"/>
    <x v="3"/>
  </r>
  <r>
    <x v="21"/>
    <x v="2"/>
    <x v="1"/>
    <x v="21"/>
    <x v="2"/>
  </r>
  <r>
    <x v="22"/>
    <x v="1"/>
    <x v="1"/>
    <x v="21"/>
    <x v="3"/>
  </r>
  <r>
    <x v="23"/>
    <x v="1"/>
    <x v="1"/>
    <x v="22"/>
    <x v="3"/>
  </r>
  <r>
    <x v="24"/>
    <x v="1"/>
    <x v="1"/>
    <x v="23"/>
    <x v="3"/>
  </r>
  <r>
    <x v="25"/>
    <x v="1"/>
    <x v="1"/>
    <x v="24"/>
    <x v="3"/>
  </r>
  <r>
    <x v="26"/>
    <x v="1"/>
    <x v="1"/>
    <x v="25"/>
    <x v="3"/>
  </r>
  <r>
    <x v="27"/>
    <x v="1"/>
    <x v="1"/>
    <x v="26"/>
    <x v="3"/>
  </r>
  <r>
    <x v="28"/>
    <x v="2"/>
    <x v="1"/>
    <x v="27"/>
    <x v="2"/>
  </r>
  <r>
    <x v="29"/>
    <x v="2"/>
    <x v="1"/>
    <x v="28"/>
    <x v="2"/>
  </r>
  <r>
    <x v="30"/>
    <x v="2"/>
    <x v="1"/>
    <x v="29"/>
    <x v="2"/>
  </r>
  <r>
    <x v="31"/>
    <x v="2"/>
    <x v="1"/>
    <x v="29"/>
    <x v="2"/>
  </r>
  <r>
    <x v="32"/>
    <x v="2"/>
    <x v="1"/>
    <x v="30"/>
    <x v="2"/>
  </r>
  <r>
    <x v="33"/>
    <x v="1"/>
    <x v="1"/>
    <x v="30"/>
    <x v="3"/>
  </r>
  <r>
    <x v="34"/>
    <x v="2"/>
    <x v="1"/>
    <x v="31"/>
    <x v="2"/>
  </r>
  <r>
    <x v="35"/>
    <x v="2"/>
    <x v="1"/>
    <x v="32"/>
    <x v="3"/>
  </r>
  <r>
    <x v="36"/>
    <x v="2"/>
    <x v="1"/>
    <x v="33"/>
    <x v="2"/>
  </r>
  <r>
    <x v="37"/>
    <x v="1"/>
    <x v="1"/>
    <x v="34"/>
    <x v="3"/>
  </r>
  <r>
    <x v="38"/>
    <x v="2"/>
    <x v="1"/>
    <x v="35"/>
    <x v="2"/>
  </r>
  <r>
    <x v="39"/>
    <x v="2"/>
    <x v="1"/>
    <x v="36"/>
    <x v="2"/>
  </r>
  <r>
    <x v="40"/>
    <x v="2"/>
    <x v="1"/>
    <x v="37"/>
    <x v="2"/>
  </r>
  <r>
    <x v="41"/>
    <x v="2"/>
    <x v="1"/>
    <x v="38"/>
    <x v="2"/>
  </r>
  <r>
    <x v="42"/>
    <x v="3"/>
    <x v="1"/>
    <x v="39"/>
    <x v="2"/>
  </r>
  <r>
    <x v="43"/>
    <x v="2"/>
    <x v="1"/>
    <x v="40"/>
    <x v="2"/>
  </r>
  <r>
    <x v="44"/>
    <x v="3"/>
    <x v="1"/>
    <x v="41"/>
    <x v="2"/>
  </r>
  <r>
    <x v="45"/>
    <x v="4"/>
    <x v="1"/>
    <x v="42"/>
    <x v="3"/>
  </r>
  <r>
    <x v="46"/>
    <x v="2"/>
    <x v="1"/>
    <x v="43"/>
    <x v="2"/>
  </r>
  <r>
    <x v="47"/>
    <x v="2"/>
    <x v="1"/>
    <x v="44"/>
    <x v="2"/>
  </r>
  <r>
    <x v="48"/>
    <x v="2"/>
    <x v="1"/>
    <x v="45"/>
    <x v="2"/>
  </r>
  <r>
    <x v="49"/>
    <x v="2"/>
    <x v="1"/>
    <x v="46"/>
    <x v="2"/>
  </r>
  <r>
    <x v="50"/>
    <x v="2"/>
    <x v="1"/>
    <x v="47"/>
    <x v="2"/>
  </r>
  <r>
    <x v="51"/>
    <x v="2"/>
    <x v="1"/>
    <x v="48"/>
    <x v="2"/>
  </r>
  <r>
    <x v="52"/>
    <x v="4"/>
    <x v="1"/>
    <x v="49"/>
    <x v="3"/>
  </r>
  <r>
    <x v="53"/>
    <x v="2"/>
    <x v="1"/>
    <x v="50"/>
    <x v="2"/>
  </r>
  <r>
    <x v="54"/>
    <x v="2"/>
    <x v="1"/>
    <x v="50"/>
    <x v="2"/>
  </r>
  <r>
    <x v="55"/>
    <x v="3"/>
    <x v="1"/>
    <x v="51"/>
    <x v="2"/>
  </r>
  <r>
    <x v="56"/>
    <x v="2"/>
    <x v="1"/>
    <x v="52"/>
    <x v="2"/>
  </r>
  <r>
    <x v="57"/>
    <x v="1"/>
    <x v="1"/>
    <x v="53"/>
    <x v="4"/>
  </r>
  <r>
    <x v="58"/>
    <x v="2"/>
    <x v="1"/>
    <x v="54"/>
    <x v="5"/>
  </r>
  <r>
    <x v="59"/>
    <x v="2"/>
    <x v="1"/>
    <x v="55"/>
    <x v="3"/>
  </r>
  <r>
    <x v="60"/>
    <x v="5"/>
    <x v="2"/>
    <x v="56"/>
    <x v="0"/>
  </r>
  <r>
    <x v="61"/>
    <x v="5"/>
    <x v="2"/>
    <x v="57"/>
    <x v="1"/>
  </r>
  <r>
    <x v="62"/>
    <x v="5"/>
    <x v="2"/>
    <x v="58"/>
    <x v="1"/>
  </r>
  <r>
    <x v="63"/>
    <x v="5"/>
    <x v="2"/>
    <x v="2"/>
    <x v="1"/>
  </r>
  <r>
    <x v="64"/>
    <x v="1"/>
    <x v="2"/>
    <x v="59"/>
    <x v="1"/>
  </r>
  <r>
    <x v="65"/>
    <x v="5"/>
    <x v="2"/>
    <x v="6"/>
    <x v="2"/>
  </r>
  <r>
    <x v="66"/>
    <x v="1"/>
    <x v="2"/>
    <x v="60"/>
    <x v="2"/>
  </r>
  <r>
    <x v="67"/>
    <x v="5"/>
    <x v="2"/>
    <x v="61"/>
    <x v="2"/>
  </r>
  <r>
    <x v="68"/>
    <x v="1"/>
    <x v="2"/>
    <x v="10"/>
    <x v="2"/>
  </r>
  <r>
    <x v="69"/>
    <x v="1"/>
    <x v="2"/>
    <x v="15"/>
    <x v="2"/>
  </r>
  <r>
    <x v="70"/>
    <x v="5"/>
    <x v="2"/>
    <x v="23"/>
    <x v="2"/>
  </r>
  <r>
    <x v="71"/>
    <x v="5"/>
    <x v="2"/>
    <x v="46"/>
    <x v="2"/>
  </r>
  <r>
    <x v="72"/>
    <x v="3"/>
    <x v="3"/>
    <x v="3"/>
    <x v="0"/>
  </r>
  <r>
    <x v="73"/>
    <x v="3"/>
    <x v="3"/>
    <x v="61"/>
    <x v="2"/>
  </r>
  <r>
    <x v="74"/>
    <x v="3"/>
    <x v="3"/>
    <x v="62"/>
    <x v="3"/>
  </r>
  <r>
    <x v="75"/>
    <x v="3"/>
    <x v="3"/>
    <x v="26"/>
    <x v="1"/>
  </r>
  <r>
    <x v="76"/>
    <x v="1"/>
    <x v="3"/>
    <x v="63"/>
    <x v="2"/>
  </r>
  <r>
    <x v="77"/>
    <x v="3"/>
    <x v="3"/>
    <x v="64"/>
    <x v="3"/>
  </r>
  <r>
    <x v="78"/>
    <x v="3"/>
    <x v="3"/>
    <x v="65"/>
    <x v="3"/>
  </r>
  <r>
    <x v="79"/>
    <x v="3"/>
    <x v="3"/>
    <x v="66"/>
    <x v="3"/>
  </r>
  <r>
    <x v="80"/>
    <x v="6"/>
    <x v="4"/>
    <x v="67"/>
    <x v="0"/>
  </r>
  <r>
    <x v="81"/>
    <x v="6"/>
    <x v="4"/>
    <x v="68"/>
    <x v="0"/>
  </r>
  <r>
    <x v="82"/>
    <x v="6"/>
    <x v="4"/>
    <x v="68"/>
    <x v="1"/>
  </r>
  <r>
    <x v="83"/>
    <x v="2"/>
    <x v="4"/>
    <x v="69"/>
    <x v="1"/>
  </r>
  <r>
    <x v="84"/>
    <x v="6"/>
    <x v="4"/>
    <x v="70"/>
    <x v="1"/>
  </r>
  <r>
    <x v="85"/>
    <x v="6"/>
    <x v="4"/>
    <x v="71"/>
    <x v="2"/>
  </r>
  <r>
    <x v="86"/>
    <x v="6"/>
    <x v="4"/>
    <x v="72"/>
    <x v="1"/>
  </r>
  <r>
    <x v="87"/>
    <x v="6"/>
    <x v="4"/>
    <x v="60"/>
    <x v="2"/>
  </r>
  <r>
    <x v="88"/>
    <x v="6"/>
    <x v="4"/>
    <x v="14"/>
    <x v="1"/>
  </r>
  <r>
    <x v="89"/>
    <x v="6"/>
    <x v="4"/>
    <x v="73"/>
    <x v="2"/>
  </r>
  <r>
    <x v="90"/>
    <x v="6"/>
    <x v="4"/>
    <x v="74"/>
    <x v="1"/>
  </r>
  <r>
    <x v="91"/>
    <x v="6"/>
    <x v="4"/>
    <x v="17"/>
    <x v="2"/>
  </r>
  <r>
    <x v="92"/>
    <x v="6"/>
    <x v="4"/>
    <x v="75"/>
    <x v="2"/>
  </r>
  <r>
    <x v="93"/>
    <x v="7"/>
    <x v="4"/>
    <x v="76"/>
    <x v="2"/>
  </r>
  <r>
    <x v="94"/>
    <x v="6"/>
    <x v="4"/>
    <x v="20"/>
    <x v="2"/>
  </r>
  <r>
    <x v="95"/>
    <x v="6"/>
    <x v="4"/>
    <x v="77"/>
    <x v="2"/>
  </r>
  <r>
    <x v="96"/>
    <x v="6"/>
    <x v="4"/>
    <x v="23"/>
    <x v="2"/>
  </r>
  <r>
    <x v="97"/>
    <x v="6"/>
    <x v="4"/>
    <x v="23"/>
    <x v="2"/>
  </r>
  <r>
    <x v="98"/>
    <x v="6"/>
    <x v="4"/>
    <x v="78"/>
    <x v="2"/>
  </r>
  <r>
    <x v="99"/>
    <x v="7"/>
    <x v="4"/>
    <x v="30"/>
    <x v="2"/>
  </r>
  <r>
    <x v="100"/>
    <x v="6"/>
    <x v="4"/>
    <x v="79"/>
    <x v="2"/>
  </r>
  <r>
    <x v="101"/>
    <x v="6"/>
    <x v="4"/>
    <x v="80"/>
    <x v="2"/>
  </r>
  <r>
    <x v="102"/>
    <x v="7"/>
    <x v="4"/>
    <x v="81"/>
    <x v="2"/>
  </r>
  <r>
    <x v="103"/>
    <x v="7"/>
    <x v="4"/>
    <x v="82"/>
    <x v="2"/>
  </r>
  <r>
    <x v="104"/>
    <x v="7"/>
    <x v="4"/>
    <x v="83"/>
    <x v="4"/>
  </r>
  <r>
    <x v="105"/>
    <x v="8"/>
    <x v="5"/>
    <x v="84"/>
    <x v="1"/>
  </r>
  <r>
    <x v="106"/>
    <x v="9"/>
    <x v="5"/>
    <x v="85"/>
    <x v="2"/>
  </r>
  <r>
    <x v="107"/>
    <x v="8"/>
    <x v="5"/>
    <x v="86"/>
    <x v="1"/>
  </r>
  <r>
    <x v="108"/>
    <x v="8"/>
    <x v="5"/>
    <x v="86"/>
    <x v="1"/>
  </r>
  <r>
    <x v="109"/>
    <x v="8"/>
    <x v="5"/>
    <x v="87"/>
    <x v="2"/>
  </r>
  <r>
    <x v="110"/>
    <x v="9"/>
    <x v="5"/>
    <x v="87"/>
    <x v="3"/>
  </r>
  <r>
    <x v="111"/>
    <x v="8"/>
    <x v="5"/>
    <x v="11"/>
    <x v="2"/>
  </r>
  <r>
    <x v="112"/>
    <x v="9"/>
    <x v="5"/>
    <x v="13"/>
    <x v="2"/>
  </r>
  <r>
    <x v="113"/>
    <x v="9"/>
    <x v="5"/>
    <x v="88"/>
    <x v="2"/>
  </r>
  <r>
    <x v="114"/>
    <x v="8"/>
    <x v="5"/>
    <x v="89"/>
    <x v="2"/>
  </r>
  <r>
    <x v="115"/>
    <x v="8"/>
    <x v="5"/>
    <x v="76"/>
    <x v="2"/>
  </r>
  <r>
    <x v="116"/>
    <x v="8"/>
    <x v="5"/>
    <x v="90"/>
    <x v="2"/>
  </r>
  <r>
    <x v="117"/>
    <x v="9"/>
    <x v="5"/>
    <x v="90"/>
    <x v="2"/>
  </r>
  <r>
    <x v="118"/>
    <x v="8"/>
    <x v="5"/>
    <x v="90"/>
    <x v="2"/>
  </r>
  <r>
    <x v="119"/>
    <x v="9"/>
    <x v="5"/>
    <x v="90"/>
    <x v="2"/>
  </r>
  <r>
    <x v="120"/>
    <x v="8"/>
    <x v="5"/>
    <x v="20"/>
    <x v="2"/>
  </r>
  <r>
    <x v="121"/>
    <x v="8"/>
    <x v="5"/>
    <x v="21"/>
    <x v="2"/>
  </r>
  <r>
    <x v="122"/>
    <x v="9"/>
    <x v="5"/>
    <x v="77"/>
    <x v="2"/>
  </r>
  <r>
    <x v="123"/>
    <x v="9"/>
    <x v="5"/>
    <x v="77"/>
    <x v="2"/>
  </r>
  <r>
    <x v="124"/>
    <x v="8"/>
    <x v="5"/>
    <x v="22"/>
    <x v="2"/>
  </r>
  <r>
    <x v="125"/>
    <x v="8"/>
    <x v="5"/>
    <x v="22"/>
    <x v="2"/>
  </r>
  <r>
    <x v="126"/>
    <x v="8"/>
    <x v="5"/>
    <x v="22"/>
    <x v="2"/>
  </r>
  <r>
    <x v="127"/>
    <x v="9"/>
    <x v="5"/>
    <x v="25"/>
    <x v="2"/>
  </r>
  <r>
    <x v="128"/>
    <x v="8"/>
    <x v="5"/>
    <x v="25"/>
    <x v="2"/>
  </r>
  <r>
    <x v="129"/>
    <x v="8"/>
    <x v="5"/>
    <x v="91"/>
    <x v="2"/>
  </r>
  <r>
    <x v="130"/>
    <x v="9"/>
    <x v="5"/>
    <x v="92"/>
    <x v="2"/>
  </r>
  <r>
    <x v="131"/>
    <x v="8"/>
    <x v="5"/>
    <x v="93"/>
    <x v="2"/>
  </r>
  <r>
    <x v="132"/>
    <x v="9"/>
    <x v="5"/>
    <x v="26"/>
    <x v="2"/>
  </r>
  <r>
    <x v="133"/>
    <x v="9"/>
    <x v="5"/>
    <x v="28"/>
    <x v="2"/>
  </r>
  <r>
    <x v="134"/>
    <x v="8"/>
    <x v="5"/>
    <x v="94"/>
    <x v="2"/>
  </r>
  <r>
    <x v="135"/>
    <x v="9"/>
    <x v="5"/>
    <x v="64"/>
    <x v="2"/>
  </r>
  <r>
    <x v="136"/>
    <x v="8"/>
    <x v="5"/>
    <x v="29"/>
    <x v="2"/>
  </r>
  <r>
    <x v="137"/>
    <x v="9"/>
    <x v="5"/>
    <x v="31"/>
    <x v="2"/>
  </r>
  <r>
    <x v="138"/>
    <x v="8"/>
    <x v="5"/>
    <x v="32"/>
    <x v="2"/>
  </r>
  <r>
    <x v="139"/>
    <x v="8"/>
    <x v="5"/>
    <x v="33"/>
    <x v="2"/>
  </r>
  <r>
    <x v="140"/>
    <x v="9"/>
    <x v="5"/>
    <x v="33"/>
    <x v="2"/>
  </r>
  <r>
    <x v="141"/>
    <x v="8"/>
    <x v="5"/>
    <x v="34"/>
    <x v="2"/>
  </r>
  <r>
    <x v="142"/>
    <x v="8"/>
    <x v="5"/>
    <x v="35"/>
    <x v="2"/>
  </r>
  <r>
    <x v="143"/>
    <x v="10"/>
    <x v="5"/>
    <x v="39"/>
    <x v="2"/>
  </r>
  <r>
    <x v="144"/>
    <x v="8"/>
    <x v="5"/>
    <x v="95"/>
    <x v="2"/>
  </r>
  <r>
    <x v="145"/>
    <x v="9"/>
    <x v="5"/>
    <x v="96"/>
    <x v="2"/>
  </r>
  <r>
    <x v="146"/>
    <x v="8"/>
    <x v="5"/>
    <x v="96"/>
    <x v="2"/>
  </r>
  <r>
    <x v="147"/>
    <x v="9"/>
    <x v="5"/>
    <x v="97"/>
    <x v="2"/>
  </r>
  <r>
    <x v="148"/>
    <x v="9"/>
    <x v="5"/>
    <x v="98"/>
    <x v="2"/>
  </r>
  <r>
    <x v="149"/>
    <x v="8"/>
    <x v="5"/>
    <x v="99"/>
    <x v="2"/>
  </r>
  <r>
    <x v="150"/>
    <x v="9"/>
    <x v="5"/>
    <x v="100"/>
    <x v="2"/>
  </r>
  <r>
    <x v="151"/>
    <x v="9"/>
    <x v="5"/>
    <x v="101"/>
    <x v="2"/>
  </r>
  <r>
    <x v="152"/>
    <x v="6"/>
    <x v="5"/>
    <x v="102"/>
    <x v="2"/>
  </r>
  <r>
    <x v="153"/>
    <x v="8"/>
    <x v="5"/>
    <x v="103"/>
    <x v="2"/>
  </r>
  <r>
    <x v="154"/>
    <x v="9"/>
    <x v="5"/>
    <x v="104"/>
    <x v="2"/>
  </r>
  <r>
    <x v="155"/>
    <x v="9"/>
    <x v="5"/>
    <x v="105"/>
    <x v="2"/>
  </r>
  <r>
    <x v="156"/>
    <x v="8"/>
    <x v="5"/>
    <x v="106"/>
    <x v="2"/>
  </r>
  <r>
    <x v="157"/>
    <x v="8"/>
    <x v="5"/>
    <x v="107"/>
    <x v="2"/>
  </r>
  <r>
    <x v="158"/>
    <x v="8"/>
    <x v="5"/>
    <x v="52"/>
    <x v="2"/>
  </r>
  <r>
    <x v="159"/>
    <x v="9"/>
    <x v="5"/>
    <x v="108"/>
    <x v="2"/>
  </r>
  <r>
    <x v="160"/>
    <x v="8"/>
    <x v="5"/>
    <x v="109"/>
    <x v="4"/>
  </r>
  <r>
    <x v="161"/>
    <x v="11"/>
    <x v="6"/>
    <x v="110"/>
    <x v="0"/>
  </r>
  <r>
    <x v="162"/>
    <x v="11"/>
    <x v="6"/>
    <x v="111"/>
    <x v="1"/>
  </r>
  <r>
    <x v="163"/>
    <x v="11"/>
    <x v="6"/>
    <x v="112"/>
    <x v="1"/>
  </r>
  <r>
    <x v="164"/>
    <x v="11"/>
    <x v="6"/>
    <x v="113"/>
    <x v="1"/>
  </r>
  <r>
    <x v="165"/>
    <x v="11"/>
    <x v="6"/>
    <x v="114"/>
    <x v="1"/>
  </r>
  <r>
    <x v="166"/>
    <x v="11"/>
    <x v="6"/>
    <x v="85"/>
    <x v="2"/>
  </r>
  <r>
    <x v="167"/>
    <x v="11"/>
    <x v="6"/>
    <x v="37"/>
    <x v="2"/>
  </r>
  <r>
    <x v="168"/>
    <x v="11"/>
    <x v="6"/>
    <x v="115"/>
    <x v="2"/>
  </r>
  <r>
    <x v="169"/>
    <x v="11"/>
    <x v="6"/>
    <x v="99"/>
    <x v="2"/>
  </r>
  <r>
    <x v="170"/>
    <x v="11"/>
    <x v="6"/>
    <x v="116"/>
    <x v="2"/>
  </r>
  <r>
    <x v="171"/>
    <x v="11"/>
    <x v="6"/>
    <x v="117"/>
    <x v="2"/>
  </r>
  <r>
    <x v="172"/>
    <x v="11"/>
    <x v="6"/>
    <x v="118"/>
    <x v="2"/>
  </r>
  <r>
    <x v="173"/>
    <x v="11"/>
    <x v="6"/>
    <x v="104"/>
    <x v="2"/>
  </r>
  <r>
    <x v="174"/>
    <x v="11"/>
    <x v="7"/>
    <x v="119"/>
    <x v="0"/>
  </r>
  <r>
    <x v="175"/>
    <x v="1"/>
    <x v="7"/>
    <x v="56"/>
    <x v="1"/>
  </r>
  <r>
    <x v="176"/>
    <x v="11"/>
    <x v="7"/>
    <x v="120"/>
    <x v="1"/>
  </r>
  <r>
    <x v="177"/>
    <x v="11"/>
    <x v="7"/>
    <x v="120"/>
    <x v="1"/>
  </r>
  <r>
    <x v="178"/>
    <x v="11"/>
    <x v="7"/>
    <x v="120"/>
    <x v="1"/>
  </r>
  <r>
    <x v="179"/>
    <x v="11"/>
    <x v="7"/>
    <x v="113"/>
    <x v="2"/>
  </r>
  <r>
    <x v="180"/>
    <x v="5"/>
    <x v="8"/>
    <x v="17"/>
    <x v="0"/>
  </r>
  <r>
    <x v="181"/>
    <x v="5"/>
    <x v="8"/>
    <x v="76"/>
    <x v="3"/>
  </r>
  <r>
    <x v="182"/>
    <x v="5"/>
    <x v="8"/>
    <x v="121"/>
    <x v="2"/>
  </r>
  <r>
    <x v="183"/>
    <x v="5"/>
    <x v="8"/>
    <x v="90"/>
    <x v="2"/>
  </r>
  <r>
    <x v="184"/>
    <x v="1"/>
    <x v="9"/>
    <x v="122"/>
    <x v="3"/>
  </r>
  <r>
    <x v="185"/>
    <x v="6"/>
    <x v="9"/>
    <x v="12"/>
    <x v="3"/>
  </r>
  <r>
    <x v="186"/>
    <x v="6"/>
    <x v="9"/>
    <x v="90"/>
    <x v="3"/>
  </r>
  <r>
    <x v="187"/>
    <x v="6"/>
    <x v="9"/>
    <x v="92"/>
    <x v="0"/>
  </r>
  <r>
    <x v="188"/>
    <x v="6"/>
    <x v="9"/>
    <x v="64"/>
    <x v="2"/>
  </r>
  <r>
    <x v="189"/>
    <x v="6"/>
    <x v="9"/>
    <x v="123"/>
    <x v="2"/>
  </r>
  <r>
    <x v="190"/>
    <x v="6"/>
    <x v="9"/>
    <x v="124"/>
    <x v="2"/>
  </r>
  <r>
    <x v="191"/>
    <x v="6"/>
    <x v="9"/>
    <x v="99"/>
    <x v="2"/>
  </r>
  <r>
    <x v="192"/>
    <x v="6"/>
    <x v="9"/>
    <x v="125"/>
    <x v="2"/>
  </r>
  <r>
    <x v="193"/>
    <x v="0"/>
    <x v="9"/>
    <x v="126"/>
    <x v="3"/>
  </r>
  <r>
    <x v="194"/>
    <x v="6"/>
    <x v="9"/>
    <x v="127"/>
    <x v="2"/>
  </r>
  <r>
    <x v="195"/>
    <x v="6"/>
    <x v="9"/>
    <x v="104"/>
    <x v="2"/>
  </r>
  <r>
    <x v="196"/>
    <x v="0"/>
    <x v="9"/>
    <x v="128"/>
    <x v="3"/>
  </r>
  <r>
    <x v="197"/>
    <x v="6"/>
    <x v="9"/>
    <x v="128"/>
    <x v="3"/>
  </r>
  <r>
    <x v="198"/>
    <x v="6"/>
    <x v="9"/>
    <x v="107"/>
    <x v="2"/>
  </r>
  <r>
    <x v="199"/>
    <x v="6"/>
    <x v="9"/>
    <x v="129"/>
    <x v="4"/>
  </r>
  <r>
    <x v="200"/>
    <x v="7"/>
    <x v="10"/>
    <x v="130"/>
    <x v="3"/>
  </r>
  <r>
    <x v="201"/>
    <x v="7"/>
    <x v="10"/>
    <x v="69"/>
    <x v="3"/>
  </r>
  <r>
    <x v="202"/>
    <x v="7"/>
    <x v="10"/>
    <x v="131"/>
    <x v="3"/>
  </r>
  <r>
    <x v="203"/>
    <x v="7"/>
    <x v="10"/>
    <x v="86"/>
    <x v="3"/>
  </r>
  <r>
    <x v="204"/>
    <x v="7"/>
    <x v="10"/>
    <x v="17"/>
    <x v="1"/>
  </r>
  <r>
    <x v="205"/>
    <x v="10"/>
    <x v="10"/>
    <x v="132"/>
    <x v="3"/>
  </r>
  <r>
    <x v="206"/>
    <x v="7"/>
    <x v="10"/>
    <x v="19"/>
    <x v="3"/>
  </r>
  <r>
    <x v="207"/>
    <x v="7"/>
    <x v="10"/>
    <x v="133"/>
    <x v="1"/>
  </r>
  <r>
    <x v="208"/>
    <x v="7"/>
    <x v="10"/>
    <x v="133"/>
    <x v="0"/>
  </r>
  <r>
    <x v="209"/>
    <x v="7"/>
    <x v="10"/>
    <x v="91"/>
    <x v="2"/>
  </r>
  <r>
    <x v="210"/>
    <x v="10"/>
    <x v="10"/>
    <x v="27"/>
    <x v="3"/>
  </r>
  <r>
    <x v="211"/>
    <x v="7"/>
    <x v="10"/>
    <x v="134"/>
    <x v="2"/>
  </r>
  <r>
    <x v="212"/>
    <x v="7"/>
    <x v="10"/>
    <x v="29"/>
    <x v="3"/>
  </r>
  <r>
    <x v="213"/>
    <x v="7"/>
    <x v="10"/>
    <x v="29"/>
    <x v="2"/>
  </r>
  <r>
    <x v="214"/>
    <x v="7"/>
    <x v="10"/>
    <x v="31"/>
    <x v="2"/>
  </r>
  <r>
    <x v="215"/>
    <x v="7"/>
    <x v="10"/>
    <x v="65"/>
    <x v="2"/>
  </r>
  <r>
    <x v="216"/>
    <x v="10"/>
    <x v="10"/>
    <x v="135"/>
    <x v="3"/>
  </r>
  <r>
    <x v="217"/>
    <x v="7"/>
    <x v="10"/>
    <x v="136"/>
    <x v="2"/>
  </r>
  <r>
    <x v="218"/>
    <x v="7"/>
    <x v="10"/>
    <x v="137"/>
    <x v="3"/>
  </r>
  <r>
    <x v="219"/>
    <x v="12"/>
    <x v="11"/>
    <x v="138"/>
    <x v="0"/>
  </r>
  <r>
    <x v="220"/>
    <x v="12"/>
    <x v="11"/>
    <x v="139"/>
    <x v="0"/>
  </r>
  <r>
    <x v="221"/>
    <x v="12"/>
    <x v="11"/>
    <x v="130"/>
    <x v="1"/>
  </r>
  <r>
    <x v="222"/>
    <x v="12"/>
    <x v="11"/>
    <x v="8"/>
    <x v="1"/>
  </r>
  <r>
    <x v="223"/>
    <x v="12"/>
    <x v="11"/>
    <x v="67"/>
    <x v="1"/>
  </r>
  <r>
    <x v="224"/>
    <x v="12"/>
    <x v="11"/>
    <x v="4"/>
    <x v="1"/>
  </r>
  <r>
    <x v="225"/>
    <x v="12"/>
    <x v="11"/>
    <x v="68"/>
    <x v="1"/>
  </r>
  <r>
    <x v="226"/>
    <x v="12"/>
    <x v="11"/>
    <x v="140"/>
    <x v="1"/>
  </r>
  <r>
    <x v="227"/>
    <x v="12"/>
    <x v="11"/>
    <x v="84"/>
    <x v="1"/>
  </r>
  <r>
    <x v="228"/>
    <x v="12"/>
    <x v="11"/>
    <x v="141"/>
    <x v="1"/>
  </r>
  <r>
    <x v="229"/>
    <x v="12"/>
    <x v="11"/>
    <x v="86"/>
    <x v="1"/>
  </r>
  <r>
    <x v="230"/>
    <x v="12"/>
    <x v="11"/>
    <x v="142"/>
    <x v="1"/>
  </r>
  <r>
    <x v="231"/>
    <x v="12"/>
    <x v="11"/>
    <x v="142"/>
    <x v="1"/>
  </r>
  <r>
    <x v="232"/>
    <x v="12"/>
    <x v="11"/>
    <x v="12"/>
    <x v="2"/>
  </r>
  <r>
    <x v="233"/>
    <x v="12"/>
    <x v="11"/>
    <x v="143"/>
    <x v="2"/>
  </r>
  <r>
    <x v="234"/>
    <x v="12"/>
    <x v="11"/>
    <x v="143"/>
    <x v="2"/>
  </r>
  <r>
    <x v="235"/>
    <x v="12"/>
    <x v="11"/>
    <x v="73"/>
    <x v="2"/>
  </r>
  <r>
    <x v="236"/>
    <x v="12"/>
    <x v="11"/>
    <x v="75"/>
    <x v="2"/>
  </r>
  <r>
    <x v="237"/>
    <x v="12"/>
    <x v="11"/>
    <x v="144"/>
    <x v="2"/>
  </r>
  <r>
    <x v="238"/>
    <x v="12"/>
    <x v="11"/>
    <x v="132"/>
    <x v="2"/>
  </r>
  <r>
    <x v="239"/>
    <x v="12"/>
    <x v="11"/>
    <x v="132"/>
    <x v="2"/>
  </r>
  <r>
    <x v="240"/>
    <x v="12"/>
    <x v="11"/>
    <x v="145"/>
    <x v="2"/>
  </r>
  <r>
    <x v="241"/>
    <x v="12"/>
    <x v="11"/>
    <x v="30"/>
    <x v="2"/>
  </r>
  <r>
    <x v="242"/>
    <x v="12"/>
    <x v="11"/>
    <x v="41"/>
    <x v="2"/>
  </r>
  <r>
    <x v="243"/>
    <x v="12"/>
    <x v="11"/>
    <x v="146"/>
    <x v="3"/>
  </r>
  <r>
    <x v="244"/>
    <x v="12"/>
    <x v="11"/>
    <x v="147"/>
    <x v="2"/>
  </r>
  <r>
    <x v="245"/>
    <x v="13"/>
    <x v="12"/>
    <x v="114"/>
    <x v="1"/>
  </r>
  <r>
    <x v="246"/>
    <x v="1"/>
    <x v="12"/>
    <x v="5"/>
    <x v="3"/>
  </r>
  <r>
    <x v="247"/>
    <x v="1"/>
    <x v="12"/>
    <x v="74"/>
    <x v="3"/>
  </r>
  <r>
    <x v="248"/>
    <x v="1"/>
    <x v="12"/>
    <x v="16"/>
    <x v="3"/>
  </r>
  <r>
    <x v="249"/>
    <x v="1"/>
    <x v="12"/>
    <x v="121"/>
    <x v="3"/>
  </r>
  <r>
    <x v="250"/>
    <x v="1"/>
    <x v="12"/>
    <x v="132"/>
    <x v="3"/>
  </r>
  <r>
    <x v="251"/>
    <x v="13"/>
    <x v="12"/>
    <x v="133"/>
    <x v="2"/>
  </r>
  <r>
    <x v="252"/>
    <x v="1"/>
    <x v="12"/>
    <x v="148"/>
    <x v="2"/>
  </r>
  <r>
    <x v="253"/>
    <x v="1"/>
    <x v="12"/>
    <x v="39"/>
    <x v="3"/>
  </r>
  <r>
    <x v="254"/>
    <x v="1"/>
    <x v="12"/>
    <x v="149"/>
    <x v="3"/>
  </r>
  <r>
    <x v="255"/>
    <x v="2"/>
    <x v="12"/>
    <x v="150"/>
    <x v="2"/>
  </r>
  <r>
    <x v="256"/>
    <x v="13"/>
    <x v="12"/>
    <x v="137"/>
    <x v="2"/>
  </r>
  <r>
    <x v="257"/>
    <x v="11"/>
    <x v="12"/>
    <x v="55"/>
    <x v="5"/>
  </r>
  <r>
    <x v="258"/>
    <x v="1"/>
    <x v="13"/>
    <x v="141"/>
    <x v="0"/>
  </r>
  <r>
    <x v="259"/>
    <x v="1"/>
    <x v="13"/>
    <x v="143"/>
    <x v="1"/>
  </r>
  <r>
    <x v="260"/>
    <x v="1"/>
    <x v="13"/>
    <x v="151"/>
    <x v="1"/>
  </r>
  <r>
    <x v="261"/>
    <x v="1"/>
    <x v="13"/>
    <x v="17"/>
    <x v="1"/>
  </r>
  <r>
    <x v="262"/>
    <x v="1"/>
    <x v="13"/>
    <x v="76"/>
    <x v="2"/>
  </r>
  <r>
    <x v="263"/>
    <x v="1"/>
    <x v="13"/>
    <x v="93"/>
    <x v="2"/>
  </r>
  <r>
    <x v="264"/>
    <x v="1"/>
    <x v="13"/>
    <x v="27"/>
    <x v="2"/>
  </r>
  <r>
    <x v="265"/>
    <x v="1"/>
    <x v="13"/>
    <x v="29"/>
    <x v="2"/>
  </r>
  <r>
    <x v="266"/>
    <x v="1"/>
    <x v="13"/>
    <x v="40"/>
    <x v="2"/>
  </r>
  <r>
    <x v="267"/>
    <x v="0"/>
    <x v="14"/>
    <x v="57"/>
    <x v="3"/>
  </r>
  <r>
    <x v="268"/>
    <x v="5"/>
    <x v="14"/>
    <x v="152"/>
    <x v="3"/>
  </r>
  <r>
    <x v="269"/>
    <x v="5"/>
    <x v="14"/>
    <x v="140"/>
    <x v="3"/>
  </r>
  <r>
    <x v="270"/>
    <x v="0"/>
    <x v="14"/>
    <x v="11"/>
    <x v="3"/>
  </r>
  <r>
    <x v="271"/>
    <x v="5"/>
    <x v="14"/>
    <x v="153"/>
    <x v="3"/>
  </r>
  <r>
    <x v="272"/>
    <x v="5"/>
    <x v="14"/>
    <x v="153"/>
    <x v="3"/>
  </r>
  <r>
    <x v="273"/>
    <x v="0"/>
    <x v="14"/>
    <x v="74"/>
    <x v="3"/>
  </r>
  <r>
    <x v="274"/>
    <x v="0"/>
    <x v="14"/>
    <x v="89"/>
    <x v="3"/>
  </r>
  <r>
    <x v="275"/>
    <x v="0"/>
    <x v="14"/>
    <x v="15"/>
    <x v="3"/>
  </r>
  <r>
    <x v="276"/>
    <x v="5"/>
    <x v="14"/>
    <x v="151"/>
    <x v="3"/>
  </r>
  <r>
    <x v="277"/>
    <x v="0"/>
    <x v="14"/>
    <x v="76"/>
    <x v="3"/>
  </r>
  <r>
    <x v="278"/>
    <x v="0"/>
    <x v="14"/>
    <x v="132"/>
    <x v="3"/>
  </r>
  <r>
    <x v="279"/>
    <x v="0"/>
    <x v="14"/>
    <x v="21"/>
    <x v="3"/>
  </r>
  <r>
    <x v="280"/>
    <x v="5"/>
    <x v="14"/>
    <x v="154"/>
    <x v="3"/>
  </r>
  <r>
    <x v="281"/>
    <x v="0"/>
    <x v="14"/>
    <x v="154"/>
    <x v="3"/>
  </r>
  <r>
    <x v="282"/>
    <x v="0"/>
    <x v="14"/>
    <x v="25"/>
    <x v="3"/>
  </r>
  <r>
    <x v="283"/>
    <x v="0"/>
    <x v="14"/>
    <x v="91"/>
    <x v="3"/>
  </r>
  <r>
    <x v="284"/>
    <x v="0"/>
    <x v="14"/>
    <x v="155"/>
    <x v="3"/>
  </r>
  <r>
    <x v="285"/>
    <x v="5"/>
    <x v="14"/>
    <x v="62"/>
    <x v="3"/>
  </r>
  <r>
    <x v="286"/>
    <x v="0"/>
    <x v="14"/>
    <x v="64"/>
    <x v="3"/>
  </r>
  <r>
    <x v="287"/>
    <x v="0"/>
    <x v="14"/>
    <x v="64"/>
    <x v="3"/>
  </r>
  <r>
    <x v="288"/>
    <x v="0"/>
    <x v="14"/>
    <x v="156"/>
    <x v="3"/>
  </r>
  <r>
    <x v="289"/>
    <x v="0"/>
    <x v="14"/>
    <x v="36"/>
    <x v="3"/>
  </r>
  <r>
    <x v="290"/>
    <x v="5"/>
    <x v="14"/>
    <x v="124"/>
    <x v="3"/>
  </r>
  <r>
    <x v="291"/>
    <x v="0"/>
    <x v="14"/>
    <x v="136"/>
    <x v="3"/>
  </r>
  <r>
    <x v="292"/>
    <x v="0"/>
    <x v="14"/>
    <x v="79"/>
    <x v="3"/>
  </r>
  <r>
    <x v="293"/>
    <x v="0"/>
    <x v="14"/>
    <x v="157"/>
    <x v="3"/>
  </r>
  <r>
    <x v="294"/>
    <x v="0"/>
    <x v="14"/>
    <x v="116"/>
    <x v="3"/>
  </r>
  <r>
    <x v="295"/>
    <x v="0"/>
    <x v="14"/>
    <x v="118"/>
    <x v="3"/>
  </r>
  <r>
    <x v="296"/>
    <x v="0"/>
    <x v="14"/>
    <x v="49"/>
    <x v="3"/>
  </r>
  <r>
    <x v="297"/>
    <x v="0"/>
    <x v="14"/>
    <x v="82"/>
    <x v="3"/>
  </r>
  <r>
    <x v="298"/>
    <x v="13"/>
    <x v="15"/>
    <x v="140"/>
    <x v="3"/>
  </r>
  <r>
    <x v="299"/>
    <x v="13"/>
    <x v="15"/>
    <x v="141"/>
    <x v="3"/>
  </r>
  <r>
    <x v="300"/>
    <x v="1"/>
    <x v="15"/>
    <x v="88"/>
    <x v="3"/>
  </r>
  <r>
    <x v="301"/>
    <x v="13"/>
    <x v="15"/>
    <x v="153"/>
    <x v="0"/>
  </r>
  <r>
    <x v="302"/>
    <x v="13"/>
    <x v="15"/>
    <x v="73"/>
    <x v="0"/>
  </r>
  <r>
    <x v="303"/>
    <x v="1"/>
    <x v="15"/>
    <x v="17"/>
    <x v="3"/>
  </r>
  <r>
    <x v="304"/>
    <x v="13"/>
    <x v="15"/>
    <x v="90"/>
    <x v="1"/>
  </r>
  <r>
    <x v="305"/>
    <x v="13"/>
    <x v="15"/>
    <x v="158"/>
    <x v="2"/>
  </r>
  <r>
    <x v="306"/>
    <x v="13"/>
    <x v="15"/>
    <x v="26"/>
    <x v="1"/>
  </r>
  <r>
    <x v="307"/>
    <x v="13"/>
    <x v="15"/>
    <x v="27"/>
    <x v="2"/>
  </r>
  <r>
    <x v="308"/>
    <x v="1"/>
    <x v="15"/>
    <x v="27"/>
    <x v="1"/>
  </r>
  <r>
    <x v="309"/>
    <x v="1"/>
    <x v="15"/>
    <x v="28"/>
    <x v="1"/>
  </r>
  <r>
    <x v="310"/>
    <x v="13"/>
    <x v="15"/>
    <x v="29"/>
    <x v="2"/>
  </r>
  <r>
    <x v="311"/>
    <x v="3"/>
    <x v="15"/>
    <x v="30"/>
    <x v="2"/>
  </r>
  <r>
    <x v="312"/>
    <x v="13"/>
    <x v="15"/>
    <x v="33"/>
    <x v="2"/>
  </r>
  <r>
    <x v="313"/>
    <x v="13"/>
    <x v="15"/>
    <x v="35"/>
    <x v="2"/>
  </r>
  <r>
    <x v="314"/>
    <x v="13"/>
    <x v="15"/>
    <x v="115"/>
    <x v="2"/>
  </r>
  <r>
    <x v="315"/>
    <x v="1"/>
    <x v="15"/>
    <x v="159"/>
    <x v="2"/>
  </r>
  <r>
    <x v="316"/>
    <x v="13"/>
    <x v="15"/>
    <x v="149"/>
    <x v="2"/>
  </r>
  <r>
    <x v="317"/>
    <x v="13"/>
    <x v="15"/>
    <x v="124"/>
    <x v="2"/>
  </r>
  <r>
    <x v="318"/>
    <x v="13"/>
    <x v="15"/>
    <x v="100"/>
    <x v="2"/>
  </r>
  <r>
    <x v="319"/>
    <x v="13"/>
    <x v="15"/>
    <x v="43"/>
    <x v="2"/>
  </r>
  <r>
    <x v="320"/>
    <x v="1"/>
    <x v="15"/>
    <x v="160"/>
    <x v="2"/>
  </r>
  <r>
    <x v="321"/>
    <x v="13"/>
    <x v="15"/>
    <x v="161"/>
    <x v="2"/>
  </r>
  <r>
    <x v="322"/>
    <x v="13"/>
    <x v="15"/>
    <x v="162"/>
    <x v="2"/>
  </r>
  <r>
    <x v="323"/>
    <x v="13"/>
    <x v="15"/>
    <x v="163"/>
    <x v="3"/>
  </r>
  <r>
    <x v="324"/>
    <x v="13"/>
    <x v="15"/>
    <x v="164"/>
    <x v="2"/>
  </r>
  <r>
    <x v="325"/>
    <x v="13"/>
    <x v="15"/>
    <x v="50"/>
    <x v="2"/>
  </r>
  <r>
    <x v="326"/>
    <x v="13"/>
    <x v="15"/>
    <x v="165"/>
    <x v="2"/>
  </r>
  <r>
    <x v="327"/>
    <x v="4"/>
    <x v="15"/>
    <x v="55"/>
    <x v="3"/>
  </r>
  <r>
    <x v="328"/>
    <x v="1"/>
    <x v="16"/>
    <x v="111"/>
    <x v="0"/>
  </r>
  <r>
    <x v="329"/>
    <x v="1"/>
    <x v="16"/>
    <x v="0"/>
    <x v="1"/>
  </r>
  <r>
    <x v="330"/>
    <x v="1"/>
    <x v="16"/>
    <x v="57"/>
    <x v="1"/>
  </r>
  <r>
    <x v="331"/>
    <x v="1"/>
    <x v="16"/>
    <x v="151"/>
    <x v="2"/>
  </r>
  <r>
    <x v="332"/>
    <x v="1"/>
    <x v="16"/>
    <x v="121"/>
    <x v="2"/>
  </r>
  <r>
    <x v="333"/>
    <x v="1"/>
    <x v="17"/>
    <x v="15"/>
    <x v="3"/>
  </r>
  <r>
    <x v="334"/>
    <x v="1"/>
    <x v="17"/>
    <x v="148"/>
    <x v="0"/>
  </r>
  <r>
    <x v="335"/>
    <x v="1"/>
    <x v="17"/>
    <x v="94"/>
    <x v="1"/>
  </r>
  <r>
    <x v="336"/>
    <x v="1"/>
    <x v="17"/>
    <x v="166"/>
    <x v="1"/>
  </r>
  <r>
    <x v="337"/>
    <x v="13"/>
    <x v="17"/>
    <x v="159"/>
    <x v="1"/>
  </r>
  <r>
    <x v="338"/>
    <x v="13"/>
    <x v="17"/>
    <x v="150"/>
    <x v="1"/>
  </r>
  <r>
    <x v="339"/>
    <x v="2"/>
    <x v="17"/>
    <x v="118"/>
    <x v="2"/>
  </r>
  <r>
    <x v="340"/>
    <x v="1"/>
    <x v="17"/>
    <x v="103"/>
    <x v="2"/>
  </r>
  <r>
    <x v="341"/>
    <x v="13"/>
    <x v="17"/>
    <x v="167"/>
    <x v="2"/>
  </r>
  <r>
    <x v="342"/>
    <x v="13"/>
    <x v="17"/>
    <x v="165"/>
    <x v="2"/>
  </r>
  <r>
    <x v="343"/>
    <x v="13"/>
    <x v="17"/>
    <x v="168"/>
    <x v="4"/>
  </r>
  <r>
    <x v="344"/>
    <x v="13"/>
    <x v="17"/>
    <x v="169"/>
    <x v="5"/>
  </r>
  <r>
    <x v="345"/>
    <x v="13"/>
    <x v="17"/>
    <x v="169"/>
    <x v="5"/>
  </r>
  <r>
    <x v="346"/>
    <x v="13"/>
    <x v="17"/>
    <x v="169"/>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67D4DA-C878-4170-8C57-3558D4FA212D}"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7" indent="0" compact="0" compactData="0" multipleFieldFilters="0" chartFormat="16">
  <location ref="A3:B350" firstHeaderRow="1" firstDataRow="1" firstDataCol="1"/>
  <pivotFields count="5">
    <pivotField axis="axisRow" compact="0" outline="0" showAll="0" defaultSubtotal="0">
      <items count="347">
        <item x="286"/>
        <item x="173"/>
        <item x="106"/>
        <item x="285"/>
        <item x="55"/>
        <item x="17"/>
        <item x="265"/>
        <item x="271"/>
        <item x="29"/>
        <item x="89"/>
        <item x="202"/>
        <item x="306"/>
        <item x="156"/>
        <item x="185"/>
        <item x="170"/>
        <item x="71"/>
        <item x="326"/>
        <item x="304"/>
        <item x="339"/>
        <item x="264"/>
        <item x="148"/>
        <item x="183"/>
        <item x="262"/>
        <item x="195"/>
        <item x="134"/>
        <item x="252"/>
        <item x="237"/>
        <item x="201"/>
        <item x="99"/>
        <item x="149"/>
        <item x="283"/>
        <item x="151"/>
        <item x="312"/>
        <item x="113"/>
        <item x="76"/>
        <item x="86"/>
        <item x="246"/>
        <item x="198"/>
        <item x="303"/>
        <item x="129"/>
        <item x="147"/>
        <item x="78"/>
        <item x="301"/>
        <item x="230"/>
        <item x="343"/>
        <item x="235"/>
        <item x="333"/>
        <item x="122"/>
        <item x="137"/>
        <item x="267"/>
        <item x="203"/>
        <item x="241"/>
        <item x="219"/>
        <item x="165"/>
        <item x="338"/>
        <item x="143"/>
        <item x="210"/>
        <item x="150"/>
        <item x="194"/>
        <item x="316"/>
        <item x="77"/>
        <item x="157"/>
        <item x="261"/>
        <item x="223"/>
        <item x="35"/>
        <item x="238"/>
        <item x="278"/>
        <item x="205"/>
        <item x="295"/>
        <item x="233"/>
        <item x="64"/>
        <item x="85"/>
        <item x="190"/>
        <item x="20"/>
        <item x="21"/>
        <item x="199"/>
        <item x="188"/>
        <item x="28"/>
        <item x="160"/>
        <item x="319"/>
        <item x="280"/>
        <item x="275"/>
        <item x="84"/>
        <item x="288"/>
        <item x="36"/>
        <item x="144"/>
        <item x="260"/>
        <item x="216"/>
        <item x="294"/>
        <item x="42"/>
        <item x="41"/>
        <item x="92"/>
        <item x="80"/>
        <item x="236"/>
        <item x="161"/>
        <item x="270"/>
        <item x="45"/>
        <item x="132"/>
        <item x="116"/>
        <item x="43"/>
        <item x="242"/>
        <item x="81"/>
        <item x="254"/>
        <item x="263"/>
        <item x="12"/>
        <item x="240"/>
        <item x="16"/>
        <item x="287"/>
        <item x="281"/>
        <item x="330"/>
        <item x="196"/>
        <item x="19"/>
        <item x="302"/>
        <item x="50"/>
        <item x="277"/>
        <item x="239"/>
        <item x="331"/>
        <item x="176"/>
        <item x="22"/>
        <item x="276"/>
        <item x="268"/>
        <item x="53"/>
        <item x="48"/>
        <item x="292"/>
        <item x="139"/>
        <item x="225"/>
        <item x="166"/>
        <item x="140"/>
        <item x="117"/>
        <item x="133"/>
        <item x="324"/>
        <item x="259"/>
        <item x="62"/>
        <item x="127"/>
        <item x="226"/>
        <item x="115"/>
        <item x="142"/>
        <item x="57"/>
        <item x="135"/>
        <item x="38"/>
        <item x="124"/>
        <item x="340"/>
        <item x="167"/>
        <item x="138"/>
        <item x="250"/>
        <item x="10"/>
        <item x="49"/>
        <item x="130"/>
        <item x="1"/>
        <item x="314"/>
        <item x="204"/>
        <item x="154"/>
        <item x="96"/>
        <item x="227"/>
        <item x="253"/>
        <item x="75"/>
        <item x="289"/>
        <item x="97"/>
        <item x="342"/>
        <item x="105"/>
        <item x="114"/>
        <item x="152"/>
        <item x="164"/>
        <item x="54"/>
        <item x="290"/>
        <item x="234"/>
        <item x="318"/>
        <item x="101"/>
        <item x="8"/>
        <item x="228"/>
        <item x="307"/>
        <item x="120"/>
        <item x="317"/>
        <item x="72"/>
        <item x="300"/>
        <item x="37"/>
        <item x="27"/>
        <item x="177"/>
        <item x="107"/>
        <item x="56"/>
        <item x="32"/>
        <item x="141"/>
        <item x="245"/>
        <item x="15"/>
        <item x="59"/>
        <item x="296"/>
        <item x="2"/>
        <item x="218"/>
        <item x="311"/>
        <item x="136"/>
        <item x="67"/>
        <item x="162"/>
        <item x="249"/>
        <item x="244"/>
        <item x="322"/>
        <item x="214"/>
        <item x="171"/>
        <item x="7"/>
        <item x="272"/>
        <item x="207"/>
        <item x="212"/>
        <item x="258"/>
        <item x="191"/>
        <item x="52"/>
        <item x="180"/>
        <item x="332"/>
        <item x="108"/>
        <item x="30"/>
        <item x="215"/>
        <item x="266"/>
        <item x="189"/>
        <item x="337"/>
        <item x="95"/>
        <item x="222"/>
        <item x="125"/>
        <item x="79"/>
        <item x="51"/>
        <item x="88"/>
        <item x="44"/>
        <item x="297"/>
        <item x="279"/>
        <item x="23"/>
        <item x="309"/>
        <item x="247"/>
        <item x="4"/>
        <item x="118"/>
        <item x="93"/>
        <item x="46"/>
        <item x="178"/>
        <item x="184"/>
        <item x="248"/>
        <item x="344"/>
        <item x="6"/>
        <item x="31"/>
        <item x="323"/>
        <item x="91"/>
        <item x="345"/>
        <item x="284"/>
        <item x="257"/>
        <item x="112"/>
        <item x="33"/>
        <item x="13"/>
        <item x="111"/>
        <item x="155"/>
        <item x="69"/>
        <item x="0"/>
        <item x="65"/>
        <item x="346"/>
        <item x="341"/>
        <item x="206"/>
        <item x="255"/>
        <item x="321"/>
        <item x="186"/>
        <item x="60"/>
        <item x="243"/>
        <item x="9"/>
        <item x="102"/>
        <item x="335"/>
        <item x="103"/>
        <item x="11"/>
        <item x="34"/>
        <item x="305"/>
        <item x="131"/>
        <item x="119"/>
        <item x="61"/>
        <item x="217"/>
        <item x="58"/>
        <item x="209"/>
        <item x="123"/>
        <item x="39"/>
        <item x="145"/>
        <item x="197"/>
        <item x="90"/>
        <item x="220"/>
        <item x="153"/>
        <item x="70"/>
        <item x="83"/>
        <item x="251"/>
        <item x="193"/>
        <item x="68"/>
        <item x="325"/>
        <item x="175"/>
        <item x="187"/>
        <item x="182"/>
        <item x="121"/>
        <item x="174"/>
        <item x="293"/>
        <item x="14"/>
        <item x="334"/>
        <item x="313"/>
        <item x="231"/>
        <item x="169"/>
        <item x="100"/>
        <item x="104"/>
        <item x="25"/>
        <item x="211"/>
        <item x="179"/>
        <item x="315"/>
        <item x="5"/>
        <item x="298"/>
        <item x="291"/>
        <item x="256"/>
        <item x="320"/>
        <item x="158"/>
        <item x="146"/>
        <item x="63"/>
        <item x="200"/>
        <item x="18"/>
        <item x="40"/>
        <item x="328"/>
        <item x="66"/>
        <item x="24"/>
        <item x="82"/>
        <item x="98"/>
        <item x="3"/>
        <item x="26"/>
        <item x="269"/>
        <item x="336"/>
        <item x="274"/>
        <item x="310"/>
        <item x="47"/>
        <item x="224"/>
        <item x="299"/>
        <item x="308"/>
        <item x="208"/>
        <item x="159"/>
        <item x="163"/>
        <item x="74"/>
        <item x="128"/>
        <item x="282"/>
        <item x="109"/>
        <item x="221"/>
        <item x="110"/>
        <item x="192"/>
        <item x="87"/>
        <item x="168"/>
        <item x="329"/>
        <item x="94"/>
        <item x="327"/>
        <item x="126"/>
        <item x="73"/>
        <item x="172"/>
        <item x="232"/>
        <item x="213"/>
        <item x="229"/>
        <item x="181"/>
        <item x="273"/>
      </items>
    </pivotField>
    <pivotField compact="0" outline="0" showAll="0" defaultSubtotal="0">
      <items count="14">
        <item x="0"/>
        <item x="2"/>
        <item x="5"/>
        <item x="4"/>
        <item x="13"/>
        <item x="8"/>
        <item x="10"/>
        <item x="1"/>
        <item x="3"/>
        <item x="6"/>
        <item x="7"/>
        <item x="11"/>
        <item x="12"/>
        <item x="9"/>
      </items>
    </pivotField>
    <pivotField compact="0" outline="0" showAll="0" defaultSubtotal="0">
      <items count="18">
        <item x="0"/>
        <item x="1"/>
        <item x="2"/>
        <item x="3"/>
        <item x="4"/>
        <item x="5"/>
        <item x="6"/>
        <item x="7"/>
        <item x="8"/>
        <item x="9"/>
        <item x="10"/>
        <item x="11"/>
        <item x="12"/>
        <item x="13"/>
        <item x="14"/>
        <item x="15"/>
        <item x="16"/>
        <item x="17"/>
      </items>
    </pivotField>
    <pivotField dataField="1" compact="0" outline="0" showAll="0" defaultSubtotal="0">
      <items count="170">
        <item x="169"/>
        <item x="54"/>
        <item x="109"/>
        <item x="53"/>
        <item x="168"/>
        <item x="83"/>
        <item x="129"/>
        <item x="108"/>
        <item x="52"/>
        <item x="107"/>
        <item x="106"/>
        <item x="165"/>
        <item x="51"/>
        <item x="167"/>
        <item x="82"/>
        <item x="105"/>
        <item x="50"/>
        <item x="128"/>
        <item x="104"/>
        <item x="49"/>
        <item x="127"/>
        <item x="81"/>
        <item x="137"/>
        <item x="48"/>
        <item x="103"/>
        <item x="47"/>
        <item x="147"/>
        <item x="164"/>
        <item x="126"/>
        <item x="102"/>
        <item x="101"/>
        <item x="163"/>
        <item x="118"/>
        <item x="162"/>
        <item x="125"/>
        <item x="80"/>
        <item x="117"/>
        <item x="146"/>
        <item x="46"/>
        <item x="116"/>
        <item x="150"/>
        <item x="157"/>
        <item x="79"/>
        <item x="45"/>
        <item x="44"/>
        <item x="161"/>
        <item x="160"/>
        <item x="43"/>
        <item x="100"/>
        <item x="136"/>
        <item x="99"/>
        <item x="135"/>
        <item x="124"/>
        <item x="149"/>
        <item x="42"/>
        <item x="98"/>
        <item x="97"/>
        <item x="41"/>
        <item x="96"/>
        <item x="159"/>
        <item x="95"/>
        <item x="40"/>
        <item x="115"/>
        <item x="39"/>
        <item x="38"/>
        <item x="66"/>
        <item x="37"/>
        <item x="36"/>
        <item x="35"/>
        <item x="34"/>
        <item x="33"/>
        <item x="65"/>
        <item x="32"/>
        <item x="156"/>
        <item x="31"/>
        <item x="30"/>
        <item x="29"/>
        <item x="123"/>
        <item x="64"/>
        <item x="63"/>
        <item x="166"/>
        <item x="94"/>
        <item x="134"/>
        <item x="28"/>
        <item x="27"/>
        <item x="26"/>
        <item x="62"/>
        <item x="93"/>
        <item x="155"/>
        <item x="78"/>
        <item x="92"/>
        <item x="145"/>
        <item x="91"/>
        <item x="25"/>
        <item x="154"/>
        <item x="24"/>
        <item x="158"/>
        <item x="23"/>
        <item x="22"/>
        <item x="77"/>
        <item x="21"/>
        <item x="148"/>
        <item x="133"/>
        <item x="20"/>
        <item x="90"/>
        <item x="19"/>
        <item x="18"/>
        <item x="132"/>
        <item x="121"/>
        <item x="76"/>
        <item x="144"/>
        <item x="75"/>
        <item x="17"/>
        <item x="16"/>
        <item x="151"/>
        <item x="15"/>
        <item x="89"/>
        <item x="74"/>
        <item x="73"/>
        <item x="143"/>
        <item x="153"/>
        <item x="14"/>
        <item x="88"/>
        <item x="13"/>
        <item x="12"/>
        <item x="11"/>
        <item x="142"/>
        <item x="10"/>
        <item x="87"/>
        <item x="61"/>
        <item x="60"/>
        <item x="72"/>
        <item x="86"/>
        <item x="141"/>
        <item x="71"/>
        <item x="70"/>
        <item x="9"/>
        <item x="6"/>
        <item x="131"/>
        <item x="122"/>
        <item x="85"/>
        <item x="59"/>
        <item x="5"/>
        <item x="69"/>
        <item x="84"/>
        <item x="140"/>
        <item x="68"/>
        <item x="4"/>
        <item x="67"/>
        <item x="8"/>
        <item x="152"/>
        <item x="7"/>
        <item x="130"/>
        <item x="139"/>
        <item x="3"/>
        <item x="2"/>
        <item x="138"/>
        <item x="1"/>
        <item x="58"/>
        <item x="57"/>
        <item x="0"/>
        <item x="114"/>
        <item x="113"/>
        <item x="120"/>
        <item x="56"/>
        <item x="112"/>
        <item x="111"/>
        <item x="119"/>
        <item x="110"/>
        <item x="55"/>
      </items>
    </pivotField>
    <pivotField compact="0" outline="0" showAll="0" defaultSubtotal="0">
      <items count="6">
        <item x="0"/>
        <item x="5"/>
        <item x="2"/>
        <item x="1"/>
        <item x="3"/>
        <item x="4"/>
      </items>
    </pivotField>
  </pivotFields>
  <rowFields count="1">
    <field x="0"/>
  </rowFields>
  <rowItems count="3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rowItems>
  <colItems count="1">
    <i/>
  </colItems>
  <dataFields count="1">
    <dataField name="Sum of Monthly Rating Score" fld="3" baseField="0" baseItem="0"/>
  </dataFields>
  <chartFormats count="2">
    <chartFormat chart="4"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6405C9-FCB1-4466-B467-D85029D21EDE}"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7" indent="0" compact="0" compactData="0" multipleFieldFilters="0" chartFormat="16">
  <location ref="E4:F351" firstHeaderRow="1" firstDataRow="1" firstDataCol="1"/>
  <pivotFields count="5">
    <pivotField axis="axisRow" compact="0" outline="0" showAll="0" defaultSubtotal="0">
      <items count="347">
        <item x="286"/>
        <item x="173"/>
        <item x="106"/>
        <item x="285"/>
        <item x="55"/>
        <item x="17"/>
        <item x="265"/>
        <item x="271"/>
        <item x="29"/>
        <item x="89"/>
        <item x="202"/>
        <item x="306"/>
        <item x="156"/>
        <item x="185"/>
        <item x="170"/>
        <item x="71"/>
        <item x="326"/>
        <item x="304"/>
        <item x="339"/>
        <item x="264"/>
        <item x="148"/>
        <item x="183"/>
        <item x="262"/>
        <item x="195"/>
        <item x="134"/>
        <item x="252"/>
        <item x="237"/>
        <item x="201"/>
        <item x="99"/>
        <item x="149"/>
        <item x="283"/>
        <item x="151"/>
        <item x="312"/>
        <item x="113"/>
        <item x="76"/>
        <item x="86"/>
        <item x="246"/>
        <item x="198"/>
        <item x="303"/>
        <item x="129"/>
        <item x="147"/>
        <item x="78"/>
        <item x="301"/>
        <item x="230"/>
        <item x="343"/>
        <item x="235"/>
        <item x="333"/>
        <item x="122"/>
        <item x="137"/>
        <item x="267"/>
        <item x="203"/>
        <item x="241"/>
        <item x="219"/>
        <item x="165"/>
        <item x="338"/>
        <item x="143"/>
        <item x="210"/>
        <item x="150"/>
        <item x="194"/>
        <item x="316"/>
        <item x="77"/>
        <item x="157"/>
        <item x="261"/>
        <item x="223"/>
        <item x="35"/>
        <item x="238"/>
        <item x="278"/>
        <item x="205"/>
        <item x="295"/>
        <item x="233"/>
        <item x="64"/>
        <item x="85"/>
        <item x="190"/>
        <item x="20"/>
        <item x="21"/>
        <item x="199"/>
        <item x="188"/>
        <item x="28"/>
        <item x="160"/>
        <item x="319"/>
        <item x="280"/>
        <item x="275"/>
        <item x="84"/>
        <item x="288"/>
        <item x="36"/>
        <item x="144"/>
        <item x="260"/>
        <item x="216"/>
        <item x="294"/>
        <item x="42"/>
        <item x="41"/>
        <item x="92"/>
        <item x="80"/>
        <item x="236"/>
        <item x="161"/>
        <item x="270"/>
        <item x="45"/>
        <item x="132"/>
        <item x="116"/>
        <item x="43"/>
        <item x="242"/>
        <item x="81"/>
        <item x="254"/>
        <item x="263"/>
        <item x="12"/>
        <item x="240"/>
        <item x="16"/>
        <item x="287"/>
        <item x="281"/>
        <item x="330"/>
        <item x="196"/>
        <item x="19"/>
        <item x="302"/>
        <item x="50"/>
        <item x="277"/>
        <item x="239"/>
        <item x="331"/>
        <item x="176"/>
        <item x="22"/>
        <item x="276"/>
        <item x="268"/>
        <item x="53"/>
        <item x="48"/>
        <item x="292"/>
        <item x="139"/>
        <item x="225"/>
        <item x="166"/>
        <item x="140"/>
        <item x="117"/>
        <item x="133"/>
        <item x="324"/>
        <item x="259"/>
        <item x="62"/>
        <item x="127"/>
        <item x="226"/>
        <item x="115"/>
        <item x="142"/>
        <item x="57"/>
        <item x="135"/>
        <item x="38"/>
        <item x="124"/>
        <item x="340"/>
        <item x="167"/>
        <item x="138"/>
        <item x="250"/>
        <item x="10"/>
        <item x="49"/>
        <item x="130"/>
        <item x="1"/>
        <item x="314"/>
        <item x="204"/>
        <item x="154"/>
        <item x="96"/>
        <item x="227"/>
        <item x="253"/>
        <item x="75"/>
        <item x="289"/>
        <item x="97"/>
        <item x="342"/>
        <item x="105"/>
        <item x="114"/>
        <item x="152"/>
        <item x="164"/>
        <item x="54"/>
        <item x="290"/>
        <item x="234"/>
        <item x="318"/>
        <item x="101"/>
        <item x="8"/>
        <item x="228"/>
        <item x="307"/>
        <item x="120"/>
        <item x="317"/>
        <item x="72"/>
        <item x="300"/>
        <item x="37"/>
        <item x="27"/>
        <item x="177"/>
        <item x="107"/>
        <item x="56"/>
        <item x="32"/>
        <item x="141"/>
        <item x="245"/>
        <item x="15"/>
        <item x="59"/>
        <item x="296"/>
        <item x="2"/>
        <item x="218"/>
        <item x="311"/>
        <item x="136"/>
        <item x="67"/>
        <item x="162"/>
        <item x="249"/>
        <item x="244"/>
        <item x="322"/>
        <item x="214"/>
        <item x="171"/>
        <item x="7"/>
        <item x="272"/>
        <item x="207"/>
        <item x="212"/>
        <item x="258"/>
        <item x="191"/>
        <item x="52"/>
        <item x="180"/>
        <item x="332"/>
        <item x="108"/>
        <item x="30"/>
        <item x="215"/>
        <item x="266"/>
        <item x="189"/>
        <item x="337"/>
        <item x="95"/>
        <item x="222"/>
        <item x="125"/>
        <item x="79"/>
        <item x="51"/>
        <item x="88"/>
        <item x="44"/>
        <item x="297"/>
        <item x="279"/>
        <item x="23"/>
        <item x="309"/>
        <item x="247"/>
        <item x="4"/>
        <item x="118"/>
        <item x="93"/>
        <item x="46"/>
        <item x="178"/>
        <item x="184"/>
        <item x="248"/>
        <item x="344"/>
        <item x="6"/>
        <item x="31"/>
        <item x="323"/>
        <item x="91"/>
        <item x="345"/>
        <item x="284"/>
        <item x="257"/>
        <item x="112"/>
        <item x="33"/>
        <item x="13"/>
        <item x="111"/>
        <item x="155"/>
        <item x="69"/>
        <item x="0"/>
        <item x="65"/>
        <item x="346"/>
        <item x="341"/>
        <item x="206"/>
        <item x="255"/>
        <item x="321"/>
        <item x="186"/>
        <item x="60"/>
        <item x="243"/>
        <item x="9"/>
        <item x="102"/>
        <item x="335"/>
        <item x="103"/>
        <item x="11"/>
        <item x="34"/>
        <item x="305"/>
        <item x="131"/>
        <item x="119"/>
        <item x="61"/>
        <item x="217"/>
        <item x="58"/>
        <item x="209"/>
        <item x="123"/>
        <item x="39"/>
        <item x="145"/>
        <item x="197"/>
        <item x="90"/>
        <item x="220"/>
        <item x="153"/>
        <item x="70"/>
        <item x="83"/>
        <item x="251"/>
        <item x="193"/>
        <item x="68"/>
        <item x="325"/>
        <item x="175"/>
        <item x="187"/>
        <item x="182"/>
        <item x="121"/>
        <item x="174"/>
        <item x="293"/>
        <item x="14"/>
        <item x="334"/>
        <item x="313"/>
        <item x="231"/>
        <item x="169"/>
        <item x="100"/>
        <item x="104"/>
        <item x="25"/>
        <item x="211"/>
        <item x="179"/>
        <item x="315"/>
        <item x="5"/>
        <item x="298"/>
        <item x="291"/>
        <item x="256"/>
        <item x="320"/>
        <item x="158"/>
        <item x="146"/>
        <item x="63"/>
        <item x="200"/>
        <item x="18"/>
        <item x="40"/>
        <item x="328"/>
        <item x="66"/>
        <item x="24"/>
        <item x="82"/>
        <item x="98"/>
        <item x="3"/>
        <item x="26"/>
        <item x="269"/>
        <item x="336"/>
        <item x="274"/>
        <item x="310"/>
        <item x="47"/>
        <item x="224"/>
        <item x="299"/>
        <item x="308"/>
        <item x="208"/>
        <item x="159"/>
        <item x="163"/>
        <item x="74"/>
        <item x="128"/>
        <item x="282"/>
        <item x="109"/>
        <item x="221"/>
        <item x="110"/>
        <item x="192"/>
        <item x="87"/>
        <item x="168"/>
        <item x="329"/>
        <item x="94"/>
        <item x="327"/>
        <item x="126"/>
        <item x="73"/>
        <item x="172"/>
        <item x="232"/>
        <item x="213"/>
        <item x="229"/>
        <item x="181"/>
        <item x="273"/>
      </items>
    </pivotField>
    <pivotField compact="0" outline="0" showAll="0" defaultSubtotal="0">
      <items count="14">
        <item x="0"/>
        <item x="2"/>
        <item x="5"/>
        <item x="4"/>
        <item x="13"/>
        <item x="8"/>
        <item x="10"/>
        <item x="1"/>
        <item x="3"/>
        <item x="6"/>
        <item x="7"/>
        <item x="11"/>
        <item x="12"/>
        <item x="9"/>
      </items>
    </pivotField>
    <pivotField compact="0" outline="0" showAll="0" defaultSubtotal="0">
      <items count="18">
        <item x="0"/>
        <item x="1"/>
        <item x="2"/>
        <item x="3"/>
        <item x="4"/>
        <item x="5"/>
        <item x="6"/>
        <item x="7"/>
        <item x="8"/>
        <item x="9"/>
        <item x="10"/>
        <item x="11"/>
        <item x="12"/>
        <item x="13"/>
        <item x="14"/>
        <item x="15"/>
        <item x="16"/>
        <item x="17"/>
      </items>
    </pivotField>
    <pivotField dataField="1" compact="0" outline="0" showAll="0" defaultSubtotal="0">
      <items count="170">
        <item x="169"/>
        <item x="54"/>
        <item x="109"/>
        <item x="53"/>
        <item x="168"/>
        <item x="83"/>
        <item x="129"/>
        <item x="108"/>
        <item x="52"/>
        <item x="107"/>
        <item x="106"/>
        <item x="165"/>
        <item x="51"/>
        <item x="167"/>
        <item x="82"/>
        <item x="105"/>
        <item x="50"/>
        <item x="128"/>
        <item x="104"/>
        <item x="49"/>
        <item x="127"/>
        <item x="81"/>
        <item x="137"/>
        <item x="48"/>
        <item x="103"/>
        <item x="47"/>
        <item x="147"/>
        <item x="164"/>
        <item x="126"/>
        <item x="102"/>
        <item x="101"/>
        <item x="163"/>
        <item x="118"/>
        <item x="162"/>
        <item x="125"/>
        <item x="80"/>
        <item x="117"/>
        <item x="146"/>
        <item x="46"/>
        <item x="116"/>
        <item x="150"/>
        <item x="157"/>
        <item x="79"/>
        <item x="45"/>
        <item x="44"/>
        <item x="161"/>
        <item x="160"/>
        <item x="43"/>
        <item x="100"/>
        <item x="136"/>
        <item x="99"/>
        <item x="135"/>
        <item x="124"/>
        <item x="149"/>
        <item x="42"/>
        <item x="98"/>
        <item x="97"/>
        <item x="41"/>
        <item x="96"/>
        <item x="159"/>
        <item x="95"/>
        <item x="40"/>
        <item x="115"/>
        <item x="39"/>
        <item x="38"/>
        <item x="66"/>
        <item x="37"/>
        <item x="36"/>
        <item x="35"/>
        <item x="34"/>
        <item x="33"/>
        <item x="65"/>
        <item x="32"/>
        <item x="156"/>
        <item x="31"/>
        <item x="30"/>
        <item x="29"/>
        <item x="123"/>
        <item x="64"/>
        <item x="63"/>
        <item x="166"/>
        <item x="94"/>
        <item x="134"/>
        <item x="28"/>
        <item x="27"/>
        <item x="26"/>
        <item x="62"/>
        <item x="93"/>
        <item x="155"/>
        <item x="78"/>
        <item x="92"/>
        <item x="145"/>
        <item x="91"/>
        <item x="25"/>
        <item x="154"/>
        <item x="24"/>
        <item x="158"/>
        <item x="23"/>
        <item x="22"/>
        <item x="77"/>
        <item x="21"/>
        <item x="148"/>
        <item x="133"/>
        <item x="20"/>
        <item x="90"/>
        <item x="19"/>
        <item x="18"/>
        <item x="132"/>
        <item x="121"/>
        <item x="76"/>
        <item x="144"/>
        <item x="75"/>
        <item x="17"/>
        <item x="16"/>
        <item x="151"/>
        <item x="15"/>
        <item x="89"/>
        <item x="74"/>
        <item x="73"/>
        <item x="143"/>
        <item x="153"/>
        <item x="14"/>
        <item x="88"/>
        <item x="13"/>
        <item x="12"/>
        <item x="11"/>
        <item x="142"/>
        <item x="10"/>
        <item x="87"/>
        <item x="61"/>
        <item x="60"/>
        <item x="72"/>
        <item x="86"/>
        <item x="141"/>
        <item x="71"/>
        <item x="70"/>
        <item x="9"/>
        <item x="6"/>
        <item x="131"/>
        <item x="122"/>
        <item x="85"/>
        <item x="59"/>
        <item x="5"/>
        <item x="69"/>
        <item x="84"/>
        <item x="140"/>
        <item x="68"/>
        <item x="4"/>
        <item x="67"/>
        <item x="8"/>
        <item x="152"/>
        <item x="7"/>
        <item x="130"/>
        <item x="139"/>
        <item x="3"/>
        <item x="2"/>
        <item x="138"/>
        <item x="1"/>
        <item x="58"/>
        <item x="57"/>
        <item x="0"/>
        <item x="114"/>
        <item x="113"/>
        <item x="120"/>
        <item x="56"/>
        <item x="112"/>
        <item x="111"/>
        <item x="119"/>
        <item x="110"/>
        <item x="55"/>
      </items>
    </pivotField>
    <pivotField compact="0" outline="0" showAll="0" defaultSubtotal="0">
      <items count="6">
        <item x="0"/>
        <item x="5"/>
        <item x="2"/>
        <item x="1"/>
        <item x="3"/>
        <item x="4"/>
      </items>
    </pivotField>
  </pivotFields>
  <rowFields count="1">
    <field x="0"/>
  </rowFields>
  <rowItems count="3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rowItems>
  <colItems count="1">
    <i/>
  </colItems>
  <dataFields count="1">
    <dataField name="Sum of Monthly Rating Score" fld="3" baseField="0" baseItem="0"/>
  </dataFields>
  <chartFormats count="2">
    <chartFormat chart="4"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Name_Group" xr10:uid="{B1367557-224D-46D8-A2CC-3DEAEA69984A}" sourceName="Task Name[Group]">
  <pivotTables>
    <pivotTable tabId="2" name="PivotTable1"/>
    <pivotTable tabId="2" name="PivotTable2"/>
  </pivotTables>
  <data>
    <tabular pivotCacheId="681666907">
      <items count="18">
        <i x="0" s="1"/>
        <i x="1" s="1"/>
        <i x="2" s="1"/>
        <i x="3" s="1"/>
        <i x="4" s="1"/>
        <i x="5" s="1"/>
        <i x="6" s="1"/>
        <i x="7" s="1"/>
        <i x="8" s="1"/>
        <i x="9" s="1"/>
        <i x="10" s="1"/>
        <i x="11" s="1"/>
        <i x="12" s="1"/>
        <i x="13" s="1"/>
        <i x="14" s="1"/>
        <i x="15" s="1"/>
        <i x="16" s="1"/>
        <i x="1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_Ldap" xr10:uid="{E32A5E46-0A34-4EBB-9D3A-3B7982792EEB}" sourceName="Lead Ldap">
  <pivotTables>
    <pivotTable tabId="2" name="PivotTable1"/>
    <pivotTable tabId="2" name="PivotTable2"/>
  </pivotTables>
  <data>
    <tabular pivotCacheId="681666907">
      <items count="14">
        <i x="0" s="1"/>
        <i x="2" s="1"/>
        <i x="5" s="1"/>
        <i x="4" s="1"/>
        <i x="13" s="1"/>
        <i x="8" s="1"/>
        <i x="10" s="1"/>
        <i x="1" s="1"/>
        <i x="3" s="1"/>
        <i x="6" s="1"/>
        <i x="7" s="1"/>
        <i x="11" s="1"/>
        <i x="12"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s" xr10:uid="{07F1AD6C-D744-4CD9-B716-B1BA781518B2}" sourceName="Ratings">
  <pivotTables>
    <pivotTable tabId="2" name="PivotTable1"/>
    <pivotTable tabId="2" name="PivotTable2"/>
  </pivotTables>
  <data>
    <tabular pivotCacheId="681666907">
      <items count="6">
        <i x="0" s="1"/>
        <i x="5" s="1"/>
        <i x="2"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sk Name[Group]" xr10:uid="{4E43EDFD-3BE6-4037-B207-E411BC5877D9}" cache="Slicer_Task_Name_Group" caption="Task Name[Group]" startItem="3" rowHeight="209550"/>
  <slicer name="Lead Ldap" xr10:uid="{699CA090-3B0F-4B86-9B0F-6A3CC706042C}" cache="Slicer_Lead_Ldap" caption="Lead Ldap" rowHeight="209550"/>
  <slicer name="Ratings" xr10:uid="{E7F30333-B2B9-44D9-856A-8BF9F78C1B3C}" cache="Slicer_Ratings" caption="Ratings"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ivank.gl/" TargetMode="External"/><Relationship Id="rId13" Type="http://schemas.openxmlformats.org/officeDocument/2006/relationships/hyperlink" Target="http://devu.gl/" TargetMode="External"/><Relationship Id="rId3" Type="http://schemas.openxmlformats.org/officeDocument/2006/relationships/hyperlink" Target="http://shivansh.gl/" TargetMode="External"/><Relationship Id="rId7" Type="http://schemas.openxmlformats.org/officeDocument/2006/relationships/hyperlink" Target="http://mohit.gl/" TargetMode="External"/><Relationship Id="rId12" Type="http://schemas.openxmlformats.org/officeDocument/2006/relationships/hyperlink" Target="http://ruchi.gl/" TargetMode="External"/><Relationship Id="rId2" Type="http://schemas.openxmlformats.org/officeDocument/2006/relationships/hyperlink" Target="http://sumit.gl/" TargetMode="External"/><Relationship Id="rId16" Type="http://schemas.openxmlformats.org/officeDocument/2006/relationships/printerSettings" Target="../printerSettings/printerSettings2.bin"/><Relationship Id="rId1" Type="http://schemas.openxmlformats.org/officeDocument/2006/relationships/hyperlink" Target="http://gayatri.gl/" TargetMode="External"/><Relationship Id="rId6" Type="http://schemas.openxmlformats.org/officeDocument/2006/relationships/hyperlink" Target="http://reena.gl/" TargetMode="External"/><Relationship Id="rId11" Type="http://schemas.openxmlformats.org/officeDocument/2006/relationships/hyperlink" Target="http://irfan.gl/" TargetMode="External"/><Relationship Id="rId5" Type="http://schemas.openxmlformats.org/officeDocument/2006/relationships/hyperlink" Target="http://sonia.gl/" TargetMode="External"/><Relationship Id="rId15" Type="http://schemas.openxmlformats.org/officeDocument/2006/relationships/hyperlink" Target="http://tushar.gl/" TargetMode="External"/><Relationship Id="rId10" Type="http://schemas.openxmlformats.org/officeDocument/2006/relationships/hyperlink" Target="http://ashi.gl/" TargetMode="External"/><Relationship Id="rId4" Type="http://schemas.openxmlformats.org/officeDocument/2006/relationships/hyperlink" Target="http://varsha.gl/" TargetMode="External"/><Relationship Id="rId9" Type="http://schemas.openxmlformats.org/officeDocument/2006/relationships/hyperlink" Target="http://tushar.gl/" TargetMode="External"/><Relationship Id="rId14" Type="http://schemas.openxmlformats.org/officeDocument/2006/relationships/hyperlink" Target="http://vasudha.g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223F3-7CA8-4939-835C-20D01A719DAC}">
  <dimension ref="A1:U35"/>
  <sheetViews>
    <sheetView tabSelected="1" zoomScale="86" workbookViewId="0">
      <selection activeCell="S35" sqref="S35"/>
    </sheetView>
  </sheetViews>
  <sheetFormatPr defaultColWidth="0" defaultRowHeight="13.2" zeroHeight="1" x14ac:dyDescent="0.25"/>
  <cols>
    <col min="1" max="18" width="8.88671875" customWidth="1"/>
    <col min="19" max="19" width="17.5546875" customWidth="1"/>
    <col min="20" max="21" width="8.88671875" customWidth="1"/>
    <col min="22" max="16384" width="8.88671875" hidden="1"/>
  </cols>
  <sheetData>
    <row r="1" spans="1:21" x14ac:dyDescent="0.25">
      <c r="A1" s="22" t="s">
        <v>400</v>
      </c>
      <c r="B1" s="22"/>
      <c r="C1" s="22"/>
      <c r="D1" s="22"/>
      <c r="E1" s="22"/>
      <c r="F1" s="22"/>
      <c r="G1" s="22"/>
      <c r="H1" s="22"/>
      <c r="I1" s="22"/>
      <c r="J1" s="22"/>
      <c r="K1" s="22"/>
      <c r="L1" s="22"/>
      <c r="M1" s="22"/>
      <c r="N1" s="22"/>
      <c r="O1" s="22"/>
      <c r="P1" s="22"/>
      <c r="Q1" s="22"/>
      <c r="R1" s="22"/>
      <c r="S1" s="22"/>
      <c r="T1" s="22"/>
      <c r="U1" s="22"/>
    </row>
    <row r="2" spans="1:21" x14ac:dyDescent="0.25">
      <c r="A2" s="22"/>
      <c r="B2" s="22"/>
      <c r="C2" s="22"/>
      <c r="D2" s="22"/>
      <c r="E2" s="22"/>
      <c r="F2" s="22"/>
      <c r="G2" s="22"/>
      <c r="H2" s="22"/>
      <c r="I2" s="22"/>
      <c r="J2" s="22"/>
      <c r="K2" s="22"/>
      <c r="L2" s="22"/>
      <c r="M2" s="22"/>
      <c r="N2" s="22"/>
      <c r="O2" s="22"/>
      <c r="P2" s="22"/>
      <c r="Q2" s="22"/>
      <c r="R2" s="22"/>
      <c r="S2" s="22"/>
      <c r="T2" s="22"/>
      <c r="U2" s="22"/>
    </row>
    <row r="3" spans="1:21" x14ac:dyDescent="0.25">
      <c r="A3" s="22"/>
      <c r="B3" s="22"/>
      <c r="C3" s="22"/>
      <c r="D3" s="22"/>
      <c r="E3" s="22"/>
      <c r="F3" s="22"/>
      <c r="G3" s="22"/>
      <c r="H3" s="22"/>
      <c r="I3" s="22"/>
      <c r="J3" s="22"/>
      <c r="K3" s="22"/>
      <c r="L3" s="22"/>
      <c r="M3" s="22"/>
      <c r="N3" s="22"/>
      <c r="O3" s="22"/>
      <c r="P3" s="22"/>
      <c r="Q3" s="22"/>
      <c r="R3" s="22"/>
      <c r="S3" s="22"/>
      <c r="T3" s="22"/>
      <c r="U3" s="22"/>
    </row>
    <row r="4" spans="1:21" x14ac:dyDescent="0.25">
      <c r="A4" s="18"/>
      <c r="B4" s="18"/>
      <c r="C4" s="18"/>
      <c r="D4" s="18"/>
      <c r="E4" s="18"/>
      <c r="F4" s="18"/>
      <c r="G4" s="18"/>
      <c r="H4" s="18"/>
      <c r="I4" s="18"/>
      <c r="J4" s="18"/>
      <c r="K4" s="18"/>
      <c r="L4" s="18"/>
      <c r="M4" s="18"/>
      <c r="N4" s="18"/>
      <c r="O4" s="18"/>
      <c r="P4" s="18"/>
      <c r="Q4" s="18"/>
      <c r="R4" s="18"/>
      <c r="S4" s="18"/>
      <c r="T4" s="18"/>
      <c r="U4" s="18"/>
    </row>
    <row r="5" spans="1:21" x14ac:dyDescent="0.25">
      <c r="A5" s="18"/>
      <c r="B5" s="18"/>
      <c r="C5" s="18"/>
      <c r="D5" s="18"/>
      <c r="E5" s="18"/>
      <c r="F5" s="18"/>
      <c r="G5" s="18"/>
      <c r="H5" s="18"/>
      <c r="I5" s="18"/>
      <c r="J5" s="18"/>
      <c r="K5" s="18"/>
      <c r="L5" s="18"/>
      <c r="M5" s="18"/>
      <c r="N5" s="18"/>
      <c r="O5" s="18"/>
      <c r="P5" s="18"/>
      <c r="Q5" s="18"/>
      <c r="R5" s="18"/>
      <c r="S5" s="18"/>
      <c r="T5" s="18"/>
      <c r="U5" s="18"/>
    </row>
    <row r="6" spans="1:21" ht="13.8" customHeight="1" x14ac:dyDescent="0.25">
      <c r="A6" s="18"/>
      <c r="B6" s="18"/>
      <c r="C6" s="18"/>
      <c r="D6" s="18"/>
      <c r="E6" s="18"/>
      <c r="F6" s="18"/>
      <c r="G6" s="18"/>
      <c r="H6" s="18"/>
      <c r="I6" s="18"/>
      <c r="J6" s="18"/>
      <c r="K6" s="18"/>
      <c r="L6" s="18"/>
      <c r="M6" s="18"/>
      <c r="N6" s="18"/>
      <c r="O6" s="18"/>
      <c r="P6" s="18"/>
      <c r="Q6" s="18"/>
      <c r="R6" s="18"/>
      <c r="S6" s="23" t="s">
        <v>5</v>
      </c>
      <c r="T6" s="23"/>
      <c r="U6" s="18"/>
    </row>
    <row r="7" spans="1:21" ht="13.2" customHeight="1" x14ac:dyDescent="0.25">
      <c r="A7" s="18"/>
      <c r="B7" s="18"/>
      <c r="C7" s="18"/>
      <c r="D7" s="18"/>
      <c r="E7" s="18"/>
      <c r="F7" s="18"/>
      <c r="G7" s="18"/>
      <c r="H7" s="18"/>
      <c r="I7" s="18"/>
      <c r="J7" s="18"/>
      <c r="K7" s="18"/>
      <c r="L7" s="18"/>
      <c r="M7" s="18"/>
      <c r="N7" s="18"/>
      <c r="O7" s="18"/>
      <c r="P7" s="18"/>
      <c r="Q7" s="18"/>
      <c r="R7" s="18"/>
      <c r="S7" s="23"/>
      <c r="T7" s="23"/>
      <c r="U7" s="18"/>
    </row>
    <row r="8" spans="1:21" ht="13.8" x14ac:dyDescent="0.25">
      <c r="A8" s="18"/>
      <c r="B8" s="18"/>
      <c r="C8" s="18"/>
      <c r="D8" s="18"/>
      <c r="E8" s="18"/>
      <c r="F8" s="18"/>
      <c r="G8" s="18"/>
      <c r="H8" s="18"/>
      <c r="I8" s="18"/>
      <c r="J8" s="18"/>
      <c r="K8" s="18"/>
      <c r="L8" s="18"/>
      <c r="M8" s="18"/>
      <c r="N8" s="18"/>
      <c r="O8" s="18"/>
      <c r="P8" s="18"/>
      <c r="Q8" s="18"/>
      <c r="R8" s="18"/>
      <c r="S8" s="24">
        <f>COUNTIF(Research!E:E,"KC")</f>
        <v>20</v>
      </c>
      <c r="T8" s="24"/>
      <c r="U8" s="18"/>
    </row>
    <row r="9" spans="1:21" x14ac:dyDescent="0.25">
      <c r="A9" s="18"/>
      <c r="B9" s="18"/>
      <c r="C9" s="18"/>
      <c r="D9" s="18"/>
      <c r="E9" s="18"/>
      <c r="F9" s="18"/>
      <c r="G9" s="18"/>
      <c r="H9" s="18"/>
      <c r="I9" s="18"/>
      <c r="J9" s="18"/>
      <c r="K9" s="18"/>
      <c r="L9" s="18"/>
      <c r="M9" s="18"/>
      <c r="N9" s="18"/>
      <c r="O9" s="18"/>
      <c r="P9" s="18"/>
      <c r="Q9" s="18"/>
      <c r="R9" s="18"/>
      <c r="S9" s="18"/>
      <c r="T9" s="18"/>
      <c r="U9" s="18"/>
    </row>
    <row r="10" spans="1:21" ht="13.2" customHeight="1" x14ac:dyDescent="0.25">
      <c r="A10" s="18"/>
      <c r="B10" s="18"/>
      <c r="C10" s="18"/>
      <c r="D10" s="18"/>
      <c r="E10" s="18"/>
      <c r="F10" s="18"/>
      <c r="G10" s="18"/>
      <c r="H10" s="18"/>
      <c r="I10" s="18"/>
      <c r="J10" s="18"/>
      <c r="K10" s="18"/>
      <c r="L10" s="18"/>
      <c r="M10" s="18"/>
      <c r="N10" s="18"/>
      <c r="O10" s="18"/>
      <c r="P10" s="18"/>
      <c r="Q10" s="18"/>
      <c r="R10" s="18"/>
      <c r="S10" s="21" t="s">
        <v>394</v>
      </c>
      <c r="T10" s="21"/>
      <c r="U10" s="18"/>
    </row>
    <row r="11" spans="1:21" ht="13.2" customHeight="1" x14ac:dyDescent="0.25">
      <c r="A11" s="18"/>
      <c r="B11" s="18"/>
      <c r="C11" s="18"/>
      <c r="D11" s="18"/>
      <c r="E11" s="18"/>
      <c r="F11" s="18"/>
      <c r="G11" s="18"/>
      <c r="H11" s="18"/>
      <c r="I11" s="18"/>
      <c r="J11" s="18"/>
      <c r="K11" s="18"/>
      <c r="L11" s="18"/>
      <c r="M11" s="18"/>
      <c r="N11" s="18"/>
      <c r="O11" s="18"/>
      <c r="P11" s="18"/>
      <c r="Q11" s="18"/>
      <c r="R11" s="18"/>
      <c r="S11" s="21"/>
      <c r="T11" s="21"/>
      <c r="U11" s="18"/>
    </row>
    <row r="12" spans="1:21" x14ac:dyDescent="0.25">
      <c r="A12" s="18"/>
      <c r="B12" s="18"/>
      <c r="C12" s="18"/>
      <c r="D12" s="18"/>
      <c r="E12" s="18"/>
      <c r="F12" s="18"/>
      <c r="G12" s="18"/>
      <c r="H12" s="18"/>
      <c r="I12" s="18"/>
      <c r="J12" s="18"/>
      <c r="K12" s="18"/>
      <c r="L12" s="18"/>
      <c r="M12" s="18"/>
      <c r="N12" s="18"/>
      <c r="O12" s="18"/>
      <c r="P12" s="18"/>
      <c r="Q12" s="18"/>
      <c r="R12" s="18"/>
      <c r="S12" s="20">
        <f>COUNTIF(Research!E:E,"QPC")</f>
        <v>51</v>
      </c>
      <c r="T12" s="20"/>
      <c r="U12" s="18"/>
    </row>
    <row r="13" spans="1:21" x14ac:dyDescent="0.25">
      <c r="A13" s="18"/>
      <c r="B13" s="18"/>
      <c r="C13" s="18"/>
      <c r="D13" s="18"/>
      <c r="E13" s="18"/>
      <c r="F13" s="18"/>
      <c r="G13" s="18"/>
      <c r="H13" s="18"/>
      <c r="I13" s="18"/>
      <c r="J13" s="18"/>
      <c r="K13" s="18"/>
      <c r="L13" s="18"/>
      <c r="M13" s="18"/>
      <c r="N13" s="18"/>
      <c r="O13" s="18"/>
      <c r="P13" s="18"/>
      <c r="Q13" s="18"/>
      <c r="R13" s="18"/>
      <c r="S13" s="18"/>
      <c r="T13" s="18"/>
      <c r="U13" s="18"/>
    </row>
    <row r="14" spans="1:21" ht="13.2" customHeight="1" x14ac:dyDescent="0.25">
      <c r="A14" s="18"/>
      <c r="B14" s="18"/>
      <c r="C14" s="18"/>
      <c r="D14" s="18"/>
      <c r="E14" s="18"/>
      <c r="F14" s="18"/>
      <c r="G14" s="18"/>
      <c r="H14" s="18"/>
      <c r="I14" s="18"/>
      <c r="J14" s="18"/>
      <c r="K14" s="18"/>
      <c r="L14" s="18"/>
      <c r="M14" s="18"/>
      <c r="N14" s="18"/>
      <c r="O14" s="18"/>
      <c r="P14" s="18"/>
      <c r="Q14" s="18"/>
      <c r="R14" s="18"/>
      <c r="S14" s="21" t="s">
        <v>395</v>
      </c>
      <c r="T14" s="21"/>
      <c r="U14" s="18"/>
    </row>
    <row r="15" spans="1:21" ht="13.2" customHeight="1" x14ac:dyDescent="0.25">
      <c r="A15" s="18"/>
      <c r="B15" s="18"/>
      <c r="C15" s="18"/>
      <c r="D15" s="18"/>
      <c r="E15" s="18"/>
      <c r="F15" s="18"/>
      <c r="G15" s="18"/>
      <c r="H15" s="18"/>
      <c r="I15" s="18"/>
      <c r="J15" s="18"/>
      <c r="K15" s="18"/>
      <c r="L15" s="18"/>
      <c r="M15" s="18"/>
      <c r="N15" s="18"/>
      <c r="O15" s="18"/>
      <c r="P15" s="18"/>
      <c r="Q15" s="18"/>
      <c r="R15" s="18"/>
      <c r="S15" s="21"/>
      <c r="T15" s="21"/>
      <c r="U15" s="18"/>
    </row>
    <row r="16" spans="1:21" x14ac:dyDescent="0.25">
      <c r="A16" s="18"/>
      <c r="B16" s="18"/>
      <c r="C16" s="18"/>
      <c r="D16" s="18"/>
      <c r="E16" s="18"/>
      <c r="F16" s="18"/>
      <c r="G16" s="18"/>
      <c r="H16" s="18"/>
      <c r="I16" s="18"/>
      <c r="J16" s="18"/>
      <c r="K16" s="18"/>
      <c r="L16" s="18"/>
      <c r="M16" s="18"/>
      <c r="N16" s="18"/>
      <c r="O16" s="18"/>
      <c r="P16" s="18"/>
      <c r="Q16" s="18"/>
      <c r="R16" s="18"/>
      <c r="S16" s="20">
        <f>COUNTIF(Research!E:E,"QC")</f>
        <v>175</v>
      </c>
      <c r="T16" s="20"/>
      <c r="U16" s="18"/>
    </row>
    <row r="17" spans="1:21" ht="13.8" x14ac:dyDescent="0.25">
      <c r="A17" s="18"/>
      <c r="B17" s="18"/>
      <c r="C17" s="18"/>
      <c r="D17" s="18"/>
      <c r="E17" s="18"/>
      <c r="F17" s="18"/>
      <c r="G17" s="18"/>
      <c r="H17" s="18"/>
      <c r="I17" s="18"/>
      <c r="J17" s="18"/>
      <c r="K17" s="18"/>
      <c r="L17" s="18"/>
      <c r="M17" s="18"/>
      <c r="N17" s="18"/>
      <c r="O17" s="18"/>
      <c r="P17" s="18"/>
      <c r="Q17" s="18"/>
      <c r="R17" s="18"/>
      <c r="S17" s="19"/>
      <c r="T17" s="18"/>
      <c r="U17" s="18"/>
    </row>
    <row r="18" spans="1:21" ht="13.2" customHeight="1" x14ac:dyDescent="0.25">
      <c r="A18" s="18"/>
      <c r="B18" s="18"/>
      <c r="C18" s="18"/>
      <c r="D18" s="18"/>
      <c r="E18" s="18"/>
      <c r="F18" s="18"/>
      <c r="G18" s="18"/>
      <c r="H18" s="18"/>
      <c r="I18" s="18"/>
      <c r="J18" s="18"/>
      <c r="K18" s="18"/>
      <c r="L18" s="18"/>
      <c r="M18" s="18"/>
      <c r="N18" s="18"/>
      <c r="O18" s="18"/>
      <c r="P18" s="18"/>
      <c r="Q18" s="18"/>
      <c r="R18" s="18"/>
      <c r="S18" s="21" t="s">
        <v>396</v>
      </c>
      <c r="T18" s="21"/>
      <c r="U18" s="18"/>
    </row>
    <row r="19" spans="1:21" ht="13.2" customHeight="1" x14ac:dyDescent="0.25">
      <c r="A19" s="18"/>
      <c r="B19" s="18"/>
      <c r="C19" s="18"/>
      <c r="D19" s="18"/>
      <c r="E19" s="18"/>
      <c r="F19" s="18"/>
      <c r="G19" s="18"/>
      <c r="H19" s="18"/>
      <c r="I19" s="18"/>
      <c r="J19" s="18"/>
      <c r="K19" s="18"/>
      <c r="L19" s="18"/>
      <c r="M19" s="18"/>
      <c r="N19" s="18"/>
      <c r="O19" s="18"/>
      <c r="P19" s="18"/>
      <c r="Q19" s="18"/>
      <c r="R19" s="18"/>
      <c r="S19" s="21"/>
      <c r="T19" s="21"/>
      <c r="U19" s="18"/>
    </row>
    <row r="20" spans="1:21" x14ac:dyDescent="0.25">
      <c r="A20" s="18"/>
      <c r="B20" s="18"/>
      <c r="C20" s="18"/>
      <c r="D20" s="18"/>
      <c r="E20" s="18"/>
      <c r="F20" s="18"/>
      <c r="G20" s="18"/>
      <c r="H20" s="18"/>
      <c r="I20" s="18"/>
      <c r="J20" s="18"/>
      <c r="K20" s="18"/>
      <c r="L20" s="18"/>
      <c r="M20" s="18"/>
      <c r="N20" s="18"/>
      <c r="O20" s="18"/>
      <c r="P20" s="18"/>
      <c r="Q20" s="18"/>
      <c r="R20" s="18"/>
      <c r="S20" s="20">
        <f>COUNTIF(Research!E:E,"TRG")</f>
        <v>91</v>
      </c>
      <c r="T20" s="20"/>
      <c r="U20" s="18"/>
    </row>
    <row r="21" spans="1:21" x14ac:dyDescent="0.25">
      <c r="A21" s="18"/>
      <c r="B21" s="18"/>
      <c r="C21" s="18"/>
      <c r="D21" s="18"/>
      <c r="E21" s="18"/>
      <c r="F21" s="18"/>
      <c r="G21" s="18"/>
      <c r="H21" s="18"/>
      <c r="I21" s="18"/>
      <c r="J21" s="18"/>
      <c r="K21" s="18"/>
      <c r="L21" s="18"/>
      <c r="M21" s="18"/>
      <c r="N21" s="18"/>
      <c r="O21" s="18"/>
      <c r="P21" s="18"/>
      <c r="Q21" s="18"/>
      <c r="R21" s="18"/>
      <c r="S21" s="18"/>
      <c r="T21" s="18"/>
      <c r="U21" s="18"/>
    </row>
    <row r="22" spans="1:21" ht="13.2" customHeight="1" x14ac:dyDescent="0.25">
      <c r="A22" s="18"/>
      <c r="B22" s="18"/>
      <c r="C22" s="18"/>
      <c r="D22" s="18"/>
      <c r="E22" s="18"/>
      <c r="F22" s="18"/>
      <c r="G22" s="18"/>
      <c r="H22" s="18"/>
      <c r="I22" s="18"/>
      <c r="J22" s="18"/>
      <c r="K22" s="18"/>
      <c r="L22" s="18"/>
      <c r="M22" s="18"/>
      <c r="N22" s="18"/>
      <c r="O22" s="18"/>
      <c r="P22" s="18"/>
      <c r="Q22" s="18"/>
      <c r="R22" s="18"/>
      <c r="S22" s="21" t="s">
        <v>397</v>
      </c>
      <c r="T22" s="21"/>
      <c r="U22" s="18"/>
    </row>
    <row r="23" spans="1:21" ht="13.2" customHeight="1" x14ac:dyDescent="0.25">
      <c r="A23" s="18"/>
      <c r="B23" s="18"/>
      <c r="C23" s="18"/>
      <c r="D23" s="18"/>
      <c r="E23" s="18"/>
      <c r="F23" s="18"/>
      <c r="G23" s="18"/>
      <c r="H23" s="18"/>
      <c r="I23" s="18"/>
      <c r="J23" s="18"/>
      <c r="K23" s="18"/>
      <c r="L23" s="18"/>
      <c r="M23" s="18"/>
      <c r="N23" s="18"/>
      <c r="O23" s="18"/>
      <c r="P23" s="18"/>
      <c r="Q23" s="18"/>
      <c r="R23" s="18"/>
      <c r="S23" s="21"/>
      <c r="T23" s="21"/>
      <c r="U23" s="18"/>
    </row>
    <row r="24" spans="1:21" x14ac:dyDescent="0.25">
      <c r="A24" s="18"/>
      <c r="B24" s="18"/>
      <c r="C24" s="18"/>
      <c r="D24" s="18"/>
      <c r="E24" s="18"/>
      <c r="F24" s="18"/>
      <c r="G24" s="18"/>
      <c r="H24" s="18"/>
      <c r="I24" s="18"/>
      <c r="J24" s="18"/>
      <c r="K24" s="18"/>
      <c r="L24" s="18"/>
      <c r="M24" s="18"/>
      <c r="N24" s="18"/>
      <c r="O24" s="18"/>
      <c r="P24" s="18"/>
      <c r="Q24" s="18"/>
      <c r="R24" s="18"/>
      <c r="S24" s="20">
        <f>COUNTIF(Research!E:E,"Outlier")</f>
        <v>5</v>
      </c>
      <c r="T24" s="20"/>
      <c r="U24" s="18"/>
    </row>
    <row r="25" spans="1:21" x14ac:dyDescent="0.25">
      <c r="A25" s="18"/>
      <c r="B25" s="18"/>
      <c r="C25" s="18"/>
      <c r="D25" s="18"/>
      <c r="E25" s="18"/>
      <c r="F25" s="18"/>
      <c r="G25" s="18"/>
      <c r="H25" s="18"/>
      <c r="I25" s="18"/>
      <c r="J25" s="18"/>
      <c r="K25" s="18"/>
      <c r="L25" s="18"/>
      <c r="M25" s="18"/>
      <c r="N25" s="18"/>
      <c r="O25" s="18"/>
      <c r="P25" s="18"/>
      <c r="Q25" s="18"/>
      <c r="R25" s="18"/>
      <c r="S25" s="18"/>
      <c r="T25" s="18"/>
      <c r="U25" s="18"/>
    </row>
    <row r="26" spans="1:21" x14ac:dyDescent="0.25">
      <c r="A26" s="18"/>
      <c r="B26" s="18"/>
      <c r="C26" s="18"/>
      <c r="D26" s="18"/>
      <c r="E26" s="18"/>
      <c r="F26" s="18"/>
      <c r="G26" s="18"/>
      <c r="H26" s="18"/>
      <c r="I26" s="18"/>
      <c r="J26" s="18"/>
      <c r="K26" s="18"/>
      <c r="L26" s="18"/>
      <c r="M26" s="18"/>
      <c r="N26" s="18"/>
      <c r="O26" s="18"/>
      <c r="P26" s="18"/>
      <c r="Q26" s="18"/>
      <c r="R26" s="18"/>
      <c r="S26" s="21" t="s">
        <v>398</v>
      </c>
      <c r="T26" s="21"/>
      <c r="U26" s="18"/>
    </row>
    <row r="27" spans="1:21" x14ac:dyDescent="0.25">
      <c r="A27" s="18"/>
      <c r="B27" s="18"/>
      <c r="C27" s="18"/>
      <c r="D27" s="18"/>
      <c r="E27" s="18"/>
      <c r="F27" s="18"/>
      <c r="G27" s="18"/>
      <c r="H27" s="18"/>
      <c r="I27" s="18"/>
      <c r="J27" s="18"/>
      <c r="K27" s="18"/>
      <c r="L27" s="18"/>
      <c r="M27" s="18"/>
      <c r="N27" s="18"/>
      <c r="O27" s="18"/>
      <c r="P27" s="18"/>
      <c r="Q27" s="18"/>
      <c r="R27" s="18"/>
      <c r="S27" s="21"/>
      <c r="T27" s="21"/>
      <c r="U27" s="18"/>
    </row>
    <row r="28" spans="1:21" x14ac:dyDescent="0.25">
      <c r="A28" s="18"/>
      <c r="B28" s="18"/>
      <c r="C28" s="18"/>
      <c r="D28" s="18"/>
      <c r="E28" s="18"/>
      <c r="F28" s="18"/>
      <c r="G28" s="18"/>
      <c r="H28" s="18"/>
      <c r="I28" s="18"/>
      <c r="J28" s="18"/>
      <c r="K28" s="18"/>
      <c r="L28" s="18"/>
      <c r="M28" s="18"/>
      <c r="N28" s="18"/>
      <c r="O28" s="18"/>
      <c r="P28" s="18"/>
      <c r="Q28" s="18"/>
      <c r="R28" s="18"/>
      <c r="S28" s="20">
        <f>COUNTA(Research!N2:N19)</f>
        <v>18</v>
      </c>
      <c r="T28" s="20"/>
      <c r="U28" s="18"/>
    </row>
    <row r="29" spans="1:21" x14ac:dyDescent="0.25">
      <c r="A29" s="18"/>
      <c r="B29" s="18"/>
      <c r="C29" s="18"/>
      <c r="D29" s="18"/>
      <c r="E29" s="18"/>
      <c r="F29" s="18"/>
      <c r="G29" s="18"/>
      <c r="H29" s="18"/>
      <c r="I29" s="18"/>
      <c r="J29" s="18"/>
      <c r="K29" s="18"/>
      <c r="L29" s="18"/>
      <c r="M29" s="18"/>
      <c r="N29" s="18"/>
      <c r="O29" s="18"/>
      <c r="P29" s="18"/>
      <c r="Q29" s="18"/>
      <c r="R29" s="18"/>
      <c r="S29" s="18"/>
      <c r="T29" s="18"/>
      <c r="U29" s="18"/>
    </row>
    <row r="30" spans="1:21" x14ac:dyDescent="0.25">
      <c r="A30" s="18"/>
      <c r="B30" s="18"/>
      <c r="C30" s="18"/>
      <c r="D30" s="18"/>
      <c r="E30" s="18"/>
      <c r="F30" s="18"/>
      <c r="G30" s="18"/>
      <c r="H30" s="18"/>
      <c r="I30" s="18"/>
      <c r="J30" s="18"/>
      <c r="K30" s="18"/>
      <c r="L30" s="18"/>
      <c r="M30" s="18"/>
      <c r="N30" s="18"/>
      <c r="O30" s="18"/>
      <c r="P30" s="18"/>
      <c r="Q30" s="18"/>
      <c r="R30" s="18"/>
      <c r="S30" s="21" t="s">
        <v>399</v>
      </c>
      <c r="T30" s="21"/>
      <c r="U30" s="18"/>
    </row>
    <row r="31" spans="1:21" x14ac:dyDescent="0.25">
      <c r="A31" s="18"/>
      <c r="B31" s="18"/>
      <c r="C31" s="18"/>
      <c r="D31" s="18"/>
      <c r="E31" s="18"/>
      <c r="F31" s="18"/>
      <c r="G31" s="18"/>
      <c r="H31" s="18"/>
      <c r="I31" s="18"/>
      <c r="J31" s="18"/>
      <c r="K31" s="18"/>
      <c r="L31" s="18"/>
      <c r="M31" s="18"/>
      <c r="N31" s="18"/>
      <c r="O31" s="18"/>
      <c r="P31" s="18"/>
      <c r="Q31" s="18"/>
      <c r="R31" s="18"/>
      <c r="S31" s="21"/>
      <c r="T31" s="21"/>
      <c r="U31" s="18"/>
    </row>
    <row r="32" spans="1:21" x14ac:dyDescent="0.25">
      <c r="A32" s="18"/>
      <c r="B32" s="18"/>
      <c r="C32" s="18"/>
      <c r="D32" s="18"/>
      <c r="E32" s="18"/>
      <c r="F32" s="18"/>
      <c r="G32" s="18"/>
      <c r="H32" s="18"/>
      <c r="I32" s="18"/>
      <c r="J32" s="18"/>
      <c r="K32" s="18"/>
      <c r="L32" s="18"/>
      <c r="M32" s="18"/>
      <c r="N32" s="18"/>
      <c r="O32" s="18"/>
      <c r="P32" s="18"/>
      <c r="Q32" s="18"/>
      <c r="R32" s="18"/>
      <c r="S32" s="20">
        <f>COUNTA(Research!O2:O15)</f>
        <v>14</v>
      </c>
      <c r="T32" s="20"/>
      <c r="U32" s="18"/>
    </row>
    <row r="33" spans="1:21" x14ac:dyDescent="0.25">
      <c r="A33" s="18"/>
      <c r="B33" s="18"/>
      <c r="C33" s="18"/>
      <c r="D33" s="18"/>
      <c r="E33" s="18"/>
      <c r="F33" s="18"/>
      <c r="G33" s="18"/>
      <c r="H33" s="18"/>
      <c r="I33" s="18"/>
      <c r="J33" s="18"/>
      <c r="K33" s="18"/>
      <c r="L33" s="18"/>
      <c r="M33" s="18"/>
      <c r="N33" s="18"/>
      <c r="O33" s="18"/>
      <c r="P33" s="18"/>
      <c r="Q33" s="18"/>
      <c r="R33" s="18"/>
      <c r="S33" s="18"/>
      <c r="T33" s="18"/>
      <c r="U33" s="18"/>
    </row>
    <row r="34" spans="1:21" x14ac:dyDescent="0.25">
      <c r="A34" s="18"/>
      <c r="B34" s="18"/>
      <c r="C34" s="18"/>
      <c r="D34" s="18"/>
      <c r="E34" s="18"/>
      <c r="F34" s="18"/>
      <c r="G34" s="18"/>
      <c r="H34" s="18"/>
      <c r="I34" s="18"/>
      <c r="J34" s="18"/>
      <c r="K34" s="18"/>
      <c r="L34" s="18"/>
      <c r="M34" s="18"/>
      <c r="N34" s="18"/>
      <c r="O34" s="18"/>
      <c r="P34" s="18"/>
      <c r="Q34" s="18"/>
      <c r="R34" s="18"/>
      <c r="S34" s="18"/>
      <c r="T34" s="18"/>
      <c r="U34" s="18"/>
    </row>
    <row r="35" spans="1:21" x14ac:dyDescent="0.25">
      <c r="A35" s="18"/>
      <c r="B35" s="18"/>
      <c r="C35" s="18"/>
      <c r="D35" s="18"/>
      <c r="E35" s="18"/>
      <c r="F35" s="18"/>
      <c r="G35" s="18"/>
      <c r="H35" s="18"/>
      <c r="I35" s="18"/>
      <c r="J35" s="18"/>
      <c r="K35" s="18"/>
      <c r="L35" s="18"/>
      <c r="M35" s="18"/>
      <c r="N35" s="18"/>
      <c r="O35" s="18"/>
      <c r="P35" s="18"/>
      <c r="Q35" s="18"/>
      <c r="R35" s="18"/>
      <c r="S35" s="18"/>
      <c r="T35" s="18"/>
      <c r="U35" s="18"/>
    </row>
  </sheetData>
  <mergeCells count="15">
    <mergeCell ref="S24:T24"/>
    <mergeCell ref="S28:T28"/>
    <mergeCell ref="S30:T31"/>
    <mergeCell ref="S32:T32"/>
    <mergeCell ref="A1:U3"/>
    <mergeCell ref="S26:T27"/>
    <mergeCell ref="S22:T23"/>
    <mergeCell ref="S18:T19"/>
    <mergeCell ref="S14:T15"/>
    <mergeCell ref="S10:T11"/>
    <mergeCell ref="S6:T7"/>
    <mergeCell ref="S8:T8"/>
    <mergeCell ref="S12:T12"/>
    <mergeCell ref="S16:T16"/>
    <mergeCell ref="S20:T20"/>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48"/>
  <sheetViews>
    <sheetView workbookViewId="0">
      <pane ySplit="1" topLeftCell="A2" activePane="bottomLeft" state="frozen"/>
      <selection pane="bottomLeft" activeCell="H27" sqref="H27"/>
    </sheetView>
  </sheetViews>
  <sheetFormatPr defaultColWidth="12.6640625" defaultRowHeight="15.75" customHeight="1" x14ac:dyDescent="0.25"/>
  <cols>
    <col min="1" max="1" width="18.6640625" customWidth="1"/>
    <col min="2" max="2" width="16.44140625" customWidth="1"/>
    <col min="3" max="3" width="36.88671875" customWidth="1"/>
    <col min="4" max="4" width="20.33203125" customWidth="1"/>
    <col min="5" max="5" width="8.77734375" customWidth="1"/>
    <col min="6" max="6" width="10.77734375" customWidth="1"/>
    <col min="7" max="7" width="20.6640625" customWidth="1"/>
    <col min="8" max="8" width="21.33203125" customWidth="1"/>
    <col min="9" max="9" width="18.6640625" customWidth="1"/>
    <col min="10" max="10" width="17.33203125" customWidth="1"/>
    <col min="11" max="11" width="10.21875" customWidth="1"/>
    <col min="12" max="12" width="14.6640625" customWidth="1"/>
    <col min="13" max="13" width="15.44140625" customWidth="1"/>
    <col min="14" max="14" width="19.5546875" customWidth="1"/>
    <col min="15" max="15" width="21.44140625" customWidth="1"/>
    <col min="16" max="16" width="20.77734375" customWidth="1"/>
  </cols>
  <sheetData>
    <row r="1" spans="1:16" ht="17.25" customHeight="1" x14ac:dyDescent="0.25">
      <c r="A1" s="1" t="s">
        <v>0</v>
      </c>
      <c r="B1" s="1" t="s">
        <v>1</v>
      </c>
      <c r="C1" s="1" t="s">
        <v>2</v>
      </c>
      <c r="D1" s="1" t="s">
        <v>3</v>
      </c>
      <c r="E1" s="1" t="s">
        <v>4</v>
      </c>
      <c r="G1" s="2" t="s">
        <v>5</v>
      </c>
      <c r="H1" s="3" t="s">
        <v>0</v>
      </c>
      <c r="I1" s="3" t="s">
        <v>1</v>
      </c>
      <c r="J1" s="3" t="s">
        <v>2</v>
      </c>
      <c r="K1" s="3" t="s">
        <v>4</v>
      </c>
      <c r="N1" s="14" t="s">
        <v>393</v>
      </c>
      <c r="O1" s="14" t="s">
        <v>392</v>
      </c>
    </row>
    <row r="2" spans="1:16" ht="13.2" x14ac:dyDescent="0.25">
      <c r="A2" s="4" t="s">
        <v>6</v>
      </c>
      <c r="B2" s="4" t="s">
        <v>7</v>
      </c>
      <c r="C2" s="4" t="s">
        <v>8</v>
      </c>
      <c r="D2" s="4">
        <v>4.71</v>
      </c>
      <c r="E2" s="5" t="s">
        <v>9</v>
      </c>
      <c r="G2" s="5">
        <f>COUNTIF(E2:E348,"KC")</f>
        <v>20</v>
      </c>
      <c r="H2" s="6" t="str">
        <f ca="1">IFERROR(__xludf.DUMMYFUNCTION("Sort(FILTER({A:C,E:E},E:E=""KC""),3,1,2,1)"),"sakshar.bhakhri")</f>
        <v>sakshar.bhakhri</v>
      </c>
      <c r="I2" s="6" t="str">
        <f ca="1">IFERROR(__xludf.DUMMYFUNCTION("""COMPUTED_VALUE"""),"aditya.saraswat2")</f>
        <v>aditya.saraswat2</v>
      </c>
      <c r="J2" s="6" t="str">
        <f ca="1">IFERROR(__xludf.DUMMYFUNCTION("""COMPUTED_VALUE"""),"Audio")</f>
        <v>Audio</v>
      </c>
      <c r="K2" s="7" t="str">
        <f ca="1">IFERROR(__xludf.DUMMYFUNCTION("""COMPUTED_VALUE"""),"KC")</f>
        <v>KC</v>
      </c>
      <c r="N2" t="str" cm="1">
        <f t="array" ref="N2">LOOKUP(2,1/(COUNTIF($N$1:N1,$C$2:$C$348)=0),$C$2:$C$348)</f>
        <v>YT</v>
      </c>
      <c r="O2" s="13" t="str" cm="1">
        <f t="array" ref="O2">LOOKUP(2,1/(COUNTIF($O$1:O1,$B$2:$B$348)=0),$B$2:$B$348)</f>
        <v>nitin.varshney2</v>
      </c>
    </row>
    <row r="3" spans="1:16" ht="13.2" x14ac:dyDescent="0.25">
      <c r="A3" s="4" t="s">
        <v>10</v>
      </c>
      <c r="B3" s="4" t="s">
        <v>7</v>
      </c>
      <c r="C3" s="4" t="s">
        <v>8</v>
      </c>
      <c r="D3" s="4">
        <v>4.66</v>
      </c>
      <c r="E3" s="5" t="s">
        <v>11</v>
      </c>
      <c r="H3" s="6" t="str">
        <f ca="1">IFERROR(__xludf.DUMMYFUNCTION("""COMPUTED_VALUE"""),"sachin.varshney5")</f>
        <v>sachin.varshney5</v>
      </c>
      <c r="I3" s="6" t="str">
        <f ca="1">IFERROR(__xludf.DUMMYFUNCTION("""COMPUTED_VALUE"""),"bharat.motiyani3")</f>
        <v>bharat.motiyani3</v>
      </c>
      <c r="J3" s="6" t="str">
        <f ca="1">IFERROR(__xludf.DUMMYFUNCTION("""COMPUTED_VALUE"""),"GoShorts - Detect")</f>
        <v>GoShorts - Detect</v>
      </c>
      <c r="K3" s="7" t="str">
        <f ca="1">IFERROR(__xludf.DUMMYFUNCTION("""COMPUTED_VALUE"""),"KC")</f>
        <v>KC</v>
      </c>
      <c r="N3" t="str" cm="1">
        <f t="array" ref="N3">LOOKUP(2,1/(COUNTIF($N$1:N2,$C$2:$C$348)=0),$C$2:$C$348)</f>
        <v>WhatDidIMiss</v>
      </c>
      <c r="O3" s="13" t="str" cm="1">
        <f t="array" ref="O3">LOOKUP(2,1/(COUNTIF($O$1:O2,$B$2:$B$348)=0),$B$2:$B$348)</f>
        <v>riteeka.kapila</v>
      </c>
    </row>
    <row r="4" spans="1:16" ht="13.2" x14ac:dyDescent="0.25">
      <c r="A4" s="4" t="s">
        <v>12</v>
      </c>
      <c r="B4" s="4" t="s">
        <v>7</v>
      </c>
      <c r="C4" s="4" t="s">
        <v>8</v>
      </c>
      <c r="D4" s="4">
        <v>4.63</v>
      </c>
      <c r="E4" s="5" t="s">
        <v>11</v>
      </c>
      <c r="H4" s="6" t="str">
        <f ca="1">IFERROR(__xludf.DUMMYFUNCTION("""COMPUTED_VALUE"""),"sunita.joshi")</f>
        <v>sunita.joshi</v>
      </c>
      <c r="I4" s="6" t="str">
        <f ca="1">IFERROR(__xludf.DUMMYFUNCTION("""COMPUTED_VALUE"""),"bharat.motiyani3")</f>
        <v>bharat.motiyani3</v>
      </c>
      <c r="J4" s="6" t="str">
        <f ca="1">IFERROR(__xludf.DUMMYFUNCTION("""COMPUTED_VALUE"""),"GoShorts - Detect")</f>
        <v>GoShorts - Detect</v>
      </c>
      <c r="K4" s="7" t="str">
        <f ca="1">IFERROR(__xludf.DUMMYFUNCTION("""COMPUTED_VALUE"""),"KC")</f>
        <v>KC</v>
      </c>
      <c r="N4" t="str" cm="1">
        <f t="array" ref="N4">LOOKUP(2,1/(COUNTIF($N$1:N3,$C$2:$C$348)=0),$C$2:$C$348)</f>
        <v>VFFM</v>
      </c>
      <c r="O4" s="13" t="str" cm="1">
        <f t="array" ref="O4">LOOKUP(2,1/(COUNTIF($O$1:O3,$B$2:$B$348)=0),$B$2:$B$348)</f>
        <v>bharat.motiyani3</v>
      </c>
    </row>
    <row r="5" spans="1:16" ht="13.8" x14ac:dyDescent="0.25">
      <c r="A5" s="4" t="s">
        <v>13</v>
      </c>
      <c r="B5" s="4" t="s">
        <v>7</v>
      </c>
      <c r="C5" s="4" t="s">
        <v>8</v>
      </c>
      <c r="D5" s="4">
        <v>4.62</v>
      </c>
      <c r="E5" s="5" t="s">
        <v>14</v>
      </c>
      <c r="G5" s="16" t="s">
        <v>394</v>
      </c>
      <c r="H5" s="6" t="str">
        <f ca="1">IFERROR(__xludf.DUMMYFUNCTION("""COMPUTED_VALUE"""),"hirdesh.kumar")</f>
        <v>hirdesh.kumar</v>
      </c>
      <c r="I5" s="6" t="str">
        <f ca="1">IFERROR(__xludf.DUMMYFUNCTION("""COMPUTED_VALUE"""),"bharat.motiyani3")</f>
        <v>bharat.motiyani3</v>
      </c>
      <c r="J5" s="6" t="str">
        <f ca="1">IFERROR(__xludf.DUMMYFUNCTION("""COMPUTED_VALUE"""),"GoShorts - Detect")</f>
        <v>GoShorts - Detect</v>
      </c>
      <c r="K5" s="7" t="str">
        <f ca="1">IFERROR(__xludf.DUMMYFUNCTION("""COMPUTED_VALUE"""),"KC")</f>
        <v>KC</v>
      </c>
      <c r="N5" t="str" cm="1">
        <f t="array" ref="N5">LOOKUP(2,1/(COUNTIF($N$1:N4,$C$2:$C$348)=0),$C$2:$C$348)</f>
        <v>TIGG</v>
      </c>
      <c r="O5" s="13" t="str" cm="1">
        <f t="array" ref="O5">LOOKUP(2,1/(COUNTIF($O$1:O4,$B$2:$B$348)=0),$B$2:$B$348)</f>
        <v>monika.dalal</v>
      </c>
    </row>
    <row r="6" spans="1:16" ht="13.2" x14ac:dyDescent="0.25">
      <c r="A6" s="4" t="s">
        <v>15</v>
      </c>
      <c r="B6" s="4" t="s">
        <v>7</v>
      </c>
      <c r="C6" s="4" t="s">
        <v>8</v>
      </c>
      <c r="D6" s="4">
        <v>4.55</v>
      </c>
      <c r="E6" s="5" t="s">
        <v>14</v>
      </c>
      <c r="G6" s="15">
        <f>COUNTIF(E:E,"QPC")</f>
        <v>51</v>
      </c>
      <c r="H6" s="6" t="str">
        <f ca="1">IFERROR(__xludf.DUMMYFUNCTION("""COMPUTED_VALUE"""),"sanjeet.yadav")</f>
        <v>sanjeet.yadav</v>
      </c>
      <c r="I6" s="6" t="str">
        <f ca="1">IFERROR(__xludf.DUMMYFUNCTION("""COMPUTED_VALUE"""),"gourav.k.jha")</f>
        <v>gourav.k.jha</v>
      </c>
      <c r="J6" s="6" t="str">
        <f ca="1">IFERROR(__xludf.DUMMYFUNCTION("""COMPUTED_VALUE"""),"Interactive CAD")</f>
        <v>Interactive CAD</v>
      </c>
      <c r="K6" s="7" t="str">
        <f ca="1">IFERROR(__xludf.DUMMYFUNCTION("""COMPUTED_VALUE"""),"KC")</f>
        <v>KC</v>
      </c>
      <c r="N6" t="str" cm="1">
        <f t="array" ref="N6">LOOKUP(2,1/(COUNTIF($N$1:N5,$C$2:$C$348)=0),$C$2:$C$348)</f>
        <v>ScreenDaemon</v>
      </c>
      <c r="O6" s="13" t="str" cm="1">
        <f t="array" ref="O6">LOOKUP(2,1/(COUNTIF($O$1:O5,$B$2:$B$348)=0),$B$2:$B$348)</f>
        <v>sumit.bhatnagar</v>
      </c>
    </row>
    <row r="7" spans="1:16" ht="13.2" x14ac:dyDescent="0.25">
      <c r="A7" s="4" t="s">
        <v>16</v>
      </c>
      <c r="B7" s="4" t="s">
        <v>7</v>
      </c>
      <c r="C7" s="4" t="s">
        <v>8</v>
      </c>
      <c r="D7" s="4">
        <v>4.5</v>
      </c>
      <c r="E7" s="5" t="s">
        <v>14</v>
      </c>
      <c r="H7" s="6" t="str">
        <f ca="1">IFERROR(__xludf.DUMMYFUNCTION("""COMPUTED_VALUE"""),"navneet.mishra")</f>
        <v>navneet.mishra</v>
      </c>
      <c r="I7" s="6" t="str">
        <f ca="1">IFERROR(__xludf.DUMMYFUNCTION("""COMPUTED_VALUE"""),"sumit.bhatnagar")</f>
        <v>sumit.bhatnagar</v>
      </c>
      <c r="J7" s="6" t="str">
        <f ca="1">IFERROR(__xludf.DUMMYFUNCTION("""COMPUTED_VALUE"""),"Joint Annotations")</f>
        <v>Joint Annotations</v>
      </c>
      <c r="K7" s="7" t="str">
        <f ca="1">IFERROR(__xludf.DUMMYFUNCTION("""COMPUTED_VALUE"""),"KC")</f>
        <v>KC</v>
      </c>
      <c r="N7" t="str" cm="1">
        <f t="array" ref="N7">LOOKUP(2,1/(COUNTIF($N$1:N6,$C$2:$C$348)=0),$C$2:$C$348)</f>
        <v>Screen2X</v>
      </c>
      <c r="O7" s="13" t="str" cm="1">
        <f t="array" ref="O7">LOOKUP(2,1/(COUNTIF($O$1:O6,$B$2:$B$348)=0),$B$2:$B$348)</f>
        <v>aditya.saraswat2</v>
      </c>
    </row>
    <row r="8" spans="1:16" ht="13.8" x14ac:dyDescent="0.25">
      <c r="A8" s="4" t="s">
        <v>17</v>
      </c>
      <c r="B8" s="4" t="s">
        <v>7</v>
      </c>
      <c r="C8" s="4" t="s">
        <v>8</v>
      </c>
      <c r="D8" s="4">
        <v>4.4400000000000004</v>
      </c>
      <c r="E8" s="5" t="s">
        <v>14</v>
      </c>
      <c r="G8" s="16" t="s">
        <v>395</v>
      </c>
      <c r="H8" s="6" t="str">
        <f ca="1">IFERROR(__xludf.DUMMYFUNCTION("""COMPUTED_VALUE"""),"divya.madishetty")</f>
        <v>divya.madishetty</v>
      </c>
      <c r="I8" s="6" t="str">
        <f ca="1">IFERROR(__xludf.DUMMYFUNCTION("""COMPUTED_VALUE"""),"supinder.tohra")</f>
        <v>supinder.tohra</v>
      </c>
      <c r="J8" s="6" t="str">
        <f ca="1">IFERROR(__xludf.DUMMYFUNCTION("""COMPUTED_VALUE"""),"LabelFree")</f>
        <v>LabelFree</v>
      </c>
      <c r="K8" s="7" t="str">
        <f ca="1">IFERROR(__xludf.DUMMYFUNCTION("""COMPUTED_VALUE"""),"KC")</f>
        <v>KC</v>
      </c>
      <c r="N8" t="str" cm="1">
        <f t="array" ref="N8">LOOKUP(2,1/(COUNTIF($N$1:N7,$C$2:$C$348)=0),$C$2:$C$348)</f>
        <v>Referring Expression</v>
      </c>
      <c r="O8" s="13" t="str" cm="1">
        <f t="array" ref="O8">LOOKUP(2,1/(COUNTIF($O$1:O7,$B$2:$B$348)=0),$B$2:$B$348)</f>
        <v>gourav.k.jha</v>
      </c>
    </row>
    <row r="9" spans="1:16" ht="13.2" x14ac:dyDescent="0.25">
      <c r="A9" s="4" t="s">
        <v>18</v>
      </c>
      <c r="B9" s="4" t="s">
        <v>19</v>
      </c>
      <c r="C9" s="4" t="s">
        <v>20</v>
      </c>
      <c r="D9" s="4">
        <v>4.59</v>
      </c>
      <c r="E9" s="5" t="s">
        <v>21</v>
      </c>
      <c r="G9" s="17">
        <f>COUNTIF(E:E,"QC")</f>
        <v>175</v>
      </c>
      <c r="H9" s="6" t="str">
        <f ca="1">IFERROR(__xludf.DUMMYFUNCTION("""COMPUTED_VALUE"""),"gowthami.janipati")</f>
        <v>gowthami.janipati</v>
      </c>
      <c r="I9" s="6" t="str">
        <f ca="1">IFERROR(__xludf.DUMMYFUNCTION("""COMPUTED_VALUE"""),"supinder.tohra")</f>
        <v>supinder.tohra</v>
      </c>
      <c r="J9" s="6" t="str">
        <f ca="1">IFERROR(__xludf.DUMMYFUNCTION("""COMPUTED_VALUE"""),"LabelFree")</f>
        <v>LabelFree</v>
      </c>
      <c r="K9" s="7" t="str">
        <f ca="1">IFERROR(__xludf.DUMMYFUNCTION("""COMPUTED_VALUE"""),"KC")</f>
        <v>KC</v>
      </c>
      <c r="N9" t="str" cm="1">
        <f t="array" ref="N9">LOOKUP(2,1/(COUNTIF($N$1:N8,$C$2:$C$348)=0),$C$2:$C$348)</f>
        <v>PQU - GGN</v>
      </c>
      <c r="O9" s="13" t="str" cm="1">
        <f t="array" ref="O9">LOOKUP(2,1/(COUNTIF($O$1:O8,$B$2:$B$348)=0),$B$2:$B$348)</f>
        <v>tapomoy.mukherjee</v>
      </c>
    </row>
    <row r="10" spans="1:16" ht="13.2" x14ac:dyDescent="0.25">
      <c r="A10" s="4" t="s">
        <v>22</v>
      </c>
      <c r="B10" s="4" t="s">
        <v>19</v>
      </c>
      <c r="C10" s="4" t="s">
        <v>20</v>
      </c>
      <c r="D10" s="4">
        <v>4.57</v>
      </c>
      <c r="E10" s="5" t="s">
        <v>21</v>
      </c>
      <c r="H10" s="6" t="str">
        <f ca="1">IFERROR(__xludf.DUMMYFUNCTION("""COMPUTED_VALUE"""),"faisal.rashid")</f>
        <v>faisal.rashid</v>
      </c>
      <c r="I10" s="6" t="str">
        <f ca="1">IFERROR(__xludf.DUMMYFUNCTION("""COMPUTED_VALUE"""),"tapomoy.mukherjee")</f>
        <v>tapomoy.mukherjee</v>
      </c>
      <c r="J10" s="6" t="str">
        <f ca="1">IFERROR(__xludf.DUMMYFUNCTION("""COMPUTED_VALUE"""),"Modeling")</f>
        <v>Modeling</v>
      </c>
      <c r="K10" s="7" t="str">
        <f ca="1">IFERROR(__xludf.DUMMYFUNCTION("""COMPUTED_VALUE"""),"KC")</f>
        <v>KC</v>
      </c>
      <c r="N10" t="str" cm="1">
        <f t="array" ref="N10">LOOKUP(2,1/(COUNTIF($N$1:N9,$C$2:$C$348)=0),$C$2:$C$348)</f>
        <v>Owner Context</v>
      </c>
      <c r="O10" s="13" t="str" cm="1">
        <f t="array" ref="O10">LOOKUP(2,1/(COUNTIF($O$1:O9,$B$2:$B$348)=0),$B$2:$B$348)</f>
        <v>tushar.saxena</v>
      </c>
    </row>
    <row r="11" spans="1:16" ht="13.8" x14ac:dyDescent="0.25">
      <c r="A11" s="4" t="s">
        <v>23</v>
      </c>
      <c r="B11" s="4" t="s">
        <v>19</v>
      </c>
      <c r="C11" s="4" t="s">
        <v>20</v>
      </c>
      <c r="D11" s="4">
        <v>4.41</v>
      </c>
      <c r="E11" s="5" t="s">
        <v>21</v>
      </c>
      <c r="G11" s="16" t="s">
        <v>396</v>
      </c>
      <c r="H11" s="6" t="str">
        <f ca="1">IFERROR(__xludf.DUMMYFUNCTION("""COMPUTED_VALUE"""),"shubham.singh9")</f>
        <v>shubham.singh9</v>
      </c>
      <c r="I11" s="6" t="str">
        <f ca="1">IFERROR(__xludf.DUMMYFUNCTION("""COMPUTED_VALUE"""),"tapomoy.mukherjee")</f>
        <v>tapomoy.mukherjee</v>
      </c>
      <c r="J11" s="6" t="str">
        <f ca="1">IFERROR(__xludf.DUMMYFUNCTION("""COMPUTED_VALUE"""),"MSQA")</f>
        <v>MSQA</v>
      </c>
      <c r="K11" s="7" t="str">
        <f ca="1">IFERROR(__xludf.DUMMYFUNCTION("""COMPUTED_VALUE"""),"KC")</f>
        <v>KC</v>
      </c>
      <c r="N11" t="str" cm="1">
        <f t="array" ref="N11">LOOKUP(2,1/(COUNTIF($N$1:N10,$C$2:$C$348)=0),$C$2:$C$348)</f>
        <v>Nerf-to-Masks</v>
      </c>
      <c r="O11" s="13" t="str" cm="1">
        <f t="array" ref="O11">LOOKUP(2,1/(COUNTIF($O$1:O10,$B$2:$B$348)=0),$B$2:$B$348)</f>
        <v>supindertohra</v>
      </c>
    </row>
    <row r="12" spans="1:16" ht="13.2" x14ac:dyDescent="0.25">
      <c r="A12" s="4" t="s">
        <v>24</v>
      </c>
      <c r="B12" s="4" t="s">
        <v>19</v>
      </c>
      <c r="C12" s="4" t="s">
        <v>20</v>
      </c>
      <c r="D12" s="4">
        <v>4.32</v>
      </c>
      <c r="E12" s="5" t="s">
        <v>21</v>
      </c>
      <c r="G12" s="15">
        <f>COUNTIF(E:E,"TRG")</f>
        <v>91</v>
      </c>
      <c r="H12" s="6" t="str">
        <f ca="1">IFERROR(__xludf.DUMMYFUNCTION("""COMPUTED_VALUE"""),"preeti.verma")</f>
        <v>preeti.verma</v>
      </c>
      <c r="I12" s="6" t="str">
        <f ca="1">IFERROR(__xludf.DUMMYFUNCTION("""COMPUTED_VALUE"""),"gourav.k.jha")</f>
        <v>gourav.k.jha</v>
      </c>
      <c r="J12" s="6" t="str">
        <f ca="1">IFERROR(__xludf.DUMMYFUNCTION("""COMPUTED_VALUE"""),"Nerf-to-Masks")</f>
        <v>Nerf-to-Masks</v>
      </c>
      <c r="K12" s="7" t="str">
        <f ca="1">IFERROR(__xludf.DUMMYFUNCTION("""COMPUTED_VALUE"""),"KC")</f>
        <v>KC</v>
      </c>
      <c r="N12" t="str" cm="1">
        <f t="array" ref="N12">LOOKUP(2,1/(COUNTIF($N$1:N11,$C$2:$C$348)=0),$C$2:$C$348)</f>
        <v>MSQA</v>
      </c>
      <c r="O12" s="13" t="str" cm="1">
        <f t="array" ref="O12">LOOKUP(2,1/(COUNTIF($O$1:O11,$B$2:$B$348)=0),$B$2:$B$348)</f>
        <v>prachish</v>
      </c>
    </row>
    <row r="13" spans="1:16" ht="13.2" x14ac:dyDescent="0.25">
      <c r="A13" s="4" t="s">
        <v>25</v>
      </c>
      <c r="B13" s="4" t="s">
        <v>19</v>
      </c>
      <c r="C13" s="4" t="s">
        <v>20</v>
      </c>
      <c r="D13" s="4">
        <v>4.3</v>
      </c>
      <c r="E13" s="5" t="s">
        <v>21</v>
      </c>
      <c r="H13" s="6" t="str">
        <f ca="1">IFERROR(__xludf.DUMMYFUNCTION("""COMPUTED_VALUE"""),"shreya.bhatnagar")</f>
        <v>shreya.bhatnagar</v>
      </c>
      <c r="I13" s="6" t="str">
        <f ca="1">IFERROR(__xludf.DUMMYFUNCTION("""COMPUTED_VALUE"""),"supinder.tohra")</f>
        <v>supinder.tohra</v>
      </c>
      <c r="J13" s="6" t="str">
        <f ca="1">IFERROR(__xludf.DUMMYFUNCTION("""COMPUTED_VALUE"""),"Owner Context")</f>
        <v>Owner Context</v>
      </c>
      <c r="K13" s="7" t="str">
        <f ca="1">IFERROR(__xludf.DUMMYFUNCTION("""COMPUTED_VALUE"""),"KC")</f>
        <v>KC</v>
      </c>
      <c r="N13" t="str" cm="1">
        <f t="array" ref="N13">LOOKUP(2,1/(COUNTIF($N$1:N12,$C$2:$C$348)=0),$C$2:$C$348)</f>
        <v>Modeling</v>
      </c>
      <c r="O13" s="13" t="str" cm="1">
        <f t="array" ref="O13">LOOKUP(2,1/(COUNTIF($O$1:O12,$B$2:$B$348)=0),$B$2:$B$348)</f>
        <v>supinder.tohra</v>
      </c>
    </row>
    <row r="14" spans="1:16" ht="13.8" x14ac:dyDescent="0.25">
      <c r="A14" s="4" t="s">
        <v>26</v>
      </c>
      <c r="B14" s="4" t="s">
        <v>19</v>
      </c>
      <c r="C14" s="4" t="s">
        <v>20</v>
      </c>
      <c r="D14" s="4">
        <v>4.29</v>
      </c>
      <c r="E14" s="5" t="s">
        <v>21</v>
      </c>
      <c r="G14" s="16" t="s">
        <v>397</v>
      </c>
      <c r="H14" s="8" t="str">
        <f ca="1">IFERROR(__xludf.DUMMYFUNCTION("""COMPUTED_VALUE"""),"tushar.gl")</f>
        <v>tushar.gl</v>
      </c>
      <c r="I14" s="6" t="str">
        <f ca="1">IFERROR(__xludf.DUMMYFUNCTION("""COMPUTED_VALUE"""),"supindertohra")</f>
        <v>supindertohra</v>
      </c>
      <c r="J14" s="6" t="str">
        <f ca="1">IFERROR(__xludf.DUMMYFUNCTION("""COMPUTED_VALUE"""),"PQU - GGN")</f>
        <v>PQU - GGN</v>
      </c>
      <c r="K14" s="7" t="str">
        <f ca="1">IFERROR(__xludf.DUMMYFUNCTION("""COMPUTED_VALUE"""),"KC")</f>
        <v>KC</v>
      </c>
      <c r="N14" t="str" cm="1">
        <f t="array" ref="N14">LOOKUP(2,1/(COUNTIF($N$1:N13,$C$2:$C$348)=0),$C$2:$C$348)</f>
        <v>LMS</v>
      </c>
      <c r="O14" s="13" t="str" cm="1">
        <f t="array" ref="O14">LOOKUP(2,1/(COUNTIF($O$1:O13,$B$2:$B$348)=0),$B$2:$B$348)</f>
        <v>prachi.sharma4</v>
      </c>
    </row>
    <row r="15" spans="1:16" ht="13.2" x14ac:dyDescent="0.25">
      <c r="A15" s="4" t="s">
        <v>27</v>
      </c>
      <c r="B15" s="4" t="s">
        <v>28</v>
      </c>
      <c r="C15" s="4" t="s">
        <v>20</v>
      </c>
      <c r="D15" s="4">
        <v>4.28</v>
      </c>
      <c r="E15" s="5" t="s">
        <v>9</v>
      </c>
      <c r="G15" s="15">
        <f>COUNTIF(E:E,"Outlier")</f>
        <v>5</v>
      </c>
      <c r="H15" s="6" t="str">
        <f ca="1">IFERROR(__xludf.DUMMYFUNCTION("""COMPUTED_VALUE"""),"anubhav.jugran")</f>
        <v>anubhav.jugran</v>
      </c>
      <c r="I15" s="6" t="str">
        <f ca="1">IFERROR(__xludf.DUMMYFUNCTION("""COMPUTED_VALUE"""),"tushar.saxena")</f>
        <v>tushar.saxena</v>
      </c>
      <c r="J15" s="6" t="str">
        <f ca="1">IFERROR(__xludf.DUMMYFUNCTION("""COMPUTED_VALUE"""),"Referring Expression")</f>
        <v>Referring Expression</v>
      </c>
      <c r="K15" s="7" t="str">
        <f ca="1">IFERROR(__xludf.DUMMYFUNCTION("""COMPUTED_VALUE"""),"KC")</f>
        <v>KC</v>
      </c>
      <c r="N15" t="str" cm="1">
        <f t="array" ref="N15">LOOKUP(2,1/(COUNTIF($N$1:N14,$C$2:$C$348)=0),$C$2:$C$348)</f>
        <v>LabelFree</v>
      </c>
      <c r="O15" s="13" t="str" cm="1">
        <f t="array" ref="O15">LOOKUP(2,1/(COUNTIF($O$1:O14,$B$2:$B$348)=0),$B$2:$B$348)</f>
        <v>vibhati.sharma1</v>
      </c>
    </row>
    <row r="16" spans="1:16" ht="13.2" x14ac:dyDescent="0.25">
      <c r="A16" s="4" t="s">
        <v>29</v>
      </c>
      <c r="B16" s="4" t="s">
        <v>19</v>
      </c>
      <c r="C16" s="4" t="s">
        <v>20</v>
      </c>
      <c r="D16" s="4">
        <v>4.25</v>
      </c>
      <c r="E16" s="5" t="s">
        <v>21</v>
      </c>
      <c r="H16" s="6" t="str">
        <f ca="1">IFERROR(__xludf.DUMMYFUNCTION("""COMPUTED_VALUE"""),"shivangi.tayal")</f>
        <v>shivangi.tayal</v>
      </c>
      <c r="I16" s="6" t="str">
        <f ca="1">IFERROR(__xludf.DUMMYFUNCTION("""COMPUTED_VALUE"""),"tushar.saxena")</f>
        <v>tushar.saxena</v>
      </c>
      <c r="J16" s="6" t="str">
        <f ca="1">IFERROR(__xludf.DUMMYFUNCTION("""COMPUTED_VALUE"""),"Referring Expression")</f>
        <v>Referring Expression</v>
      </c>
      <c r="K16" s="7" t="str">
        <f ca="1">IFERROR(__xludf.DUMMYFUNCTION("""COMPUTED_VALUE"""),"KC")</f>
        <v>KC</v>
      </c>
      <c r="N16" t="str" cm="1">
        <f t="array" ref="N16">LOOKUP(2,1/(COUNTIF($N$1:N15,$C$2:$C$348)=0),$C$2:$C$348)</f>
        <v>Joint Annotations</v>
      </c>
      <c r="P16" s="13"/>
    </row>
    <row r="17" spans="1:16" ht="13.8" x14ac:dyDescent="0.25">
      <c r="A17" s="4" t="s">
        <v>30</v>
      </c>
      <c r="B17" s="4" t="s">
        <v>19</v>
      </c>
      <c r="C17" s="4" t="s">
        <v>20</v>
      </c>
      <c r="D17" s="4">
        <v>4.1900000000000004</v>
      </c>
      <c r="E17" s="5" t="s">
        <v>21</v>
      </c>
      <c r="G17" s="16" t="s">
        <v>398</v>
      </c>
      <c r="H17" s="6" t="str">
        <f ca="1">IFERROR(__xludf.DUMMYFUNCTION("""COMPUTED_VALUE"""),"pratistha.singh")</f>
        <v>pratistha.singh</v>
      </c>
      <c r="I17" s="6" t="str">
        <f ca="1">IFERROR(__xludf.DUMMYFUNCTION("""COMPUTED_VALUE"""),"riteeka.kapila")</f>
        <v>riteeka.kapila</v>
      </c>
      <c r="J17" s="6" t="str">
        <f ca="1">IFERROR(__xludf.DUMMYFUNCTION("""COMPUTED_VALUE"""),"ScreenDaemon")</f>
        <v>ScreenDaemon</v>
      </c>
      <c r="K17" s="7" t="str">
        <f ca="1">IFERROR(__xludf.DUMMYFUNCTION("""COMPUTED_VALUE"""),"KC")</f>
        <v>KC</v>
      </c>
      <c r="N17" t="str" cm="1">
        <f t="array" ref="N17">LOOKUP(2,1/(COUNTIF($N$1:N16,$C$2:$C$348)=0),$C$2:$C$348)</f>
        <v>Interactive CAD</v>
      </c>
      <c r="P17" s="13"/>
    </row>
    <row r="18" spans="1:16" ht="13.2" x14ac:dyDescent="0.25">
      <c r="A18" s="4" t="s">
        <v>31</v>
      </c>
      <c r="B18" s="4" t="s">
        <v>32</v>
      </c>
      <c r="C18" s="4" t="s">
        <v>20</v>
      </c>
      <c r="D18" s="4">
        <v>4.17</v>
      </c>
      <c r="E18" s="5" t="s">
        <v>21</v>
      </c>
      <c r="G18" s="15">
        <f>COUNTA(N2:N19)</f>
        <v>18</v>
      </c>
      <c r="H18" s="6" t="str">
        <f ca="1">IFERROR(__xludf.DUMMYFUNCTION("""COMPUTED_VALUE"""),"anjuli.raghav")</f>
        <v>anjuli.raghav</v>
      </c>
      <c r="I18" s="6" t="str">
        <f ca="1">IFERROR(__xludf.DUMMYFUNCTION("""COMPUTED_VALUE"""),"nitin.varshney2")</f>
        <v>nitin.varshney2</v>
      </c>
      <c r="J18" s="6" t="str">
        <f ca="1">IFERROR(__xludf.DUMMYFUNCTION("""COMPUTED_VALUE"""),"VFFM")</f>
        <v>VFFM</v>
      </c>
      <c r="K18" s="7" t="str">
        <f ca="1">IFERROR(__xludf.DUMMYFUNCTION("""COMPUTED_VALUE"""),"KC")</f>
        <v>KC</v>
      </c>
      <c r="N18" t="str" cm="1">
        <f t="array" ref="N18">LOOKUP(2,1/(COUNTIF($N$1:N17,$C$2:$C$348)=0),$C$2:$C$348)</f>
        <v>GoShorts - Detect</v>
      </c>
      <c r="P18" s="13"/>
    </row>
    <row r="19" spans="1:16" ht="13.2" x14ac:dyDescent="0.25">
      <c r="A19" s="4" t="s">
        <v>33</v>
      </c>
      <c r="B19" s="4" t="s">
        <v>19</v>
      </c>
      <c r="C19" s="4" t="s">
        <v>20</v>
      </c>
      <c r="D19" s="4">
        <v>4.16</v>
      </c>
      <c r="E19" s="5" t="s">
        <v>21</v>
      </c>
      <c r="H19" s="6" t="str">
        <f ca="1">IFERROR(__xludf.DUMMYFUNCTION("""COMPUTED_VALUE"""),"hitaarth.bhutani")</f>
        <v>hitaarth.bhutani</v>
      </c>
      <c r="I19" s="6" t="str">
        <f ca="1">IFERROR(__xludf.DUMMYFUNCTION("""COMPUTED_VALUE"""),"nitin.varshney2")</f>
        <v>nitin.varshney2</v>
      </c>
      <c r="J19" s="6" t="str">
        <f ca="1">IFERROR(__xludf.DUMMYFUNCTION("""COMPUTED_VALUE"""),"VFFM")</f>
        <v>VFFM</v>
      </c>
      <c r="K19" s="7" t="str">
        <f ca="1">IFERROR(__xludf.DUMMYFUNCTION("""COMPUTED_VALUE"""),"KC")</f>
        <v>KC</v>
      </c>
      <c r="N19" t="str" cm="1">
        <f t="array" ref="N19">LOOKUP(2,1/(COUNTIF($N$1:N18,$C$2:$C$348)=0),$C$2:$C$348)</f>
        <v>Audio</v>
      </c>
      <c r="P19" s="13"/>
    </row>
    <row r="20" spans="1:16" ht="13.8" x14ac:dyDescent="0.25">
      <c r="A20" s="4" t="s">
        <v>34</v>
      </c>
      <c r="B20" s="4" t="s">
        <v>28</v>
      </c>
      <c r="C20" s="4" t="s">
        <v>20</v>
      </c>
      <c r="D20" s="4">
        <v>4.0999999999999996</v>
      </c>
      <c r="E20" s="5" t="s">
        <v>9</v>
      </c>
      <c r="G20" s="16" t="s">
        <v>399</v>
      </c>
      <c r="H20" s="6" t="s">
        <v>93</v>
      </c>
      <c r="I20" s="6" t="str">
        <f ca="1">IFERROR(__xludf.DUMMYFUNCTION("""COMPUTED_VALUE"""),"riteeka.kapila")</f>
        <v>riteeka.kapila</v>
      </c>
      <c r="J20" s="6" t="str">
        <f ca="1">IFERROR(__xludf.DUMMYFUNCTION("""COMPUTED_VALUE"""),"WhatDidIMiss")</f>
        <v>WhatDidIMiss</v>
      </c>
      <c r="K20" s="7" t="str">
        <f ca="1">IFERROR(__xludf.DUMMYFUNCTION("""COMPUTED_VALUE"""),"KC")</f>
        <v>KC</v>
      </c>
    </row>
    <row r="21" spans="1:16" ht="13.2" x14ac:dyDescent="0.25">
      <c r="A21" s="4" t="s">
        <v>35</v>
      </c>
      <c r="B21" s="4" t="s">
        <v>28</v>
      </c>
      <c r="C21" s="4" t="s">
        <v>20</v>
      </c>
      <c r="D21" s="4">
        <v>4.09</v>
      </c>
      <c r="E21" s="5" t="s">
        <v>9</v>
      </c>
      <c r="G21" s="15">
        <f>COUNTA(O2:O15)</f>
        <v>14</v>
      </c>
      <c r="H21" s="6" t="str">
        <f ca="1">IFERROR(__xludf.DUMMYFUNCTION("""COMPUTED_VALUE"""),"siddhant.kapoor1")</f>
        <v>siddhant.kapoor1</v>
      </c>
      <c r="I21" s="6" t="str">
        <f ca="1">IFERROR(__xludf.DUMMYFUNCTION("""COMPUTED_VALUE"""),"riteeka.kapila")</f>
        <v>riteeka.kapila</v>
      </c>
      <c r="J21" s="6" t="str">
        <f ca="1">IFERROR(__xludf.DUMMYFUNCTION("""COMPUTED_VALUE"""),"YT")</f>
        <v>YT</v>
      </c>
      <c r="K21" s="7" t="str">
        <f ca="1">IFERROR(__xludf.DUMMYFUNCTION("""COMPUTED_VALUE"""),"KC")</f>
        <v>KC</v>
      </c>
    </row>
    <row r="22" spans="1:16" ht="13.2" x14ac:dyDescent="0.25">
      <c r="A22" s="4" t="s">
        <v>36</v>
      </c>
      <c r="B22" s="4" t="s">
        <v>19</v>
      </c>
      <c r="C22" s="4" t="s">
        <v>20</v>
      </c>
      <c r="D22" s="4">
        <v>4.05</v>
      </c>
      <c r="E22" s="5" t="s">
        <v>21</v>
      </c>
      <c r="H22" s="6"/>
      <c r="I22" s="6"/>
      <c r="J22" s="6"/>
      <c r="K22" s="7"/>
    </row>
    <row r="23" spans="1:16" ht="13.2" x14ac:dyDescent="0.25">
      <c r="A23" s="4" t="s">
        <v>37</v>
      </c>
      <c r="B23" s="4" t="s">
        <v>28</v>
      </c>
      <c r="C23" s="4" t="s">
        <v>20</v>
      </c>
      <c r="D23" s="4">
        <v>4.0199999999999996</v>
      </c>
      <c r="E23" s="5" t="s">
        <v>14</v>
      </c>
      <c r="H23" s="6"/>
      <c r="I23" s="6"/>
      <c r="J23" s="6"/>
      <c r="K23" s="7"/>
    </row>
    <row r="24" spans="1:16" ht="13.2" x14ac:dyDescent="0.25">
      <c r="A24" s="4" t="s">
        <v>38</v>
      </c>
      <c r="B24" s="4" t="s">
        <v>19</v>
      </c>
      <c r="C24" s="4" t="s">
        <v>20</v>
      </c>
      <c r="D24" s="4">
        <v>4.0199999999999996</v>
      </c>
      <c r="E24" s="5" t="s">
        <v>21</v>
      </c>
      <c r="H24" s="6"/>
      <c r="I24" s="6"/>
      <c r="J24" s="6"/>
      <c r="K24" s="7"/>
    </row>
    <row r="25" spans="1:16" ht="13.2" x14ac:dyDescent="0.25">
      <c r="A25" s="4" t="s">
        <v>39</v>
      </c>
      <c r="B25" s="4" t="s">
        <v>19</v>
      </c>
      <c r="C25" s="4" t="s">
        <v>20</v>
      </c>
      <c r="D25" s="4">
        <v>4</v>
      </c>
      <c r="E25" s="5" t="s">
        <v>21</v>
      </c>
      <c r="H25" s="6"/>
      <c r="I25" s="6"/>
      <c r="J25" s="6"/>
      <c r="K25" s="7"/>
    </row>
    <row r="26" spans="1:16" ht="13.2" x14ac:dyDescent="0.25">
      <c r="A26" s="4" t="s">
        <v>40</v>
      </c>
      <c r="B26" s="4" t="s">
        <v>19</v>
      </c>
      <c r="C26" s="4" t="s">
        <v>20</v>
      </c>
      <c r="D26" s="4">
        <v>3.98</v>
      </c>
      <c r="E26" s="5" t="s">
        <v>21</v>
      </c>
      <c r="H26" s="6"/>
      <c r="I26" s="6"/>
      <c r="J26" s="6"/>
      <c r="K26" s="7"/>
    </row>
    <row r="27" spans="1:16" ht="13.2" x14ac:dyDescent="0.25">
      <c r="A27" s="4" t="s">
        <v>41</v>
      </c>
      <c r="B27" s="4" t="s">
        <v>19</v>
      </c>
      <c r="C27" s="4" t="s">
        <v>20</v>
      </c>
      <c r="D27" s="4">
        <v>3.95</v>
      </c>
      <c r="E27" s="5" t="s">
        <v>21</v>
      </c>
      <c r="H27" s="6"/>
      <c r="I27" s="6"/>
      <c r="J27" s="6"/>
      <c r="K27" s="7"/>
    </row>
    <row r="28" spans="1:16" ht="13.2" x14ac:dyDescent="0.25">
      <c r="A28" s="4" t="s">
        <v>42</v>
      </c>
      <c r="B28" s="4" t="s">
        <v>19</v>
      </c>
      <c r="C28" s="4" t="s">
        <v>20</v>
      </c>
      <c r="D28" s="4">
        <v>3.93</v>
      </c>
      <c r="E28" s="5" t="s">
        <v>21</v>
      </c>
      <c r="H28" s="6"/>
      <c r="I28" s="6"/>
      <c r="J28" s="6"/>
      <c r="K28" s="7"/>
    </row>
    <row r="29" spans="1:16" ht="13.2" x14ac:dyDescent="0.25">
      <c r="A29" s="4" t="s">
        <v>43</v>
      </c>
      <c r="B29" s="4" t="s">
        <v>19</v>
      </c>
      <c r="C29" s="4" t="s">
        <v>20</v>
      </c>
      <c r="D29" s="4">
        <v>3.85</v>
      </c>
      <c r="E29" s="5" t="s">
        <v>21</v>
      </c>
      <c r="H29" s="6"/>
      <c r="I29" s="6"/>
      <c r="J29" s="6"/>
      <c r="K29" s="7"/>
    </row>
    <row r="30" spans="1:16" ht="13.2" x14ac:dyDescent="0.25">
      <c r="A30" s="4" t="s">
        <v>44</v>
      </c>
      <c r="B30" s="4" t="s">
        <v>28</v>
      </c>
      <c r="C30" s="4" t="s">
        <v>20</v>
      </c>
      <c r="D30" s="4">
        <v>3.84</v>
      </c>
      <c r="E30" s="5" t="s">
        <v>14</v>
      </c>
      <c r="H30" s="6"/>
      <c r="I30" s="6"/>
      <c r="J30" s="6"/>
      <c r="K30" s="7"/>
    </row>
    <row r="31" spans="1:16" ht="13.2" x14ac:dyDescent="0.25">
      <c r="A31" s="4" t="s">
        <v>45</v>
      </c>
      <c r="B31" s="4" t="s">
        <v>28</v>
      </c>
      <c r="C31" s="4" t="s">
        <v>20</v>
      </c>
      <c r="D31" s="4">
        <v>3.83</v>
      </c>
      <c r="E31" s="5" t="s">
        <v>14</v>
      </c>
      <c r="H31" s="6"/>
      <c r="I31" s="6"/>
      <c r="J31" s="6"/>
      <c r="K31" s="7"/>
    </row>
    <row r="32" spans="1:16" ht="13.2" x14ac:dyDescent="0.25">
      <c r="A32" s="4" t="s">
        <v>46</v>
      </c>
      <c r="B32" s="4" t="s">
        <v>28</v>
      </c>
      <c r="C32" s="4" t="s">
        <v>20</v>
      </c>
      <c r="D32" s="4">
        <v>3.75</v>
      </c>
      <c r="E32" s="5" t="s">
        <v>14</v>
      </c>
      <c r="H32" s="6"/>
      <c r="I32" s="6"/>
      <c r="J32" s="6"/>
      <c r="K32" s="7"/>
    </row>
    <row r="33" spans="1:11" ht="13.2" x14ac:dyDescent="0.25">
      <c r="A33" s="4" t="s">
        <v>47</v>
      </c>
      <c r="B33" s="4" t="s">
        <v>28</v>
      </c>
      <c r="C33" s="4" t="s">
        <v>20</v>
      </c>
      <c r="D33" s="4">
        <v>3.75</v>
      </c>
      <c r="E33" s="5" t="s">
        <v>14</v>
      </c>
      <c r="H33" s="6"/>
      <c r="I33" s="6"/>
      <c r="J33" s="6"/>
      <c r="K33" s="7"/>
    </row>
    <row r="34" spans="1:11" ht="13.2" x14ac:dyDescent="0.25">
      <c r="A34" s="4" t="s">
        <v>48</v>
      </c>
      <c r="B34" s="4" t="s">
        <v>28</v>
      </c>
      <c r="C34" s="4" t="s">
        <v>20</v>
      </c>
      <c r="D34" s="4">
        <v>3.74</v>
      </c>
      <c r="E34" s="5" t="s">
        <v>14</v>
      </c>
      <c r="H34" s="6"/>
      <c r="I34" s="6"/>
      <c r="J34" s="6"/>
      <c r="K34" s="7"/>
    </row>
    <row r="35" spans="1:11" ht="13.2" x14ac:dyDescent="0.25">
      <c r="A35" s="4" t="s">
        <v>49</v>
      </c>
      <c r="B35" s="4" t="s">
        <v>19</v>
      </c>
      <c r="C35" s="4" t="s">
        <v>20</v>
      </c>
      <c r="D35" s="4">
        <v>3.74</v>
      </c>
      <c r="E35" s="5" t="s">
        <v>21</v>
      </c>
      <c r="H35" s="6"/>
      <c r="I35" s="6"/>
      <c r="J35" s="6"/>
      <c r="K35" s="7"/>
    </row>
    <row r="36" spans="1:11" ht="13.2" x14ac:dyDescent="0.25">
      <c r="A36" s="4" t="s">
        <v>50</v>
      </c>
      <c r="B36" s="4" t="s">
        <v>28</v>
      </c>
      <c r="C36" s="4" t="s">
        <v>20</v>
      </c>
      <c r="D36" s="4">
        <v>3.73</v>
      </c>
      <c r="E36" s="5" t="s">
        <v>14</v>
      </c>
      <c r="H36" s="6"/>
      <c r="I36" s="6"/>
      <c r="J36" s="6"/>
      <c r="K36" s="7"/>
    </row>
    <row r="37" spans="1:11" ht="13.2" x14ac:dyDescent="0.25">
      <c r="A37" s="4" t="s">
        <v>51</v>
      </c>
      <c r="B37" s="4" t="s">
        <v>28</v>
      </c>
      <c r="C37" s="4" t="s">
        <v>20</v>
      </c>
      <c r="D37" s="4">
        <v>3.71</v>
      </c>
      <c r="E37" s="5" t="s">
        <v>21</v>
      </c>
      <c r="H37" s="6"/>
      <c r="I37" s="6"/>
      <c r="J37" s="6"/>
      <c r="K37" s="7"/>
    </row>
    <row r="38" spans="1:11" ht="13.2" x14ac:dyDescent="0.25">
      <c r="A38" s="4" t="s">
        <v>52</v>
      </c>
      <c r="B38" s="4" t="s">
        <v>28</v>
      </c>
      <c r="C38" s="4" t="s">
        <v>20</v>
      </c>
      <c r="D38" s="4">
        <v>3.69</v>
      </c>
      <c r="E38" s="5" t="s">
        <v>14</v>
      </c>
      <c r="H38" s="6"/>
      <c r="I38" s="6"/>
      <c r="J38" s="6"/>
      <c r="K38" s="7"/>
    </row>
    <row r="39" spans="1:11" ht="13.2" x14ac:dyDescent="0.25">
      <c r="A39" s="4" t="s">
        <v>53</v>
      </c>
      <c r="B39" s="4" t="s">
        <v>19</v>
      </c>
      <c r="C39" s="4" t="s">
        <v>20</v>
      </c>
      <c r="D39" s="4">
        <v>3.68</v>
      </c>
      <c r="E39" s="5" t="s">
        <v>21</v>
      </c>
      <c r="H39" s="6"/>
      <c r="I39" s="6"/>
      <c r="J39" s="6"/>
      <c r="K39" s="7"/>
    </row>
    <row r="40" spans="1:11" ht="13.2" x14ac:dyDescent="0.25">
      <c r="A40" s="4" t="s">
        <v>54</v>
      </c>
      <c r="B40" s="4" t="s">
        <v>28</v>
      </c>
      <c r="C40" s="4" t="s">
        <v>20</v>
      </c>
      <c r="D40" s="4">
        <v>3.67</v>
      </c>
      <c r="E40" s="5" t="s">
        <v>14</v>
      </c>
      <c r="H40" s="6"/>
      <c r="I40" s="6"/>
      <c r="J40" s="6"/>
      <c r="K40" s="7"/>
    </row>
    <row r="41" spans="1:11" ht="13.2" x14ac:dyDescent="0.25">
      <c r="A41" s="4" t="s">
        <v>55</v>
      </c>
      <c r="B41" s="4" t="s">
        <v>28</v>
      </c>
      <c r="C41" s="4" t="s">
        <v>20</v>
      </c>
      <c r="D41" s="4">
        <v>3.65</v>
      </c>
      <c r="E41" s="5" t="s">
        <v>14</v>
      </c>
      <c r="H41" s="6"/>
      <c r="I41" s="6"/>
      <c r="J41" s="6"/>
      <c r="K41" s="7"/>
    </row>
    <row r="42" spans="1:11" ht="13.2" x14ac:dyDescent="0.25">
      <c r="A42" s="4" t="s">
        <v>56</v>
      </c>
      <c r="B42" s="4" t="s">
        <v>28</v>
      </c>
      <c r="C42" s="4" t="s">
        <v>20</v>
      </c>
      <c r="D42" s="4">
        <v>3.64</v>
      </c>
      <c r="E42" s="5" t="s">
        <v>14</v>
      </c>
      <c r="H42" s="6"/>
      <c r="I42" s="6"/>
      <c r="J42" s="6"/>
      <c r="K42" s="7"/>
    </row>
    <row r="43" spans="1:11" ht="13.2" x14ac:dyDescent="0.25">
      <c r="A43" s="4" t="s">
        <v>57</v>
      </c>
      <c r="B43" s="4" t="s">
        <v>28</v>
      </c>
      <c r="C43" s="4" t="s">
        <v>20</v>
      </c>
      <c r="D43" s="4">
        <v>3.61</v>
      </c>
      <c r="E43" s="5" t="s">
        <v>14</v>
      </c>
      <c r="H43" s="6"/>
      <c r="I43" s="6"/>
      <c r="J43" s="6"/>
      <c r="K43" s="7"/>
    </row>
    <row r="44" spans="1:11" ht="13.2" x14ac:dyDescent="0.25">
      <c r="A44" s="4" t="s">
        <v>58</v>
      </c>
      <c r="B44" s="4" t="s">
        <v>32</v>
      </c>
      <c r="C44" s="4" t="s">
        <v>20</v>
      </c>
      <c r="D44" s="4">
        <v>3.59</v>
      </c>
      <c r="E44" s="5" t="s">
        <v>14</v>
      </c>
      <c r="H44" s="6"/>
      <c r="I44" s="6"/>
      <c r="J44" s="6"/>
      <c r="K44" s="7"/>
    </row>
    <row r="45" spans="1:11" ht="13.2" x14ac:dyDescent="0.25">
      <c r="A45" s="9" t="s">
        <v>59</v>
      </c>
      <c r="B45" s="4" t="s">
        <v>28</v>
      </c>
      <c r="C45" s="4" t="s">
        <v>20</v>
      </c>
      <c r="D45" s="4">
        <v>3.54</v>
      </c>
      <c r="E45" s="5" t="s">
        <v>14</v>
      </c>
      <c r="H45" s="6"/>
      <c r="I45" s="6"/>
      <c r="J45" s="6"/>
      <c r="K45" s="7"/>
    </row>
    <row r="46" spans="1:11" ht="13.2" x14ac:dyDescent="0.25">
      <c r="A46" s="4" t="s">
        <v>60</v>
      </c>
      <c r="B46" s="4" t="s">
        <v>32</v>
      </c>
      <c r="C46" s="4" t="s">
        <v>20</v>
      </c>
      <c r="D46" s="4">
        <v>3.49</v>
      </c>
      <c r="E46" s="5" t="s">
        <v>14</v>
      </c>
      <c r="H46" s="6"/>
      <c r="I46" s="6"/>
      <c r="J46" s="6"/>
      <c r="K46" s="7"/>
    </row>
    <row r="47" spans="1:11" ht="13.2" x14ac:dyDescent="0.25">
      <c r="A47" s="4" t="s">
        <v>61</v>
      </c>
      <c r="B47" s="4" t="s">
        <v>62</v>
      </c>
      <c r="C47" s="4" t="s">
        <v>20</v>
      </c>
      <c r="D47" s="4">
        <v>3.46</v>
      </c>
      <c r="E47" s="5" t="s">
        <v>21</v>
      </c>
      <c r="H47" s="6"/>
      <c r="I47" s="6"/>
      <c r="J47" s="6"/>
      <c r="K47" s="7"/>
    </row>
    <row r="48" spans="1:11" ht="13.2" x14ac:dyDescent="0.25">
      <c r="A48" s="4" t="s">
        <v>63</v>
      </c>
      <c r="B48" s="4" t="s">
        <v>28</v>
      </c>
      <c r="C48" s="4" t="s">
        <v>20</v>
      </c>
      <c r="D48" s="4">
        <v>3.32</v>
      </c>
      <c r="E48" s="5" t="s">
        <v>14</v>
      </c>
      <c r="H48" s="6"/>
      <c r="I48" s="6"/>
      <c r="J48" s="6"/>
      <c r="K48" s="7"/>
    </row>
    <row r="49" spans="1:11" ht="13.2" x14ac:dyDescent="0.25">
      <c r="A49" s="4" t="s">
        <v>64</v>
      </c>
      <c r="B49" s="4" t="s">
        <v>28</v>
      </c>
      <c r="C49" s="4" t="s">
        <v>20</v>
      </c>
      <c r="D49" s="4">
        <v>3.27</v>
      </c>
      <c r="E49" s="5" t="s">
        <v>14</v>
      </c>
      <c r="H49" s="6"/>
      <c r="I49" s="6"/>
      <c r="J49" s="6"/>
      <c r="K49" s="7"/>
    </row>
    <row r="50" spans="1:11" ht="13.2" x14ac:dyDescent="0.25">
      <c r="A50" s="4" t="s">
        <v>65</v>
      </c>
      <c r="B50" s="4" t="s">
        <v>28</v>
      </c>
      <c r="C50" s="4" t="s">
        <v>20</v>
      </c>
      <c r="D50" s="4">
        <v>3.26</v>
      </c>
      <c r="E50" s="5" t="s">
        <v>14</v>
      </c>
      <c r="H50" s="6"/>
      <c r="I50" s="6"/>
      <c r="J50" s="6"/>
      <c r="K50" s="7"/>
    </row>
    <row r="51" spans="1:11" ht="13.2" x14ac:dyDescent="0.25">
      <c r="A51" s="4" t="s">
        <v>66</v>
      </c>
      <c r="B51" s="4" t="s">
        <v>28</v>
      </c>
      <c r="C51" s="4" t="s">
        <v>20</v>
      </c>
      <c r="D51" s="4">
        <v>3.19</v>
      </c>
      <c r="E51" s="5" t="s">
        <v>14</v>
      </c>
      <c r="H51" s="6"/>
      <c r="I51" s="6"/>
      <c r="J51" s="6"/>
      <c r="K51" s="7"/>
    </row>
    <row r="52" spans="1:11" ht="13.2" x14ac:dyDescent="0.25">
      <c r="A52" s="4" t="s">
        <v>67</v>
      </c>
      <c r="B52" s="4" t="s">
        <v>28</v>
      </c>
      <c r="C52" s="4" t="s">
        <v>20</v>
      </c>
      <c r="D52" s="4">
        <v>2.94</v>
      </c>
      <c r="E52" s="5" t="s">
        <v>14</v>
      </c>
      <c r="H52" s="6"/>
      <c r="I52" s="6"/>
      <c r="J52" s="6"/>
      <c r="K52" s="7"/>
    </row>
    <row r="53" spans="1:11" ht="13.2" x14ac:dyDescent="0.25">
      <c r="A53" s="4" t="s">
        <v>68</v>
      </c>
      <c r="B53" s="4" t="s">
        <v>28</v>
      </c>
      <c r="C53" s="4" t="s">
        <v>20</v>
      </c>
      <c r="D53" s="4">
        <v>2.91</v>
      </c>
      <c r="E53" s="5" t="s">
        <v>14</v>
      </c>
      <c r="H53" s="5"/>
      <c r="I53" s="5"/>
      <c r="J53" s="5"/>
      <c r="K53" s="5"/>
    </row>
    <row r="54" spans="1:11" ht="13.2" x14ac:dyDescent="0.25">
      <c r="A54" s="4" t="s">
        <v>69</v>
      </c>
      <c r="B54" s="4" t="s">
        <v>62</v>
      </c>
      <c r="C54" s="4" t="s">
        <v>20</v>
      </c>
      <c r="D54" s="4">
        <v>2.84</v>
      </c>
      <c r="E54" s="5" t="s">
        <v>21</v>
      </c>
      <c r="H54" s="5"/>
      <c r="I54" s="5"/>
      <c r="J54" s="5"/>
      <c r="K54" s="5"/>
    </row>
    <row r="55" spans="1:11" ht="13.2" x14ac:dyDescent="0.25">
      <c r="A55" s="4" t="s">
        <v>70</v>
      </c>
      <c r="B55" s="4" t="s">
        <v>28</v>
      </c>
      <c r="C55" s="4" t="s">
        <v>20</v>
      </c>
      <c r="D55" s="4">
        <v>2.8</v>
      </c>
      <c r="E55" s="5" t="s">
        <v>14</v>
      </c>
      <c r="H55" s="5"/>
      <c r="I55" s="5"/>
      <c r="J55" s="5"/>
      <c r="K55" s="5"/>
    </row>
    <row r="56" spans="1:11" ht="13.2" x14ac:dyDescent="0.25">
      <c r="A56" s="4" t="s">
        <v>71</v>
      </c>
      <c r="B56" s="4" t="s">
        <v>28</v>
      </c>
      <c r="C56" s="4" t="s">
        <v>20</v>
      </c>
      <c r="D56" s="4">
        <v>2.8</v>
      </c>
      <c r="E56" s="5" t="s">
        <v>14</v>
      </c>
      <c r="H56" s="5"/>
      <c r="I56" s="5"/>
      <c r="J56" s="5"/>
      <c r="K56" s="5"/>
    </row>
    <row r="57" spans="1:11" ht="13.2" x14ac:dyDescent="0.25">
      <c r="A57" s="4" t="s">
        <v>72</v>
      </c>
      <c r="B57" s="4" t="s">
        <v>32</v>
      </c>
      <c r="C57" s="4" t="s">
        <v>20</v>
      </c>
      <c r="D57" s="4">
        <v>2.7</v>
      </c>
      <c r="E57" s="5" t="s">
        <v>14</v>
      </c>
      <c r="H57" s="5"/>
      <c r="I57" s="5"/>
      <c r="J57" s="5"/>
      <c r="K57" s="5"/>
    </row>
    <row r="58" spans="1:11" ht="13.2" x14ac:dyDescent="0.25">
      <c r="A58" s="4" t="s">
        <v>73</v>
      </c>
      <c r="B58" s="4" t="s">
        <v>28</v>
      </c>
      <c r="C58" s="4" t="s">
        <v>20</v>
      </c>
      <c r="D58" s="4">
        <v>2.5099999999999998</v>
      </c>
      <c r="E58" s="5" t="s">
        <v>14</v>
      </c>
      <c r="H58" s="5"/>
      <c r="I58" s="5"/>
      <c r="J58" s="5"/>
      <c r="K58" s="5"/>
    </row>
    <row r="59" spans="1:11" ht="13.2" x14ac:dyDescent="0.25">
      <c r="A59" s="4" t="s">
        <v>74</v>
      </c>
      <c r="B59" s="4" t="s">
        <v>19</v>
      </c>
      <c r="C59" s="4" t="s">
        <v>20</v>
      </c>
      <c r="D59" s="4">
        <v>1.88</v>
      </c>
      <c r="E59" s="5" t="s">
        <v>75</v>
      </c>
      <c r="H59" s="5"/>
      <c r="I59" s="5"/>
      <c r="J59" s="5"/>
      <c r="K59" s="5"/>
    </row>
    <row r="60" spans="1:11" ht="13.2" x14ac:dyDescent="0.25">
      <c r="A60" s="4" t="s">
        <v>76</v>
      </c>
      <c r="B60" s="4" t="s">
        <v>28</v>
      </c>
      <c r="C60" s="4" t="s">
        <v>20</v>
      </c>
      <c r="D60" s="4">
        <v>1.36</v>
      </c>
      <c r="E60" s="5" t="s">
        <v>77</v>
      </c>
      <c r="H60" s="5"/>
      <c r="I60" s="5"/>
      <c r="J60" s="5"/>
      <c r="K60" s="5"/>
    </row>
    <row r="61" spans="1:11" ht="13.2" x14ac:dyDescent="0.25">
      <c r="A61" s="4" t="s">
        <v>78</v>
      </c>
      <c r="B61" s="4" t="s">
        <v>28</v>
      </c>
      <c r="C61" s="4" t="s">
        <v>20</v>
      </c>
      <c r="D61" s="4"/>
      <c r="E61" s="5" t="s">
        <v>21</v>
      </c>
      <c r="H61" s="5"/>
      <c r="I61" s="5"/>
      <c r="J61" s="5"/>
      <c r="K61" s="5"/>
    </row>
    <row r="62" spans="1:11" ht="13.2" x14ac:dyDescent="0.25">
      <c r="A62" s="4" t="s">
        <v>79</v>
      </c>
      <c r="B62" s="4" t="s">
        <v>80</v>
      </c>
      <c r="C62" s="4" t="s">
        <v>81</v>
      </c>
      <c r="D62" s="4">
        <v>4.7699999999999996</v>
      </c>
      <c r="E62" s="5" t="s">
        <v>9</v>
      </c>
      <c r="H62" s="5"/>
      <c r="I62" s="5"/>
      <c r="J62" s="5"/>
      <c r="K62" s="5"/>
    </row>
    <row r="63" spans="1:11" ht="13.2" x14ac:dyDescent="0.25">
      <c r="A63" s="4" t="s">
        <v>82</v>
      </c>
      <c r="B63" s="4" t="s">
        <v>80</v>
      </c>
      <c r="C63" s="4" t="s">
        <v>81</v>
      </c>
      <c r="D63" s="4">
        <v>4.6900000000000004</v>
      </c>
      <c r="E63" s="5" t="s">
        <v>11</v>
      </c>
      <c r="H63" s="5"/>
      <c r="I63" s="5"/>
      <c r="J63" s="5"/>
      <c r="K63" s="5"/>
    </row>
    <row r="64" spans="1:11" ht="13.2" x14ac:dyDescent="0.25">
      <c r="A64" s="4" t="s">
        <v>83</v>
      </c>
      <c r="B64" s="4" t="s">
        <v>80</v>
      </c>
      <c r="C64" s="4" t="s">
        <v>81</v>
      </c>
      <c r="D64" s="4">
        <v>4.68</v>
      </c>
      <c r="E64" s="5" t="s">
        <v>11</v>
      </c>
      <c r="H64" s="5"/>
      <c r="I64" s="5"/>
      <c r="J64" s="5"/>
      <c r="K64" s="5"/>
    </row>
    <row r="65" spans="1:11" ht="13.2" x14ac:dyDescent="0.25">
      <c r="A65" s="9" t="s">
        <v>84</v>
      </c>
      <c r="B65" s="4" t="s">
        <v>80</v>
      </c>
      <c r="C65" s="4" t="s">
        <v>81</v>
      </c>
      <c r="D65" s="4">
        <v>4.63</v>
      </c>
      <c r="E65" s="5" t="s">
        <v>11</v>
      </c>
      <c r="H65" s="5"/>
      <c r="I65" s="5"/>
      <c r="J65" s="5"/>
      <c r="K65" s="5"/>
    </row>
    <row r="66" spans="1:11" ht="13.2" x14ac:dyDescent="0.25">
      <c r="A66" s="4" t="s">
        <v>85</v>
      </c>
      <c r="B66" s="4" t="s">
        <v>19</v>
      </c>
      <c r="C66" s="4" t="s">
        <v>81</v>
      </c>
      <c r="D66" s="4">
        <v>4.49</v>
      </c>
      <c r="E66" s="5" t="s">
        <v>11</v>
      </c>
      <c r="H66" s="5"/>
      <c r="I66" s="5"/>
      <c r="J66" s="5"/>
      <c r="K66" s="5"/>
    </row>
    <row r="67" spans="1:11" ht="13.2" x14ac:dyDescent="0.25">
      <c r="A67" s="4" t="s">
        <v>86</v>
      </c>
      <c r="B67" s="4" t="s">
        <v>80</v>
      </c>
      <c r="C67" s="4" t="s">
        <v>81</v>
      </c>
      <c r="D67" s="4">
        <v>4.4400000000000004</v>
      </c>
      <c r="E67" s="5" t="s">
        <v>14</v>
      </c>
      <c r="H67" s="5"/>
      <c r="I67" s="5"/>
      <c r="J67" s="5"/>
      <c r="K67" s="5"/>
    </row>
    <row r="68" spans="1:11" ht="13.2" x14ac:dyDescent="0.25">
      <c r="A68" s="4" t="s">
        <v>87</v>
      </c>
      <c r="B68" s="4" t="s">
        <v>19</v>
      </c>
      <c r="C68" s="4" t="s">
        <v>81</v>
      </c>
      <c r="D68" s="4">
        <v>4.3499999999999996</v>
      </c>
      <c r="E68" s="5" t="s">
        <v>14</v>
      </c>
      <c r="H68" s="5"/>
      <c r="I68" s="5"/>
      <c r="J68" s="5"/>
      <c r="K68" s="5"/>
    </row>
    <row r="69" spans="1:11" ht="13.2" x14ac:dyDescent="0.25">
      <c r="A69" s="4" t="s">
        <v>88</v>
      </c>
      <c r="B69" s="4" t="s">
        <v>80</v>
      </c>
      <c r="C69" s="4" t="s">
        <v>81</v>
      </c>
      <c r="D69" s="4">
        <v>4.34</v>
      </c>
      <c r="E69" s="5" t="s">
        <v>14</v>
      </c>
      <c r="H69" s="5"/>
      <c r="I69" s="5"/>
      <c r="J69" s="5"/>
      <c r="K69" s="5"/>
    </row>
    <row r="70" spans="1:11" ht="13.2" x14ac:dyDescent="0.25">
      <c r="A70" s="9" t="s">
        <v>89</v>
      </c>
      <c r="B70" s="4" t="s">
        <v>19</v>
      </c>
      <c r="C70" s="4" t="s">
        <v>81</v>
      </c>
      <c r="D70" s="4">
        <v>4.32</v>
      </c>
      <c r="E70" s="5" t="s">
        <v>14</v>
      </c>
      <c r="H70" s="5"/>
      <c r="I70" s="5"/>
      <c r="J70" s="5"/>
      <c r="K70" s="5"/>
    </row>
    <row r="71" spans="1:11" ht="13.2" x14ac:dyDescent="0.25">
      <c r="A71" s="4" t="s">
        <v>90</v>
      </c>
      <c r="B71" s="4" t="s">
        <v>19</v>
      </c>
      <c r="C71" s="4" t="s">
        <v>81</v>
      </c>
      <c r="D71" s="4">
        <v>4.1900000000000004</v>
      </c>
      <c r="E71" s="5" t="s">
        <v>14</v>
      </c>
      <c r="H71" s="5"/>
      <c r="I71" s="5"/>
      <c r="J71" s="5"/>
      <c r="K71" s="5"/>
    </row>
    <row r="72" spans="1:11" ht="13.2" x14ac:dyDescent="0.25">
      <c r="A72" s="4" t="s">
        <v>91</v>
      </c>
      <c r="B72" s="4" t="s">
        <v>80</v>
      </c>
      <c r="C72" s="4" t="s">
        <v>81</v>
      </c>
      <c r="D72" s="4">
        <v>3.98</v>
      </c>
      <c r="E72" s="5" t="s">
        <v>14</v>
      </c>
      <c r="H72" s="5"/>
      <c r="I72" s="5"/>
      <c r="J72" s="5"/>
      <c r="K72" s="5"/>
    </row>
    <row r="73" spans="1:11" ht="13.2" x14ac:dyDescent="0.25">
      <c r="A73" s="4" t="s">
        <v>92</v>
      </c>
      <c r="B73" s="4" t="s">
        <v>80</v>
      </c>
      <c r="C73" s="4" t="s">
        <v>81</v>
      </c>
      <c r="D73" s="4">
        <v>3.19</v>
      </c>
      <c r="E73" s="5" t="s">
        <v>14</v>
      </c>
      <c r="H73" s="5"/>
      <c r="I73" s="5"/>
      <c r="J73" s="5"/>
      <c r="K73" s="5"/>
    </row>
    <row r="74" spans="1:11" ht="13.2" x14ac:dyDescent="0.25">
      <c r="A74" s="4" t="s">
        <v>93</v>
      </c>
      <c r="B74" s="4" t="s">
        <v>32</v>
      </c>
      <c r="C74" s="4" t="s">
        <v>94</v>
      </c>
      <c r="D74" s="4">
        <v>4.62</v>
      </c>
      <c r="E74" s="5" t="s">
        <v>9</v>
      </c>
      <c r="H74" s="5"/>
      <c r="I74" s="5"/>
      <c r="J74" s="5"/>
      <c r="K74" s="5"/>
    </row>
    <row r="75" spans="1:11" ht="13.2" x14ac:dyDescent="0.25">
      <c r="A75" s="4" t="s">
        <v>95</v>
      </c>
      <c r="B75" s="4" t="s">
        <v>32</v>
      </c>
      <c r="C75" s="4" t="s">
        <v>94</v>
      </c>
      <c r="D75" s="4">
        <v>4.34</v>
      </c>
      <c r="E75" s="5" t="s">
        <v>14</v>
      </c>
      <c r="H75" s="5"/>
      <c r="I75" s="5"/>
      <c r="J75" s="5"/>
      <c r="K75" s="5"/>
    </row>
    <row r="76" spans="1:11" ht="13.2" x14ac:dyDescent="0.25">
      <c r="A76" s="4" t="s">
        <v>96</v>
      </c>
      <c r="B76" s="4" t="s">
        <v>32</v>
      </c>
      <c r="C76" s="4" t="s">
        <v>94</v>
      </c>
      <c r="D76" s="4">
        <v>3.86</v>
      </c>
      <c r="E76" s="5" t="s">
        <v>21</v>
      </c>
      <c r="H76" s="5"/>
      <c r="I76" s="5"/>
      <c r="J76" s="5"/>
      <c r="K76" s="5"/>
    </row>
    <row r="77" spans="1:11" ht="13.2" x14ac:dyDescent="0.25">
      <c r="A77" s="4" t="s">
        <v>97</v>
      </c>
      <c r="B77" s="4" t="s">
        <v>32</v>
      </c>
      <c r="C77" s="4" t="s">
        <v>94</v>
      </c>
      <c r="D77" s="4">
        <v>3.85</v>
      </c>
      <c r="E77" s="5" t="s">
        <v>11</v>
      </c>
      <c r="H77" s="5"/>
      <c r="I77" s="5"/>
      <c r="J77" s="5"/>
      <c r="K77" s="5"/>
    </row>
    <row r="78" spans="1:11" ht="13.2" x14ac:dyDescent="0.25">
      <c r="A78" s="4" t="s">
        <v>98</v>
      </c>
      <c r="B78" s="4" t="s">
        <v>19</v>
      </c>
      <c r="C78" s="4" t="s">
        <v>94</v>
      </c>
      <c r="D78" s="4">
        <v>3.79</v>
      </c>
      <c r="E78" s="5" t="s">
        <v>14</v>
      </c>
      <c r="H78" s="5"/>
      <c r="I78" s="5"/>
      <c r="J78" s="5"/>
      <c r="K78" s="5"/>
    </row>
    <row r="79" spans="1:11" ht="13.2" x14ac:dyDescent="0.25">
      <c r="A79" s="4" t="s">
        <v>99</v>
      </c>
      <c r="B79" s="4" t="s">
        <v>32</v>
      </c>
      <c r="C79" s="4" t="s">
        <v>94</v>
      </c>
      <c r="D79" s="4">
        <v>3.78</v>
      </c>
      <c r="E79" s="5" t="s">
        <v>21</v>
      </c>
      <c r="H79" s="5"/>
      <c r="I79" s="5"/>
      <c r="J79" s="5"/>
      <c r="K79" s="5"/>
    </row>
    <row r="80" spans="1:11" ht="13.2" x14ac:dyDescent="0.25">
      <c r="A80" s="4" t="s">
        <v>100</v>
      </c>
      <c r="B80" s="4" t="s">
        <v>32</v>
      </c>
      <c r="C80" s="4" t="s">
        <v>94</v>
      </c>
      <c r="D80" s="4">
        <v>3.7</v>
      </c>
      <c r="E80" s="5" t="s">
        <v>21</v>
      </c>
      <c r="H80" s="5"/>
      <c r="I80" s="5"/>
      <c r="J80" s="5"/>
      <c r="K80" s="5"/>
    </row>
    <row r="81" spans="1:11" ht="13.2" x14ac:dyDescent="0.25">
      <c r="A81" s="4" t="s">
        <v>101</v>
      </c>
      <c r="B81" s="4" t="s">
        <v>32</v>
      </c>
      <c r="C81" s="4" t="s">
        <v>94</v>
      </c>
      <c r="D81" s="4">
        <v>3.63</v>
      </c>
      <c r="E81" s="5" t="s">
        <v>21</v>
      </c>
      <c r="H81" s="5"/>
      <c r="I81" s="5"/>
      <c r="J81" s="5"/>
      <c r="K81" s="5"/>
    </row>
    <row r="82" spans="1:11" ht="13.2" x14ac:dyDescent="0.25">
      <c r="A82" s="4" t="s">
        <v>102</v>
      </c>
      <c r="B82" s="4" t="s">
        <v>103</v>
      </c>
      <c r="C82" s="4" t="s">
        <v>104</v>
      </c>
      <c r="D82" s="4">
        <v>4.5599999999999996</v>
      </c>
      <c r="E82" s="5" t="s">
        <v>9</v>
      </c>
      <c r="H82" s="5"/>
      <c r="I82" s="5"/>
      <c r="J82" s="5"/>
      <c r="K82" s="5"/>
    </row>
    <row r="83" spans="1:11" ht="13.2" x14ac:dyDescent="0.25">
      <c r="A83" s="4" t="s">
        <v>105</v>
      </c>
      <c r="B83" s="4" t="s">
        <v>103</v>
      </c>
      <c r="C83" s="4" t="s">
        <v>104</v>
      </c>
      <c r="D83" s="4">
        <v>4.54</v>
      </c>
      <c r="E83" s="5" t="s">
        <v>9</v>
      </c>
      <c r="H83" s="5"/>
      <c r="I83" s="5"/>
      <c r="J83" s="5"/>
      <c r="K83" s="5"/>
    </row>
    <row r="84" spans="1:11" ht="13.2" x14ac:dyDescent="0.25">
      <c r="A84" s="4" t="s">
        <v>106</v>
      </c>
      <c r="B84" s="4" t="s">
        <v>103</v>
      </c>
      <c r="C84" s="4" t="s">
        <v>104</v>
      </c>
      <c r="D84" s="4">
        <v>4.54</v>
      </c>
      <c r="E84" s="5" t="s">
        <v>11</v>
      </c>
      <c r="H84" s="5"/>
      <c r="I84" s="5"/>
      <c r="J84" s="5"/>
      <c r="K84" s="5"/>
    </row>
    <row r="85" spans="1:11" ht="13.2" x14ac:dyDescent="0.25">
      <c r="A85" s="4" t="s">
        <v>107</v>
      </c>
      <c r="B85" s="4" t="s">
        <v>28</v>
      </c>
      <c r="C85" s="4" t="s">
        <v>104</v>
      </c>
      <c r="D85" s="4">
        <v>4.51</v>
      </c>
      <c r="E85" s="5" t="s">
        <v>11</v>
      </c>
      <c r="H85" s="5"/>
      <c r="I85" s="5"/>
      <c r="J85" s="5"/>
      <c r="K85" s="5"/>
    </row>
    <row r="86" spans="1:11" ht="13.2" x14ac:dyDescent="0.25">
      <c r="A86" s="4" t="s">
        <v>108</v>
      </c>
      <c r="B86" s="4" t="s">
        <v>103</v>
      </c>
      <c r="C86" s="4" t="s">
        <v>104</v>
      </c>
      <c r="D86" s="4">
        <v>4.4000000000000004</v>
      </c>
      <c r="E86" s="5" t="s">
        <v>11</v>
      </c>
      <c r="H86" s="5"/>
      <c r="I86" s="5"/>
      <c r="J86" s="5"/>
      <c r="K86" s="5"/>
    </row>
    <row r="87" spans="1:11" ht="13.2" x14ac:dyDescent="0.25">
      <c r="A87" s="4" t="s">
        <v>109</v>
      </c>
      <c r="B87" s="4" t="s">
        <v>103</v>
      </c>
      <c r="C87" s="4" t="s">
        <v>104</v>
      </c>
      <c r="D87" s="4">
        <v>4.3899999999999997</v>
      </c>
      <c r="E87" s="5" t="s">
        <v>14</v>
      </c>
      <c r="H87" s="5"/>
      <c r="I87" s="5"/>
      <c r="J87" s="5"/>
      <c r="K87" s="5"/>
    </row>
    <row r="88" spans="1:11" ht="13.2" x14ac:dyDescent="0.25">
      <c r="A88" s="4" t="s">
        <v>110</v>
      </c>
      <c r="B88" s="4" t="s">
        <v>103</v>
      </c>
      <c r="C88" s="4" t="s">
        <v>104</v>
      </c>
      <c r="D88" s="4">
        <v>4.3600000000000003</v>
      </c>
      <c r="E88" s="5" t="s">
        <v>11</v>
      </c>
      <c r="H88" s="5"/>
      <c r="I88" s="5"/>
      <c r="J88" s="5"/>
      <c r="K88" s="5"/>
    </row>
    <row r="89" spans="1:11" ht="13.2" x14ac:dyDescent="0.25">
      <c r="A89" s="9" t="s">
        <v>111</v>
      </c>
      <c r="B89" s="4" t="s">
        <v>103</v>
      </c>
      <c r="C89" s="4" t="s">
        <v>104</v>
      </c>
      <c r="D89" s="4">
        <v>4.3499999999999996</v>
      </c>
      <c r="E89" s="5" t="s">
        <v>14</v>
      </c>
      <c r="H89" s="5"/>
      <c r="I89" s="5"/>
      <c r="J89" s="5"/>
      <c r="K89" s="5"/>
    </row>
    <row r="90" spans="1:11" ht="13.2" x14ac:dyDescent="0.25">
      <c r="A90" s="4" t="s">
        <v>112</v>
      </c>
      <c r="B90" s="4" t="s">
        <v>103</v>
      </c>
      <c r="C90" s="4" t="s">
        <v>104</v>
      </c>
      <c r="D90" s="4">
        <v>4.25</v>
      </c>
      <c r="E90" s="5" t="s">
        <v>11</v>
      </c>
      <c r="H90" s="5"/>
      <c r="I90" s="5"/>
      <c r="J90" s="5"/>
      <c r="K90" s="5"/>
    </row>
    <row r="91" spans="1:11" ht="13.2" x14ac:dyDescent="0.25">
      <c r="A91" s="4" t="s">
        <v>113</v>
      </c>
      <c r="B91" s="4" t="s">
        <v>103</v>
      </c>
      <c r="C91" s="4" t="s">
        <v>104</v>
      </c>
      <c r="D91" s="4">
        <v>4.22</v>
      </c>
      <c r="E91" s="5" t="s">
        <v>14</v>
      </c>
      <c r="H91" s="5"/>
      <c r="I91" s="5"/>
      <c r="J91" s="5"/>
      <c r="K91" s="5"/>
    </row>
    <row r="92" spans="1:11" ht="13.2" x14ac:dyDescent="0.25">
      <c r="A92" s="4" t="s">
        <v>114</v>
      </c>
      <c r="B92" s="4" t="s">
        <v>103</v>
      </c>
      <c r="C92" s="4" t="s">
        <v>104</v>
      </c>
      <c r="D92" s="4">
        <v>4.21</v>
      </c>
      <c r="E92" s="5" t="s">
        <v>11</v>
      </c>
      <c r="H92" s="5"/>
      <c r="I92" s="5"/>
      <c r="J92" s="5"/>
      <c r="K92" s="5"/>
    </row>
    <row r="93" spans="1:11" ht="13.2" x14ac:dyDescent="0.25">
      <c r="A93" s="4" t="s">
        <v>115</v>
      </c>
      <c r="B93" s="4" t="s">
        <v>103</v>
      </c>
      <c r="C93" s="4" t="s">
        <v>104</v>
      </c>
      <c r="D93" s="4">
        <v>4.16</v>
      </c>
      <c r="E93" s="5" t="s">
        <v>14</v>
      </c>
      <c r="H93" s="5"/>
      <c r="I93" s="5"/>
      <c r="J93" s="5"/>
      <c r="K93" s="5"/>
    </row>
    <row r="94" spans="1:11" ht="13.2" x14ac:dyDescent="0.25">
      <c r="A94" s="4" t="s">
        <v>116</v>
      </c>
      <c r="B94" s="4" t="s">
        <v>103</v>
      </c>
      <c r="C94" s="4" t="s">
        <v>104</v>
      </c>
      <c r="D94" s="4">
        <v>4.1500000000000004</v>
      </c>
      <c r="E94" s="5" t="s">
        <v>14</v>
      </c>
      <c r="H94" s="5"/>
      <c r="I94" s="5"/>
      <c r="J94" s="5"/>
      <c r="K94" s="5"/>
    </row>
    <row r="95" spans="1:11" ht="13.2" x14ac:dyDescent="0.25">
      <c r="A95" s="4" t="s">
        <v>117</v>
      </c>
      <c r="B95" s="4" t="s">
        <v>118</v>
      </c>
      <c r="C95" s="4" t="s">
        <v>104</v>
      </c>
      <c r="D95" s="4">
        <v>4.13</v>
      </c>
      <c r="E95" s="5" t="s">
        <v>14</v>
      </c>
      <c r="H95" s="5"/>
      <c r="I95" s="5"/>
      <c r="J95" s="5"/>
      <c r="K95" s="5"/>
    </row>
    <row r="96" spans="1:11" ht="13.2" x14ac:dyDescent="0.25">
      <c r="A96" s="4" t="s">
        <v>119</v>
      </c>
      <c r="B96" s="4" t="s">
        <v>103</v>
      </c>
      <c r="C96" s="4" t="s">
        <v>104</v>
      </c>
      <c r="D96" s="4">
        <v>4.05</v>
      </c>
      <c r="E96" s="5" t="s">
        <v>14</v>
      </c>
      <c r="H96" s="5"/>
      <c r="I96" s="5"/>
      <c r="J96" s="5"/>
      <c r="K96" s="5"/>
    </row>
    <row r="97" spans="1:11" ht="13.2" x14ac:dyDescent="0.25">
      <c r="A97" s="4" t="s">
        <v>120</v>
      </c>
      <c r="B97" s="4" t="s">
        <v>103</v>
      </c>
      <c r="C97" s="4" t="s">
        <v>104</v>
      </c>
      <c r="D97" s="4">
        <v>4.01</v>
      </c>
      <c r="E97" s="5" t="s">
        <v>14</v>
      </c>
      <c r="H97" s="5"/>
      <c r="I97" s="5"/>
      <c r="J97" s="5"/>
      <c r="K97" s="5"/>
    </row>
    <row r="98" spans="1:11" ht="13.2" x14ac:dyDescent="0.25">
      <c r="A98" s="4" t="s">
        <v>121</v>
      </c>
      <c r="B98" s="4" t="s">
        <v>103</v>
      </c>
      <c r="C98" s="4" t="s">
        <v>104</v>
      </c>
      <c r="D98" s="4">
        <v>3.98</v>
      </c>
      <c r="E98" s="5" t="s">
        <v>14</v>
      </c>
      <c r="H98" s="5"/>
      <c r="I98" s="5"/>
      <c r="J98" s="5"/>
      <c r="K98" s="5"/>
    </row>
    <row r="99" spans="1:11" ht="13.2" x14ac:dyDescent="0.25">
      <c r="A99" s="4" t="s">
        <v>122</v>
      </c>
      <c r="B99" s="4" t="s">
        <v>103</v>
      </c>
      <c r="C99" s="4" t="s">
        <v>104</v>
      </c>
      <c r="D99" s="4">
        <v>3.98</v>
      </c>
      <c r="E99" s="5" t="s">
        <v>14</v>
      </c>
      <c r="H99" s="5"/>
      <c r="I99" s="5"/>
      <c r="J99" s="5"/>
      <c r="K99" s="5"/>
    </row>
    <row r="100" spans="1:11" ht="13.2" x14ac:dyDescent="0.25">
      <c r="A100" s="4" t="s">
        <v>123</v>
      </c>
      <c r="B100" s="4" t="s">
        <v>103</v>
      </c>
      <c r="C100" s="4" t="s">
        <v>104</v>
      </c>
      <c r="D100" s="4">
        <v>3.89</v>
      </c>
      <c r="E100" s="5" t="s">
        <v>14</v>
      </c>
      <c r="H100" s="5"/>
      <c r="I100" s="5"/>
      <c r="J100" s="5"/>
      <c r="K100" s="5"/>
    </row>
    <row r="101" spans="1:11" ht="13.2" x14ac:dyDescent="0.25">
      <c r="A101" s="4" t="s">
        <v>124</v>
      </c>
      <c r="B101" s="4" t="s">
        <v>118</v>
      </c>
      <c r="C101" s="4" t="s">
        <v>104</v>
      </c>
      <c r="D101" s="4">
        <v>3.74</v>
      </c>
      <c r="E101" s="5" t="s">
        <v>14</v>
      </c>
      <c r="H101" s="5"/>
      <c r="I101" s="5"/>
      <c r="J101" s="5"/>
      <c r="K101" s="5"/>
    </row>
    <row r="102" spans="1:11" ht="13.2" x14ac:dyDescent="0.25">
      <c r="A102" s="4" t="s">
        <v>125</v>
      </c>
      <c r="B102" s="4" t="s">
        <v>103</v>
      </c>
      <c r="C102" s="4" t="s">
        <v>104</v>
      </c>
      <c r="D102" s="4">
        <v>3.25</v>
      </c>
      <c r="E102" s="5" t="s">
        <v>14</v>
      </c>
      <c r="H102" s="5"/>
      <c r="I102" s="5"/>
      <c r="J102" s="5"/>
      <c r="K102" s="5"/>
    </row>
    <row r="103" spans="1:11" ht="13.2" x14ac:dyDescent="0.25">
      <c r="A103" s="4" t="s">
        <v>126</v>
      </c>
      <c r="B103" s="4" t="s">
        <v>103</v>
      </c>
      <c r="C103" s="4" t="s">
        <v>104</v>
      </c>
      <c r="D103" s="4">
        <v>3.13</v>
      </c>
      <c r="E103" s="5" t="s">
        <v>14</v>
      </c>
      <c r="H103" s="5"/>
      <c r="I103" s="5"/>
      <c r="J103" s="5"/>
      <c r="K103" s="5"/>
    </row>
    <row r="104" spans="1:11" ht="13.2" x14ac:dyDescent="0.25">
      <c r="A104" s="4" t="s">
        <v>127</v>
      </c>
      <c r="B104" s="4" t="s">
        <v>118</v>
      </c>
      <c r="C104" s="4" t="s">
        <v>104</v>
      </c>
      <c r="D104" s="4">
        <v>2.88</v>
      </c>
      <c r="E104" s="5" t="s">
        <v>14</v>
      </c>
      <c r="H104" s="5"/>
      <c r="I104" s="5"/>
      <c r="J104" s="5"/>
      <c r="K104" s="5"/>
    </row>
    <row r="105" spans="1:11" ht="13.2" x14ac:dyDescent="0.25">
      <c r="A105" s="4" t="s">
        <v>128</v>
      </c>
      <c r="B105" s="4" t="s">
        <v>118</v>
      </c>
      <c r="C105" s="4" t="s">
        <v>104</v>
      </c>
      <c r="D105" s="4">
        <v>2.74</v>
      </c>
      <c r="E105" s="5" t="s">
        <v>14</v>
      </c>
      <c r="H105" s="5"/>
      <c r="I105" s="5"/>
      <c r="J105" s="5"/>
      <c r="K105" s="5"/>
    </row>
    <row r="106" spans="1:11" ht="13.2" x14ac:dyDescent="0.25">
      <c r="A106" s="9" t="s">
        <v>129</v>
      </c>
      <c r="B106" s="4" t="s">
        <v>118</v>
      </c>
      <c r="C106" s="4" t="s">
        <v>104</v>
      </c>
      <c r="D106" s="4">
        <v>2.16</v>
      </c>
      <c r="E106" s="5" t="s">
        <v>75</v>
      </c>
      <c r="H106" s="5"/>
      <c r="I106" s="5"/>
      <c r="J106" s="5"/>
      <c r="K106" s="5"/>
    </row>
    <row r="107" spans="1:11" ht="13.2" x14ac:dyDescent="0.25">
      <c r="A107" s="4" t="s">
        <v>130</v>
      </c>
      <c r="B107" s="4" t="s">
        <v>131</v>
      </c>
      <c r="C107" s="4" t="s">
        <v>132</v>
      </c>
      <c r="D107" s="4">
        <v>4.5199999999999996</v>
      </c>
      <c r="E107" s="5" t="s">
        <v>11</v>
      </c>
      <c r="H107" s="5"/>
      <c r="I107" s="5"/>
      <c r="J107" s="5"/>
      <c r="K107" s="5"/>
    </row>
    <row r="108" spans="1:11" ht="13.2" x14ac:dyDescent="0.25">
      <c r="A108" s="4" t="s">
        <v>133</v>
      </c>
      <c r="B108" s="4" t="s">
        <v>134</v>
      </c>
      <c r="C108" s="4" t="s">
        <v>132</v>
      </c>
      <c r="D108" s="4">
        <v>4.4800000000000004</v>
      </c>
      <c r="E108" s="5" t="s">
        <v>14</v>
      </c>
      <c r="H108" s="5"/>
      <c r="I108" s="5"/>
      <c r="J108" s="5"/>
      <c r="K108" s="5"/>
    </row>
    <row r="109" spans="1:11" ht="13.2" x14ac:dyDescent="0.25">
      <c r="A109" s="4" t="s">
        <v>135</v>
      </c>
      <c r="B109" s="4" t="s">
        <v>131</v>
      </c>
      <c r="C109" s="4" t="s">
        <v>132</v>
      </c>
      <c r="D109" s="4">
        <v>4.37</v>
      </c>
      <c r="E109" s="5" t="s">
        <v>11</v>
      </c>
      <c r="H109" s="5"/>
      <c r="I109" s="5"/>
      <c r="J109" s="5"/>
      <c r="K109" s="5"/>
    </row>
    <row r="110" spans="1:11" ht="13.2" x14ac:dyDescent="0.25">
      <c r="A110" s="4" t="s">
        <v>136</v>
      </c>
      <c r="B110" s="4" t="s">
        <v>131</v>
      </c>
      <c r="C110" s="4" t="s">
        <v>132</v>
      </c>
      <c r="D110" s="4">
        <v>4.37</v>
      </c>
      <c r="E110" s="5" t="s">
        <v>11</v>
      </c>
      <c r="H110" s="5"/>
      <c r="I110" s="5"/>
      <c r="J110" s="5"/>
      <c r="K110" s="5"/>
    </row>
    <row r="111" spans="1:11" ht="13.2" x14ac:dyDescent="0.25">
      <c r="A111" s="4" t="s">
        <v>137</v>
      </c>
      <c r="B111" s="4" t="s">
        <v>131</v>
      </c>
      <c r="C111" s="4" t="s">
        <v>132</v>
      </c>
      <c r="D111" s="4">
        <v>4.33</v>
      </c>
      <c r="E111" s="5" t="s">
        <v>14</v>
      </c>
      <c r="H111" s="5"/>
      <c r="I111" s="5"/>
      <c r="J111" s="5"/>
      <c r="K111" s="5"/>
    </row>
    <row r="112" spans="1:11" ht="13.2" x14ac:dyDescent="0.25">
      <c r="A112" s="4" t="s">
        <v>138</v>
      </c>
      <c r="B112" s="4" t="s">
        <v>134</v>
      </c>
      <c r="C112" s="4" t="s">
        <v>132</v>
      </c>
      <c r="D112" s="4">
        <v>4.33</v>
      </c>
      <c r="E112" s="5" t="s">
        <v>21</v>
      </c>
      <c r="H112" s="5"/>
      <c r="I112" s="5"/>
      <c r="J112" s="5"/>
      <c r="K112" s="5"/>
    </row>
    <row r="113" spans="1:11" ht="13.2" x14ac:dyDescent="0.25">
      <c r="A113" s="4" t="s">
        <v>139</v>
      </c>
      <c r="B113" s="4" t="s">
        <v>131</v>
      </c>
      <c r="C113" s="4" t="s">
        <v>132</v>
      </c>
      <c r="D113" s="4">
        <v>4.3</v>
      </c>
      <c r="E113" s="5" t="s">
        <v>14</v>
      </c>
      <c r="H113" s="5"/>
      <c r="I113" s="5"/>
      <c r="J113" s="5"/>
      <c r="K113" s="5"/>
    </row>
    <row r="114" spans="1:11" ht="13.2" x14ac:dyDescent="0.25">
      <c r="A114" s="4" t="s">
        <v>140</v>
      </c>
      <c r="B114" s="4" t="s">
        <v>134</v>
      </c>
      <c r="C114" s="4" t="s">
        <v>132</v>
      </c>
      <c r="D114" s="4">
        <v>4.28</v>
      </c>
      <c r="E114" s="5" t="s">
        <v>14</v>
      </c>
      <c r="H114" s="5"/>
      <c r="I114" s="5"/>
      <c r="J114" s="5"/>
      <c r="K114" s="5"/>
    </row>
    <row r="115" spans="1:11" ht="13.2" x14ac:dyDescent="0.25">
      <c r="A115" s="4" t="s">
        <v>141</v>
      </c>
      <c r="B115" s="4" t="s">
        <v>134</v>
      </c>
      <c r="C115" s="4" t="s">
        <v>132</v>
      </c>
      <c r="D115" s="4">
        <v>4.2699999999999996</v>
      </c>
      <c r="E115" s="5" t="s">
        <v>14</v>
      </c>
      <c r="H115" s="5"/>
      <c r="I115" s="5"/>
      <c r="J115" s="5"/>
      <c r="K115" s="5"/>
    </row>
    <row r="116" spans="1:11" ht="13.2" x14ac:dyDescent="0.25">
      <c r="A116" s="4" t="s">
        <v>142</v>
      </c>
      <c r="B116" s="4" t="s">
        <v>131</v>
      </c>
      <c r="C116" s="4" t="s">
        <v>132</v>
      </c>
      <c r="D116" s="4">
        <v>4.2</v>
      </c>
      <c r="E116" s="5" t="s">
        <v>14</v>
      </c>
      <c r="H116" s="5"/>
      <c r="I116" s="5"/>
      <c r="J116" s="5"/>
      <c r="K116" s="5"/>
    </row>
    <row r="117" spans="1:11" ht="13.2" x14ac:dyDescent="0.25">
      <c r="A117" s="4" t="s">
        <v>143</v>
      </c>
      <c r="B117" s="4" t="s">
        <v>131</v>
      </c>
      <c r="C117" s="4" t="s">
        <v>132</v>
      </c>
      <c r="D117" s="4">
        <v>4.13</v>
      </c>
      <c r="E117" s="5" t="s">
        <v>14</v>
      </c>
      <c r="H117" s="5"/>
      <c r="I117" s="5"/>
      <c r="J117" s="5"/>
      <c r="K117" s="5"/>
    </row>
    <row r="118" spans="1:11" ht="13.2" x14ac:dyDescent="0.25">
      <c r="A118" s="4" t="s">
        <v>144</v>
      </c>
      <c r="B118" s="4" t="s">
        <v>131</v>
      </c>
      <c r="C118" s="4" t="s">
        <v>132</v>
      </c>
      <c r="D118" s="4">
        <v>4.07</v>
      </c>
      <c r="E118" s="5" t="s">
        <v>14</v>
      </c>
      <c r="H118" s="5"/>
      <c r="I118" s="5"/>
      <c r="J118" s="5"/>
      <c r="K118" s="5"/>
    </row>
    <row r="119" spans="1:11" ht="13.2" x14ac:dyDescent="0.25">
      <c r="A119" s="4" t="s">
        <v>145</v>
      </c>
      <c r="B119" s="4" t="s">
        <v>134</v>
      </c>
      <c r="C119" s="4" t="s">
        <v>132</v>
      </c>
      <c r="D119" s="4">
        <v>4.07</v>
      </c>
      <c r="E119" s="5" t="s">
        <v>14</v>
      </c>
      <c r="H119" s="5"/>
      <c r="I119" s="5"/>
      <c r="J119" s="5"/>
      <c r="K119" s="5"/>
    </row>
    <row r="120" spans="1:11" ht="13.2" x14ac:dyDescent="0.25">
      <c r="A120" s="9" t="s">
        <v>146</v>
      </c>
      <c r="B120" s="4" t="s">
        <v>131</v>
      </c>
      <c r="C120" s="4" t="s">
        <v>132</v>
      </c>
      <c r="D120" s="4">
        <v>4.07</v>
      </c>
      <c r="E120" s="5" t="s">
        <v>14</v>
      </c>
      <c r="H120" s="5"/>
      <c r="I120" s="5"/>
      <c r="J120" s="5"/>
      <c r="K120" s="5"/>
    </row>
    <row r="121" spans="1:11" ht="13.2" x14ac:dyDescent="0.25">
      <c r="A121" s="4" t="s">
        <v>147</v>
      </c>
      <c r="B121" s="4" t="s">
        <v>134</v>
      </c>
      <c r="C121" s="4" t="s">
        <v>132</v>
      </c>
      <c r="D121" s="4">
        <v>4.07</v>
      </c>
      <c r="E121" s="5" t="s">
        <v>14</v>
      </c>
      <c r="H121" s="5"/>
      <c r="I121" s="5"/>
      <c r="J121" s="5"/>
      <c r="K121" s="5"/>
    </row>
    <row r="122" spans="1:11" ht="13.2" x14ac:dyDescent="0.25">
      <c r="A122" s="4" t="s">
        <v>148</v>
      </c>
      <c r="B122" s="4" t="s">
        <v>131</v>
      </c>
      <c r="C122" s="4" t="s">
        <v>132</v>
      </c>
      <c r="D122" s="4">
        <v>4.05</v>
      </c>
      <c r="E122" s="5" t="s">
        <v>14</v>
      </c>
      <c r="H122" s="5"/>
      <c r="I122" s="5"/>
      <c r="J122" s="5"/>
      <c r="K122" s="5"/>
    </row>
    <row r="123" spans="1:11" ht="13.2" x14ac:dyDescent="0.25">
      <c r="A123" s="4" t="s">
        <v>149</v>
      </c>
      <c r="B123" s="4" t="s">
        <v>131</v>
      </c>
      <c r="C123" s="4" t="s">
        <v>132</v>
      </c>
      <c r="D123" s="4">
        <v>4.0199999999999996</v>
      </c>
      <c r="E123" s="5" t="s">
        <v>14</v>
      </c>
      <c r="H123" s="5"/>
      <c r="I123" s="5"/>
      <c r="J123" s="5"/>
      <c r="K123" s="5"/>
    </row>
    <row r="124" spans="1:11" ht="13.2" x14ac:dyDescent="0.25">
      <c r="A124" s="4" t="s">
        <v>150</v>
      </c>
      <c r="B124" s="4" t="s">
        <v>134</v>
      </c>
      <c r="C124" s="4" t="s">
        <v>132</v>
      </c>
      <c r="D124" s="4">
        <v>4.01</v>
      </c>
      <c r="E124" s="5" t="s">
        <v>14</v>
      </c>
      <c r="H124" s="5"/>
      <c r="I124" s="5"/>
      <c r="J124" s="5"/>
      <c r="K124" s="5"/>
    </row>
    <row r="125" spans="1:11" ht="13.2" x14ac:dyDescent="0.25">
      <c r="A125" s="4" t="s">
        <v>151</v>
      </c>
      <c r="B125" s="4" t="s">
        <v>134</v>
      </c>
      <c r="C125" s="4" t="s">
        <v>132</v>
      </c>
      <c r="D125" s="4">
        <v>4.01</v>
      </c>
      <c r="E125" s="5" t="s">
        <v>14</v>
      </c>
      <c r="H125" s="5"/>
      <c r="I125" s="5"/>
      <c r="J125" s="5"/>
      <c r="K125" s="5"/>
    </row>
    <row r="126" spans="1:11" ht="13.2" x14ac:dyDescent="0.25">
      <c r="A126" s="4" t="s">
        <v>152</v>
      </c>
      <c r="B126" s="4" t="s">
        <v>131</v>
      </c>
      <c r="C126" s="4" t="s">
        <v>132</v>
      </c>
      <c r="D126" s="4">
        <v>4</v>
      </c>
      <c r="E126" s="5" t="s">
        <v>14</v>
      </c>
      <c r="H126" s="5"/>
      <c r="I126" s="5"/>
      <c r="J126" s="5"/>
      <c r="K126" s="5"/>
    </row>
    <row r="127" spans="1:11" ht="13.2" x14ac:dyDescent="0.25">
      <c r="A127" s="4" t="s">
        <v>153</v>
      </c>
      <c r="B127" s="4" t="s">
        <v>131</v>
      </c>
      <c r="C127" s="4" t="s">
        <v>132</v>
      </c>
      <c r="D127" s="4">
        <v>4</v>
      </c>
      <c r="E127" s="5" t="s">
        <v>14</v>
      </c>
      <c r="H127" s="5"/>
      <c r="I127" s="5"/>
      <c r="J127" s="5"/>
      <c r="K127" s="5"/>
    </row>
    <row r="128" spans="1:11" ht="13.2" x14ac:dyDescent="0.25">
      <c r="A128" s="4" t="s">
        <v>154</v>
      </c>
      <c r="B128" s="4" t="s">
        <v>131</v>
      </c>
      <c r="C128" s="4" t="s">
        <v>132</v>
      </c>
      <c r="D128" s="4">
        <v>4</v>
      </c>
      <c r="E128" s="5" t="s">
        <v>14</v>
      </c>
      <c r="H128" s="5"/>
      <c r="I128" s="5"/>
      <c r="J128" s="5"/>
      <c r="K128" s="5"/>
    </row>
    <row r="129" spans="1:11" ht="13.2" x14ac:dyDescent="0.25">
      <c r="A129" s="4" t="s">
        <v>155</v>
      </c>
      <c r="B129" s="4" t="s">
        <v>134</v>
      </c>
      <c r="C129" s="4" t="s">
        <v>132</v>
      </c>
      <c r="D129" s="4">
        <v>3.93</v>
      </c>
      <c r="E129" s="5" t="s">
        <v>14</v>
      </c>
      <c r="H129" s="5"/>
      <c r="I129" s="5"/>
      <c r="J129" s="5"/>
      <c r="K129" s="5"/>
    </row>
    <row r="130" spans="1:11" ht="13.2" x14ac:dyDescent="0.25">
      <c r="A130" s="4" t="s">
        <v>156</v>
      </c>
      <c r="B130" s="4" t="s">
        <v>131</v>
      </c>
      <c r="C130" s="4" t="s">
        <v>132</v>
      </c>
      <c r="D130" s="4">
        <v>3.93</v>
      </c>
      <c r="E130" s="5" t="s">
        <v>14</v>
      </c>
      <c r="H130" s="5"/>
      <c r="I130" s="5"/>
      <c r="J130" s="5"/>
      <c r="K130" s="5"/>
    </row>
    <row r="131" spans="1:11" ht="13.2" x14ac:dyDescent="0.25">
      <c r="A131" s="4" t="s">
        <v>157</v>
      </c>
      <c r="B131" s="4" t="s">
        <v>131</v>
      </c>
      <c r="C131" s="4" t="s">
        <v>132</v>
      </c>
      <c r="D131" s="4">
        <v>3.92</v>
      </c>
      <c r="E131" s="5" t="s">
        <v>14</v>
      </c>
      <c r="H131" s="5"/>
      <c r="I131" s="5"/>
      <c r="J131" s="5"/>
      <c r="K131" s="5"/>
    </row>
    <row r="132" spans="1:11" ht="13.2" x14ac:dyDescent="0.25">
      <c r="A132" s="4" t="s">
        <v>158</v>
      </c>
      <c r="B132" s="4" t="s">
        <v>134</v>
      </c>
      <c r="C132" s="4" t="s">
        <v>132</v>
      </c>
      <c r="D132" s="4">
        <v>3.9</v>
      </c>
      <c r="E132" s="5" t="s">
        <v>14</v>
      </c>
      <c r="H132" s="5"/>
      <c r="I132" s="5"/>
      <c r="J132" s="5"/>
      <c r="K132" s="5"/>
    </row>
    <row r="133" spans="1:11" ht="13.2" x14ac:dyDescent="0.25">
      <c r="A133" s="4" t="s">
        <v>159</v>
      </c>
      <c r="B133" s="4" t="s">
        <v>131</v>
      </c>
      <c r="C133" s="4" t="s">
        <v>132</v>
      </c>
      <c r="D133" s="4">
        <v>3.87</v>
      </c>
      <c r="E133" s="5" t="s">
        <v>14</v>
      </c>
      <c r="H133" s="5"/>
      <c r="I133" s="5"/>
      <c r="J133" s="5"/>
      <c r="K133" s="5"/>
    </row>
    <row r="134" spans="1:11" ht="13.2" x14ac:dyDescent="0.25">
      <c r="A134" s="4" t="s">
        <v>160</v>
      </c>
      <c r="B134" s="4" t="s">
        <v>134</v>
      </c>
      <c r="C134" s="4" t="s">
        <v>132</v>
      </c>
      <c r="D134" s="4">
        <v>3.85</v>
      </c>
      <c r="E134" s="5" t="s">
        <v>14</v>
      </c>
      <c r="H134" s="5"/>
      <c r="I134" s="5"/>
      <c r="J134" s="5"/>
      <c r="K134" s="5"/>
    </row>
    <row r="135" spans="1:11" ht="13.2" x14ac:dyDescent="0.25">
      <c r="A135" s="4" t="s">
        <v>161</v>
      </c>
      <c r="B135" s="4" t="s">
        <v>134</v>
      </c>
      <c r="C135" s="4" t="s">
        <v>132</v>
      </c>
      <c r="D135" s="4">
        <v>3.83</v>
      </c>
      <c r="E135" s="5" t="s">
        <v>14</v>
      </c>
      <c r="H135" s="5"/>
      <c r="I135" s="5"/>
      <c r="J135" s="5"/>
      <c r="K135" s="5"/>
    </row>
    <row r="136" spans="1:11" ht="13.2" x14ac:dyDescent="0.25">
      <c r="A136" s="4" t="s">
        <v>162</v>
      </c>
      <c r="B136" s="4" t="s">
        <v>131</v>
      </c>
      <c r="C136" s="4" t="s">
        <v>132</v>
      </c>
      <c r="D136" s="4">
        <v>3.81</v>
      </c>
      <c r="E136" s="5" t="s">
        <v>14</v>
      </c>
      <c r="H136" s="5"/>
      <c r="I136" s="5"/>
      <c r="J136" s="5"/>
      <c r="K136" s="5"/>
    </row>
    <row r="137" spans="1:11" ht="13.2" x14ac:dyDescent="0.25">
      <c r="A137" s="4" t="s">
        <v>163</v>
      </c>
      <c r="B137" s="4" t="s">
        <v>134</v>
      </c>
      <c r="C137" s="4" t="s">
        <v>132</v>
      </c>
      <c r="D137" s="4">
        <v>3.78</v>
      </c>
      <c r="E137" s="5" t="s">
        <v>14</v>
      </c>
      <c r="H137" s="5"/>
      <c r="I137" s="5"/>
      <c r="J137" s="5"/>
      <c r="K137" s="5"/>
    </row>
    <row r="138" spans="1:11" ht="13.2" x14ac:dyDescent="0.25">
      <c r="A138" s="4" t="s">
        <v>164</v>
      </c>
      <c r="B138" s="4" t="s">
        <v>131</v>
      </c>
      <c r="C138" s="4" t="s">
        <v>132</v>
      </c>
      <c r="D138" s="4">
        <v>3.75</v>
      </c>
      <c r="E138" s="5" t="s">
        <v>14</v>
      </c>
      <c r="H138" s="5"/>
      <c r="I138" s="5"/>
      <c r="J138" s="5"/>
      <c r="K138" s="5"/>
    </row>
    <row r="139" spans="1:11" ht="13.2" x14ac:dyDescent="0.25">
      <c r="A139" s="4" t="s">
        <v>165</v>
      </c>
      <c r="B139" s="4" t="s">
        <v>134</v>
      </c>
      <c r="C139" s="4" t="s">
        <v>132</v>
      </c>
      <c r="D139" s="4">
        <v>3.73</v>
      </c>
      <c r="E139" s="5" t="s">
        <v>14</v>
      </c>
      <c r="H139" s="5"/>
      <c r="I139" s="5"/>
      <c r="J139" s="5"/>
      <c r="K139" s="5"/>
    </row>
    <row r="140" spans="1:11" ht="13.2" x14ac:dyDescent="0.25">
      <c r="A140" s="4" t="s">
        <v>166</v>
      </c>
      <c r="B140" s="4" t="s">
        <v>131</v>
      </c>
      <c r="C140" s="4" t="s">
        <v>132</v>
      </c>
      <c r="D140" s="4">
        <v>3.71</v>
      </c>
      <c r="E140" s="5" t="s">
        <v>14</v>
      </c>
      <c r="H140" s="5"/>
      <c r="I140" s="5"/>
      <c r="J140" s="5"/>
      <c r="K140" s="5"/>
    </row>
    <row r="141" spans="1:11" ht="13.2" x14ac:dyDescent="0.25">
      <c r="A141" s="4" t="s">
        <v>167</v>
      </c>
      <c r="B141" s="4" t="s">
        <v>131</v>
      </c>
      <c r="C141" s="4" t="s">
        <v>132</v>
      </c>
      <c r="D141" s="4">
        <v>3.69</v>
      </c>
      <c r="E141" s="5" t="s">
        <v>14</v>
      </c>
      <c r="H141" s="5"/>
      <c r="I141" s="5"/>
      <c r="J141" s="5"/>
      <c r="K141" s="5"/>
    </row>
    <row r="142" spans="1:11" ht="13.2" x14ac:dyDescent="0.25">
      <c r="A142" s="4" t="s">
        <v>168</v>
      </c>
      <c r="B142" s="4" t="s">
        <v>134</v>
      </c>
      <c r="C142" s="4" t="s">
        <v>132</v>
      </c>
      <c r="D142" s="4">
        <v>3.69</v>
      </c>
      <c r="E142" s="5" t="s">
        <v>14</v>
      </c>
      <c r="H142" s="5"/>
      <c r="I142" s="5"/>
      <c r="J142" s="5"/>
      <c r="K142" s="5"/>
    </row>
    <row r="143" spans="1:11" ht="13.2" x14ac:dyDescent="0.25">
      <c r="A143" s="4" t="s">
        <v>169</v>
      </c>
      <c r="B143" s="4" t="s">
        <v>131</v>
      </c>
      <c r="C143" s="4" t="s">
        <v>132</v>
      </c>
      <c r="D143" s="4">
        <v>3.68</v>
      </c>
      <c r="E143" s="5" t="s">
        <v>14</v>
      </c>
      <c r="H143" s="5"/>
      <c r="I143" s="5"/>
      <c r="J143" s="5"/>
      <c r="K143" s="5"/>
    </row>
    <row r="144" spans="1:11" ht="13.2" x14ac:dyDescent="0.25">
      <c r="A144" s="4" t="s">
        <v>170</v>
      </c>
      <c r="B144" s="4" t="s">
        <v>131</v>
      </c>
      <c r="C144" s="4" t="s">
        <v>132</v>
      </c>
      <c r="D144" s="4">
        <v>3.67</v>
      </c>
      <c r="E144" s="5" t="s">
        <v>14</v>
      </c>
      <c r="H144" s="5"/>
      <c r="I144" s="5"/>
      <c r="J144" s="5"/>
      <c r="K144" s="5"/>
    </row>
    <row r="145" spans="1:11" ht="13.2" x14ac:dyDescent="0.25">
      <c r="A145" s="4" t="s">
        <v>171</v>
      </c>
      <c r="B145" s="4" t="s">
        <v>172</v>
      </c>
      <c r="C145" s="4" t="s">
        <v>132</v>
      </c>
      <c r="D145" s="4">
        <v>3.59</v>
      </c>
      <c r="E145" s="5" t="s">
        <v>14</v>
      </c>
      <c r="H145" s="5"/>
      <c r="I145" s="5"/>
      <c r="J145" s="5"/>
      <c r="K145" s="5"/>
    </row>
    <row r="146" spans="1:11" ht="13.2" x14ac:dyDescent="0.25">
      <c r="A146" s="4" t="s">
        <v>173</v>
      </c>
      <c r="B146" s="4" t="s">
        <v>131</v>
      </c>
      <c r="C146" s="4" t="s">
        <v>132</v>
      </c>
      <c r="D146" s="4">
        <v>3.53</v>
      </c>
      <c r="E146" s="5" t="s">
        <v>14</v>
      </c>
      <c r="H146" s="5"/>
      <c r="I146" s="5"/>
      <c r="J146" s="5"/>
      <c r="K146" s="5"/>
    </row>
    <row r="147" spans="1:11" ht="13.2" x14ac:dyDescent="0.25">
      <c r="A147" s="4" t="s">
        <v>174</v>
      </c>
      <c r="B147" s="4" t="s">
        <v>134</v>
      </c>
      <c r="C147" s="4" t="s">
        <v>132</v>
      </c>
      <c r="D147" s="4">
        <v>3.5</v>
      </c>
      <c r="E147" s="5" t="s">
        <v>14</v>
      </c>
      <c r="H147" s="5"/>
      <c r="I147" s="5"/>
      <c r="J147" s="5"/>
      <c r="K147" s="5"/>
    </row>
    <row r="148" spans="1:11" ht="13.2" x14ac:dyDescent="0.25">
      <c r="A148" s="4" t="s">
        <v>175</v>
      </c>
      <c r="B148" s="4" t="s">
        <v>131</v>
      </c>
      <c r="C148" s="4" t="s">
        <v>132</v>
      </c>
      <c r="D148" s="4">
        <v>3.5</v>
      </c>
      <c r="E148" s="5" t="s">
        <v>14</v>
      </c>
      <c r="H148" s="5"/>
      <c r="I148" s="5"/>
      <c r="J148" s="5"/>
      <c r="K148" s="5"/>
    </row>
    <row r="149" spans="1:11" ht="13.2" x14ac:dyDescent="0.25">
      <c r="A149" s="4" t="s">
        <v>176</v>
      </c>
      <c r="B149" s="4" t="s">
        <v>134</v>
      </c>
      <c r="C149" s="4" t="s">
        <v>132</v>
      </c>
      <c r="D149" s="4">
        <v>3.48</v>
      </c>
      <c r="E149" s="5" t="s">
        <v>14</v>
      </c>
      <c r="H149" s="5"/>
      <c r="I149" s="5"/>
      <c r="J149" s="5"/>
      <c r="K149" s="5"/>
    </row>
    <row r="150" spans="1:11" ht="13.2" x14ac:dyDescent="0.25">
      <c r="A150" s="4" t="s">
        <v>177</v>
      </c>
      <c r="B150" s="4" t="s">
        <v>134</v>
      </c>
      <c r="C150" s="4" t="s">
        <v>132</v>
      </c>
      <c r="D150" s="4">
        <v>3.47</v>
      </c>
      <c r="E150" s="5" t="s">
        <v>14</v>
      </c>
      <c r="H150" s="5"/>
      <c r="I150" s="5"/>
      <c r="J150" s="5"/>
      <c r="K150" s="5"/>
    </row>
    <row r="151" spans="1:11" ht="13.2" x14ac:dyDescent="0.25">
      <c r="A151" s="4" t="s">
        <v>178</v>
      </c>
      <c r="B151" s="4" t="s">
        <v>131</v>
      </c>
      <c r="C151" s="4" t="s">
        <v>132</v>
      </c>
      <c r="D151" s="4">
        <v>3.37</v>
      </c>
      <c r="E151" s="5" t="s">
        <v>14</v>
      </c>
      <c r="H151" s="5"/>
      <c r="I151" s="5"/>
      <c r="J151" s="5"/>
      <c r="K151" s="5"/>
    </row>
    <row r="152" spans="1:11" ht="13.2" x14ac:dyDescent="0.25">
      <c r="A152" s="4" t="s">
        <v>179</v>
      </c>
      <c r="B152" s="4" t="s">
        <v>134</v>
      </c>
      <c r="C152" s="4" t="s">
        <v>132</v>
      </c>
      <c r="D152" s="4">
        <v>3.34</v>
      </c>
      <c r="E152" s="5" t="s">
        <v>14</v>
      </c>
      <c r="H152" s="5"/>
      <c r="I152" s="5"/>
      <c r="J152" s="5"/>
      <c r="K152" s="5"/>
    </row>
    <row r="153" spans="1:11" ht="13.2" x14ac:dyDescent="0.25">
      <c r="A153" s="4" t="s">
        <v>180</v>
      </c>
      <c r="B153" s="4" t="s">
        <v>134</v>
      </c>
      <c r="C153" s="4" t="s">
        <v>132</v>
      </c>
      <c r="D153" s="4">
        <v>3.06</v>
      </c>
      <c r="E153" s="5" t="s">
        <v>14</v>
      </c>
      <c r="H153" s="5"/>
      <c r="I153" s="5"/>
      <c r="J153" s="5"/>
      <c r="K153" s="5"/>
    </row>
    <row r="154" spans="1:11" ht="13.2" x14ac:dyDescent="0.25">
      <c r="A154" s="4" t="s">
        <v>181</v>
      </c>
      <c r="B154" s="4" t="s">
        <v>103</v>
      </c>
      <c r="C154" s="4" t="s">
        <v>132</v>
      </c>
      <c r="D154" s="4">
        <v>3.05</v>
      </c>
      <c r="E154" s="5" t="s">
        <v>14</v>
      </c>
      <c r="H154" s="5"/>
      <c r="I154" s="5"/>
      <c r="J154" s="5"/>
      <c r="K154" s="5"/>
    </row>
    <row r="155" spans="1:11" ht="13.2" x14ac:dyDescent="0.25">
      <c r="A155" s="4" t="s">
        <v>182</v>
      </c>
      <c r="B155" s="4" t="s">
        <v>131</v>
      </c>
      <c r="C155" s="4" t="s">
        <v>132</v>
      </c>
      <c r="D155" s="4">
        <v>2.93</v>
      </c>
      <c r="E155" s="5" t="s">
        <v>14</v>
      </c>
      <c r="H155" s="5"/>
      <c r="I155" s="5"/>
      <c r="J155" s="5"/>
      <c r="K155" s="5"/>
    </row>
    <row r="156" spans="1:11" ht="13.2" x14ac:dyDescent="0.25">
      <c r="A156" s="4" t="s">
        <v>183</v>
      </c>
      <c r="B156" s="4" t="s">
        <v>134</v>
      </c>
      <c r="C156" s="4" t="s">
        <v>132</v>
      </c>
      <c r="D156" s="4">
        <v>2.82</v>
      </c>
      <c r="E156" s="5" t="s">
        <v>14</v>
      </c>
      <c r="H156" s="5"/>
      <c r="I156" s="5"/>
      <c r="J156" s="5"/>
      <c r="K156" s="5"/>
    </row>
    <row r="157" spans="1:11" ht="13.2" x14ac:dyDescent="0.25">
      <c r="A157" s="4" t="s">
        <v>184</v>
      </c>
      <c r="B157" s="4" t="s">
        <v>134</v>
      </c>
      <c r="C157" s="4" t="s">
        <v>132</v>
      </c>
      <c r="D157" s="4">
        <v>2.79</v>
      </c>
      <c r="E157" s="5" t="s">
        <v>14</v>
      </c>
      <c r="H157" s="5"/>
      <c r="I157" s="5"/>
      <c r="J157" s="5"/>
      <c r="K157" s="5"/>
    </row>
    <row r="158" spans="1:11" ht="13.2" x14ac:dyDescent="0.25">
      <c r="A158" s="4" t="s">
        <v>185</v>
      </c>
      <c r="B158" s="4" t="s">
        <v>131</v>
      </c>
      <c r="C158" s="4" t="s">
        <v>132</v>
      </c>
      <c r="D158" s="4">
        <v>2.5499999999999998</v>
      </c>
      <c r="E158" s="5" t="s">
        <v>14</v>
      </c>
      <c r="H158" s="5"/>
      <c r="I158" s="5"/>
      <c r="J158" s="5"/>
      <c r="K158" s="5"/>
    </row>
    <row r="159" spans="1:11" ht="13.2" x14ac:dyDescent="0.25">
      <c r="A159" s="4" t="s">
        <v>186</v>
      </c>
      <c r="B159" s="4" t="s">
        <v>131</v>
      </c>
      <c r="C159" s="4" t="s">
        <v>132</v>
      </c>
      <c r="D159" s="4">
        <v>2.54</v>
      </c>
      <c r="E159" s="5" t="s">
        <v>14</v>
      </c>
      <c r="H159" s="5"/>
      <c r="I159" s="5"/>
      <c r="J159" s="5"/>
      <c r="K159" s="5"/>
    </row>
    <row r="160" spans="1:11" ht="13.2" x14ac:dyDescent="0.25">
      <c r="A160" s="4" t="s">
        <v>187</v>
      </c>
      <c r="B160" s="4" t="s">
        <v>131</v>
      </c>
      <c r="C160" s="4" t="s">
        <v>132</v>
      </c>
      <c r="D160" s="4">
        <v>2.5099999999999998</v>
      </c>
      <c r="E160" s="5" t="s">
        <v>14</v>
      </c>
      <c r="H160" s="5"/>
      <c r="I160" s="5"/>
      <c r="J160" s="5"/>
      <c r="K160" s="5"/>
    </row>
    <row r="161" spans="1:11" ht="13.2" x14ac:dyDescent="0.25">
      <c r="A161" s="4" t="s">
        <v>188</v>
      </c>
      <c r="B161" s="4" t="s">
        <v>134</v>
      </c>
      <c r="C161" s="4" t="s">
        <v>132</v>
      </c>
      <c r="D161" s="4">
        <v>2.5</v>
      </c>
      <c r="E161" s="5" t="s">
        <v>14</v>
      </c>
      <c r="H161" s="5"/>
      <c r="I161" s="5"/>
      <c r="J161" s="5"/>
      <c r="K161" s="5"/>
    </row>
    <row r="162" spans="1:11" ht="13.2" x14ac:dyDescent="0.25">
      <c r="A162" s="4" t="s">
        <v>189</v>
      </c>
      <c r="B162" s="4" t="s">
        <v>131</v>
      </c>
      <c r="C162" s="4" t="s">
        <v>132</v>
      </c>
      <c r="D162" s="4">
        <v>1.82</v>
      </c>
      <c r="E162" s="5" t="s">
        <v>75</v>
      </c>
      <c r="H162" s="5"/>
      <c r="I162" s="5"/>
      <c r="J162" s="5"/>
      <c r="K162" s="5"/>
    </row>
    <row r="163" spans="1:11" ht="13.2" x14ac:dyDescent="0.25">
      <c r="A163" s="4" t="s">
        <v>190</v>
      </c>
      <c r="B163" s="4" t="s">
        <v>191</v>
      </c>
      <c r="C163" s="4" t="s">
        <v>192</v>
      </c>
      <c r="D163" s="4">
        <v>4.87</v>
      </c>
      <c r="E163" s="5" t="s">
        <v>9</v>
      </c>
      <c r="H163" s="5"/>
      <c r="I163" s="5"/>
      <c r="J163" s="5"/>
      <c r="K163" s="5"/>
    </row>
    <row r="164" spans="1:11" ht="13.2" x14ac:dyDescent="0.25">
      <c r="A164" s="4" t="s">
        <v>193</v>
      </c>
      <c r="B164" s="4" t="s">
        <v>191</v>
      </c>
      <c r="C164" s="4" t="s">
        <v>192</v>
      </c>
      <c r="D164" s="4">
        <v>4.8099999999999996</v>
      </c>
      <c r="E164" s="5" t="s">
        <v>11</v>
      </c>
      <c r="H164" s="5"/>
      <c r="I164" s="5"/>
      <c r="J164" s="5"/>
      <c r="K164" s="5"/>
    </row>
    <row r="165" spans="1:11" ht="13.2" x14ac:dyDescent="0.25">
      <c r="A165" s="4" t="s">
        <v>194</v>
      </c>
      <c r="B165" s="4" t="s">
        <v>191</v>
      </c>
      <c r="C165" s="4" t="s">
        <v>192</v>
      </c>
      <c r="D165" s="4">
        <v>4.78</v>
      </c>
      <c r="E165" s="5" t="s">
        <v>11</v>
      </c>
      <c r="H165" s="5"/>
      <c r="I165" s="5"/>
      <c r="J165" s="5"/>
      <c r="K165" s="5"/>
    </row>
    <row r="166" spans="1:11" ht="13.2" x14ac:dyDescent="0.25">
      <c r="A166" s="9" t="s">
        <v>195</v>
      </c>
      <c r="B166" s="4" t="s">
        <v>191</v>
      </c>
      <c r="C166" s="4" t="s">
        <v>192</v>
      </c>
      <c r="D166" s="4">
        <v>4.75</v>
      </c>
      <c r="E166" s="5" t="s">
        <v>11</v>
      </c>
      <c r="H166" s="5"/>
      <c r="I166" s="5"/>
      <c r="J166" s="5"/>
      <c r="K166" s="5"/>
    </row>
    <row r="167" spans="1:11" ht="13.2" x14ac:dyDescent="0.25">
      <c r="A167" s="4" t="s">
        <v>196</v>
      </c>
      <c r="B167" s="4" t="s">
        <v>191</v>
      </c>
      <c r="C167" s="4" t="s">
        <v>192</v>
      </c>
      <c r="D167" s="4">
        <v>4.7300000000000004</v>
      </c>
      <c r="E167" s="5" t="s">
        <v>11</v>
      </c>
      <c r="H167" s="5"/>
      <c r="I167" s="5"/>
      <c r="J167" s="5"/>
      <c r="K167" s="5"/>
    </row>
    <row r="168" spans="1:11" ht="13.2" x14ac:dyDescent="0.25">
      <c r="A168" s="4" t="s">
        <v>197</v>
      </c>
      <c r="B168" s="4" t="s">
        <v>191</v>
      </c>
      <c r="C168" s="4" t="s">
        <v>192</v>
      </c>
      <c r="D168" s="4">
        <v>4.4800000000000004</v>
      </c>
      <c r="E168" s="5" t="s">
        <v>14</v>
      </c>
      <c r="H168" s="5"/>
      <c r="I168" s="5"/>
      <c r="J168" s="5"/>
      <c r="K168" s="5"/>
    </row>
    <row r="169" spans="1:11" ht="13.2" x14ac:dyDescent="0.25">
      <c r="A169" s="4" t="s">
        <v>198</v>
      </c>
      <c r="B169" s="4" t="s">
        <v>191</v>
      </c>
      <c r="C169" s="4" t="s">
        <v>192</v>
      </c>
      <c r="D169" s="4">
        <v>3.64</v>
      </c>
      <c r="E169" s="5" t="s">
        <v>14</v>
      </c>
      <c r="H169" s="5"/>
      <c r="I169" s="5"/>
      <c r="J169" s="5"/>
      <c r="K169" s="5"/>
    </row>
    <row r="170" spans="1:11" ht="13.2" x14ac:dyDescent="0.25">
      <c r="A170" s="4" t="s">
        <v>199</v>
      </c>
      <c r="B170" s="4" t="s">
        <v>191</v>
      </c>
      <c r="C170" s="4" t="s">
        <v>192</v>
      </c>
      <c r="D170" s="4">
        <v>3.58</v>
      </c>
      <c r="E170" s="5" t="s">
        <v>14</v>
      </c>
      <c r="H170" s="5"/>
      <c r="I170" s="5"/>
      <c r="J170" s="5"/>
      <c r="K170" s="5"/>
    </row>
    <row r="171" spans="1:11" ht="13.2" x14ac:dyDescent="0.25">
      <c r="A171" s="4" t="s">
        <v>200</v>
      </c>
      <c r="B171" s="4" t="s">
        <v>191</v>
      </c>
      <c r="C171" s="4" t="s">
        <v>192</v>
      </c>
      <c r="D171" s="4">
        <v>3.37</v>
      </c>
      <c r="E171" s="5" t="s">
        <v>14</v>
      </c>
      <c r="H171" s="5"/>
      <c r="I171" s="5"/>
      <c r="J171" s="5"/>
      <c r="K171" s="5"/>
    </row>
    <row r="172" spans="1:11" ht="13.2" x14ac:dyDescent="0.25">
      <c r="A172" s="4" t="s">
        <v>201</v>
      </c>
      <c r="B172" s="4" t="s">
        <v>191</v>
      </c>
      <c r="C172" s="4" t="s">
        <v>192</v>
      </c>
      <c r="D172" s="4">
        <v>3.2</v>
      </c>
      <c r="E172" s="5" t="s">
        <v>14</v>
      </c>
      <c r="H172" s="5"/>
      <c r="I172" s="5"/>
      <c r="J172" s="5"/>
      <c r="K172" s="5"/>
    </row>
    <row r="173" spans="1:11" ht="13.2" x14ac:dyDescent="0.25">
      <c r="A173" s="4" t="s">
        <v>202</v>
      </c>
      <c r="B173" s="4" t="s">
        <v>191</v>
      </c>
      <c r="C173" s="4" t="s">
        <v>192</v>
      </c>
      <c r="D173" s="4">
        <v>3.15</v>
      </c>
      <c r="E173" s="5" t="s">
        <v>14</v>
      </c>
      <c r="H173" s="5"/>
      <c r="I173" s="5"/>
      <c r="J173" s="5"/>
      <c r="K173" s="5"/>
    </row>
    <row r="174" spans="1:11" ht="13.2" x14ac:dyDescent="0.25">
      <c r="A174" s="4" t="s">
        <v>203</v>
      </c>
      <c r="B174" s="4" t="s">
        <v>191</v>
      </c>
      <c r="C174" s="4" t="s">
        <v>192</v>
      </c>
      <c r="D174" s="4">
        <v>3.08</v>
      </c>
      <c r="E174" s="5" t="s">
        <v>14</v>
      </c>
      <c r="H174" s="5"/>
      <c r="I174" s="5"/>
      <c r="J174" s="5"/>
      <c r="K174" s="5"/>
    </row>
    <row r="175" spans="1:11" ht="13.2" x14ac:dyDescent="0.25">
      <c r="A175" s="4" t="s">
        <v>204</v>
      </c>
      <c r="B175" s="4" t="s">
        <v>191</v>
      </c>
      <c r="C175" s="4" t="s">
        <v>192</v>
      </c>
      <c r="D175" s="4">
        <v>2.82</v>
      </c>
      <c r="E175" s="5" t="s">
        <v>14</v>
      </c>
      <c r="H175" s="5"/>
      <c r="I175" s="5"/>
      <c r="J175" s="5"/>
      <c r="K175" s="5"/>
    </row>
    <row r="176" spans="1:11" ht="13.2" x14ac:dyDescent="0.25">
      <c r="A176" s="4" t="s">
        <v>205</v>
      </c>
      <c r="B176" s="4" t="s">
        <v>191</v>
      </c>
      <c r="C176" s="4" t="s">
        <v>206</v>
      </c>
      <c r="D176" s="4">
        <v>4.84</v>
      </c>
      <c r="E176" s="5" t="s">
        <v>9</v>
      </c>
      <c r="H176" s="5"/>
      <c r="I176" s="5"/>
      <c r="J176" s="5"/>
      <c r="K176" s="5"/>
    </row>
    <row r="177" spans="1:11" ht="13.2" x14ac:dyDescent="0.25">
      <c r="A177" s="4" t="s">
        <v>207</v>
      </c>
      <c r="B177" s="4" t="s">
        <v>19</v>
      </c>
      <c r="C177" s="4" t="s">
        <v>206</v>
      </c>
      <c r="D177" s="4">
        <v>4.7699999999999996</v>
      </c>
      <c r="E177" s="5" t="s">
        <v>11</v>
      </c>
      <c r="H177" s="5"/>
      <c r="I177" s="5"/>
      <c r="J177" s="5"/>
      <c r="K177" s="5"/>
    </row>
    <row r="178" spans="1:11" ht="13.2" x14ac:dyDescent="0.25">
      <c r="A178" s="4" t="s">
        <v>208</v>
      </c>
      <c r="B178" s="4" t="s">
        <v>191</v>
      </c>
      <c r="C178" s="4" t="s">
        <v>206</v>
      </c>
      <c r="D178" s="4">
        <v>4.76</v>
      </c>
      <c r="E178" s="5" t="s">
        <v>11</v>
      </c>
      <c r="H178" s="5"/>
      <c r="I178" s="5"/>
      <c r="J178" s="5"/>
      <c r="K178" s="5"/>
    </row>
    <row r="179" spans="1:11" ht="13.2" x14ac:dyDescent="0.25">
      <c r="A179" s="4" t="s">
        <v>209</v>
      </c>
      <c r="B179" s="4" t="s">
        <v>191</v>
      </c>
      <c r="C179" s="4" t="s">
        <v>206</v>
      </c>
      <c r="D179" s="4">
        <v>4.76</v>
      </c>
      <c r="E179" s="5" t="s">
        <v>11</v>
      </c>
      <c r="H179" s="5"/>
      <c r="I179" s="5"/>
      <c r="J179" s="5"/>
      <c r="K179" s="5"/>
    </row>
    <row r="180" spans="1:11" ht="13.2" x14ac:dyDescent="0.25">
      <c r="A180" s="4" t="s">
        <v>210</v>
      </c>
      <c r="B180" s="4" t="s">
        <v>191</v>
      </c>
      <c r="C180" s="4" t="s">
        <v>206</v>
      </c>
      <c r="D180" s="4">
        <v>4.76</v>
      </c>
      <c r="E180" s="5" t="s">
        <v>11</v>
      </c>
      <c r="H180" s="5"/>
      <c r="I180" s="5"/>
      <c r="J180" s="5"/>
      <c r="K180" s="5"/>
    </row>
    <row r="181" spans="1:11" ht="13.2" x14ac:dyDescent="0.25">
      <c r="A181" s="4" t="s">
        <v>211</v>
      </c>
      <c r="B181" s="4" t="s">
        <v>191</v>
      </c>
      <c r="C181" s="4" t="s">
        <v>206</v>
      </c>
      <c r="D181" s="4">
        <v>4.75</v>
      </c>
      <c r="E181" s="5" t="s">
        <v>14</v>
      </c>
      <c r="H181" s="5"/>
      <c r="I181" s="5"/>
      <c r="J181" s="5"/>
      <c r="K181" s="5"/>
    </row>
    <row r="182" spans="1:11" ht="13.2" x14ac:dyDescent="0.25">
      <c r="A182" s="4" t="s">
        <v>212</v>
      </c>
      <c r="B182" s="4" t="s">
        <v>80</v>
      </c>
      <c r="C182" s="4" t="s">
        <v>213</v>
      </c>
      <c r="D182" s="4">
        <v>4.16</v>
      </c>
      <c r="E182" s="5" t="s">
        <v>9</v>
      </c>
      <c r="H182" s="5"/>
      <c r="I182" s="5"/>
      <c r="J182" s="5"/>
      <c r="K182" s="5"/>
    </row>
    <row r="183" spans="1:11" ht="13.2" x14ac:dyDescent="0.25">
      <c r="A183" s="4" t="s">
        <v>214</v>
      </c>
      <c r="B183" s="4" t="s">
        <v>80</v>
      </c>
      <c r="C183" s="4" t="s">
        <v>213</v>
      </c>
      <c r="D183" s="4">
        <v>4.13</v>
      </c>
      <c r="E183" s="5" t="s">
        <v>21</v>
      </c>
      <c r="H183" s="5"/>
      <c r="I183" s="5"/>
      <c r="J183" s="5"/>
      <c r="K183" s="5"/>
    </row>
    <row r="184" spans="1:11" ht="13.2" x14ac:dyDescent="0.25">
      <c r="A184" s="4" t="s">
        <v>215</v>
      </c>
      <c r="B184" s="4" t="s">
        <v>80</v>
      </c>
      <c r="C184" s="4" t="s">
        <v>213</v>
      </c>
      <c r="D184" s="4">
        <v>4.12</v>
      </c>
      <c r="E184" s="5" t="s">
        <v>14</v>
      </c>
      <c r="H184" s="5"/>
      <c r="I184" s="5"/>
      <c r="J184" s="5"/>
      <c r="K184" s="5"/>
    </row>
    <row r="185" spans="1:11" ht="13.2" x14ac:dyDescent="0.25">
      <c r="A185" s="4" t="s">
        <v>216</v>
      </c>
      <c r="B185" s="4" t="s">
        <v>80</v>
      </c>
      <c r="C185" s="4" t="s">
        <v>213</v>
      </c>
      <c r="D185" s="4">
        <v>4.07</v>
      </c>
      <c r="E185" s="5" t="s">
        <v>14</v>
      </c>
      <c r="H185" s="5"/>
      <c r="I185" s="5"/>
      <c r="J185" s="5"/>
      <c r="K185" s="5"/>
    </row>
    <row r="186" spans="1:11" ht="13.2" x14ac:dyDescent="0.25">
      <c r="A186" s="4" t="s">
        <v>217</v>
      </c>
      <c r="B186" s="4" t="s">
        <v>19</v>
      </c>
      <c r="C186" s="4" t="s">
        <v>218</v>
      </c>
      <c r="D186" s="4">
        <v>4.47</v>
      </c>
      <c r="E186" s="5" t="s">
        <v>21</v>
      </c>
      <c r="H186" s="5"/>
      <c r="I186" s="5"/>
      <c r="J186" s="5"/>
      <c r="K186" s="5"/>
    </row>
    <row r="187" spans="1:11" ht="13.2" x14ac:dyDescent="0.25">
      <c r="A187" s="4" t="s">
        <v>219</v>
      </c>
      <c r="B187" s="4" t="s">
        <v>103</v>
      </c>
      <c r="C187" s="4" t="s">
        <v>218</v>
      </c>
      <c r="D187" s="4">
        <v>4.29</v>
      </c>
      <c r="E187" s="5" t="s">
        <v>21</v>
      </c>
      <c r="H187" s="5"/>
      <c r="I187" s="5"/>
      <c r="J187" s="5"/>
      <c r="K187" s="5"/>
    </row>
    <row r="188" spans="1:11" ht="13.2" x14ac:dyDescent="0.25">
      <c r="A188" s="4" t="s">
        <v>220</v>
      </c>
      <c r="B188" s="4" t="s">
        <v>103</v>
      </c>
      <c r="C188" s="4" t="s">
        <v>218</v>
      </c>
      <c r="D188" s="4">
        <v>4.07</v>
      </c>
      <c r="E188" s="5" t="s">
        <v>21</v>
      </c>
      <c r="H188" s="5"/>
      <c r="I188" s="5"/>
      <c r="J188" s="5"/>
      <c r="K188" s="5"/>
    </row>
    <row r="189" spans="1:11" ht="13.2" x14ac:dyDescent="0.25">
      <c r="A189" s="4" t="s">
        <v>221</v>
      </c>
      <c r="B189" s="4" t="s">
        <v>103</v>
      </c>
      <c r="C189" s="4" t="s">
        <v>218</v>
      </c>
      <c r="D189" s="4">
        <v>3.9</v>
      </c>
      <c r="E189" s="5" t="s">
        <v>9</v>
      </c>
      <c r="H189" s="5"/>
      <c r="I189" s="5"/>
      <c r="J189" s="5"/>
      <c r="K189" s="5"/>
    </row>
    <row r="190" spans="1:11" ht="13.2" x14ac:dyDescent="0.25">
      <c r="A190" s="4" t="s">
        <v>222</v>
      </c>
      <c r="B190" s="4" t="s">
        <v>103</v>
      </c>
      <c r="C190" s="4" t="s">
        <v>218</v>
      </c>
      <c r="D190" s="4">
        <v>3.78</v>
      </c>
      <c r="E190" s="5" t="s">
        <v>14</v>
      </c>
      <c r="H190" s="5"/>
      <c r="I190" s="5"/>
      <c r="J190" s="5"/>
      <c r="K190" s="5"/>
    </row>
    <row r="191" spans="1:11" ht="13.2" x14ac:dyDescent="0.25">
      <c r="A191" s="4" t="s">
        <v>223</v>
      </c>
      <c r="B191" s="4" t="s">
        <v>103</v>
      </c>
      <c r="C191" s="4" t="s">
        <v>218</v>
      </c>
      <c r="D191" s="4">
        <v>3.76</v>
      </c>
      <c r="E191" s="5" t="s">
        <v>14</v>
      </c>
      <c r="H191" s="5"/>
      <c r="I191" s="5"/>
      <c r="J191" s="5"/>
      <c r="K191" s="5"/>
    </row>
    <row r="192" spans="1:11" ht="13.2" x14ac:dyDescent="0.25">
      <c r="A192" s="4" t="s">
        <v>224</v>
      </c>
      <c r="B192" s="4" t="s">
        <v>103</v>
      </c>
      <c r="C192" s="4" t="s">
        <v>218</v>
      </c>
      <c r="D192" s="4">
        <v>3.41</v>
      </c>
      <c r="E192" s="5" t="s">
        <v>14</v>
      </c>
      <c r="H192" s="5"/>
      <c r="I192" s="5"/>
      <c r="J192" s="5"/>
      <c r="K192" s="5"/>
    </row>
    <row r="193" spans="1:11" ht="13.2" x14ac:dyDescent="0.25">
      <c r="A193" s="4" t="s">
        <v>225</v>
      </c>
      <c r="B193" s="4" t="s">
        <v>103</v>
      </c>
      <c r="C193" s="4" t="s">
        <v>218</v>
      </c>
      <c r="D193" s="4">
        <v>3.37</v>
      </c>
      <c r="E193" s="5" t="s">
        <v>14</v>
      </c>
      <c r="H193" s="5"/>
      <c r="I193" s="5"/>
      <c r="J193" s="5"/>
      <c r="K193" s="5"/>
    </row>
    <row r="194" spans="1:11" ht="13.2" x14ac:dyDescent="0.25">
      <c r="A194" s="4" t="s">
        <v>226</v>
      </c>
      <c r="B194" s="4" t="s">
        <v>103</v>
      </c>
      <c r="C194" s="4" t="s">
        <v>218</v>
      </c>
      <c r="D194" s="4">
        <v>3.11</v>
      </c>
      <c r="E194" s="5" t="s">
        <v>14</v>
      </c>
      <c r="H194" s="5"/>
      <c r="I194" s="5"/>
      <c r="J194" s="5"/>
      <c r="K194" s="5"/>
    </row>
    <row r="195" spans="1:11" ht="13.2" x14ac:dyDescent="0.25">
      <c r="A195" s="9" t="s">
        <v>227</v>
      </c>
      <c r="B195" s="4" t="s">
        <v>7</v>
      </c>
      <c r="C195" s="4" t="s">
        <v>218</v>
      </c>
      <c r="D195" s="4">
        <v>2.99</v>
      </c>
      <c r="E195" s="5" t="s">
        <v>21</v>
      </c>
      <c r="H195" s="5"/>
      <c r="I195" s="5"/>
      <c r="J195" s="5"/>
      <c r="K195" s="5"/>
    </row>
    <row r="196" spans="1:11" ht="13.2" x14ac:dyDescent="0.25">
      <c r="A196" s="4" t="s">
        <v>228</v>
      </c>
      <c r="B196" s="4" t="s">
        <v>103</v>
      </c>
      <c r="C196" s="4" t="s">
        <v>218</v>
      </c>
      <c r="D196" s="4">
        <v>2.86</v>
      </c>
      <c r="E196" s="5" t="s">
        <v>14</v>
      </c>
      <c r="H196" s="5"/>
      <c r="I196" s="5"/>
      <c r="J196" s="5"/>
      <c r="K196" s="5"/>
    </row>
    <row r="197" spans="1:11" ht="13.2" x14ac:dyDescent="0.25">
      <c r="A197" s="4" t="s">
        <v>229</v>
      </c>
      <c r="B197" s="4" t="s">
        <v>103</v>
      </c>
      <c r="C197" s="4" t="s">
        <v>218</v>
      </c>
      <c r="D197" s="4">
        <v>2.82</v>
      </c>
      <c r="E197" s="5" t="s">
        <v>14</v>
      </c>
      <c r="H197" s="5"/>
      <c r="I197" s="5"/>
      <c r="J197" s="5"/>
      <c r="K197" s="5"/>
    </row>
    <row r="198" spans="1:11" ht="13.2" x14ac:dyDescent="0.25">
      <c r="A198" s="4" t="s">
        <v>230</v>
      </c>
      <c r="B198" s="4" t="s">
        <v>7</v>
      </c>
      <c r="C198" s="4" t="s">
        <v>218</v>
      </c>
      <c r="D198" s="4">
        <v>2.81</v>
      </c>
      <c r="E198" s="5" t="s">
        <v>21</v>
      </c>
      <c r="H198" s="5"/>
      <c r="I198" s="5"/>
      <c r="J198" s="5"/>
      <c r="K198" s="5"/>
    </row>
    <row r="199" spans="1:11" ht="13.2" x14ac:dyDescent="0.25">
      <c r="A199" s="4" t="s">
        <v>231</v>
      </c>
      <c r="B199" s="4" t="s">
        <v>103</v>
      </c>
      <c r="C199" s="4" t="s">
        <v>218</v>
      </c>
      <c r="D199" s="4">
        <v>2.81</v>
      </c>
      <c r="E199" s="5" t="s">
        <v>21</v>
      </c>
      <c r="H199" s="5"/>
      <c r="I199" s="5"/>
      <c r="J199" s="5"/>
      <c r="K199" s="5"/>
    </row>
    <row r="200" spans="1:11" ht="13.2" x14ac:dyDescent="0.25">
      <c r="A200" s="4" t="s">
        <v>232</v>
      </c>
      <c r="B200" s="4" t="s">
        <v>103</v>
      </c>
      <c r="C200" s="4" t="s">
        <v>218</v>
      </c>
      <c r="D200" s="4">
        <v>2.54</v>
      </c>
      <c r="E200" s="5" t="s">
        <v>14</v>
      </c>
      <c r="H200" s="5"/>
      <c r="I200" s="5"/>
      <c r="J200" s="5"/>
      <c r="K200" s="5"/>
    </row>
    <row r="201" spans="1:11" ht="13.2" x14ac:dyDescent="0.25">
      <c r="A201" s="4" t="s">
        <v>233</v>
      </c>
      <c r="B201" s="4" t="s">
        <v>103</v>
      </c>
      <c r="C201" s="4" t="s">
        <v>218</v>
      </c>
      <c r="D201" s="4">
        <v>2.2400000000000002</v>
      </c>
      <c r="E201" s="5" t="s">
        <v>75</v>
      </c>
      <c r="H201" s="5"/>
      <c r="I201" s="5"/>
      <c r="J201" s="5"/>
      <c r="K201" s="5"/>
    </row>
    <row r="202" spans="1:11" ht="13.2" x14ac:dyDescent="0.25">
      <c r="A202" s="4" t="s">
        <v>234</v>
      </c>
      <c r="B202" s="4" t="s">
        <v>118</v>
      </c>
      <c r="C202" s="4" t="s">
        <v>235</v>
      </c>
      <c r="D202" s="4">
        <v>4.5999999999999996</v>
      </c>
      <c r="E202" s="5" t="s">
        <v>21</v>
      </c>
      <c r="H202" s="5"/>
      <c r="I202" s="5"/>
      <c r="J202" s="5"/>
      <c r="K202" s="5"/>
    </row>
    <row r="203" spans="1:11" ht="13.2" x14ac:dyDescent="0.25">
      <c r="A203" s="4" t="s">
        <v>236</v>
      </c>
      <c r="B203" s="4" t="s">
        <v>118</v>
      </c>
      <c r="C203" s="4" t="s">
        <v>235</v>
      </c>
      <c r="D203" s="4">
        <v>4.51</v>
      </c>
      <c r="E203" s="5" t="s">
        <v>21</v>
      </c>
      <c r="H203" s="5"/>
      <c r="I203" s="5"/>
      <c r="J203" s="5"/>
      <c r="K203" s="5"/>
    </row>
    <row r="204" spans="1:11" ht="13.2" x14ac:dyDescent="0.25">
      <c r="A204" s="4" t="s">
        <v>237</v>
      </c>
      <c r="B204" s="4" t="s">
        <v>118</v>
      </c>
      <c r="C204" s="4" t="s">
        <v>235</v>
      </c>
      <c r="D204" s="4">
        <v>4.45</v>
      </c>
      <c r="E204" s="5" t="s">
        <v>21</v>
      </c>
      <c r="H204" s="5"/>
      <c r="I204" s="5"/>
      <c r="J204" s="5"/>
      <c r="K204" s="5"/>
    </row>
    <row r="205" spans="1:11" ht="13.2" x14ac:dyDescent="0.25">
      <c r="A205" s="4" t="s">
        <v>238</v>
      </c>
      <c r="B205" s="4" t="s">
        <v>118</v>
      </c>
      <c r="C205" s="4" t="s">
        <v>235</v>
      </c>
      <c r="D205" s="4">
        <v>4.37</v>
      </c>
      <c r="E205" s="5" t="s">
        <v>21</v>
      </c>
      <c r="H205" s="5"/>
      <c r="I205" s="5"/>
      <c r="J205" s="5"/>
      <c r="K205" s="5"/>
    </row>
    <row r="206" spans="1:11" ht="13.2" x14ac:dyDescent="0.25">
      <c r="A206" s="4" t="s">
        <v>239</v>
      </c>
      <c r="B206" s="4" t="s">
        <v>118</v>
      </c>
      <c r="C206" s="4" t="s">
        <v>235</v>
      </c>
      <c r="D206" s="4">
        <v>4.16</v>
      </c>
      <c r="E206" s="5" t="s">
        <v>11</v>
      </c>
      <c r="H206" s="5"/>
      <c r="I206" s="5"/>
      <c r="J206" s="5"/>
      <c r="K206" s="5"/>
    </row>
    <row r="207" spans="1:11" ht="13.2" x14ac:dyDescent="0.25">
      <c r="A207" s="4" t="s">
        <v>240</v>
      </c>
      <c r="B207" s="4" t="s">
        <v>172</v>
      </c>
      <c r="C207" s="4" t="s">
        <v>235</v>
      </c>
      <c r="D207" s="4">
        <v>4.1100000000000003</v>
      </c>
      <c r="E207" s="5" t="s">
        <v>21</v>
      </c>
      <c r="H207" s="5"/>
      <c r="I207" s="5"/>
      <c r="J207" s="5"/>
      <c r="K207" s="5"/>
    </row>
    <row r="208" spans="1:11" ht="13.2" x14ac:dyDescent="0.25">
      <c r="A208" s="4" t="s">
        <v>241</v>
      </c>
      <c r="B208" s="4" t="s">
        <v>118</v>
      </c>
      <c r="C208" s="4" t="s">
        <v>235</v>
      </c>
      <c r="D208" s="4">
        <v>4.09</v>
      </c>
      <c r="E208" s="5" t="s">
        <v>21</v>
      </c>
      <c r="H208" s="5"/>
      <c r="I208" s="5"/>
      <c r="J208" s="5"/>
      <c r="K208" s="5"/>
    </row>
    <row r="209" spans="1:11" ht="13.2" x14ac:dyDescent="0.25">
      <c r="A209" s="4" t="s">
        <v>242</v>
      </c>
      <c r="B209" s="4" t="s">
        <v>118</v>
      </c>
      <c r="C209" s="4" t="s">
        <v>235</v>
      </c>
      <c r="D209" s="4">
        <v>4.04</v>
      </c>
      <c r="E209" s="5" t="s">
        <v>11</v>
      </c>
      <c r="H209" s="5"/>
      <c r="I209" s="5"/>
      <c r="J209" s="5"/>
      <c r="K209" s="5"/>
    </row>
    <row r="210" spans="1:11" ht="13.2" x14ac:dyDescent="0.25">
      <c r="A210" s="9" t="s">
        <v>243</v>
      </c>
      <c r="B210" s="4" t="s">
        <v>118</v>
      </c>
      <c r="C210" s="4" t="s">
        <v>235</v>
      </c>
      <c r="D210" s="4">
        <v>4.04</v>
      </c>
      <c r="E210" s="5" t="s">
        <v>9</v>
      </c>
      <c r="H210" s="5"/>
      <c r="I210" s="5"/>
      <c r="J210" s="5"/>
      <c r="K210" s="5"/>
    </row>
    <row r="211" spans="1:11" ht="13.2" x14ac:dyDescent="0.25">
      <c r="A211" s="4" t="s">
        <v>244</v>
      </c>
      <c r="B211" s="4" t="s">
        <v>118</v>
      </c>
      <c r="C211" s="4" t="s">
        <v>235</v>
      </c>
      <c r="D211" s="4">
        <v>3.92</v>
      </c>
      <c r="E211" s="5" t="s">
        <v>14</v>
      </c>
      <c r="H211" s="5"/>
      <c r="I211" s="5"/>
      <c r="J211" s="5"/>
      <c r="K211" s="5"/>
    </row>
    <row r="212" spans="1:11" ht="13.2" x14ac:dyDescent="0.25">
      <c r="A212" s="4" t="s">
        <v>245</v>
      </c>
      <c r="B212" s="4" t="s">
        <v>172</v>
      </c>
      <c r="C212" s="4" t="s">
        <v>235</v>
      </c>
      <c r="D212" s="4">
        <v>3.84</v>
      </c>
      <c r="E212" s="5" t="s">
        <v>21</v>
      </c>
      <c r="H212" s="5"/>
      <c r="I212" s="5"/>
      <c r="J212" s="5"/>
      <c r="K212" s="5"/>
    </row>
    <row r="213" spans="1:11" ht="13.2" x14ac:dyDescent="0.25">
      <c r="A213" s="4" t="s">
        <v>246</v>
      </c>
      <c r="B213" s="4" t="s">
        <v>118</v>
      </c>
      <c r="C213" s="4" t="s">
        <v>235</v>
      </c>
      <c r="D213" s="4">
        <v>3.82</v>
      </c>
      <c r="E213" s="5" t="s">
        <v>14</v>
      </c>
      <c r="H213" s="5"/>
      <c r="I213" s="5"/>
      <c r="J213" s="5"/>
      <c r="K213" s="5"/>
    </row>
    <row r="214" spans="1:11" ht="13.2" x14ac:dyDescent="0.25">
      <c r="A214" s="4" t="s">
        <v>247</v>
      </c>
      <c r="B214" s="4" t="s">
        <v>118</v>
      </c>
      <c r="C214" s="4" t="s">
        <v>235</v>
      </c>
      <c r="D214" s="4">
        <v>3.75</v>
      </c>
      <c r="E214" s="5" t="s">
        <v>21</v>
      </c>
      <c r="H214" s="5"/>
      <c r="I214" s="5"/>
      <c r="J214" s="5"/>
      <c r="K214" s="5"/>
    </row>
    <row r="215" spans="1:11" ht="13.2" x14ac:dyDescent="0.25">
      <c r="A215" s="4" t="s">
        <v>248</v>
      </c>
      <c r="B215" s="4" t="s">
        <v>118</v>
      </c>
      <c r="C215" s="4" t="s">
        <v>235</v>
      </c>
      <c r="D215" s="4">
        <v>3.75</v>
      </c>
      <c r="E215" s="5" t="s">
        <v>14</v>
      </c>
      <c r="H215" s="5"/>
      <c r="I215" s="5"/>
      <c r="J215" s="5"/>
      <c r="K215" s="5"/>
    </row>
    <row r="216" spans="1:11" ht="13.2" x14ac:dyDescent="0.25">
      <c r="A216" s="4" t="s">
        <v>249</v>
      </c>
      <c r="B216" s="4" t="s">
        <v>118</v>
      </c>
      <c r="C216" s="4" t="s">
        <v>235</v>
      </c>
      <c r="D216" s="4">
        <v>3.73</v>
      </c>
      <c r="E216" s="5" t="s">
        <v>14</v>
      </c>
      <c r="H216" s="5"/>
      <c r="I216" s="5"/>
      <c r="J216" s="5"/>
      <c r="K216" s="5"/>
    </row>
    <row r="217" spans="1:11" ht="13.2" x14ac:dyDescent="0.25">
      <c r="A217" s="4" t="s">
        <v>250</v>
      </c>
      <c r="B217" s="4" t="s">
        <v>118</v>
      </c>
      <c r="C217" s="4" t="s">
        <v>235</v>
      </c>
      <c r="D217" s="4">
        <v>3.7</v>
      </c>
      <c r="E217" s="5" t="s">
        <v>14</v>
      </c>
      <c r="H217" s="5"/>
      <c r="I217" s="5"/>
      <c r="J217" s="5"/>
      <c r="K217" s="5"/>
    </row>
    <row r="218" spans="1:11" ht="13.2" x14ac:dyDescent="0.25">
      <c r="A218" s="4" t="s">
        <v>251</v>
      </c>
      <c r="B218" s="4" t="s">
        <v>172</v>
      </c>
      <c r="C218" s="4" t="s">
        <v>235</v>
      </c>
      <c r="D218" s="4">
        <v>3.38</v>
      </c>
      <c r="E218" s="5" t="s">
        <v>21</v>
      </c>
      <c r="H218" s="5"/>
      <c r="I218" s="5"/>
      <c r="J218" s="5"/>
      <c r="K218" s="5"/>
    </row>
    <row r="219" spans="1:11" ht="13.2" x14ac:dyDescent="0.25">
      <c r="A219" s="4" t="s">
        <v>252</v>
      </c>
      <c r="B219" s="4" t="s">
        <v>118</v>
      </c>
      <c r="C219" s="4" t="s">
        <v>235</v>
      </c>
      <c r="D219" s="4">
        <v>3.36</v>
      </c>
      <c r="E219" s="5" t="s">
        <v>14</v>
      </c>
      <c r="H219" s="5"/>
      <c r="I219" s="5"/>
      <c r="J219" s="5"/>
      <c r="K219" s="5"/>
    </row>
    <row r="220" spans="1:11" ht="13.2" x14ac:dyDescent="0.25">
      <c r="A220" s="4" t="s">
        <v>253</v>
      </c>
      <c r="B220" s="4" t="s">
        <v>118</v>
      </c>
      <c r="C220" s="4" t="s">
        <v>235</v>
      </c>
      <c r="D220" s="4">
        <v>2.9</v>
      </c>
      <c r="E220" s="5" t="s">
        <v>21</v>
      </c>
      <c r="H220" s="5"/>
      <c r="I220" s="5"/>
      <c r="J220" s="5"/>
      <c r="K220" s="5"/>
    </row>
    <row r="221" spans="1:11" ht="13.2" x14ac:dyDescent="0.25">
      <c r="A221" s="4" t="s">
        <v>254</v>
      </c>
      <c r="B221" s="4" t="s">
        <v>255</v>
      </c>
      <c r="C221" s="4" t="s">
        <v>256</v>
      </c>
      <c r="D221" s="4">
        <v>4.6500000000000004</v>
      </c>
      <c r="E221" s="5" t="s">
        <v>9</v>
      </c>
      <c r="H221" s="5"/>
      <c r="I221" s="5"/>
      <c r="J221" s="5"/>
      <c r="K221" s="5"/>
    </row>
    <row r="222" spans="1:11" ht="13.2" x14ac:dyDescent="0.25">
      <c r="A222" s="4" t="s">
        <v>257</v>
      </c>
      <c r="B222" s="4" t="s">
        <v>255</v>
      </c>
      <c r="C222" s="4" t="s">
        <v>256</v>
      </c>
      <c r="D222" s="4">
        <v>4.6100000000000003</v>
      </c>
      <c r="E222" s="5" t="s">
        <v>9</v>
      </c>
      <c r="H222" s="5"/>
      <c r="I222" s="5"/>
      <c r="J222" s="5"/>
      <c r="K222" s="5"/>
    </row>
    <row r="223" spans="1:11" ht="13.2" x14ac:dyDescent="0.25">
      <c r="A223" s="4" t="s">
        <v>258</v>
      </c>
      <c r="B223" s="4" t="s">
        <v>255</v>
      </c>
      <c r="C223" s="4" t="s">
        <v>256</v>
      </c>
      <c r="D223" s="4">
        <v>4.5999999999999996</v>
      </c>
      <c r="E223" s="5" t="s">
        <v>11</v>
      </c>
      <c r="H223" s="5"/>
      <c r="I223" s="5"/>
      <c r="J223" s="5"/>
      <c r="K223" s="5"/>
    </row>
    <row r="224" spans="1:11" ht="13.2" x14ac:dyDescent="0.25">
      <c r="A224" s="4" t="s">
        <v>259</v>
      </c>
      <c r="B224" s="4" t="s">
        <v>255</v>
      </c>
      <c r="C224" s="4" t="s">
        <v>256</v>
      </c>
      <c r="D224" s="4">
        <v>4.57</v>
      </c>
      <c r="E224" s="5" t="s">
        <v>11</v>
      </c>
      <c r="H224" s="5"/>
      <c r="I224" s="5"/>
      <c r="J224" s="5"/>
      <c r="K224" s="5"/>
    </row>
    <row r="225" spans="1:11" ht="13.2" x14ac:dyDescent="0.25">
      <c r="A225" s="9" t="s">
        <v>260</v>
      </c>
      <c r="B225" s="4" t="s">
        <v>255</v>
      </c>
      <c r="C225" s="4" t="s">
        <v>256</v>
      </c>
      <c r="D225" s="4">
        <v>4.5599999999999996</v>
      </c>
      <c r="E225" s="5" t="s">
        <v>11</v>
      </c>
      <c r="H225" s="5"/>
      <c r="I225" s="5"/>
      <c r="J225" s="5"/>
      <c r="K225" s="5"/>
    </row>
    <row r="226" spans="1:11" ht="13.2" x14ac:dyDescent="0.25">
      <c r="A226" s="4" t="s">
        <v>261</v>
      </c>
      <c r="B226" s="4" t="s">
        <v>255</v>
      </c>
      <c r="C226" s="4" t="s">
        <v>256</v>
      </c>
      <c r="D226" s="4">
        <v>4.55</v>
      </c>
      <c r="E226" s="5" t="s">
        <v>11</v>
      </c>
      <c r="H226" s="5"/>
      <c r="I226" s="5"/>
      <c r="J226" s="5"/>
      <c r="K226" s="5"/>
    </row>
    <row r="227" spans="1:11" ht="13.2" x14ac:dyDescent="0.25">
      <c r="A227" s="4" t="s">
        <v>262</v>
      </c>
      <c r="B227" s="4" t="s">
        <v>255</v>
      </c>
      <c r="C227" s="4" t="s">
        <v>256</v>
      </c>
      <c r="D227" s="4">
        <v>4.54</v>
      </c>
      <c r="E227" s="5" t="s">
        <v>11</v>
      </c>
      <c r="H227" s="5"/>
      <c r="I227" s="5"/>
      <c r="J227" s="5"/>
      <c r="K227" s="5"/>
    </row>
    <row r="228" spans="1:11" ht="13.2" x14ac:dyDescent="0.25">
      <c r="A228" s="4" t="s">
        <v>263</v>
      </c>
      <c r="B228" s="4" t="s">
        <v>255</v>
      </c>
      <c r="C228" s="4" t="s">
        <v>256</v>
      </c>
      <c r="D228" s="4">
        <v>4.53</v>
      </c>
      <c r="E228" s="5" t="s">
        <v>11</v>
      </c>
      <c r="H228" s="5"/>
      <c r="I228" s="5"/>
      <c r="J228" s="5"/>
      <c r="K228" s="5"/>
    </row>
    <row r="229" spans="1:11" ht="13.2" x14ac:dyDescent="0.25">
      <c r="A229" s="4" t="s">
        <v>264</v>
      </c>
      <c r="B229" s="4" t="s">
        <v>255</v>
      </c>
      <c r="C229" s="4" t="s">
        <v>256</v>
      </c>
      <c r="D229" s="4">
        <v>4.5199999999999996</v>
      </c>
      <c r="E229" s="5" t="s">
        <v>11</v>
      </c>
      <c r="H229" s="5"/>
      <c r="I229" s="5"/>
      <c r="J229" s="5"/>
      <c r="K229" s="5"/>
    </row>
    <row r="230" spans="1:11" ht="13.2" x14ac:dyDescent="0.25">
      <c r="A230" s="4" t="s">
        <v>265</v>
      </c>
      <c r="B230" s="4" t="s">
        <v>255</v>
      </c>
      <c r="C230" s="4" t="s">
        <v>256</v>
      </c>
      <c r="D230" s="4">
        <v>4.38</v>
      </c>
      <c r="E230" s="5" t="s">
        <v>11</v>
      </c>
      <c r="H230" s="5"/>
      <c r="I230" s="5"/>
      <c r="J230" s="5"/>
      <c r="K230" s="5"/>
    </row>
    <row r="231" spans="1:11" ht="13.2" x14ac:dyDescent="0.25">
      <c r="A231" s="4" t="s">
        <v>266</v>
      </c>
      <c r="B231" s="4" t="s">
        <v>255</v>
      </c>
      <c r="C231" s="4" t="s">
        <v>256</v>
      </c>
      <c r="D231" s="4">
        <v>4.37</v>
      </c>
      <c r="E231" s="5" t="s">
        <v>11</v>
      </c>
      <c r="H231" s="5"/>
      <c r="I231" s="5"/>
      <c r="J231" s="5"/>
      <c r="K231" s="5"/>
    </row>
    <row r="232" spans="1:11" ht="13.2" x14ac:dyDescent="0.25">
      <c r="A232" s="4" t="s">
        <v>267</v>
      </c>
      <c r="B232" s="4" t="s">
        <v>255</v>
      </c>
      <c r="C232" s="4" t="s">
        <v>256</v>
      </c>
      <c r="D232" s="4">
        <v>4.3099999999999996</v>
      </c>
      <c r="E232" s="5" t="s">
        <v>11</v>
      </c>
      <c r="H232" s="5"/>
      <c r="I232" s="5"/>
      <c r="J232" s="5"/>
      <c r="K232" s="5"/>
    </row>
    <row r="233" spans="1:11" ht="13.2" x14ac:dyDescent="0.25">
      <c r="A233" s="4" t="s">
        <v>268</v>
      </c>
      <c r="B233" s="4" t="s">
        <v>255</v>
      </c>
      <c r="C233" s="4" t="s">
        <v>256</v>
      </c>
      <c r="D233" s="4">
        <v>4.3099999999999996</v>
      </c>
      <c r="E233" s="5" t="s">
        <v>11</v>
      </c>
      <c r="H233" s="5"/>
      <c r="I233" s="5"/>
      <c r="J233" s="5"/>
      <c r="K233" s="5"/>
    </row>
    <row r="234" spans="1:11" ht="13.2" x14ac:dyDescent="0.25">
      <c r="A234" s="4" t="s">
        <v>269</v>
      </c>
      <c r="B234" s="4" t="s">
        <v>255</v>
      </c>
      <c r="C234" s="4" t="s">
        <v>256</v>
      </c>
      <c r="D234" s="4">
        <v>4.29</v>
      </c>
      <c r="E234" s="5" t="s">
        <v>14</v>
      </c>
      <c r="H234" s="5"/>
      <c r="I234" s="5"/>
      <c r="J234" s="5"/>
      <c r="K234" s="5"/>
    </row>
    <row r="235" spans="1:11" ht="13.2" x14ac:dyDescent="0.25">
      <c r="A235" s="4" t="s">
        <v>270</v>
      </c>
      <c r="B235" s="4" t="s">
        <v>255</v>
      </c>
      <c r="C235" s="4" t="s">
        <v>256</v>
      </c>
      <c r="D235" s="4">
        <v>4.2300000000000004</v>
      </c>
      <c r="E235" s="5" t="s">
        <v>14</v>
      </c>
      <c r="H235" s="5"/>
      <c r="I235" s="5"/>
      <c r="J235" s="5"/>
      <c r="K235" s="5"/>
    </row>
    <row r="236" spans="1:11" ht="13.2" x14ac:dyDescent="0.25">
      <c r="A236" s="4" t="s">
        <v>271</v>
      </c>
      <c r="B236" s="4" t="s">
        <v>255</v>
      </c>
      <c r="C236" s="4" t="s">
        <v>256</v>
      </c>
      <c r="D236" s="4">
        <v>4.2300000000000004</v>
      </c>
      <c r="E236" s="5" t="s">
        <v>14</v>
      </c>
      <c r="H236" s="5"/>
      <c r="I236" s="5"/>
      <c r="J236" s="5"/>
      <c r="K236" s="5"/>
    </row>
    <row r="237" spans="1:11" ht="13.2" x14ac:dyDescent="0.25">
      <c r="A237" s="4" t="s">
        <v>272</v>
      </c>
      <c r="B237" s="4" t="s">
        <v>255</v>
      </c>
      <c r="C237" s="4" t="s">
        <v>256</v>
      </c>
      <c r="D237" s="4">
        <v>4.22</v>
      </c>
      <c r="E237" s="5" t="s">
        <v>14</v>
      </c>
      <c r="H237" s="5"/>
      <c r="I237" s="5"/>
      <c r="J237" s="5"/>
      <c r="K237" s="5"/>
    </row>
    <row r="238" spans="1:11" ht="13.2" x14ac:dyDescent="0.25">
      <c r="A238" s="4" t="s">
        <v>273</v>
      </c>
      <c r="B238" s="4" t="s">
        <v>255</v>
      </c>
      <c r="C238" s="4" t="s">
        <v>256</v>
      </c>
      <c r="D238" s="4">
        <v>4.1500000000000004</v>
      </c>
      <c r="E238" s="5" t="s">
        <v>14</v>
      </c>
      <c r="H238" s="5"/>
      <c r="I238" s="5"/>
      <c r="J238" s="5"/>
      <c r="K238" s="5"/>
    </row>
    <row r="239" spans="1:11" ht="13.2" x14ac:dyDescent="0.25">
      <c r="A239" s="4" t="s">
        <v>274</v>
      </c>
      <c r="B239" s="4" t="s">
        <v>255</v>
      </c>
      <c r="C239" s="4" t="s">
        <v>256</v>
      </c>
      <c r="D239" s="4">
        <v>4.1399999999999997</v>
      </c>
      <c r="E239" s="5" t="s">
        <v>14</v>
      </c>
      <c r="H239" s="5"/>
      <c r="I239" s="5"/>
      <c r="J239" s="5"/>
      <c r="K239" s="5"/>
    </row>
    <row r="240" spans="1:11" ht="13.2" x14ac:dyDescent="0.25">
      <c r="A240" s="4" t="s">
        <v>275</v>
      </c>
      <c r="B240" s="4" t="s">
        <v>255</v>
      </c>
      <c r="C240" s="4" t="s">
        <v>256</v>
      </c>
      <c r="D240" s="4">
        <v>4.1100000000000003</v>
      </c>
      <c r="E240" s="5" t="s">
        <v>14</v>
      </c>
      <c r="H240" s="5"/>
      <c r="I240" s="5"/>
      <c r="J240" s="5"/>
      <c r="K240" s="5"/>
    </row>
    <row r="241" spans="1:11" ht="13.2" x14ac:dyDescent="0.25">
      <c r="A241" s="9" t="s">
        <v>276</v>
      </c>
      <c r="B241" s="4" t="s">
        <v>255</v>
      </c>
      <c r="C241" s="4" t="s">
        <v>256</v>
      </c>
      <c r="D241" s="4">
        <v>4.1100000000000003</v>
      </c>
      <c r="E241" s="5" t="s">
        <v>14</v>
      </c>
      <c r="H241" s="5"/>
      <c r="I241" s="5"/>
      <c r="J241" s="5"/>
      <c r="K241" s="5"/>
    </row>
    <row r="242" spans="1:11" ht="13.2" x14ac:dyDescent="0.25">
      <c r="A242" s="4" t="s">
        <v>277</v>
      </c>
      <c r="B242" s="4" t="s">
        <v>255</v>
      </c>
      <c r="C242" s="4" t="s">
        <v>256</v>
      </c>
      <c r="D242" s="4">
        <v>3.91</v>
      </c>
      <c r="E242" s="5" t="s">
        <v>14</v>
      </c>
      <c r="H242" s="5"/>
      <c r="I242" s="5"/>
      <c r="J242" s="5"/>
      <c r="K242" s="5"/>
    </row>
    <row r="243" spans="1:11" ht="13.2" x14ac:dyDescent="0.25">
      <c r="A243" s="4" t="s">
        <v>278</v>
      </c>
      <c r="B243" s="4" t="s">
        <v>255</v>
      </c>
      <c r="C243" s="4" t="s">
        <v>256</v>
      </c>
      <c r="D243" s="4">
        <v>3.74</v>
      </c>
      <c r="E243" s="5" t="s">
        <v>14</v>
      </c>
      <c r="H243" s="5"/>
      <c r="I243" s="5"/>
      <c r="J243" s="5"/>
      <c r="K243" s="5"/>
    </row>
    <row r="244" spans="1:11" ht="13.2" x14ac:dyDescent="0.25">
      <c r="A244" s="4" t="s">
        <v>279</v>
      </c>
      <c r="B244" s="4" t="s">
        <v>255</v>
      </c>
      <c r="C244" s="4" t="s">
        <v>256</v>
      </c>
      <c r="D244" s="4">
        <v>3.49</v>
      </c>
      <c r="E244" s="5" t="s">
        <v>14</v>
      </c>
      <c r="H244" s="5"/>
      <c r="I244" s="5"/>
      <c r="J244" s="5"/>
      <c r="K244" s="5"/>
    </row>
    <row r="245" spans="1:11" ht="13.2" x14ac:dyDescent="0.25">
      <c r="A245" s="4" t="s">
        <v>280</v>
      </c>
      <c r="B245" s="4" t="s">
        <v>255</v>
      </c>
      <c r="C245" s="4" t="s">
        <v>256</v>
      </c>
      <c r="D245" s="4">
        <v>3.18</v>
      </c>
      <c r="E245" s="5" t="s">
        <v>21</v>
      </c>
      <c r="H245" s="5"/>
      <c r="I245" s="5"/>
      <c r="J245" s="5"/>
      <c r="K245" s="5"/>
    </row>
    <row r="246" spans="1:11" ht="13.2" x14ac:dyDescent="0.25">
      <c r="A246" s="4" t="s">
        <v>281</v>
      </c>
      <c r="B246" s="4" t="s">
        <v>255</v>
      </c>
      <c r="C246" s="4" t="s">
        <v>256</v>
      </c>
      <c r="D246" s="4">
        <v>2.96</v>
      </c>
      <c r="E246" s="5" t="s">
        <v>14</v>
      </c>
      <c r="H246" s="5"/>
      <c r="I246" s="5"/>
      <c r="J246" s="5"/>
      <c r="K246" s="5"/>
    </row>
    <row r="247" spans="1:11" ht="13.2" x14ac:dyDescent="0.25">
      <c r="A247" s="4" t="s">
        <v>282</v>
      </c>
      <c r="B247" s="4" t="s">
        <v>283</v>
      </c>
      <c r="C247" s="4" t="s">
        <v>284</v>
      </c>
      <c r="D247" s="4">
        <v>4.7300000000000004</v>
      </c>
      <c r="E247" s="5" t="s">
        <v>11</v>
      </c>
      <c r="H247" s="5"/>
      <c r="I247" s="5"/>
      <c r="J247" s="5"/>
      <c r="K247" s="5"/>
    </row>
    <row r="248" spans="1:11" ht="13.2" x14ac:dyDescent="0.25">
      <c r="A248" s="4" t="s">
        <v>285</v>
      </c>
      <c r="B248" s="4" t="s">
        <v>19</v>
      </c>
      <c r="C248" s="4" t="s">
        <v>284</v>
      </c>
      <c r="D248" s="4">
        <v>4.5</v>
      </c>
      <c r="E248" s="5" t="s">
        <v>21</v>
      </c>
      <c r="H248" s="5"/>
      <c r="I248" s="5"/>
      <c r="J248" s="5"/>
      <c r="K248" s="5"/>
    </row>
    <row r="249" spans="1:11" ht="13.2" x14ac:dyDescent="0.25">
      <c r="A249" s="4" t="s">
        <v>286</v>
      </c>
      <c r="B249" s="4" t="s">
        <v>19</v>
      </c>
      <c r="C249" s="4" t="s">
        <v>284</v>
      </c>
      <c r="D249" s="4">
        <v>4.21</v>
      </c>
      <c r="E249" s="5" t="s">
        <v>21</v>
      </c>
      <c r="H249" s="5"/>
      <c r="I249" s="5"/>
      <c r="J249" s="5"/>
      <c r="K249" s="5"/>
    </row>
    <row r="250" spans="1:11" ht="13.2" x14ac:dyDescent="0.25">
      <c r="A250" s="4" t="s">
        <v>287</v>
      </c>
      <c r="B250" s="4" t="s">
        <v>19</v>
      </c>
      <c r="C250" s="4" t="s">
        <v>284</v>
      </c>
      <c r="D250" s="4">
        <v>4.17</v>
      </c>
      <c r="E250" s="5" t="s">
        <v>21</v>
      </c>
      <c r="H250" s="5"/>
      <c r="I250" s="5"/>
      <c r="J250" s="5"/>
      <c r="K250" s="5"/>
    </row>
    <row r="251" spans="1:11" ht="13.2" x14ac:dyDescent="0.25">
      <c r="A251" s="4" t="s">
        <v>288</v>
      </c>
      <c r="B251" s="4" t="s">
        <v>19</v>
      </c>
      <c r="C251" s="4" t="s">
        <v>284</v>
      </c>
      <c r="D251" s="4">
        <v>4.12</v>
      </c>
      <c r="E251" s="5" t="s">
        <v>21</v>
      </c>
      <c r="H251" s="5"/>
      <c r="I251" s="5"/>
      <c r="J251" s="5"/>
      <c r="K251" s="5"/>
    </row>
    <row r="252" spans="1:11" ht="13.2" x14ac:dyDescent="0.25">
      <c r="A252" s="4" t="s">
        <v>289</v>
      </c>
      <c r="B252" s="4" t="s">
        <v>19</v>
      </c>
      <c r="C252" s="4" t="s">
        <v>284</v>
      </c>
      <c r="D252" s="4">
        <v>4.1100000000000003</v>
      </c>
      <c r="E252" s="5" t="s">
        <v>21</v>
      </c>
      <c r="H252" s="5"/>
      <c r="I252" s="5"/>
      <c r="J252" s="5"/>
      <c r="K252" s="5"/>
    </row>
    <row r="253" spans="1:11" ht="13.2" x14ac:dyDescent="0.25">
      <c r="A253" s="4" t="s">
        <v>290</v>
      </c>
      <c r="B253" s="4" t="s">
        <v>283</v>
      </c>
      <c r="C253" s="4" t="s">
        <v>284</v>
      </c>
      <c r="D253" s="4">
        <v>4.04</v>
      </c>
      <c r="E253" s="5" t="s">
        <v>14</v>
      </c>
      <c r="H253" s="5"/>
      <c r="I253" s="5"/>
      <c r="J253" s="5"/>
      <c r="K253" s="5"/>
    </row>
    <row r="254" spans="1:11" ht="13.2" x14ac:dyDescent="0.25">
      <c r="A254" s="4" t="s">
        <v>291</v>
      </c>
      <c r="B254" s="4" t="s">
        <v>19</v>
      </c>
      <c r="C254" s="4" t="s">
        <v>284</v>
      </c>
      <c r="D254" s="4">
        <v>4.03</v>
      </c>
      <c r="E254" s="5" t="s">
        <v>14</v>
      </c>
      <c r="H254" s="5"/>
      <c r="I254" s="5"/>
      <c r="J254" s="5"/>
      <c r="K254" s="5"/>
    </row>
    <row r="255" spans="1:11" ht="13.2" x14ac:dyDescent="0.25">
      <c r="A255" s="4" t="s">
        <v>292</v>
      </c>
      <c r="B255" s="4" t="s">
        <v>19</v>
      </c>
      <c r="C255" s="4" t="s">
        <v>284</v>
      </c>
      <c r="D255" s="4">
        <v>3.59</v>
      </c>
      <c r="E255" s="5" t="s">
        <v>21</v>
      </c>
      <c r="H255" s="5"/>
      <c r="I255" s="5"/>
      <c r="J255" s="5"/>
      <c r="K255" s="5"/>
    </row>
    <row r="256" spans="1:11" ht="13.2" x14ac:dyDescent="0.25">
      <c r="A256" s="4" t="s">
        <v>293</v>
      </c>
      <c r="B256" s="4" t="s">
        <v>19</v>
      </c>
      <c r="C256" s="4" t="s">
        <v>284</v>
      </c>
      <c r="D256" s="4">
        <v>3.44</v>
      </c>
      <c r="E256" s="5" t="s">
        <v>21</v>
      </c>
      <c r="H256" s="5"/>
      <c r="I256" s="5"/>
      <c r="J256" s="5"/>
      <c r="K256" s="5"/>
    </row>
    <row r="257" spans="1:11" ht="13.2" x14ac:dyDescent="0.25">
      <c r="A257" s="4" t="s">
        <v>294</v>
      </c>
      <c r="B257" s="4" t="s">
        <v>28</v>
      </c>
      <c r="C257" s="4" t="s">
        <v>284</v>
      </c>
      <c r="D257" s="4">
        <v>3.23</v>
      </c>
      <c r="E257" s="5" t="s">
        <v>14</v>
      </c>
      <c r="H257" s="5"/>
      <c r="I257" s="5"/>
      <c r="J257" s="5"/>
      <c r="K257" s="5"/>
    </row>
    <row r="258" spans="1:11" ht="13.2" x14ac:dyDescent="0.25">
      <c r="A258" s="4" t="s">
        <v>295</v>
      </c>
      <c r="B258" s="4" t="s">
        <v>283</v>
      </c>
      <c r="C258" s="4" t="s">
        <v>284</v>
      </c>
      <c r="D258" s="4">
        <v>2.9</v>
      </c>
      <c r="E258" s="5" t="s">
        <v>14</v>
      </c>
      <c r="H258" s="5"/>
      <c r="I258" s="5"/>
      <c r="J258" s="5"/>
      <c r="K258" s="5"/>
    </row>
    <row r="259" spans="1:11" ht="13.2" x14ac:dyDescent="0.25">
      <c r="A259" s="9" t="s">
        <v>296</v>
      </c>
      <c r="B259" s="4" t="s">
        <v>191</v>
      </c>
      <c r="C259" s="4" t="s">
        <v>284</v>
      </c>
      <c r="D259" s="4"/>
      <c r="E259" s="5" t="s">
        <v>77</v>
      </c>
      <c r="H259" s="5"/>
      <c r="I259" s="5"/>
      <c r="J259" s="5"/>
      <c r="K259" s="5"/>
    </row>
    <row r="260" spans="1:11" ht="13.2" x14ac:dyDescent="0.25">
      <c r="A260" s="4" t="s">
        <v>297</v>
      </c>
      <c r="B260" s="4" t="s">
        <v>19</v>
      </c>
      <c r="C260" s="4" t="s">
        <v>298</v>
      </c>
      <c r="D260" s="4">
        <v>4.38</v>
      </c>
      <c r="E260" s="5" t="s">
        <v>9</v>
      </c>
      <c r="H260" s="5"/>
      <c r="I260" s="5"/>
      <c r="J260" s="5"/>
      <c r="K260" s="5"/>
    </row>
    <row r="261" spans="1:11" ht="13.2" x14ac:dyDescent="0.25">
      <c r="A261" s="4" t="s">
        <v>299</v>
      </c>
      <c r="B261" s="4" t="s">
        <v>19</v>
      </c>
      <c r="C261" s="4" t="s">
        <v>298</v>
      </c>
      <c r="D261" s="4">
        <v>4.2300000000000004</v>
      </c>
      <c r="E261" s="5" t="s">
        <v>11</v>
      </c>
      <c r="H261" s="5"/>
      <c r="I261" s="5"/>
      <c r="J261" s="5"/>
      <c r="K261" s="5"/>
    </row>
    <row r="262" spans="1:11" ht="13.2" x14ac:dyDescent="0.25">
      <c r="A262" s="4" t="s">
        <v>300</v>
      </c>
      <c r="B262" s="4" t="s">
        <v>19</v>
      </c>
      <c r="C262" s="4" t="s">
        <v>298</v>
      </c>
      <c r="D262" s="4">
        <v>4.18</v>
      </c>
      <c r="E262" s="5" t="s">
        <v>11</v>
      </c>
      <c r="H262" s="5"/>
      <c r="I262" s="5"/>
      <c r="J262" s="5"/>
      <c r="K262" s="5"/>
    </row>
    <row r="263" spans="1:11" ht="13.2" x14ac:dyDescent="0.25">
      <c r="A263" s="4" t="s">
        <v>301</v>
      </c>
      <c r="B263" s="4" t="s">
        <v>19</v>
      </c>
      <c r="C263" s="4" t="s">
        <v>298</v>
      </c>
      <c r="D263" s="4">
        <v>4.16</v>
      </c>
      <c r="E263" s="5" t="s">
        <v>11</v>
      </c>
      <c r="H263" s="5"/>
      <c r="I263" s="5"/>
      <c r="J263" s="5"/>
      <c r="K263" s="5"/>
    </row>
    <row r="264" spans="1:11" ht="13.2" x14ac:dyDescent="0.25">
      <c r="A264" s="4" t="s">
        <v>302</v>
      </c>
      <c r="B264" s="4" t="s">
        <v>19</v>
      </c>
      <c r="C264" s="4" t="s">
        <v>298</v>
      </c>
      <c r="D264" s="4">
        <v>4.13</v>
      </c>
      <c r="E264" s="5" t="s">
        <v>14</v>
      </c>
      <c r="H264" s="5"/>
      <c r="I264" s="5"/>
      <c r="J264" s="5"/>
      <c r="K264" s="5"/>
    </row>
    <row r="265" spans="1:11" ht="13.2" x14ac:dyDescent="0.25">
      <c r="A265" s="4" t="s">
        <v>303</v>
      </c>
      <c r="B265" s="4" t="s">
        <v>19</v>
      </c>
      <c r="C265" s="4" t="s">
        <v>298</v>
      </c>
      <c r="D265" s="4">
        <v>3.87</v>
      </c>
      <c r="E265" s="5" t="s">
        <v>14</v>
      </c>
      <c r="H265" s="5"/>
      <c r="I265" s="5"/>
      <c r="J265" s="5"/>
      <c r="K265" s="5"/>
    </row>
    <row r="266" spans="1:11" ht="13.2" x14ac:dyDescent="0.25">
      <c r="A266" s="4" t="s">
        <v>304</v>
      </c>
      <c r="B266" s="4" t="s">
        <v>19</v>
      </c>
      <c r="C266" s="4" t="s">
        <v>298</v>
      </c>
      <c r="D266" s="4">
        <v>3.84</v>
      </c>
      <c r="E266" s="5" t="s">
        <v>14</v>
      </c>
      <c r="H266" s="5"/>
      <c r="I266" s="5"/>
      <c r="J266" s="5"/>
      <c r="K266" s="5"/>
    </row>
    <row r="267" spans="1:11" ht="13.2" x14ac:dyDescent="0.25">
      <c r="A267" s="4" t="s">
        <v>305</v>
      </c>
      <c r="B267" s="4" t="s">
        <v>19</v>
      </c>
      <c r="C267" s="4" t="s">
        <v>298</v>
      </c>
      <c r="D267" s="4">
        <v>3.75</v>
      </c>
      <c r="E267" s="5" t="s">
        <v>14</v>
      </c>
      <c r="H267" s="5"/>
      <c r="I267" s="5"/>
      <c r="J267" s="5"/>
      <c r="K267" s="5"/>
    </row>
    <row r="268" spans="1:11" ht="13.2" x14ac:dyDescent="0.25">
      <c r="A268" s="4" t="s">
        <v>306</v>
      </c>
      <c r="B268" s="4" t="s">
        <v>19</v>
      </c>
      <c r="C268" s="4" t="s">
        <v>298</v>
      </c>
      <c r="D268" s="4">
        <v>3.54</v>
      </c>
      <c r="E268" s="5" t="s">
        <v>14</v>
      </c>
      <c r="H268" s="5"/>
      <c r="I268" s="5"/>
      <c r="J268" s="5"/>
      <c r="K268" s="5"/>
    </row>
    <row r="269" spans="1:11" ht="13.2" x14ac:dyDescent="0.25">
      <c r="A269" s="4" t="s">
        <v>307</v>
      </c>
      <c r="B269" s="4" t="s">
        <v>7</v>
      </c>
      <c r="C269" s="4" t="s">
        <v>308</v>
      </c>
      <c r="D269" s="4">
        <v>4.6900000000000004</v>
      </c>
      <c r="E269" s="5" t="s">
        <v>21</v>
      </c>
      <c r="H269" s="5"/>
      <c r="I269" s="5"/>
      <c r="J269" s="5"/>
      <c r="K269" s="5"/>
    </row>
    <row r="270" spans="1:11" ht="13.2" x14ac:dyDescent="0.25">
      <c r="A270" s="4" t="s">
        <v>309</v>
      </c>
      <c r="B270" s="4" t="s">
        <v>80</v>
      </c>
      <c r="C270" s="4" t="s">
        <v>308</v>
      </c>
      <c r="D270" s="4">
        <v>4.58</v>
      </c>
      <c r="E270" s="5" t="s">
        <v>21</v>
      </c>
      <c r="H270" s="5"/>
      <c r="I270" s="5"/>
      <c r="J270" s="5"/>
      <c r="K270" s="5"/>
    </row>
    <row r="271" spans="1:11" ht="13.2" x14ac:dyDescent="0.25">
      <c r="A271" s="4" t="s">
        <v>310</v>
      </c>
      <c r="B271" s="4" t="s">
        <v>80</v>
      </c>
      <c r="C271" s="4" t="s">
        <v>308</v>
      </c>
      <c r="D271" s="4">
        <v>4.53</v>
      </c>
      <c r="E271" s="5" t="s">
        <v>21</v>
      </c>
      <c r="H271" s="5"/>
      <c r="I271" s="5"/>
      <c r="J271" s="5"/>
      <c r="K271" s="5"/>
    </row>
    <row r="272" spans="1:11" ht="13.2" x14ac:dyDescent="0.25">
      <c r="A272" s="4" t="s">
        <v>311</v>
      </c>
      <c r="B272" s="4" t="s">
        <v>7</v>
      </c>
      <c r="C272" s="4" t="s">
        <v>308</v>
      </c>
      <c r="D272" s="4">
        <v>4.3</v>
      </c>
      <c r="E272" s="5" t="s">
        <v>21</v>
      </c>
      <c r="H272" s="5"/>
      <c r="I272" s="5"/>
      <c r="J272" s="5"/>
      <c r="K272" s="5"/>
    </row>
    <row r="273" spans="1:11" ht="13.2" x14ac:dyDescent="0.25">
      <c r="A273" s="4" t="s">
        <v>312</v>
      </c>
      <c r="B273" s="4" t="s">
        <v>80</v>
      </c>
      <c r="C273" s="4" t="s">
        <v>308</v>
      </c>
      <c r="D273" s="4">
        <v>4.24</v>
      </c>
      <c r="E273" s="5" t="s">
        <v>21</v>
      </c>
      <c r="H273" s="5"/>
      <c r="I273" s="5"/>
      <c r="J273" s="5"/>
      <c r="K273" s="5"/>
    </row>
    <row r="274" spans="1:11" ht="13.2" x14ac:dyDescent="0.25">
      <c r="A274" s="4" t="s">
        <v>313</v>
      </c>
      <c r="B274" s="4" t="s">
        <v>80</v>
      </c>
      <c r="C274" s="4" t="s">
        <v>308</v>
      </c>
      <c r="D274" s="4">
        <v>4.24</v>
      </c>
      <c r="E274" s="5" t="s">
        <v>21</v>
      </c>
      <c r="H274" s="5"/>
      <c r="I274" s="5"/>
      <c r="J274" s="5"/>
      <c r="K274" s="5"/>
    </row>
    <row r="275" spans="1:11" ht="13.2" x14ac:dyDescent="0.25">
      <c r="A275" s="4" t="s">
        <v>314</v>
      </c>
      <c r="B275" s="4" t="s">
        <v>7</v>
      </c>
      <c r="C275" s="4" t="s">
        <v>308</v>
      </c>
      <c r="D275" s="4">
        <v>4.21</v>
      </c>
      <c r="E275" s="5" t="s">
        <v>21</v>
      </c>
      <c r="H275" s="5"/>
      <c r="I275" s="5"/>
      <c r="J275" s="5"/>
      <c r="K275" s="5"/>
    </row>
    <row r="276" spans="1:11" ht="13.2" x14ac:dyDescent="0.25">
      <c r="A276" s="4" t="s">
        <v>315</v>
      </c>
      <c r="B276" s="4" t="s">
        <v>7</v>
      </c>
      <c r="C276" s="4" t="s">
        <v>308</v>
      </c>
      <c r="D276" s="4">
        <v>4.2</v>
      </c>
      <c r="E276" s="5" t="s">
        <v>21</v>
      </c>
      <c r="H276" s="5"/>
      <c r="I276" s="5"/>
      <c r="J276" s="5"/>
      <c r="K276" s="5"/>
    </row>
    <row r="277" spans="1:11" ht="13.2" x14ac:dyDescent="0.25">
      <c r="A277" s="4" t="s">
        <v>316</v>
      </c>
      <c r="B277" s="4" t="s">
        <v>7</v>
      </c>
      <c r="C277" s="4" t="s">
        <v>308</v>
      </c>
      <c r="D277" s="4">
        <v>4.1900000000000004</v>
      </c>
      <c r="E277" s="5" t="s">
        <v>21</v>
      </c>
      <c r="H277" s="5"/>
      <c r="I277" s="5"/>
      <c r="J277" s="5"/>
      <c r="K277" s="5"/>
    </row>
    <row r="278" spans="1:11" ht="13.2" x14ac:dyDescent="0.25">
      <c r="A278" s="4" t="s">
        <v>317</v>
      </c>
      <c r="B278" s="4" t="s">
        <v>80</v>
      </c>
      <c r="C278" s="4" t="s">
        <v>308</v>
      </c>
      <c r="D278" s="4">
        <v>4.18</v>
      </c>
      <c r="E278" s="5" t="s">
        <v>21</v>
      </c>
      <c r="H278" s="5"/>
      <c r="I278" s="5"/>
      <c r="J278" s="5"/>
      <c r="K278" s="5"/>
    </row>
    <row r="279" spans="1:11" ht="13.2" x14ac:dyDescent="0.25">
      <c r="A279" s="4" t="s">
        <v>318</v>
      </c>
      <c r="B279" s="4" t="s">
        <v>7</v>
      </c>
      <c r="C279" s="4" t="s">
        <v>308</v>
      </c>
      <c r="D279" s="4">
        <v>4.13</v>
      </c>
      <c r="E279" s="5" t="s">
        <v>21</v>
      </c>
      <c r="H279" s="5"/>
      <c r="I279" s="5"/>
      <c r="J279" s="5"/>
      <c r="K279" s="5"/>
    </row>
    <row r="280" spans="1:11" ht="13.2" x14ac:dyDescent="0.25">
      <c r="A280" s="4" t="s">
        <v>319</v>
      </c>
      <c r="B280" s="4" t="s">
        <v>7</v>
      </c>
      <c r="C280" s="4" t="s">
        <v>308</v>
      </c>
      <c r="D280" s="4">
        <v>4.1100000000000003</v>
      </c>
      <c r="E280" s="5" t="s">
        <v>21</v>
      </c>
      <c r="H280" s="5"/>
      <c r="I280" s="5"/>
      <c r="J280" s="5"/>
      <c r="K280" s="5"/>
    </row>
    <row r="281" spans="1:11" ht="13.2" x14ac:dyDescent="0.25">
      <c r="A281" s="4" t="s">
        <v>320</v>
      </c>
      <c r="B281" s="4" t="s">
        <v>7</v>
      </c>
      <c r="C281" s="4" t="s">
        <v>308</v>
      </c>
      <c r="D281" s="4">
        <v>4.0199999999999996</v>
      </c>
      <c r="E281" s="5" t="s">
        <v>21</v>
      </c>
      <c r="H281" s="5"/>
      <c r="I281" s="5"/>
      <c r="J281" s="5"/>
      <c r="K281" s="5"/>
    </row>
    <row r="282" spans="1:11" ht="13.2" x14ac:dyDescent="0.25">
      <c r="A282" s="4" t="s">
        <v>321</v>
      </c>
      <c r="B282" s="4" t="s">
        <v>80</v>
      </c>
      <c r="C282" s="4" t="s">
        <v>308</v>
      </c>
      <c r="D282" s="4">
        <v>3.94</v>
      </c>
      <c r="E282" s="5" t="s">
        <v>21</v>
      </c>
      <c r="H282" s="5"/>
      <c r="I282" s="5"/>
      <c r="J282" s="5"/>
      <c r="K282" s="5"/>
    </row>
    <row r="283" spans="1:11" ht="13.2" x14ac:dyDescent="0.25">
      <c r="A283" s="4" t="s">
        <v>322</v>
      </c>
      <c r="B283" s="4" t="s">
        <v>7</v>
      </c>
      <c r="C283" s="4" t="s">
        <v>308</v>
      </c>
      <c r="D283" s="4">
        <v>3.94</v>
      </c>
      <c r="E283" s="5" t="s">
        <v>21</v>
      </c>
      <c r="H283" s="5"/>
      <c r="I283" s="5"/>
      <c r="J283" s="5"/>
      <c r="K283" s="5"/>
    </row>
    <row r="284" spans="1:11" ht="13.2" x14ac:dyDescent="0.25">
      <c r="A284" s="4" t="s">
        <v>323</v>
      </c>
      <c r="B284" s="4" t="s">
        <v>7</v>
      </c>
      <c r="C284" s="4" t="s">
        <v>308</v>
      </c>
      <c r="D284" s="4">
        <v>3.93</v>
      </c>
      <c r="E284" s="5" t="s">
        <v>21</v>
      </c>
      <c r="H284" s="5"/>
      <c r="I284" s="5"/>
      <c r="J284" s="5"/>
      <c r="K284" s="5"/>
    </row>
    <row r="285" spans="1:11" ht="13.2" x14ac:dyDescent="0.25">
      <c r="A285" s="4" t="s">
        <v>324</v>
      </c>
      <c r="B285" s="4" t="s">
        <v>7</v>
      </c>
      <c r="C285" s="4" t="s">
        <v>308</v>
      </c>
      <c r="D285" s="4">
        <v>3.92</v>
      </c>
      <c r="E285" s="5" t="s">
        <v>21</v>
      </c>
      <c r="H285" s="5"/>
      <c r="I285" s="5"/>
      <c r="J285" s="5"/>
      <c r="K285" s="5"/>
    </row>
    <row r="286" spans="1:11" ht="13.2" x14ac:dyDescent="0.25">
      <c r="A286" s="4" t="s">
        <v>325</v>
      </c>
      <c r="B286" s="4" t="s">
        <v>7</v>
      </c>
      <c r="C286" s="4" t="s">
        <v>308</v>
      </c>
      <c r="D286" s="4">
        <v>3.88</v>
      </c>
      <c r="E286" s="5" t="s">
        <v>21</v>
      </c>
      <c r="H286" s="5"/>
      <c r="I286" s="5"/>
      <c r="J286" s="5"/>
      <c r="K286" s="5"/>
    </row>
    <row r="287" spans="1:11" ht="13.2" x14ac:dyDescent="0.25">
      <c r="A287" s="4" t="s">
        <v>326</v>
      </c>
      <c r="B287" s="4" t="s">
        <v>80</v>
      </c>
      <c r="C287" s="4" t="s">
        <v>308</v>
      </c>
      <c r="D287" s="4">
        <v>3.86</v>
      </c>
      <c r="E287" s="5" t="s">
        <v>21</v>
      </c>
      <c r="H287" s="5"/>
      <c r="I287" s="5"/>
      <c r="J287" s="5"/>
      <c r="K287" s="5"/>
    </row>
    <row r="288" spans="1:11" ht="13.2" x14ac:dyDescent="0.25">
      <c r="A288" s="4" t="s">
        <v>327</v>
      </c>
      <c r="B288" s="4" t="s">
        <v>7</v>
      </c>
      <c r="C288" s="4" t="s">
        <v>308</v>
      </c>
      <c r="D288" s="4">
        <v>3.78</v>
      </c>
      <c r="E288" s="5" t="s">
        <v>21</v>
      </c>
      <c r="H288" s="5"/>
      <c r="I288" s="5"/>
      <c r="J288" s="5"/>
      <c r="K288" s="5"/>
    </row>
    <row r="289" spans="1:11" ht="13.2" x14ac:dyDescent="0.25">
      <c r="A289" s="4" t="s">
        <v>328</v>
      </c>
      <c r="B289" s="4" t="s">
        <v>7</v>
      </c>
      <c r="C289" s="4" t="s">
        <v>308</v>
      </c>
      <c r="D289" s="4">
        <v>3.78</v>
      </c>
      <c r="E289" s="5" t="s">
        <v>21</v>
      </c>
      <c r="H289" s="5"/>
      <c r="I289" s="5"/>
      <c r="J289" s="5"/>
      <c r="K289" s="5"/>
    </row>
    <row r="290" spans="1:11" ht="13.2" x14ac:dyDescent="0.25">
      <c r="A290" s="4" t="s">
        <v>329</v>
      </c>
      <c r="B290" s="4" t="s">
        <v>7</v>
      </c>
      <c r="C290" s="4" t="s">
        <v>308</v>
      </c>
      <c r="D290" s="4">
        <v>3.72</v>
      </c>
      <c r="E290" s="5" t="s">
        <v>21</v>
      </c>
      <c r="H290" s="5"/>
      <c r="I290" s="5"/>
      <c r="J290" s="5"/>
      <c r="K290" s="5"/>
    </row>
    <row r="291" spans="1:11" ht="13.2" x14ac:dyDescent="0.25">
      <c r="A291" s="4" t="s">
        <v>330</v>
      </c>
      <c r="B291" s="4" t="s">
        <v>7</v>
      </c>
      <c r="C291" s="4" t="s">
        <v>308</v>
      </c>
      <c r="D291" s="4">
        <v>3.65</v>
      </c>
      <c r="E291" s="5" t="s">
        <v>21</v>
      </c>
      <c r="H291" s="5"/>
      <c r="I291" s="5"/>
      <c r="J291" s="5"/>
      <c r="K291" s="5"/>
    </row>
    <row r="292" spans="1:11" ht="13.2" x14ac:dyDescent="0.25">
      <c r="A292" s="4" t="s">
        <v>331</v>
      </c>
      <c r="B292" s="4" t="s">
        <v>80</v>
      </c>
      <c r="C292" s="4" t="s">
        <v>308</v>
      </c>
      <c r="D292" s="4">
        <v>3.41</v>
      </c>
      <c r="E292" s="5" t="s">
        <v>21</v>
      </c>
      <c r="H292" s="5"/>
      <c r="I292" s="5"/>
      <c r="J292" s="5"/>
      <c r="K292" s="5"/>
    </row>
    <row r="293" spans="1:11" ht="13.2" x14ac:dyDescent="0.25">
      <c r="A293" s="4" t="s">
        <v>332</v>
      </c>
      <c r="B293" s="4" t="s">
        <v>7</v>
      </c>
      <c r="C293" s="4" t="s">
        <v>308</v>
      </c>
      <c r="D293" s="4">
        <v>3.36</v>
      </c>
      <c r="E293" s="5" t="s">
        <v>21</v>
      </c>
      <c r="H293" s="5"/>
      <c r="I293" s="5"/>
      <c r="J293" s="5"/>
      <c r="K293" s="5"/>
    </row>
    <row r="294" spans="1:11" ht="13.2" x14ac:dyDescent="0.25">
      <c r="A294" s="4" t="s">
        <v>333</v>
      </c>
      <c r="B294" s="4" t="s">
        <v>7</v>
      </c>
      <c r="C294" s="4" t="s">
        <v>308</v>
      </c>
      <c r="D294" s="4">
        <v>3.25</v>
      </c>
      <c r="E294" s="5" t="s">
        <v>21</v>
      </c>
      <c r="H294" s="5"/>
      <c r="I294" s="5"/>
      <c r="J294" s="5"/>
      <c r="K294" s="5"/>
    </row>
    <row r="295" spans="1:11" ht="13.2" x14ac:dyDescent="0.25">
      <c r="A295" s="4" t="s">
        <v>334</v>
      </c>
      <c r="B295" s="4" t="s">
        <v>7</v>
      </c>
      <c r="C295" s="4" t="s">
        <v>308</v>
      </c>
      <c r="D295" s="4">
        <v>3.24</v>
      </c>
      <c r="E295" s="5" t="s">
        <v>21</v>
      </c>
      <c r="H295" s="5"/>
      <c r="I295" s="5"/>
      <c r="J295" s="5"/>
      <c r="K295" s="5"/>
    </row>
    <row r="296" spans="1:11" ht="13.2" x14ac:dyDescent="0.25">
      <c r="A296" s="9" t="s">
        <v>335</v>
      </c>
      <c r="B296" s="4" t="s">
        <v>7</v>
      </c>
      <c r="C296" s="4" t="s">
        <v>308</v>
      </c>
      <c r="D296" s="4">
        <v>3.2</v>
      </c>
      <c r="E296" s="5" t="s">
        <v>21</v>
      </c>
      <c r="H296" s="5"/>
      <c r="I296" s="5"/>
      <c r="J296" s="5"/>
      <c r="K296" s="5"/>
    </row>
    <row r="297" spans="1:11" ht="13.2" x14ac:dyDescent="0.25">
      <c r="A297" s="4" t="s">
        <v>336</v>
      </c>
      <c r="B297" s="4" t="s">
        <v>7</v>
      </c>
      <c r="C297" s="4" t="s">
        <v>308</v>
      </c>
      <c r="D297" s="4">
        <v>3.08</v>
      </c>
      <c r="E297" s="5" t="s">
        <v>21</v>
      </c>
      <c r="H297" s="5"/>
      <c r="I297" s="5"/>
      <c r="J297" s="5"/>
      <c r="K297" s="5"/>
    </row>
    <row r="298" spans="1:11" ht="13.2" x14ac:dyDescent="0.25">
      <c r="A298" s="4" t="s">
        <v>337</v>
      </c>
      <c r="B298" s="4" t="s">
        <v>7</v>
      </c>
      <c r="C298" s="4" t="s">
        <v>308</v>
      </c>
      <c r="D298" s="4">
        <v>2.84</v>
      </c>
      <c r="E298" s="5" t="s">
        <v>21</v>
      </c>
      <c r="H298" s="5"/>
      <c r="I298" s="5"/>
      <c r="J298" s="5"/>
      <c r="K298" s="5"/>
    </row>
    <row r="299" spans="1:11" ht="13.2" x14ac:dyDescent="0.25">
      <c r="A299" s="4" t="s">
        <v>338</v>
      </c>
      <c r="B299" s="4" t="s">
        <v>7</v>
      </c>
      <c r="C299" s="4" t="s">
        <v>308</v>
      </c>
      <c r="D299" s="4">
        <v>2.74</v>
      </c>
      <c r="E299" s="5" t="s">
        <v>21</v>
      </c>
      <c r="H299" s="5"/>
      <c r="I299" s="5"/>
      <c r="J299" s="5"/>
      <c r="K299" s="5"/>
    </row>
    <row r="300" spans="1:11" ht="13.2" x14ac:dyDescent="0.25">
      <c r="A300" s="4" t="s">
        <v>339</v>
      </c>
      <c r="B300" s="4" t="s">
        <v>283</v>
      </c>
      <c r="C300" s="4" t="s">
        <v>340</v>
      </c>
      <c r="D300" s="4">
        <v>4.53</v>
      </c>
      <c r="E300" s="5" t="s">
        <v>21</v>
      </c>
      <c r="H300" s="5"/>
      <c r="I300" s="5"/>
      <c r="J300" s="5"/>
      <c r="K300" s="5"/>
    </row>
    <row r="301" spans="1:11" ht="13.2" x14ac:dyDescent="0.25">
      <c r="A301" s="4" t="s">
        <v>341</v>
      </c>
      <c r="B301" s="4" t="s">
        <v>283</v>
      </c>
      <c r="C301" s="4" t="s">
        <v>340</v>
      </c>
      <c r="D301" s="4">
        <v>4.38</v>
      </c>
      <c r="E301" s="5" t="s">
        <v>21</v>
      </c>
      <c r="H301" s="5"/>
      <c r="I301" s="5"/>
      <c r="J301" s="5"/>
      <c r="K301" s="5"/>
    </row>
    <row r="302" spans="1:11" ht="13.2" x14ac:dyDescent="0.25">
      <c r="A302" s="4" t="s">
        <v>342</v>
      </c>
      <c r="B302" s="4" t="s">
        <v>19</v>
      </c>
      <c r="C302" s="4" t="s">
        <v>340</v>
      </c>
      <c r="D302" s="4">
        <v>4.2699999999999996</v>
      </c>
      <c r="E302" s="5" t="s">
        <v>21</v>
      </c>
      <c r="H302" s="5"/>
      <c r="I302" s="5"/>
      <c r="J302" s="5"/>
      <c r="K302" s="5"/>
    </row>
    <row r="303" spans="1:11" ht="13.2" x14ac:dyDescent="0.25">
      <c r="A303" s="4" t="s">
        <v>343</v>
      </c>
      <c r="B303" s="4" t="s">
        <v>283</v>
      </c>
      <c r="C303" s="4" t="s">
        <v>340</v>
      </c>
      <c r="D303" s="4">
        <v>4.24</v>
      </c>
      <c r="E303" s="5" t="s">
        <v>9</v>
      </c>
      <c r="H303" s="5"/>
      <c r="I303" s="5"/>
      <c r="J303" s="5"/>
      <c r="K303" s="5"/>
    </row>
    <row r="304" spans="1:11" ht="13.2" x14ac:dyDescent="0.25">
      <c r="A304" s="4" t="s">
        <v>344</v>
      </c>
      <c r="B304" s="4" t="s">
        <v>283</v>
      </c>
      <c r="C304" s="4" t="s">
        <v>340</v>
      </c>
      <c r="D304" s="4">
        <v>4.22</v>
      </c>
      <c r="E304" s="5" t="s">
        <v>9</v>
      </c>
      <c r="H304" s="5"/>
      <c r="I304" s="5"/>
      <c r="J304" s="5"/>
      <c r="K304" s="5"/>
    </row>
    <row r="305" spans="1:11" ht="13.2" x14ac:dyDescent="0.25">
      <c r="A305" s="4" t="s">
        <v>345</v>
      </c>
      <c r="B305" s="4" t="s">
        <v>19</v>
      </c>
      <c r="C305" s="4" t="s">
        <v>340</v>
      </c>
      <c r="D305" s="4">
        <v>4.16</v>
      </c>
      <c r="E305" s="5" t="s">
        <v>21</v>
      </c>
      <c r="H305" s="5"/>
      <c r="I305" s="5"/>
      <c r="J305" s="5"/>
      <c r="K305" s="5"/>
    </row>
    <row r="306" spans="1:11" ht="13.2" x14ac:dyDescent="0.25">
      <c r="A306" s="4" t="s">
        <v>346</v>
      </c>
      <c r="B306" s="4" t="s">
        <v>283</v>
      </c>
      <c r="C306" s="4" t="s">
        <v>340</v>
      </c>
      <c r="D306" s="4">
        <v>4.07</v>
      </c>
      <c r="E306" s="5" t="s">
        <v>11</v>
      </c>
      <c r="H306" s="5"/>
      <c r="I306" s="5"/>
      <c r="J306" s="5"/>
      <c r="K306" s="5"/>
    </row>
    <row r="307" spans="1:11" ht="13.2" x14ac:dyDescent="0.25">
      <c r="A307" s="4" t="s">
        <v>347</v>
      </c>
      <c r="B307" s="4" t="s">
        <v>283</v>
      </c>
      <c r="C307" s="4" t="s">
        <v>340</v>
      </c>
      <c r="D307" s="4">
        <v>3.97</v>
      </c>
      <c r="E307" s="5" t="s">
        <v>14</v>
      </c>
      <c r="H307" s="5"/>
      <c r="I307" s="5"/>
      <c r="J307" s="5"/>
      <c r="K307" s="5"/>
    </row>
    <row r="308" spans="1:11" ht="13.2" x14ac:dyDescent="0.25">
      <c r="A308" s="4" t="s">
        <v>348</v>
      </c>
      <c r="B308" s="4" t="s">
        <v>283</v>
      </c>
      <c r="C308" s="4" t="s">
        <v>340</v>
      </c>
      <c r="D308" s="4">
        <v>3.85</v>
      </c>
      <c r="E308" s="5" t="s">
        <v>11</v>
      </c>
      <c r="H308" s="5"/>
      <c r="I308" s="5"/>
      <c r="J308" s="5"/>
      <c r="K308" s="5"/>
    </row>
    <row r="309" spans="1:11" ht="13.2" x14ac:dyDescent="0.25">
      <c r="A309" s="4" t="s">
        <v>349</v>
      </c>
      <c r="B309" s="4" t="s">
        <v>283</v>
      </c>
      <c r="C309" s="4" t="s">
        <v>340</v>
      </c>
      <c r="D309" s="4">
        <v>3.84</v>
      </c>
      <c r="E309" s="5" t="s">
        <v>14</v>
      </c>
      <c r="H309" s="5"/>
      <c r="I309" s="5"/>
      <c r="J309" s="5"/>
      <c r="K309" s="5"/>
    </row>
    <row r="310" spans="1:11" ht="13.2" x14ac:dyDescent="0.25">
      <c r="A310" s="4" t="s">
        <v>350</v>
      </c>
      <c r="B310" s="4" t="s">
        <v>19</v>
      </c>
      <c r="C310" s="4" t="s">
        <v>340</v>
      </c>
      <c r="D310" s="4">
        <v>3.84</v>
      </c>
      <c r="E310" s="5" t="s">
        <v>11</v>
      </c>
      <c r="H310" s="5"/>
      <c r="I310" s="5"/>
      <c r="J310" s="5"/>
      <c r="K310" s="5"/>
    </row>
    <row r="311" spans="1:11" ht="13.2" x14ac:dyDescent="0.25">
      <c r="A311" s="4" t="s">
        <v>351</v>
      </c>
      <c r="B311" s="4" t="s">
        <v>19</v>
      </c>
      <c r="C311" s="4" t="s">
        <v>340</v>
      </c>
      <c r="D311" s="4">
        <v>3.83</v>
      </c>
      <c r="E311" s="5" t="s">
        <v>11</v>
      </c>
      <c r="H311" s="5"/>
      <c r="I311" s="5"/>
      <c r="J311" s="5"/>
      <c r="K311" s="5"/>
    </row>
    <row r="312" spans="1:11" ht="13.2" x14ac:dyDescent="0.25">
      <c r="A312" s="4" t="s">
        <v>352</v>
      </c>
      <c r="B312" s="4" t="s">
        <v>283</v>
      </c>
      <c r="C312" s="4" t="s">
        <v>340</v>
      </c>
      <c r="D312" s="4">
        <v>3.75</v>
      </c>
      <c r="E312" s="5" t="s">
        <v>14</v>
      </c>
      <c r="H312" s="5"/>
      <c r="I312" s="5"/>
      <c r="J312" s="5"/>
      <c r="K312" s="5"/>
    </row>
    <row r="313" spans="1:11" ht="13.2" x14ac:dyDescent="0.25">
      <c r="A313" s="4" t="s">
        <v>353</v>
      </c>
      <c r="B313" s="4" t="s">
        <v>32</v>
      </c>
      <c r="C313" s="4" t="s">
        <v>340</v>
      </c>
      <c r="D313" s="4">
        <v>3.74</v>
      </c>
      <c r="E313" s="5" t="s">
        <v>14</v>
      </c>
      <c r="H313" s="5"/>
      <c r="I313" s="5"/>
      <c r="J313" s="5"/>
      <c r="K313" s="5"/>
    </row>
    <row r="314" spans="1:11" ht="13.2" x14ac:dyDescent="0.25">
      <c r="A314" s="4" t="s">
        <v>354</v>
      </c>
      <c r="B314" s="4" t="s">
        <v>283</v>
      </c>
      <c r="C314" s="4" t="s">
        <v>340</v>
      </c>
      <c r="D314" s="4">
        <v>3.69</v>
      </c>
      <c r="E314" s="5" t="s">
        <v>14</v>
      </c>
      <c r="H314" s="5"/>
      <c r="I314" s="5"/>
      <c r="J314" s="5"/>
      <c r="K314" s="5"/>
    </row>
    <row r="315" spans="1:11" ht="13.2" x14ac:dyDescent="0.25">
      <c r="A315" s="4" t="s">
        <v>355</v>
      </c>
      <c r="B315" s="4" t="s">
        <v>283</v>
      </c>
      <c r="C315" s="4" t="s">
        <v>340</v>
      </c>
      <c r="D315" s="4">
        <v>3.67</v>
      </c>
      <c r="E315" s="5" t="s">
        <v>14</v>
      </c>
      <c r="H315" s="5"/>
      <c r="I315" s="5"/>
      <c r="J315" s="5"/>
      <c r="K315" s="5"/>
    </row>
    <row r="316" spans="1:11" ht="13.2" x14ac:dyDescent="0.25">
      <c r="A316" s="4" t="s">
        <v>356</v>
      </c>
      <c r="B316" s="4" t="s">
        <v>283</v>
      </c>
      <c r="C316" s="4" t="s">
        <v>340</v>
      </c>
      <c r="D316" s="4">
        <v>3.58</v>
      </c>
      <c r="E316" s="5" t="s">
        <v>14</v>
      </c>
      <c r="H316" s="5"/>
      <c r="I316" s="5"/>
      <c r="J316" s="5"/>
      <c r="K316" s="5"/>
    </row>
    <row r="317" spans="1:11" ht="13.2" x14ac:dyDescent="0.25">
      <c r="A317" s="4" t="s">
        <v>357</v>
      </c>
      <c r="B317" s="4" t="s">
        <v>19</v>
      </c>
      <c r="C317" s="4" t="s">
        <v>340</v>
      </c>
      <c r="D317" s="4">
        <v>3.52</v>
      </c>
      <c r="E317" s="5" t="s">
        <v>14</v>
      </c>
      <c r="H317" s="5"/>
      <c r="I317" s="5"/>
      <c r="J317" s="5"/>
      <c r="K317" s="5"/>
    </row>
    <row r="318" spans="1:11" ht="13.2" x14ac:dyDescent="0.25">
      <c r="A318" s="4" t="s">
        <v>358</v>
      </c>
      <c r="B318" s="4" t="s">
        <v>283</v>
      </c>
      <c r="C318" s="4" t="s">
        <v>340</v>
      </c>
      <c r="D318" s="4">
        <v>3.44</v>
      </c>
      <c r="E318" s="5" t="s">
        <v>14</v>
      </c>
      <c r="H318" s="5"/>
      <c r="I318" s="5"/>
      <c r="J318" s="5"/>
      <c r="K318" s="5"/>
    </row>
    <row r="319" spans="1:11" ht="13.2" x14ac:dyDescent="0.25">
      <c r="A319" s="4" t="s">
        <v>359</v>
      </c>
      <c r="B319" s="4" t="s">
        <v>283</v>
      </c>
      <c r="C319" s="4" t="s">
        <v>340</v>
      </c>
      <c r="D319" s="4">
        <v>3.41</v>
      </c>
      <c r="E319" s="5" t="s">
        <v>14</v>
      </c>
      <c r="H319" s="5"/>
      <c r="I319" s="5"/>
      <c r="J319" s="5"/>
      <c r="K319" s="5"/>
    </row>
    <row r="320" spans="1:11" ht="13.2" x14ac:dyDescent="0.25">
      <c r="A320" s="4" t="s">
        <v>360</v>
      </c>
      <c r="B320" s="4" t="s">
        <v>283</v>
      </c>
      <c r="C320" s="4" t="s">
        <v>340</v>
      </c>
      <c r="D320" s="4">
        <v>3.34</v>
      </c>
      <c r="E320" s="5" t="s">
        <v>14</v>
      </c>
      <c r="H320" s="5"/>
      <c r="I320" s="5"/>
      <c r="J320" s="5"/>
      <c r="K320" s="5"/>
    </row>
    <row r="321" spans="1:11" ht="13.2" x14ac:dyDescent="0.25">
      <c r="A321" s="4" t="s">
        <v>361</v>
      </c>
      <c r="B321" s="4" t="s">
        <v>283</v>
      </c>
      <c r="C321" s="4" t="s">
        <v>340</v>
      </c>
      <c r="D321" s="4">
        <v>3.32</v>
      </c>
      <c r="E321" s="5" t="s">
        <v>14</v>
      </c>
      <c r="H321" s="5"/>
      <c r="I321" s="5"/>
      <c r="J321" s="5"/>
      <c r="K321" s="5"/>
    </row>
    <row r="322" spans="1:11" ht="13.2" x14ac:dyDescent="0.25">
      <c r="A322" s="4" t="s">
        <v>362</v>
      </c>
      <c r="B322" s="4" t="s">
        <v>19</v>
      </c>
      <c r="C322" s="4" t="s">
        <v>340</v>
      </c>
      <c r="D322" s="4">
        <v>3.31</v>
      </c>
      <c r="E322" s="5" t="s">
        <v>14</v>
      </c>
      <c r="H322" s="5"/>
      <c r="I322" s="5"/>
      <c r="J322" s="5"/>
      <c r="K322" s="5"/>
    </row>
    <row r="323" spans="1:11" ht="13.2" x14ac:dyDescent="0.25">
      <c r="A323" s="4" t="s">
        <v>363</v>
      </c>
      <c r="B323" s="4" t="s">
        <v>283</v>
      </c>
      <c r="C323" s="4" t="s">
        <v>340</v>
      </c>
      <c r="D323" s="4">
        <v>3.28</v>
      </c>
      <c r="E323" s="5" t="s">
        <v>14</v>
      </c>
      <c r="H323" s="5"/>
      <c r="I323" s="5"/>
      <c r="J323" s="5"/>
      <c r="K323" s="5"/>
    </row>
    <row r="324" spans="1:11" ht="13.2" x14ac:dyDescent="0.25">
      <c r="A324" s="4" t="s">
        <v>364</v>
      </c>
      <c r="B324" s="4" t="s">
        <v>283</v>
      </c>
      <c r="C324" s="4" t="s">
        <v>340</v>
      </c>
      <c r="D324" s="4">
        <v>3.09</v>
      </c>
      <c r="E324" s="5" t="s">
        <v>14</v>
      </c>
      <c r="H324" s="5"/>
      <c r="I324" s="5"/>
      <c r="J324" s="5"/>
      <c r="K324" s="5"/>
    </row>
    <row r="325" spans="1:11" ht="13.2" x14ac:dyDescent="0.25">
      <c r="A325" s="4" t="s">
        <v>365</v>
      </c>
      <c r="B325" s="4" t="s">
        <v>283</v>
      </c>
      <c r="C325" s="4" t="s">
        <v>340</v>
      </c>
      <c r="D325" s="4">
        <v>3.07</v>
      </c>
      <c r="E325" s="5" t="s">
        <v>21</v>
      </c>
      <c r="H325" s="5"/>
      <c r="I325" s="5"/>
      <c r="J325" s="5"/>
      <c r="K325" s="5"/>
    </row>
    <row r="326" spans="1:11" ht="13.2" x14ac:dyDescent="0.25">
      <c r="A326" s="4" t="s">
        <v>366</v>
      </c>
      <c r="B326" s="4" t="s">
        <v>283</v>
      </c>
      <c r="C326" s="4" t="s">
        <v>340</v>
      </c>
      <c r="D326" s="4">
        <v>2.98</v>
      </c>
      <c r="E326" s="5" t="s">
        <v>14</v>
      </c>
      <c r="H326" s="5"/>
      <c r="I326" s="5"/>
      <c r="J326" s="5"/>
      <c r="K326" s="5"/>
    </row>
    <row r="327" spans="1:11" ht="13.2" x14ac:dyDescent="0.25">
      <c r="A327" s="4" t="s">
        <v>367</v>
      </c>
      <c r="B327" s="4" t="s">
        <v>283</v>
      </c>
      <c r="C327" s="4" t="s">
        <v>340</v>
      </c>
      <c r="D327" s="4">
        <v>2.8</v>
      </c>
      <c r="E327" s="5" t="s">
        <v>14</v>
      </c>
      <c r="H327" s="5"/>
      <c r="I327" s="5"/>
      <c r="J327" s="5"/>
      <c r="K327" s="5"/>
    </row>
    <row r="328" spans="1:11" ht="13.2" x14ac:dyDescent="0.25">
      <c r="A328" s="4" t="s">
        <v>368</v>
      </c>
      <c r="B328" s="4" t="s">
        <v>283</v>
      </c>
      <c r="C328" s="4" t="s">
        <v>340</v>
      </c>
      <c r="D328" s="4">
        <v>2.69</v>
      </c>
      <c r="E328" s="5" t="s">
        <v>14</v>
      </c>
      <c r="H328" s="5"/>
      <c r="I328" s="5"/>
      <c r="J328" s="5"/>
      <c r="K328" s="5"/>
    </row>
    <row r="329" spans="1:11" ht="13.2" x14ac:dyDescent="0.25">
      <c r="A329" s="4" t="s">
        <v>369</v>
      </c>
      <c r="B329" s="4" t="s">
        <v>62</v>
      </c>
      <c r="C329" s="4" t="s">
        <v>340</v>
      </c>
      <c r="D329" s="4"/>
      <c r="E329" s="5" t="s">
        <v>21</v>
      </c>
      <c r="H329" s="5"/>
      <c r="I329" s="5"/>
      <c r="J329" s="5"/>
      <c r="K329" s="5"/>
    </row>
    <row r="330" spans="1:11" ht="13.2" x14ac:dyDescent="0.25">
      <c r="A330" s="4" t="s">
        <v>370</v>
      </c>
      <c r="B330" s="4" t="s">
        <v>19</v>
      </c>
      <c r="C330" s="4" t="s">
        <v>371</v>
      </c>
      <c r="D330" s="4">
        <v>4.8099999999999996</v>
      </c>
      <c r="E330" s="5" t="s">
        <v>9</v>
      </c>
      <c r="H330" s="5"/>
      <c r="I330" s="5"/>
      <c r="J330" s="5"/>
      <c r="K330" s="5"/>
    </row>
    <row r="331" spans="1:11" ht="13.2" x14ac:dyDescent="0.25">
      <c r="A331" s="9" t="s">
        <v>372</v>
      </c>
      <c r="B331" s="4" t="s">
        <v>19</v>
      </c>
      <c r="C331" s="4" t="s">
        <v>371</v>
      </c>
      <c r="D331" s="4">
        <v>4.71</v>
      </c>
      <c r="E331" s="5" t="s">
        <v>11</v>
      </c>
      <c r="H331" s="5"/>
      <c r="I331" s="5"/>
      <c r="J331" s="5"/>
      <c r="K331" s="5"/>
    </row>
    <row r="332" spans="1:11" ht="13.2" x14ac:dyDescent="0.25">
      <c r="A332" s="4" t="s">
        <v>373</v>
      </c>
      <c r="B332" s="4" t="s">
        <v>19</v>
      </c>
      <c r="C332" s="4" t="s">
        <v>371</v>
      </c>
      <c r="D332" s="4">
        <v>4.6900000000000004</v>
      </c>
      <c r="E332" s="5" t="s">
        <v>11</v>
      </c>
      <c r="H332" s="5"/>
      <c r="I332" s="5"/>
      <c r="J332" s="5"/>
      <c r="K332" s="5"/>
    </row>
    <row r="333" spans="1:11" ht="13.2" x14ac:dyDescent="0.25">
      <c r="A333" s="4" t="s">
        <v>374</v>
      </c>
      <c r="B333" s="4" t="s">
        <v>19</v>
      </c>
      <c r="C333" s="4" t="s">
        <v>371</v>
      </c>
      <c r="D333" s="4">
        <v>4.18</v>
      </c>
      <c r="E333" s="5" t="s">
        <v>14</v>
      </c>
      <c r="H333" s="5"/>
      <c r="I333" s="5"/>
      <c r="J333" s="5"/>
      <c r="K333" s="5"/>
    </row>
    <row r="334" spans="1:11" ht="13.2" x14ac:dyDescent="0.25">
      <c r="A334" s="4" t="s">
        <v>375</v>
      </c>
      <c r="B334" s="4" t="s">
        <v>19</v>
      </c>
      <c r="C334" s="4" t="s">
        <v>371</v>
      </c>
      <c r="D334" s="4">
        <v>4.12</v>
      </c>
      <c r="E334" s="5" t="s">
        <v>14</v>
      </c>
      <c r="H334" s="5"/>
      <c r="I334" s="5"/>
      <c r="J334" s="5"/>
      <c r="K334" s="5"/>
    </row>
    <row r="335" spans="1:11" ht="13.2" x14ac:dyDescent="0.25">
      <c r="A335" s="4" t="s">
        <v>376</v>
      </c>
      <c r="B335" s="4" t="s">
        <v>19</v>
      </c>
      <c r="C335" s="4" t="s">
        <v>377</v>
      </c>
      <c r="D335" s="4">
        <v>4.1900000000000004</v>
      </c>
      <c r="E335" s="5" t="s">
        <v>21</v>
      </c>
      <c r="H335" s="5"/>
      <c r="I335" s="5"/>
      <c r="J335" s="5"/>
      <c r="K335" s="5"/>
    </row>
    <row r="336" spans="1:11" ht="13.2" x14ac:dyDescent="0.25">
      <c r="A336" s="4" t="s">
        <v>378</v>
      </c>
      <c r="B336" s="4" t="s">
        <v>19</v>
      </c>
      <c r="C336" s="4" t="s">
        <v>377</v>
      </c>
      <c r="D336" s="4">
        <v>4.03</v>
      </c>
      <c r="E336" s="5" t="s">
        <v>9</v>
      </c>
      <c r="H336" s="5"/>
      <c r="I336" s="5"/>
      <c r="J336" s="5"/>
      <c r="K336" s="5"/>
    </row>
    <row r="337" spans="1:11" ht="13.2" x14ac:dyDescent="0.25">
      <c r="A337" s="4" t="s">
        <v>379</v>
      </c>
      <c r="B337" s="4" t="s">
        <v>19</v>
      </c>
      <c r="C337" s="4" t="s">
        <v>377</v>
      </c>
      <c r="D337" s="4">
        <v>3.81</v>
      </c>
      <c r="E337" s="5" t="s">
        <v>11</v>
      </c>
      <c r="H337" s="5"/>
      <c r="I337" s="5"/>
      <c r="J337" s="5"/>
      <c r="K337" s="5"/>
    </row>
    <row r="338" spans="1:11" ht="13.2" x14ac:dyDescent="0.25">
      <c r="A338" s="4" t="s">
        <v>380</v>
      </c>
      <c r="B338" s="4" t="s">
        <v>19</v>
      </c>
      <c r="C338" s="4" t="s">
        <v>377</v>
      </c>
      <c r="D338" s="4">
        <v>3.8</v>
      </c>
      <c r="E338" s="5" t="s">
        <v>11</v>
      </c>
      <c r="H338" s="5"/>
      <c r="I338" s="5"/>
      <c r="J338" s="5"/>
      <c r="K338" s="5"/>
    </row>
    <row r="339" spans="1:11" ht="13.2" x14ac:dyDescent="0.25">
      <c r="A339" s="4" t="s">
        <v>381</v>
      </c>
      <c r="B339" s="4" t="s">
        <v>283</v>
      </c>
      <c r="C339" s="4" t="s">
        <v>377</v>
      </c>
      <c r="D339" s="4">
        <v>3.52</v>
      </c>
      <c r="E339" s="5" t="s">
        <v>11</v>
      </c>
      <c r="H339" s="5"/>
      <c r="I339" s="5"/>
      <c r="J339" s="5"/>
      <c r="K339" s="5"/>
    </row>
    <row r="340" spans="1:11" ht="13.2" x14ac:dyDescent="0.25">
      <c r="A340" s="4" t="s">
        <v>382</v>
      </c>
      <c r="B340" s="4" t="s">
        <v>283</v>
      </c>
      <c r="C340" s="4" t="s">
        <v>377</v>
      </c>
      <c r="D340" s="4">
        <v>3.23</v>
      </c>
      <c r="E340" s="5" t="s">
        <v>11</v>
      </c>
      <c r="H340" s="5"/>
      <c r="I340" s="5"/>
      <c r="J340" s="5"/>
      <c r="K340" s="5"/>
    </row>
    <row r="341" spans="1:11" ht="13.2" x14ac:dyDescent="0.25">
      <c r="A341" s="4" t="s">
        <v>383</v>
      </c>
      <c r="B341" s="4" t="s">
        <v>28</v>
      </c>
      <c r="C341" s="4" t="s">
        <v>377</v>
      </c>
      <c r="D341" s="4">
        <v>3.08</v>
      </c>
      <c r="E341" s="5" t="s">
        <v>14</v>
      </c>
      <c r="H341" s="5"/>
      <c r="I341" s="5"/>
      <c r="J341" s="5"/>
      <c r="K341" s="5"/>
    </row>
    <row r="342" spans="1:11" ht="13.2" x14ac:dyDescent="0.25">
      <c r="A342" s="4" t="s">
        <v>384</v>
      </c>
      <c r="B342" s="4" t="s">
        <v>19</v>
      </c>
      <c r="C342" s="4" t="s">
        <v>377</v>
      </c>
      <c r="D342" s="4">
        <v>2.93</v>
      </c>
      <c r="E342" s="5" t="s">
        <v>14</v>
      </c>
      <c r="H342" s="5"/>
      <c r="I342" s="5"/>
      <c r="J342" s="5"/>
      <c r="K342" s="5"/>
    </row>
    <row r="343" spans="1:11" ht="13.2" x14ac:dyDescent="0.25">
      <c r="A343" s="4" t="s">
        <v>385</v>
      </c>
      <c r="B343" s="4" t="s">
        <v>283</v>
      </c>
      <c r="C343" s="4" t="s">
        <v>377</v>
      </c>
      <c r="D343" s="4">
        <v>2.72</v>
      </c>
      <c r="E343" s="5" t="s">
        <v>14</v>
      </c>
      <c r="H343" s="5"/>
      <c r="I343" s="5"/>
      <c r="J343" s="5"/>
      <c r="K343" s="5"/>
    </row>
    <row r="344" spans="1:11" ht="13.2" x14ac:dyDescent="0.25">
      <c r="A344" s="4" t="s">
        <v>386</v>
      </c>
      <c r="B344" s="4" t="s">
        <v>283</v>
      </c>
      <c r="C344" s="4" t="s">
        <v>377</v>
      </c>
      <c r="D344" s="4">
        <v>2.69</v>
      </c>
      <c r="E344" s="5" t="s">
        <v>14</v>
      </c>
      <c r="H344" s="5"/>
      <c r="I344" s="5"/>
      <c r="J344" s="5"/>
      <c r="K344" s="5"/>
    </row>
    <row r="345" spans="1:11" ht="13.2" x14ac:dyDescent="0.25">
      <c r="A345" s="4" t="s">
        <v>387</v>
      </c>
      <c r="B345" s="4" t="s">
        <v>283</v>
      </c>
      <c r="C345" s="4" t="s">
        <v>377</v>
      </c>
      <c r="D345" s="4">
        <v>2.08</v>
      </c>
      <c r="E345" s="5" t="s">
        <v>75</v>
      </c>
      <c r="H345" s="5"/>
      <c r="I345" s="5"/>
      <c r="J345" s="5"/>
      <c r="K345" s="5"/>
    </row>
    <row r="346" spans="1:11" ht="13.2" x14ac:dyDescent="0.25">
      <c r="A346" s="4" t="s">
        <v>388</v>
      </c>
      <c r="B346" s="4" t="s">
        <v>283</v>
      </c>
      <c r="C346" s="4" t="s">
        <v>377</v>
      </c>
      <c r="D346" s="4">
        <v>1.1299999999999999</v>
      </c>
      <c r="E346" s="5" t="s">
        <v>77</v>
      </c>
      <c r="H346" s="5"/>
      <c r="I346" s="5"/>
      <c r="J346" s="5"/>
      <c r="K346" s="5"/>
    </row>
    <row r="347" spans="1:11" ht="13.2" x14ac:dyDescent="0.25">
      <c r="A347" s="4" t="s">
        <v>389</v>
      </c>
      <c r="B347" s="4" t="s">
        <v>283</v>
      </c>
      <c r="C347" s="4" t="s">
        <v>377</v>
      </c>
      <c r="D347" s="4">
        <v>1.1299999999999999</v>
      </c>
      <c r="E347" s="5" t="s">
        <v>77</v>
      </c>
      <c r="H347" s="5"/>
      <c r="I347" s="5"/>
      <c r="J347" s="5"/>
      <c r="K347" s="5"/>
    </row>
    <row r="348" spans="1:11" ht="13.2" x14ac:dyDescent="0.25">
      <c r="A348" s="4" t="s">
        <v>390</v>
      </c>
      <c r="B348" s="4" t="s">
        <v>283</v>
      </c>
      <c r="C348" s="4" t="s">
        <v>377</v>
      </c>
      <c r="D348" s="4">
        <v>1.1299999999999999</v>
      </c>
      <c r="E348" s="5" t="s">
        <v>77</v>
      </c>
      <c r="H348" s="5"/>
      <c r="I348" s="5"/>
      <c r="J348" s="5"/>
      <c r="K348" s="5"/>
    </row>
  </sheetData>
  <customSheetViews>
    <customSheetView guid="{0801E4D5-A1F2-48E2-A4F8-0268CA83A4F5}" filter="1" showAutoFilter="1">
      <pageMargins left="0.7" right="0.7" top="0.75" bottom="0.75" header="0.3" footer="0.3"/>
      <autoFilter ref="A1:M348" xr:uid="{4BDA349E-7631-4EFE-B73B-A4CDE6B35D0C}">
        <filterColumn colId="4">
          <filters>
            <filter val="KC"/>
          </filters>
        </filterColumn>
      </autoFilter>
    </customSheetView>
  </customSheetViews>
  <conditionalFormatting sqref="E1:E348">
    <cfRule type="cellIs" dxfId="2" priority="1" operator="equal">
      <formula>"KC"</formula>
    </cfRule>
    <cfRule type="cellIs" dxfId="1" priority="2" operator="equal">
      <formula>"QPC"</formula>
    </cfRule>
    <cfRule type="cellIs" dxfId="0" priority="3" operator="equal">
      <formula>"QC"</formula>
    </cfRule>
  </conditionalFormatting>
  <hyperlinks>
    <hyperlink ref="A45" r:id="rId1" xr:uid="{00000000-0004-0000-0000-000001000000}"/>
    <hyperlink ref="A65" r:id="rId2" xr:uid="{00000000-0004-0000-0000-000002000000}"/>
    <hyperlink ref="A70" r:id="rId3" xr:uid="{00000000-0004-0000-0000-000003000000}"/>
    <hyperlink ref="A89" r:id="rId4" xr:uid="{00000000-0004-0000-0000-000004000000}"/>
    <hyperlink ref="A106" r:id="rId5" xr:uid="{00000000-0004-0000-0000-000005000000}"/>
    <hyperlink ref="A120" r:id="rId6" xr:uid="{00000000-0004-0000-0000-000006000000}"/>
    <hyperlink ref="A166" r:id="rId7" xr:uid="{00000000-0004-0000-0000-000007000000}"/>
    <hyperlink ref="A195" r:id="rId8" xr:uid="{00000000-0004-0000-0000-000008000000}"/>
    <hyperlink ref="A210" r:id="rId9" xr:uid="{00000000-0004-0000-0000-000009000000}"/>
    <hyperlink ref="A225" r:id="rId10" xr:uid="{00000000-0004-0000-0000-00000A000000}"/>
    <hyperlink ref="A241" r:id="rId11" xr:uid="{00000000-0004-0000-0000-00000B000000}"/>
    <hyperlink ref="A259" r:id="rId12" xr:uid="{00000000-0004-0000-0000-00000C000000}"/>
    <hyperlink ref="A296" r:id="rId13" xr:uid="{00000000-0004-0000-0000-00000D000000}"/>
    <hyperlink ref="A331" r:id="rId14" xr:uid="{00000000-0004-0000-0000-00000E000000}"/>
    <hyperlink ref="H14" r:id="rId15" display="http://tushar.gl/" xr:uid="{00000000-0004-0000-0000-000000000000}"/>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C17E6-8D11-4FA5-B735-4F568D8035DD}">
  <dimension ref="A3:K351"/>
  <sheetViews>
    <sheetView topLeftCell="A287" workbookViewId="0">
      <selection activeCell="E4" sqref="E4:F351"/>
    </sheetView>
  </sheetViews>
  <sheetFormatPr defaultRowHeight="13.2" x14ac:dyDescent="0.25"/>
  <cols>
    <col min="1" max="1" width="18.21875" bestFit="1" customWidth="1"/>
    <col min="2" max="3" width="26.88671875" bestFit="1" customWidth="1"/>
    <col min="4" max="4" width="22.6640625" bestFit="1" customWidth="1"/>
    <col min="5" max="5" width="18.21875" bestFit="1" customWidth="1"/>
    <col min="6" max="6" width="26.88671875" bestFit="1" customWidth="1"/>
    <col min="7" max="7" width="22.6640625" bestFit="1" customWidth="1"/>
  </cols>
  <sheetData>
    <row r="3" spans="1:6" x14ac:dyDescent="0.25">
      <c r="A3" s="10" t="s">
        <v>0</v>
      </c>
      <c r="B3" t="s">
        <v>391</v>
      </c>
    </row>
    <row r="4" spans="1:6" x14ac:dyDescent="0.25">
      <c r="A4" t="s">
        <v>327</v>
      </c>
      <c r="B4" s="25">
        <v>3.78</v>
      </c>
      <c r="E4" s="10" t="s">
        <v>0</v>
      </c>
      <c r="F4" t="s">
        <v>391</v>
      </c>
    </row>
    <row r="5" spans="1:6" x14ac:dyDescent="0.25">
      <c r="A5" t="s">
        <v>204</v>
      </c>
      <c r="B5" s="25">
        <v>2.82</v>
      </c>
      <c r="E5" t="s">
        <v>327</v>
      </c>
      <c r="F5" s="25">
        <v>3.78</v>
      </c>
    </row>
    <row r="6" spans="1:6" x14ac:dyDescent="0.25">
      <c r="A6" t="s">
        <v>133</v>
      </c>
      <c r="B6" s="25">
        <v>4.4800000000000004</v>
      </c>
      <c r="E6" t="s">
        <v>204</v>
      </c>
      <c r="F6" s="25">
        <v>2.82</v>
      </c>
    </row>
    <row r="7" spans="1:6" x14ac:dyDescent="0.25">
      <c r="A7" t="s">
        <v>326</v>
      </c>
      <c r="B7" s="25">
        <v>3.86</v>
      </c>
      <c r="E7" t="s">
        <v>133</v>
      </c>
      <c r="F7" s="25">
        <v>4.4800000000000004</v>
      </c>
    </row>
    <row r="8" spans="1:6" x14ac:dyDescent="0.25">
      <c r="A8" t="s">
        <v>72</v>
      </c>
      <c r="B8" s="25">
        <v>2.7</v>
      </c>
      <c r="E8" t="s">
        <v>326</v>
      </c>
      <c r="F8" s="25">
        <v>3.86</v>
      </c>
    </row>
    <row r="9" spans="1:6" x14ac:dyDescent="0.25">
      <c r="A9" t="s">
        <v>33</v>
      </c>
      <c r="B9" s="25">
        <v>4.16</v>
      </c>
      <c r="E9" t="s">
        <v>72</v>
      </c>
      <c r="F9" s="25">
        <v>2.7</v>
      </c>
    </row>
    <row r="10" spans="1:6" x14ac:dyDescent="0.25">
      <c r="A10" t="s">
        <v>305</v>
      </c>
      <c r="B10" s="25">
        <v>3.75</v>
      </c>
      <c r="E10" t="s">
        <v>33</v>
      </c>
      <c r="F10" s="25">
        <v>4.16</v>
      </c>
    </row>
    <row r="11" spans="1:6" x14ac:dyDescent="0.25">
      <c r="A11" t="s">
        <v>312</v>
      </c>
      <c r="B11" s="25">
        <v>4.24</v>
      </c>
      <c r="E11" t="s">
        <v>305</v>
      </c>
      <c r="F11" s="25">
        <v>3.75</v>
      </c>
    </row>
    <row r="12" spans="1:6" ht="13.2" customHeight="1" x14ac:dyDescent="0.25">
      <c r="A12" t="s">
        <v>45</v>
      </c>
      <c r="B12" s="25">
        <v>3.83</v>
      </c>
      <c r="E12" t="s">
        <v>312</v>
      </c>
      <c r="F12" s="25">
        <v>4.24</v>
      </c>
    </row>
    <row r="13" spans="1:6" ht="13.2" customHeight="1" x14ac:dyDescent="0.25">
      <c r="A13" t="s">
        <v>113</v>
      </c>
      <c r="B13" s="25">
        <v>4.22</v>
      </c>
      <c r="E13" t="s">
        <v>45</v>
      </c>
      <c r="F13" s="25">
        <v>3.83</v>
      </c>
    </row>
    <row r="14" spans="1:6" ht="13.2" customHeight="1" x14ac:dyDescent="0.25">
      <c r="A14" t="s">
        <v>237</v>
      </c>
      <c r="B14" s="25">
        <v>4.45</v>
      </c>
      <c r="E14" t="s">
        <v>113</v>
      </c>
      <c r="F14" s="25">
        <v>4.22</v>
      </c>
    </row>
    <row r="15" spans="1:6" ht="13.2" customHeight="1" x14ac:dyDescent="0.25">
      <c r="A15" t="s">
        <v>348</v>
      </c>
      <c r="B15" s="25">
        <v>3.85</v>
      </c>
      <c r="E15" t="s">
        <v>237</v>
      </c>
      <c r="F15" s="25">
        <v>4.45</v>
      </c>
    </row>
    <row r="16" spans="1:6" x14ac:dyDescent="0.25">
      <c r="A16" t="s">
        <v>185</v>
      </c>
      <c r="B16" s="25">
        <v>2.5499999999999998</v>
      </c>
      <c r="E16" t="s">
        <v>348</v>
      </c>
      <c r="F16" s="25">
        <v>3.85</v>
      </c>
    </row>
    <row r="17" spans="1:11" x14ac:dyDescent="0.25">
      <c r="A17" t="s">
        <v>219</v>
      </c>
      <c r="B17" s="25">
        <v>4.29</v>
      </c>
      <c r="E17" t="s">
        <v>185</v>
      </c>
      <c r="F17" s="25">
        <v>2.5499999999999998</v>
      </c>
    </row>
    <row r="18" spans="1:11" ht="13.2" customHeight="1" x14ac:dyDescent="0.5">
      <c r="A18" t="s">
        <v>201</v>
      </c>
      <c r="B18" s="25">
        <v>3.2</v>
      </c>
      <c r="E18" t="s">
        <v>219</v>
      </c>
      <c r="F18" s="25">
        <v>4.29</v>
      </c>
      <c r="J18" s="12"/>
      <c r="K18" s="12"/>
    </row>
    <row r="19" spans="1:11" ht="13.2" customHeight="1" x14ac:dyDescent="0.5">
      <c r="A19" t="s">
        <v>92</v>
      </c>
      <c r="B19" s="25">
        <v>3.19</v>
      </c>
      <c r="E19" t="s">
        <v>201</v>
      </c>
      <c r="F19" s="25">
        <v>3.2</v>
      </c>
      <c r="J19" s="12"/>
      <c r="K19" s="12"/>
    </row>
    <row r="20" spans="1:11" ht="13.2" customHeight="1" x14ac:dyDescent="0.4">
      <c r="A20" t="s">
        <v>368</v>
      </c>
      <c r="B20" s="25">
        <v>2.69</v>
      </c>
      <c r="E20" t="s">
        <v>92</v>
      </c>
      <c r="F20" s="25">
        <v>3.19</v>
      </c>
      <c r="J20" s="11"/>
      <c r="K20" s="11"/>
    </row>
    <row r="21" spans="1:11" ht="13.2" customHeight="1" x14ac:dyDescent="0.4">
      <c r="A21" t="s">
        <v>346</v>
      </c>
      <c r="B21" s="25">
        <v>4.07</v>
      </c>
      <c r="E21" t="s">
        <v>368</v>
      </c>
      <c r="F21" s="25">
        <v>2.69</v>
      </c>
      <c r="J21" s="11"/>
      <c r="K21" s="11"/>
    </row>
    <row r="22" spans="1:11" x14ac:dyDescent="0.25">
      <c r="A22" t="s">
        <v>383</v>
      </c>
      <c r="B22" s="25">
        <v>3.08</v>
      </c>
      <c r="E22" t="s">
        <v>346</v>
      </c>
      <c r="F22" s="25">
        <v>4.07</v>
      </c>
    </row>
    <row r="23" spans="1:11" x14ac:dyDescent="0.25">
      <c r="A23" t="s">
        <v>304</v>
      </c>
      <c r="B23" s="25">
        <v>3.84</v>
      </c>
      <c r="E23" t="s">
        <v>383</v>
      </c>
      <c r="F23" s="25">
        <v>3.08</v>
      </c>
    </row>
    <row r="24" spans="1:11" x14ac:dyDescent="0.25">
      <c r="A24" t="s">
        <v>177</v>
      </c>
      <c r="B24" s="25">
        <v>3.47</v>
      </c>
      <c r="E24" t="s">
        <v>304</v>
      </c>
      <c r="F24" s="25">
        <v>3.84</v>
      </c>
    </row>
    <row r="25" spans="1:11" x14ac:dyDescent="0.25">
      <c r="A25" t="s">
        <v>216</v>
      </c>
      <c r="B25" s="25">
        <v>4.07</v>
      </c>
      <c r="E25" t="s">
        <v>177</v>
      </c>
      <c r="F25" s="25">
        <v>3.47</v>
      </c>
    </row>
    <row r="26" spans="1:11" x14ac:dyDescent="0.25">
      <c r="A26" t="s">
        <v>302</v>
      </c>
      <c r="B26" s="25">
        <v>4.13</v>
      </c>
      <c r="E26" t="s">
        <v>216</v>
      </c>
      <c r="F26" s="25">
        <v>4.07</v>
      </c>
    </row>
    <row r="27" spans="1:11" x14ac:dyDescent="0.25">
      <c r="A27" t="s">
        <v>229</v>
      </c>
      <c r="B27" s="25">
        <v>2.82</v>
      </c>
      <c r="E27" t="s">
        <v>302</v>
      </c>
      <c r="F27" s="25">
        <v>4.13</v>
      </c>
    </row>
    <row r="28" spans="1:11" x14ac:dyDescent="0.25">
      <c r="A28" t="s">
        <v>162</v>
      </c>
      <c r="B28" s="25">
        <v>3.81</v>
      </c>
      <c r="E28" t="s">
        <v>229</v>
      </c>
      <c r="F28" s="25">
        <v>2.82</v>
      </c>
    </row>
    <row r="29" spans="1:11" x14ac:dyDescent="0.25">
      <c r="A29" t="s">
        <v>291</v>
      </c>
      <c r="B29" s="25">
        <v>4.03</v>
      </c>
      <c r="E29" t="s">
        <v>162</v>
      </c>
      <c r="F29" s="25">
        <v>3.81</v>
      </c>
    </row>
    <row r="30" spans="1:11" x14ac:dyDescent="0.25">
      <c r="A30" t="s">
        <v>274</v>
      </c>
      <c r="B30" s="25">
        <v>4.1399999999999997</v>
      </c>
      <c r="E30" t="s">
        <v>291</v>
      </c>
      <c r="F30" s="25">
        <v>4.03</v>
      </c>
    </row>
    <row r="31" spans="1:11" x14ac:dyDescent="0.25">
      <c r="A31" t="s">
        <v>236</v>
      </c>
      <c r="B31" s="25">
        <v>4.51</v>
      </c>
      <c r="E31" t="s">
        <v>274</v>
      </c>
      <c r="F31" s="25">
        <v>4.1399999999999997</v>
      </c>
    </row>
    <row r="32" spans="1:11" x14ac:dyDescent="0.25">
      <c r="A32" t="s">
        <v>124</v>
      </c>
      <c r="B32" s="25">
        <v>3.74</v>
      </c>
      <c r="E32" t="s">
        <v>236</v>
      </c>
      <c r="F32" s="25">
        <v>4.51</v>
      </c>
    </row>
    <row r="33" spans="1:6" x14ac:dyDescent="0.25">
      <c r="A33" t="s">
        <v>178</v>
      </c>
      <c r="B33" s="25">
        <v>3.37</v>
      </c>
      <c r="E33" t="s">
        <v>124</v>
      </c>
      <c r="F33" s="25">
        <v>3.74</v>
      </c>
    </row>
    <row r="34" spans="1:6" x14ac:dyDescent="0.25">
      <c r="A34" t="s">
        <v>324</v>
      </c>
      <c r="B34" s="25">
        <v>3.92</v>
      </c>
      <c r="E34" t="s">
        <v>178</v>
      </c>
      <c r="F34" s="25">
        <v>3.37</v>
      </c>
    </row>
    <row r="35" spans="1:6" x14ac:dyDescent="0.25">
      <c r="A35" t="s">
        <v>180</v>
      </c>
      <c r="B35" s="25">
        <v>3.06</v>
      </c>
      <c r="E35" t="s">
        <v>324</v>
      </c>
      <c r="F35" s="25">
        <v>3.92</v>
      </c>
    </row>
    <row r="36" spans="1:6" x14ac:dyDescent="0.25">
      <c r="A36" t="s">
        <v>354</v>
      </c>
      <c r="B36" s="25">
        <v>3.69</v>
      </c>
      <c r="E36" t="s">
        <v>180</v>
      </c>
      <c r="F36" s="25">
        <v>3.06</v>
      </c>
    </row>
    <row r="37" spans="1:6" x14ac:dyDescent="0.25">
      <c r="A37" t="s">
        <v>141</v>
      </c>
      <c r="B37" s="25">
        <v>4.2699999999999996</v>
      </c>
      <c r="E37" t="s">
        <v>354</v>
      </c>
      <c r="F37" s="25">
        <v>3.69</v>
      </c>
    </row>
    <row r="38" spans="1:6" x14ac:dyDescent="0.25">
      <c r="A38" t="s">
        <v>98</v>
      </c>
      <c r="B38" s="25">
        <v>3.79</v>
      </c>
      <c r="E38" t="s">
        <v>141</v>
      </c>
      <c r="F38" s="25">
        <v>4.2699999999999996</v>
      </c>
    </row>
    <row r="39" spans="1:6" x14ac:dyDescent="0.25">
      <c r="A39" t="s">
        <v>110</v>
      </c>
      <c r="B39" s="25">
        <v>4.3600000000000003</v>
      </c>
      <c r="E39" t="s">
        <v>98</v>
      </c>
      <c r="F39" s="25">
        <v>3.79</v>
      </c>
    </row>
    <row r="40" spans="1:6" x14ac:dyDescent="0.25">
      <c r="A40" t="s">
        <v>285</v>
      </c>
      <c r="B40" s="25">
        <v>4.5</v>
      </c>
      <c r="E40" t="s">
        <v>110</v>
      </c>
      <c r="F40" s="25">
        <v>4.3600000000000003</v>
      </c>
    </row>
    <row r="41" spans="1:6" x14ac:dyDescent="0.25">
      <c r="A41" t="s">
        <v>232</v>
      </c>
      <c r="B41" s="25">
        <v>2.54</v>
      </c>
      <c r="E41" t="s">
        <v>285</v>
      </c>
      <c r="F41" s="25">
        <v>4.5</v>
      </c>
    </row>
    <row r="42" spans="1:6" x14ac:dyDescent="0.25">
      <c r="A42" t="s">
        <v>345</v>
      </c>
      <c r="B42" s="25">
        <v>4.16</v>
      </c>
      <c r="E42" t="s">
        <v>232</v>
      </c>
      <c r="F42" s="25">
        <v>2.54</v>
      </c>
    </row>
    <row r="43" spans="1:6" x14ac:dyDescent="0.25">
      <c r="A43" t="s">
        <v>157</v>
      </c>
      <c r="B43" s="25">
        <v>3.92</v>
      </c>
      <c r="E43" t="s">
        <v>345</v>
      </c>
      <c r="F43" s="25">
        <v>4.16</v>
      </c>
    </row>
    <row r="44" spans="1:6" x14ac:dyDescent="0.25">
      <c r="A44" t="s">
        <v>176</v>
      </c>
      <c r="B44" s="25">
        <v>3.48</v>
      </c>
      <c r="E44" t="s">
        <v>157</v>
      </c>
      <c r="F44" s="25">
        <v>3.92</v>
      </c>
    </row>
    <row r="45" spans="1:6" x14ac:dyDescent="0.25">
      <c r="A45" t="s">
        <v>100</v>
      </c>
      <c r="B45" s="25">
        <v>3.7</v>
      </c>
      <c r="E45" t="s">
        <v>176</v>
      </c>
      <c r="F45" s="25">
        <v>3.48</v>
      </c>
    </row>
    <row r="46" spans="1:6" x14ac:dyDescent="0.25">
      <c r="A46" t="s">
        <v>343</v>
      </c>
      <c r="B46" s="25">
        <v>4.24</v>
      </c>
      <c r="E46" t="s">
        <v>100</v>
      </c>
      <c r="F46" s="25">
        <v>3.7</v>
      </c>
    </row>
    <row r="47" spans="1:6" x14ac:dyDescent="0.25">
      <c r="A47" t="s">
        <v>267</v>
      </c>
      <c r="B47" s="25">
        <v>4.3099999999999996</v>
      </c>
      <c r="E47" t="s">
        <v>343</v>
      </c>
      <c r="F47" s="25">
        <v>4.24</v>
      </c>
    </row>
    <row r="48" spans="1:6" x14ac:dyDescent="0.25">
      <c r="A48" t="s">
        <v>387</v>
      </c>
      <c r="B48" s="25">
        <v>2.08</v>
      </c>
      <c r="E48" t="s">
        <v>267</v>
      </c>
      <c r="F48" s="25">
        <v>4.3099999999999996</v>
      </c>
    </row>
    <row r="49" spans="1:6" x14ac:dyDescent="0.25">
      <c r="A49" t="s">
        <v>272</v>
      </c>
      <c r="B49" s="25">
        <v>4.22</v>
      </c>
      <c r="E49" t="s">
        <v>387</v>
      </c>
      <c r="F49" s="25">
        <v>2.08</v>
      </c>
    </row>
    <row r="50" spans="1:6" x14ac:dyDescent="0.25">
      <c r="A50" t="s">
        <v>376</v>
      </c>
      <c r="B50" s="25">
        <v>4.1900000000000004</v>
      </c>
      <c r="E50" t="s">
        <v>272</v>
      </c>
      <c r="F50" s="25">
        <v>4.22</v>
      </c>
    </row>
    <row r="51" spans="1:6" x14ac:dyDescent="0.25">
      <c r="A51" t="s">
        <v>150</v>
      </c>
      <c r="B51" s="25">
        <v>4.01</v>
      </c>
      <c r="E51" t="s">
        <v>376</v>
      </c>
      <c r="F51" s="25">
        <v>4.1900000000000004</v>
      </c>
    </row>
    <row r="52" spans="1:6" x14ac:dyDescent="0.25">
      <c r="A52" t="s">
        <v>165</v>
      </c>
      <c r="B52" s="25">
        <v>3.73</v>
      </c>
      <c r="E52" t="s">
        <v>150</v>
      </c>
      <c r="F52" s="25">
        <v>4.01</v>
      </c>
    </row>
    <row r="53" spans="1:6" x14ac:dyDescent="0.25">
      <c r="A53" t="s">
        <v>307</v>
      </c>
      <c r="B53" s="25">
        <v>4.6900000000000004</v>
      </c>
      <c r="E53" t="s">
        <v>165</v>
      </c>
      <c r="F53" s="25">
        <v>3.73</v>
      </c>
    </row>
    <row r="54" spans="1:6" x14ac:dyDescent="0.25">
      <c r="A54" t="s">
        <v>238</v>
      </c>
      <c r="B54" s="25">
        <v>4.37</v>
      </c>
      <c r="E54" t="s">
        <v>307</v>
      </c>
      <c r="F54" s="25">
        <v>4.6900000000000004</v>
      </c>
    </row>
    <row r="55" spans="1:6" x14ac:dyDescent="0.25">
      <c r="A55" t="s">
        <v>278</v>
      </c>
      <c r="B55" s="25">
        <v>3.74</v>
      </c>
      <c r="E55" t="s">
        <v>238</v>
      </c>
      <c r="F55" s="25">
        <v>4.37</v>
      </c>
    </row>
    <row r="56" spans="1:6" x14ac:dyDescent="0.25">
      <c r="A56" t="s">
        <v>254</v>
      </c>
      <c r="B56" s="25">
        <v>4.6500000000000004</v>
      </c>
      <c r="E56" t="s">
        <v>278</v>
      </c>
      <c r="F56" s="25">
        <v>3.74</v>
      </c>
    </row>
    <row r="57" spans="1:6" x14ac:dyDescent="0.25">
      <c r="A57" t="s">
        <v>196</v>
      </c>
      <c r="B57" s="25">
        <v>4.7300000000000004</v>
      </c>
      <c r="E57" t="s">
        <v>254</v>
      </c>
      <c r="F57" s="25">
        <v>4.6500000000000004</v>
      </c>
    </row>
    <row r="58" spans="1:6" x14ac:dyDescent="0.25">
      <c r="A58" t="s">
        <v>382</v>
      </c>
      <c r="B58" s="25">
        <v>3.23</v>
      </c>
      <c r="E58" t="s">
        <v>196</v>
      </c>
      <c r="F58" s="25">
        <v>4.7300000000000004</v>
      </c>
    </row>
    <row r="59" spans="1:6" x14ac:dyDescent="0.25">
      <c r="A59" t="s">
        <v>171</v>
      </c>
      <c r="B59" s="25">
        <v>3.59</v>
      </c>
      <c r="E59" t="s">
        <v>382</v>
      </c>
      <c r="F59" s="25">
        <v>3.23</v>
      </c>
    </row>
    <row r="60" spans="1:6" x14ac:dyDescent="0.25">
      <c r="A60" t="s">
        <v>245</v>
      </c>
      <c r="B60" s="25">
        <v>3.84</v>
      </c>
      <c r="E60" t="s">
        <v>171</v>
      </c>
      <c r="F60" s="25">
        <v>3.59</v>
      </c>
    </row>
    <row r="61" spans="1:6" x14ac:dyDescent="0.25">
      <c r="A61" t="s">
        <v>179</v>
      </c>
      <c r="B61" s="25">
        <v>3.34</v>
      </c>
      <c r="E61" t="s">
        <v>245</v>
      </c>
      <c r="F61" s="25">
        <v>3.84</v>
      </c>
    </row>
    <row r="62" spans="1:6" x14ac:dyDescent="0.25">
      <c r="A62" t="s">
        <v>228</v>
      </c>
      <c r="B62" s="25">
        <v>2.86</v>
      </c>
      <c r="E62" t="s">
        <v>179</v>
      </c>
      <c r="F62" s="25">
        <v>3.34</v>
      </c>
    </row>
    <row r="63" spans="1:6" x14ac:dyDescent="0.25">
      <c r="A63" t="s">
        <v>358</v>
      </c>
      <c r="B63" s="25">
        <v>3.44</v>
      </c>
      <c r="E63" t="s">
        <v>228</v>
      </c>
      <c r="F63" s="25">
        <v>2.86</v>
      </c>
    </row>
    <row r="64" spans="1:6" x14ac:dyDescent="0.25">
      <c r="A64" t="s">
        <v>99</v>
      </c>
      <c r="B64" s="25">
        <v>3.78</v>
      </c>
      <c r="E64" t="s">
        <v>358</v>
      </c>
      <c r="F64" s="25">
        <v>3.44</v>
      </c>
    </row>
    <row r="65" spans="1:6" x14ac:dyDescent="0.25">
      <c r="A65" t="s">
        <v>186</v>
      </c>
      <c r="B65" s="25">
        <v>2.54</v>
      </c>
      <c r="E65" t="s">
        <v>99</v>
      </c>
      <c r="F65" s="25">
        <v>3.78</v>
      </c>
    </row>
    <row r="66" spans="1:6" x14ac:dyDescent="0.25">
      <c r="A66" t="s">
        <v>301</v>
      </c>
      <c r="B66" s="25">
        <v>4.16</v>
      </c>
      <c r="E66" t="s">
        <v>186</v>
      </c>
      <c r="F66" s="25">
        <v>2.54</v>
      </c>
    </row>
    <row r="67" spans="1:6" x14ac:dyDescent="0.25">
      <c r="A67" t="s">
        <v>260</v>
      </c>
      <c r="B67" s="25">
        <v>4.5599999999999996</v>
      </c>
      <c r="E67" t="s">
        <v>301</v>
      </c>
      <c r="F67" s="25">
        <v>4.16</v>
      </c>
    </row>
    <row r="68" spans="1:6" x14ac:dyDescent="0.25">
      <c r="A68" t="s">
        <v>51</v>
      </c>
      <c r="B68" s="25">
        <v>3.71</v>
      </c>
      <c r="E68" t="s">
        <v>260</v>
      </c>
      <c r="F68" s="25">
        <v>4.5599999999999996</v>
      </c>
    </row>
    <row r="69" spans="1:6" x14ac:dyDescent="0.25">
      <c r="A69" t="s">
        <v>275</v>
      </c>
      <c r="B69" s="25">
        <v>4.1100000000000003</v>
      </c>
      <c r="E69" t="s">
        <v>51</v>
      </c>
      <c r="F69" s="25">
        <v>3.71</v>
      </c>
    </row>
    <row r="70" spans="1:6" x14ac:dyDescent="0.25">
      <c r="A70" t="s">
        <v>319</v>
      </c>
      <c r="B70" s="25">
        <v>4.1100000000000003</v>
      </c>
      <c r="E70" t="s">
        <v>275</v>
      </c>
      <c r="F70" s="25">
        <v>4.1100000000000003</v>
      </c>
    </row>
    <row r="71" spans="1:6" x14ac:dyDescent="0.25">
      <c r="A71" t="s">
        <v>240</v>
      </c>
      <c r="B71" s="25">
        <v>4.1100000000000003</v>
      </c>
      <c r="E71" t="s">
        <v>319</v>
      </c>
      <c r="F71" s="25">
        <v>4.1100000000000003</v>
      </c>
    </row>
    <row r="72" spans="1:6" x14ac:dyDescent="0.25">
      <c r="A72" t="s">
        <v>336</v>
      </c>
      <c r="B72" s="25">
        <v>3.08</v>
      </c>
      <c r="E72" t="s">
        <v>240</v>
      </c>
      <c r="F72" s="25">
        <v>4.1100000000000003</v>
      </c>
    </row>
    <row r="73" spans="1:6" x14ac:dyDescent="0.25">
      <c r="A73" t="s">
        <v>270</v>
      </c>
      <c r="B73" s="25">
        <v>4.2300000000000004</v>
      </c>
      <c r="E73" t="s">
        <v>336</v>
      </c>
      <c r="F73" s="25">
        <v>3.08</v>
      </c>
    </row>
    <row r="74" spans="1:6" x14ac:dyDescent="0.25">
      <c r="A74" t="s">
        <v>85</v>
      </c>
      <c r="B74" s="25">
        <v>4.49</v>
      </c>
      <c r="E74" t="s">
        <v>270</v>
      </c>
      <c r="F74" s="25">
        <v>4.2300000000000004</v>
      </c>
    </row>
    <row r="75" spans="1:6" x14ac:dyDescent="0.25">
      <c r="A75" t="s">
        <v>109</v>
      </c>
      <c r="B75" s="25">
        <v>4.3899999999999997</v>
      </c>
      <c r="E75" t="s">
        <v>85</v>
      </c>
      <c r="F75" s="25">
        <v>4.49</v>
      </c>
    </row>
    <row r="76" spans="1:6" x14ac:dyDescent="0.25">
      <c r="A76" t="s">
        <v>224</v>
      </c>
      <c r="B76" s="25">
        <v>3.41</v>
      </c>
      <c r="E76" t="s">
        <v>109</v>
      </c>
      <c r="F76" s="25">
        <v>4.3899999999999997</v>
      </c>
    </row>
    <row r="77" spans="1:6" x14ac:dyDescent="0.25">
      <c r="A77" t="s">
        <v>36</v>
      </c>
      <c r="B77" s="25">
        <v>4.05</v>
      </c>
      <c r="E77" t="s">
        <v>224</v>
      </c>
      <c r="F77" s="25">
        <v>3.41</v>
      </c>
    </row>
    <row r="78" spans="1:6" x14ac:dyDescent="0.25">
      <c r="A78" t="s">
        <v>37</v>
      </c>
      <c r="B78" s="25">
        <v>4.0199999999999996</v>
      </c>
      <c r="E78" t="s">
        <v>36</v>
      </c>
      <c r="F78" s="25">
        <v>4.05</v>
      </c>
    </row>
    <row r="79" spans="1:6" x14ac:dyDescent="0.25">
      <c r="A79" t="s">
        <v>233</v>
      </c>
      <c r="B79" s="25">
        <v>2.2400000000000002</v>
      </c>
      <c r="E79" t="s">
        <v>37</v>
      </c>
      <c r="F79" s="25">
        <v>4.0199999999999996</v>
      </c>
    </row>
    <row r="80" spans="1:6" x14ac:dyDescent="0.25">
      <c r="A80" t="s">
        <v>222</v>
      </c>
      <c r="B80" s="25">
        <v>3.78</v>
      </c>
      <c r="E80" t="s">
        <v>233</v>
      </c>
      <c r="F80" s="25">
        <v>2.2400000000000002</v>
      </c>
    </row>
    <row r="81" spans="1:6" x14ac:dyDescent="0.25">
      <c r="A81" t="s">
        <v>44</v>
      </c>
      <c r="B81" s="25">
        <v>3.84</v>
      </c>
      <c r="E81" t="s">
        <v>222</v>
      </c>
      <c r="F81" s="25">
        <v>3.78</v>
      </c>
    </row>
    <row r="82" spans="1:6" x14ac:dyDescent="0.25">
      <c r="A82" t="s">
        <v>189</v>
      </c>
      <c r="B82" s="25">
        <v>1.82</v>
      </c>
      <c r="E82" t="s">
        <v>44</v>
      </c>
      <c r="F82" s="25">
        <v>3.84</v>
      </c>
    </row>
    <row r="83" spans="1:6" x14ac:dyDescent="0.25">
      <c r="A83" t="s">
        <v>361</v>
      </c>
      <c r="B83" s="25">
        <v>3.32</v>
      </c>
      <c r="E83" t="s">
        <v>189</v>
      </c>
      <c r="F83" s="25">
        <v>1.82</v>
      </c>
    </row>
    <row r="84" spans="1:6" x14ac:dyDescent="0.25">
      <c r="A84" t="s">
        <v>321</v>
      </c>
      <c r="B84" s="25">
        <v>3.94</v>
      </c>
      <c r="E84" t="s">
        <v>361</v>
      </c>
      <c r="F84" s="25">
        <v>3.32</v>
      </c>
    </row>
    <row r="85" spans="1:6" x14ac:dyDescent="0.25">
      <c r="A85" t="s">
        <v>316</v>
      </c>
      <c r="B85" s="25">
        <v>4.1900000000000004</v>
      </c>
      <c r="E85" t="s">
        <v>321</v>
      </c>
      <c r="F85" s="25">
        <v>3.94</v>
      </c>
    </row>
    <row r="86" spans="1:6" x14ac:dyDescent="0.25">
      <c r="A86" t="s">
        <v>108</v>
      </c>
      <c r="B86" s="25">
        <v>4.4000000000000004</v>
      </c>
      <c r="E86" t="s">
        <v>316</v>
      </c>
      <c r="F86" s="25">
        <v>4.1900000000000004</v>
      </c>
    </row>
    <row r="87" spans="1:6" x14ac:dyDescent="0.25">
      <c r="A87" t="s">
        <v>329</v>
      </c>
      <c r="B87" s="25">
        <v>3.72</v>
      </c>
      <c r="E87" t="s">
        <v>108</v>
      </c>
      <c r="F87" s="25">
        <v>4.4000000000000004</v>
      </c>
    </row>
    <row r="88" spans="1:6" x14ac:dyDescent="0.25">
      <c r="A88" t="s">
        <v>52</v>
      </c>
      <c r="B88" s="25">
        <v>3.69</v>
      </c>
      <c r="E88" t="s">
        <v>329</v>
      </c>
      <c r="F88" s="25">
        <v>3.72</v>
      </c>
    </row>
    <row r="89" spans="1:6" x14ac:dyDescent="0.25">
      <c r="A89" t="s">
        <v>173</v>
      </c>
      <c r="B89" s="25">
        <v>3.53</v>
      </c>
      <c r="E89" t="s">
        <v>52</v>
      </c>
      <c r="F89" s="25">
        <v>3.69</v>
      </c>
    </row>
    <row r="90" spans="1:6" x14ac:dyDescent="0.25">
      <c r="A90" t="s">
        <v>300</v>
      </c>
      <c r="B90" s="25">
        <v>4.18</v>
      </c>
      <c r="E90" t="s">
        <v>173</v>
      </c>
      <c r="F90" s="25">
        <v>3.53</v>
      </c>
    </row>
    <row r="91" spans="1:6" x14ac:dyDescent="0.25">
      <c r="A91" t="s">
        <v>251</v>
      </c>
      <c r="B91" s="25">
        <v>3.38</v>
      </c>
      <c r="E91" t="s">
        <v>300</v>
      </c>
      <c r="F91" s="25">
        <v>4.18</v>
      </c>
    </row>
    <row r="92" spans="1:6" x14ac:dyDescent="0.25">
      <c r="A92" t="s">
        <v>335</v>
      </c>
      <c r="B92" s="25">
        <v>3.2</v>
      </c>
      <c r="E92" t="s">
        <v>251</v>
      </c>
      <c r="F92" s="25">
        <v>3.38</v>
      </c>
    </row>
    <row r="93" spans="1:6" x14ac:dyDescent="0.25">
      <c r="A93" t="s">
        <v>58</v>
      </c>
      <c r="B93" s="25">
        <v>3.59</v>
      </c>
      <c r="E93" t="s">
        <v>335</v>
      </c>
      <c r="F93" s="25">
        <v>3.2</v>
      </c>
    </row>
    <row r="94" spans="1:6" x14ac:dyDescent="0.25">
      <c r="A94" t="s">
        <v>57</v>
      </c>
      <c r="B94" s="25">
        <v>3.61</v>
      </c>
      <c r="E94" t="s">
        <v>58</v>
      </c>
      <c r="F94" s="25">
        <v>3.59</v>
      </c>
    </row>
    <row r="95" spans="1:6" x14ac:dyDescent="0.25">
      <c r="A95" t="s">
        <v>116</v>
      </c>
      <c r="B95" s="25">
        <v>4.1500000000000004</v>
      </c>
      <c r="E95" t="s">
        <v>57</v>
      </c>
      <c r="F95" s="25">
        <v>3.61</v>
      </c>
    </row>
    <row r="96" spans="1:6" x14ac:dyDescent="0.25">
      <c r="A96" t="s">
        <v>102</v>
      </c>
      <c r="B96" s="25">
        <v>4.5599999999999996</v>
      </c>
      <c r="E96" t="s">
        <v>116</v>
      </c>
      <c r="F96" s="25">
        <v>4.1500000000000004</v>
      </c>
    </row>
    <row r="97" spans="1:6" x14ac:dyDescent="0.25">
      <c r="A97" t="s">
        <v>273</v>
      </c>
      <c r="B97" s="25">
        <v>4.1500000000000004</v>
      </c>
      <c r="E97" t="s">
        <v>102</v>
      </c>
      <c r="F97" s="25">
        <v>4.5599999999999996</v>
      </c>
    </row>
    <row r="98" spans="1:6" x14ac:dyDescent="0.25">
      <c r="A98" t="s">
        <v>190</v>
      </c>
      <c r="B98" s="25">
        <v>4.87</v>
      </c>
      <c r="E98" t="s">
        <v>273</v>
      </c>
      <c r="F98" s="25">
        <v>4.1500000000000004</v>
      </c>
    </row>
    <row r="99" spans="1:6" x14ac:dyDescent="0.25">
      <c r="A99" t="s">
        <v>311</v>
      </c>
      <c r="B99" s="25">
        <v>4.3</v>
      </c>
      <c r="E99" t="s">
        <v>190</v>
      </c>
      <c r="F99" s="25">
        <v>4.87</v>
      </c>
    </row>
    <row r="100" spans="1:6" x14ac:dyDescent="0.25">
      <c r="A100" t="s">
        <v>61</v>
      </c>
      <c r="B100" s="25">
        <v>3.46</v>
      </c>
      <c r="E100" t="s">
        <v>311</v>
      </c>
      <c r="F100" s="25">
        <v>4.3</v>
      </c>
    </row>
    <row r="101" spans="1:6" x14ac:dyDescent="0.25">
      <c r="A101" t="s">
        <v>160</v>
      </c>
      <c r="B101" s="25">
        <v>3.85</v>
      </c>
      <c r="E101" t="s">
        <v>61</v>
      </c>
      <c r="F101" s="25">
        <v>3.46</v>
      </c>
    </row>
    <row r="102" spans="1:6" x14ac:dyDescent="0.25">
      <c r="A102" t="s">
        <v>144</v>
      </c>
      <c r="B102" s="25">
        <v>4.07</v>
      </c>
      <c r="E102" t="s">
        <v>160</v>
      </c>
      <c r="F102" s="25">
        <v>3.85</v>
      </c>
    </row>
    <row r="103" spans="1:6" x14ac:dyDescent="0.25">
      <c r="A103" t="s">
        <v>59</v>
      </c>
      <c r="B103" s="25">
        <v>3.54</v>
      </c>
      <c r="E103" t="s">
        <v>144</v>
      </c>
      <c r="F103" s="25">
        <v>4.07</v>
      </c>
    </row>
    <row r="104" spans="1:6" x14ac:dyDescent="0.25">
      <c r="A104" t="s">
        <v>279</v>
      </c>
      <c r="B104" s="25">
        <v>3.49</v>
      </c>
      <c r="E104" t="s">
        <v>59</v>
      </c>
      <c r="F104" s="25">
        <v>3.54</v>
      </c>
    </row>
    <row r="105" spans="1:6" x14ac:dyDescent="0.25">
      <c r="A105" t="s">
        <v>105</v>
      </c>
      <c r="B105" s="25">
        <v>4.54</v>
      </c>
      <c r="E105" t="s">
        <v>279</v>
      </c>
      <c r="F105" s="25">
        <v>3.49</v>
      </c>
    </row>
    <row r="106" spans="1:6" x14ac:dyDescent="0.25">
      <c r="A106" t="s">
        <v>293</v>
      </c>
      <c r="B106" s="25">
        <v>3.44</v>
      </c>
      <c r="E106" t="s">
        <v>105</v>
      </c>
      <c r="F106" s="25">
        <v>4.54</v>
      </c>
    </row>
    <row r="107" spans="1:6" x14ac:dyDescent="0.25">
      <c r="A107" t="s">
        <v>303</v>
      </c>
      <c r="B107" s="25">
        <v>3.87</v>
      </c>
      <c r="E107" t="s">
        <v>293</v>
      </c>
      <c r="F107" s="25">
        <v>3.44</v>
      </c>
    </row>
    <row r="108" spans="1:6" x14ac:dyDescent="0.25">
      <c r="A108" t="s">
        <v>26</v>
      </c>
      <c r="B108" s="25">
        <v>4.29</v>
      </c>
      <c r="E108" t="s">
        <v>303</v>
      </c>
      <c r="F108" s="25">
        <v>3.87</v>
      </c>
    </row>
    <row r="109" spans="1:6" x14ac:dyDescent="0.25">
      <c r="A109" t="s">
        <v>277</v>
      </c>
      <c r="B109" s="25">
        <v>3.91</v>
      </c>
      <c r="E109" t="s">
        <v>26</v>
      </c>
      <c r="F109" s="25">
        <v>4.29</v>
      </c>
    </row>
    <row r="110" spans="1:6" x14ac:dyDescent="0.25">
      <c r="A110" t="s">
        <v>31</v>
      </c>
      <c r="B110" s="25">
        <v>4.17</v>
      </c>
      <c r="E110" t="s">
        <v>277</v>
      </c>
      <c r="F110" s="25">
        <v>3.91</v>
      </c>
    </row>
    <row r="111" spans="1:6" x14ac:dyDescent="0.25">
      <c r="A111" t="s">
        <v>328</v>
      </c>
      <c r="B111" s="25">
        <v>3.78</v>
      </c>
      <c r="E111" t="s">
        <v>31</v>
      </c>
      <c r="F111" s="25">
        <v>4.17</v>
      </c>
    </row>
    <row r="112" spans="1:6" x14ac:dyDescent="0.25">
      <c r="A112" t="s">
        <v>322</v>
      </c>
      <c r="B112" s="25">
        <v>3.94</v>
      </c>
      <c r="E112" t="s">
        <v>328</v>
      </c>
      <c r="F112" s="25">
        <v>3.78</v>
      </c>
    </row>
    <row r="113" spans="1:6" x14ac:dyDescent="0.25">
      <c r="A113" t="s">
        <v>373</v>
      </c>
      <c r="B113" s="25">
        <v>4.6900000000000004</v>
      </c>
      <c r="E113" t="s">
        <v>322</v>
      </c>
      <c r="F113" s="25">
        <v>3.94</v>
      </c>
    </row>
    <row r="114" spans="1:6" x14ac:dyDescent="0.25">
      <c r="A114" t="s">
        <v>230</v>
      </c>
      <c r="B114" s="25">
        <v>2.81</v>
      </c>
      <c r="E114" t="s">
        <v>373</v>
      </c>
      <c r="F114" s="25">
        <v>4.6900000000000004</v>
      </c>
    </row>
    <row r="115" spans="1:6" x14ac:dyDescent="0.25">
      <c r="A115" t="s">
        <v>35</v>
      </c>
      <c r="B115" s="25">
        <v>4.09</v>
      </c>
      <c r="E115" t="s">
        <v>230</v>
      </c>
      <c r="F115" s="25">
        <v>2.81</v>
      </c>
    </row>
    <row r="116" spans="1:6" x14ac:dyDescent="0.25">
      <c r="A116" t="s">
        <v>344</v>
      </c>
      <c r="B116" s="25">
        <v>4.22</v>
      </c>
      <c r="E116" t="s">
        <v>35</v>
      </c>
      <c r="F116" s="25">
        <v>4.09</v>
      </c>
    </row>
    <row r="117" spans="1:6" x14ac:dyDescent="0.25">
      <c r="A117" t="s">
        <v>67</v>
      </c>
      <c r="B117" s="25">
        <v>2.94</v>
      </c>
      <c r="E117" t="s">
        <v>344</v>
      </c>
      <c r="F117" s="25">
        <v>4.22</v>
      </c>
    </row>
    <row r="118" spans="1:6" x14ac:dyDescent="0.25">
      <c r="A118" t="s">
        <v>318</v>
      </c>
      <c r="B118" s="25">
        <v>4.13</v>
      </c>
      <c r="E118" t="s">
        <v>67</v>
      </c>
      <c r="F118" s="25">
        <v>2.94</v>
      </c>
    </row>
    <row r="119" spans="1:6" x14ac:dyDescent="0.25">
      <c r="A119" t="s">
        <v>276</v>
      </c>
      <c r="B119" s="25">
        <v>4.1100000000000003</v>
      </c>
      <c r="E119" t="s">
        <v>318</v>
      </c>
      <c r="F119" s="25">
        <v>4.13</v>
      </c>
    </row>
    <row r="120" spans="1:6" x14ac:dyDescent="0.25">
      <c r="A120" t="s">
        <v>374</v>
      </c>
      <c r="B120" s="25">
        <v>4.18</v>
      </c>
      <c r="E120" t="s">
        <v>276</v>
      </c>
      <c r="F120" s="25">
        <v>4.1100000000000003</v>
      </c>
    </row>
    <row r="121" spans="1:6" x14ac:dyDescent="0.25">
      <c r="A121" t="s">
        <v>208</v>
      </c>
      <c r="B121" s="25">
        <v>4.76</v>
      </c>
      <c r="E121" t="s">
        <v>374</v>
      </c>
      <c r="F121" s="25">
        <v>4.18</v>
      </c>
    </row>
    <row r="122" spans="1:6" x14ac:dyDescent="0.25">
      <c r="A122" t="s">
        <v>38</v>
      </c>
      <c r="B122" s="25">
        <v>4.0199999999999996</v>
      </c>
      <c r="E122" t="s">
        <v>208</v>
      </c>
      <c r="F122" s="25">
        <v>4.76</v>
      </c>
    </row>
    <row r="123" spans="1:6" x14ac:dyDescent="0.25">
      <c r="A123" t="s">
        <v>317</v>
      </c>
      <c r="B123" s="25">
        <v>4.18</v>
      </c>
      <c r="E123" t="s">
        <v>38</v>
      </c>
      <c r="F123" s="25">
        <v>4.0199999999999996</v>
      </c>
    </row>
    <row r="124" spans="1:6" x14ac:dyDescent="0.25">
      <c r="A124" t="s">
        <v>309</v>
      </c>
      <c r="B124" s="25">
        <v>4.58</v>
      </c>
      <c r="E124" t="s">
        <v>317</v>
      </c>
      <c r="F124" s="25">
        <v>4.18</v>
      </c>
    </row>
    <row r="125" spans="1:6" x14ac:dyDescent="0.25">
      <c r="A125" t="s">
        <v>70</v>
      </c>
      <c r="B125" s="25">
        <v>2.8</v>
      </c>
      <c r="E125" t="s">
        <v>309</v>
      </c>
      <c r="F125" s="25">
        <v>4.58</v>
      </c>
    </row>
    <row r="126" spans="1:6" x14ac:dyDescent="0.25">
      <c r="A126" t="s">
        <v>65</v>
      </c>
      <c r="B126" s="25">
        <v>3.26</v>
      </c>
      <c r="E126" t="s">
        <v>70</v>
      </c>
      <c r="F126" s="25">
        <v>2.8</v>
      </c>
    </row>
    <row r="127" spans="1:6" x14ac:dyDescent="0.25">
      <c r="A127" t="s">
        <v>333</v>
      </c>
      <c r="B127" s="25">
        <v>3.25</v>
      </c>
      <c r="E127" t="s">
        <v>65</v>
      </c>
      <c r="F127" s="25">
        <v>3.26</v>
      </c>
    </row>
    <row r="128" spans="1:6" x14ac:dyDescent="0.25">
      <c r="A128" t="s">
        <v>167</v>
      </c>
      <c r="B128" s="25">
        <v>3.69</v>
      </c>
      <c r="E128" t="s">
        <v>333</v>
      </c>
      <c r="F128" s="25">
        <v>3.25</v>
      </c>
    </row>
    <row r="129" spans="1:6" x14ac:dyDescent="0.25">
      <c r="A129" t="s">
        <v>262</v>
      </c>
      <c r="B129" s="25">
        <v>4.54</v>
      </c>
      <c r="E129" t="s">
        <v>167</v>
      </c>
      <c r="F129" s="25">
        <v>3.69</v>
      </c>
    </row>
    <row r="130" spans="1:6" x14ac:dyDescent="0.25">
      <c r="A130" t="s">
        <v>197</v>
      </c>
      <c r="B130" s="25">
        <v>4.4800000000000004</v>
      </c>
      <c r="E130" t="s">
        <v>262</v>
      </c>
      <c r="F130" s="25">
        <v>4.54</v>
      </c>
    </row>
    <row r="131" spans="1:6" x14ac:dyDescent="0.25">
      <c r="A131" t="s">
        <v>168</v>
      </c>
      <c r="B131" s="25">
        <v>3.69</v>
      </c>
      <c r="E131" t="s">
        <v>197</v>
      </c>
      <c r="F131" s="25">
        <v>4.4800000000000004</v>
      </c>
    </row>
    <row r="132" spans="1:6" x14ac:dyDescent="0.25">
      <c r="A132" t="s">
        <v>145</v>
      </c>
      <c r="B132" s="25">
        <v>4.07</v>
      </c>
      <c r="E132" t="s">
        <v>168</v>
      </c>
      <c r="F132" s="25">
        <v>3.69</v>
      </c>
    </row>
    <row r="133" spans="1:6" x14ac:dyDescent="0.25">
      <c r="A133" t="s">
        <v>161</v>
      </c>
      <c r="B133" s="25">
        <v>3.83</v>
      </c>
      <c r="E133" t="s">
        <v>145</v>
      </c>
      <c r="F133" s="25">
        <v>4.07</v>
      </c>
    </row>
    <row r="134" spans="1:6" x14ac:dyDescent="0.25">
      <c r="A134" t="s">
        <v>366</v>
      </c>
      <c r="B134" s="25">
        <v>2.98</v>
      </c>
      <c r="E134" t="s">
        <v>161</v>
      </c>
      <c r="F134" s="25">
        <v>3.83</v>
      </c>
    </row>
    <row r="135" spans="1:6" x14ac:dyDescent="0.25">
      <c r="A135" t="s">
        <v>299</v>
      </c>
      <c r="B135" s="25">
        <v>4.2300000000000004</v>
      </c>
      <c r="E135" t="s">
        <v>366</v>
      </c>
      <c r="F135" s="25">
        <v>2.98</v>
      </c>
    </row>
    <row r="136" spans="1:6" x14ac:dyDescent="0.25">
      <c r="A136" t="s">
        <v>83</v>
      </c>
      <c r="B136" s="25">
        <v>4.68</v>
      </c>
      <c r="E136" t="s">
        <v>299</v>
      </c>
      <c r="F136" s="25">
        <v>4.2300000000000004</v>
      </c>
    </row>
    <row r="137" spans="1:6" x14ac:dyDescent="0.25">
      <c r="A137" t="s">
        <v>155</v>
      </c>
      <c r="B137" s="25">
        <v>3.93</v>
      </c>
      <c r="E137" t="s">
        <v>83</v>
      </c>
      <c r="F137" s="25">
        <v>4.68</v>
      </c>
    </row>
    <row r="138" spans="1:6" x14ac:dyDescent="0.25">
      <c r="A138" t="s">
        <v>263</v>
      </c>
      <c r="B138" s="25">
        <v>4.53</v>
      </c>
      <c r="E138" t="s">
        <v>155</v>
      </c>
      <c r="F138" s="25">
        <v>3.93</v>
      </c>
    </row>
    <row r="139" spans="1:6" x14ac:dyDescent="0.25">
      <c r="A139" t="s">
        <v>143</v>
      </c>
      <c r="B139" s="25">
        <v>4.13</v>
      </c>
      <c r="E139" t="s">
        <v>263</v>
      </c>
      <c r="F139" s="25">
        <v>4.53</v>
      </c>
    </row>
    <row r="140" spans="1:6" x14ac:dyDescent="0.25">
      <c r="A140" t="s">
        <v>170</v>
      </c>
      <c r="B140" s="25">
        <v>3.67</v>
      </c>
      <c r="E140" t="s">
        <v>143</v>
      </c>
      <c r="F140" s="25">
        <v>4.13</v>
      </c>
    </row>
    <row r="141" spans="1:6" x14ac:dyDescent="0.25">
      <c r="A141" t="s">
        <v>74</v>
      </c>
      <c r="B141" s="25">
        <v>1.88</v>
      </c>
      <c r="E141" t="s">
        <v>170</v>
      </c>
      <c r="F141" s="25">
        <v>3.67</v>
      </c>
    </row>
    <row r="142" spans="1:6" x14ac:dyDescent="0.25">
      <c r="A142" t="s">
        <v>163</v>
      </c>
      <c r="B142" s="25">
        <v>3.78</v>
      </c>
      <c r="E142" t="s">
        <v>74</v>
      </c>
      <c r="F142" s="25">
        <v>1.88</v>
      </c>
    </row>
    <row r="143" spans="1:6" x14ac:dyDescent="0.25">
      <c r="A143" t="s">
        <v>54</v>
      </c>
      <c r="B143" s="25">
        <v>3.67</v>
      </c>
      <c r="E143" t="s">
        <v>163</v>
      </c>
      <c r="F143" s="25">
        <v>3.78</v>
      </c>
    </row>
    <row r="144" spans="1:6" x14ac:dyDescent="0.25">
      <c r="A144" t="s">
        <v>152</v>
      </c>
      <c r="B144" s="25">
        <v>4</v>
      </c>
      <c r="E144" t="s">
        <v>54</v>
      </c>
      <c r="F144" s="25">
        <v>3.67</v>
      </c>
    </row>
    <row r="145" spans="1:6" x14ac:dyDescent="0.25">
      <c r="A145" t="s">
        <v>384</v>
      </c>
      <c r="B145" s="25">
        <v>2.93</v>
      </c>
      <c r="E145" t="s">
        <v>152</v>
      </c>
      <c r="F145" s="25">
        <v>4</v>
      </c>
    </row>
    <row r="146" spans="1:6" x14ac:dyDescent="0.25">
      <c r="A146" t="s">
        <v>198</v>
      </c>
      <c r="B146" s="25">
        <v>3.64</v>
      </c>
      <c r="E146" t="s">
        <v>384</v>
      </c>
      <c r="F146" s="25">
        <v>2.93</v>
      </c>
    </row>
    <row r="147" spans="1:6" x14ac:dyDescent="0.25">
      <c r="A147" t="s">
        <v>166</v>
      </c>
      <c r="B147" s="25">
        <v>3.71</v>
      </c>
      <c r="E147" t="s">
        <v>198</v>
      </c>
      <c r="F147" s="25">
        <v>3.64</v>
      </c>
    </row>
    <row r="148" spans="1:6" x14ac:dyDescent="0.25">
      <c r="A148" t="s">
        <v>289</v>
      </c>
      <c r="B148" s="25">
        <v>4.1100000000000003</v>
      </c>
      <c r="E148" t="s">
        <v>166</v>
      </c>
      <c r="F148" s="25">
        <v>3.71</v>
      </c>
    </row>
    <row r="149" spans="1:6" x14ac:dyDescent="0.25">
      <c r="A149" t="s">
        <v>24</v>
      </c>
      <c r="B149" s="25">
        <v>4.32</v>
      </c>
      <c r="E149" t="s">
        <v>289</v>
      </c>
      <c r="F149" s="25">
        <v>4.1100000000000003</v>
      </c>
    </row>
    <row r="150" spans="1:6" x14ac:dyDescent="0.25">
      <c r="A150" t="s">
        <v>66</v>
      </c>
      <c r="B150" s="25">
        <v>3.19</v>
      </c>
      <c r="E150" t="s">
        <v>24</v>
      </c>
      <c r="F150" s="25">
        <v>4.32</v>
      </c>
    </row>
    <row r="151" spans="1:6" x14ac:dyDescent="0.25">
      <c r="A151" t="s">
        <v>158</v>
      </c>
      <c r="B151" s="25">
        <v>3.9</v>
      </c>
      <c r="E151" t="s">
        <v>66</v>
      </c>
      <c r="F151" s="25">
        <v>3.19</v>
      </c>
    </row>
    <row r="152" spans="1:6" x14ac:dyDescent="0.25">
      <c r="A152" t="s">
        <v>10</v>
      </c>
      <c r="B152" s="25">
        <v>4.66</v>
      </c>
      <c r="E152" t="s">
        <v>158</v>
      </c>
      <c r="F152" s="25">
        <v>3.9</v>
      </c>
    </row>
    <row r="153" spans="1:6" x14ac:dyDescent="0.25">
      <c r="A153" t="s">
        <v>356</v>
      </c>
      <c r="B153" s="25">
        <v>3.58</v>
      </c>
      <c r="E153" t="s">
        <v>10</v>
      </c>
      <c r="F153" s="25">
        <v>4.66</v>
      </c>
    </row>
    <row r="154" spans="1:6" x14ac:dyDescent="0.25">
      <c r="A154" t="s">
        <v>239</v>
      </c>
      <c r="B154" s="25">
        <v>4.16</v>
      </c>
      <c r="E154" t="s">
        <v>356</v>
      </c>
      <c r="F154" s="25">
        <v>3.58</v>
      </c>
    </row>
    <row r="155" spans="1:6" x14ac:dyDescent="0.25">
      <c r="A155" t="s">
        <v>183</v>
      </c>
      <c r="B155" s="25">
        <v>2.82</v>
      </c>
      <c r="E155" t="s">
        <v>239</v>
      </c>
      <c r="F155" s="25">
        <v>4.16</v>
      </c>
    </row>
    <row r="156" spans="1:6" x14ac:dyDescent="0.25">
      <c r="A156" t="s">
        <v>121</v>
      </c>
      <c r="B156" s="25">
        <v>3.98</v>
      </c>
      <c r="E156" t="s">
        <v>183</v>
      </c>
      <c r="F156" s="25">
        <v>2.82</v>
      </c>
    </row>
    <row r="157" spans="1:6" x14ac:dyDescent="0.25">
      <c r="A157" t="s">
        <v>264</v>
      </c>
      <c r="B157" s="25">
        <v>4.5199999999999996</v>
      </c>
      <c r="E157" t="s">
        <v>121</v>
      </c>
      <c r="F157" s="25">
        <v>3.98</v>
      </c>
    </row>
    <row r="158" spans="1:6" x14ac:dyDescent="0.25">
      <c r="A158" t="s">
        <v>292</v>
      </c>
      <c r="B158" s="25">
        <v>3.59</v>
      </c>
      <c r="E158" t="s">
        <v>264</v>
      </c>
      <c r="F158" s="25">
        <v>4.5199999999999996</v>
      </c>
    </row>
    <row r="159" spans="1:6" x14ac:dyDescent="0.25">
      <c r="A159" t="s">
        <v>97</v>
      </c>
      <c r="B159" s="25">
        <v>3.85</v>
      </c>
      <c r="E159" t="s">
        <v>292</v>
      </c>
      <c r="F159" s="25">
        <v>3.59</v>
      </c>
    </row>
    <row r="160" spans="1:6" x14ac:dyDescent="0.25">
      <c r="A160" t="s">
        <v>330</v>
      </c>
      <c r="B160" s="25">
        <v>3.65</v>
      </c>
      <c r="E160" t="s">
        <v>97</v>
      </c>
      <c r="F160" s="25">
        <v>3.85</v>
      </c>
    </row>
    <row r="161" spans="1:6" x14ac:dyDescent="0.25">
      <c r="A161" t="s">
        <v>122</v>
      </c>
      <c r="B161" s="25">
        <v>3.98</v>
      </c>
      <c r="E161" t="s">
        <v>330</v>
      </c>
      <c r="F161" s="25">
        <v>3.65</v>
      </c>
    </row>
    <row r="162" spans="1:6" x14ac:dyDescent="0.25">
      <c r="A162" t="s">
        <v>386</v>
      </c>
      <c r="B162" s="25">
        <v>2.69</v>
      </c>
      <c r="E162" t="s">
        <v>122</v>
      </c>
      <c r="F162" s="25">
        <v>3.98</v>
      </c>
    </row>
    <row r="163" spans="1:6" x14ac:dyDescent="0.25">
      <c r="A163" t="s">
        <v>130</v>
      </c>
      <c r="B163" s="25">
        <v>4.5199999999999996</v>
      </c>
      <c r="E163" t="s">
        <v>386</v>
      </c>
      <c r="F163" s="25">
        <v>2.69</v>
      </c>
    </row>
    <row r="164" spans="1:6" x14ac:dyDescent="0.25">
      <c r="A164" t="s">
        <v>142</v>
      </c>
      <c r="B164" s="25">
        <v>4.2</v>
      </c>
      <c r="E164" t="s">
        <v>130</v>
      </c>
      <c r="F164" s="25">
        <v>4.5199999999999996</v>
      </c>
    </row>
    <row r="165" spans="1:6" x14ac:dyDescent="0.25">
      <c r="A165" t="s">
        <v>181</v>
      </c>
      <c r="B165" s="25">
        <v>3.05</v>
      </c>
      <c r="E165" t="s">
        <v>142</v>
      </c>
      <c r="F165" s="25">
        <v>4.2</v>
      </c>
    </row>
    <row r="166" spans="1:6" x14ac:dyDescent="0.25">
      <c r="A166" t="s">
        <v>195</v>
      </c>
      <c r="B166" s="25">
        <v>4.75</v>
      </c>
      <c r="E166" t="s">
        <v>181</v>
      </c>
      <c r="F166" s="25">
        <v>3.05</v>
      </c>
    </row>
    <row r="167" spans="1:6" x14ac:dyDescent="0.25">
      <c r="A167" t="s">
        <v>71</v>
      </c>
      <c r="B167" s="25">
        <v>2.8</v>
      </c>
      <c r="E167" t="s">
        <v>195</v>
      </c>
      <c r="F167" s="25">
        <v>4.75</v>
      </c>
    </row>
    <row r="168" spans="1:6" x14ac:dyDescent="0.25">
      <c r="A168" t="s">
        <v>331</v>
      </c>
      <c r="B168" s="25">
        <v>3.41</v>
      </c>
      <c r="E168" t="s">
        <v>71</v>
      </c>
      <c r="F168" s="25">
        <v>2.8</v>
      </c>
    </row>
    <row r="169" spans="1:6" x14ac:dyDescent="0.25">
      <c r="A169" t="s">
        <v>271</v>
      </c>
      <c r="B169" s="25">
        <v>4.2300000000000004</v>
      </c>
      <c r="E169" t="s">
        <v>331</v>
      </c>
      <c r="F169" s="25">
        <v>3.41</v>
      </c>
    </row>
    <row r="170" spans="1:6" x14ac:dyDescent="0.25">
      <c r="A170" t="s">
        <v>360</v>
      </c>
      <c r="B170" s="25">
        <v>3.34</v>
      </c>
      <c r="E170" t="s">
        <v>271</v>
      </c>
      <c r="F170" s="25">
        <v>4.2300000000000004</v>
      </c>
    </row>
    <row r="171" spans="1:6" x14ac:dyDescent="0.25">
      <c r="A171" t="s">
        <v>126</v>
      </c>
      <c r="B171" s="25">
        <v>3.13</v>
      </c>
      <c r="E171" t="s">
        <v>360</v>
      </c>
      <c r="F171" s="25">
        <v>3.34</v>
      </c>
    </row>
    <row r="172" spans="1:6" x14ac:dyDescent="0.25">
      <c r="A172" t="s">
        <v>22</v>
      </c>
      <c r="B172" s="25">
        <v>4.57</v>
      </c>
      <c r="E172" t="s">
        <v>126</v>
      </c>
      <c r="F172" s="25">
        <v>3.13</v>
      </c>
    </row>
    <row r="173" spans="1:6" x14ac:dyDescent="0.25">
      <c r="A173" t="s">
        <v>265</v>
      </c>
      <c r="B173" s="25">
        <v>4.38</v>
      </c>
      <c r="E173" t="s">
        <v>22</v>
      </c>
      <c r="F173" s="25">
        <v>4.57</v>
      </c>
    </row>
    <row r="174" spans="1:6" x14ac:dyDescent="0.25">
      <c r="A174" t="s">
        <v>349</v>
      </c>
      <c r="B174" s="25">
        <v>3.84</v>
      </c>
      <c r="E174" t="s">
        <v>265</v>
      </c>
      <c r="F174" s="25">
        <v>4.38</v>
      </c>
    </row>
    <row r="175" spans="1:6" x14ac:dyDescent="0.25">
      <c r="A175" t="s">
        <v>148</v>
      </c>
      <c r="B175" s="25">
        <v>4.05</v>
      </c>
      <c r="E175" t="s">
        <v>349</v>
      </c>
      <c r="F175" s="25">
        <v>3.84</v>
      </c>
    </row>
    <row r="176" spans="1:6" x14ac:dyDescent="0.25">
      <c r="A176" t="s">
        <v>359</v>
      </c>
      <c r="B176" s="25">
        <v>3.41</v>
      </c>
      <c r="E176" t="s">
        <v>148</v>
      </c>
      <c r="F176" s="25">
        <v>4.05</v>
      </c>
    </row>
    <row r="177" spans="1:6" x14ac:dyDescent="0.25">
      <c r="A177" t="s">
        <v>93</v>
      </c>
      <c r="B177" s="25">
        <v>4.62</v>
      </c>
      <c r="E177" t="s">
        <v>359</v>
      </c>
      <c r="F177" s="25">
        <v>3.41</v>
      </c>
    </row>
    <row r="178" spans="1:6" x14ac:dyDescent="0.25">
      <c r="A178" t="s">
        <v>342</v>
      </c>
      <c r="B178" s="25">
        <v>4.2699999999999996</v>
      </c>
      <c r="E178" t="s">
        <v>93</v>
      </c>
      <c r="F178" s="25">
        <v>4.62</v>
      </c>
    </row>
    <row r="179" spans="1:6" x14ac:dyDescent="0.25">
      <c r="A179" t="s">
        <v>53</v>
      </c>
      <c r="B179" s="25">
        <v>3.68</v>
      </c>
      <c r="E179" t="s">
        <v>342</v>
      </c>
      <c r="F179" s="25">
        <v>4.2699999999999996</v>
      </c>
    </row>
    <row r="180" spans="1:6" x14ac:dyDescent="0.25">
      <c r="A180" t="s">
        <v>43</v>
      </c>
      <c r="B180" s="25">
        <v>3.85</v>
      </c>
      <c r="E180" t="s">
        <v>53</v>
      </c>
      <c r="F180" s="25">
        <v>3.68</v>
      </c>
    </row>
    <row r="181" spans="1:6" x14ac:dyDescent="0.25">
      <c r="A181" t="s">
        <v>209</v>
      </c>
      <c r="B181" s="25">
        <v>4.76</v>
      </c>
      <c r="E181" t="s">
        <v>43</v>
      </c>
      <c r="F181" s="25">
        <v>3.85</v>
      </c>
    </row>
    <row r="182" spans="1:6" x14ac:dyDescent="0.25">
      <c r="A182" t="s">
        <v>135</v>
      </c>
      <c r="B182" s="25">
        <v>4.37</v>
      </c>
      <c r="E182" t="s">
        <v>209</v>
      </c>
      <c r="F182" s="25">
        <v>4.76</v>
      </c>
    </row>
    <row r="183" spans="1:6" x14ac:dyDescent="0.25">
      <c r="A183" t="s">
        <v>73</v>
      </c>
      <c r="B183" s="25">
        <v>2.5099999999999998</v>
      </c>
      <c r="E183" t="s">
        <v>135</v>
      </c>
      <c r="F183" s="25">
        <v>4.37</v>
      </c>
    </row>
    <row r="184" spans="1:6" x14ac:dyDescent="0.25">
      <c r="A184" t="s">
        <v>48</v>
      </c>
      <c r="B184" s="25">
        <v>3.74</v>
      </c>
      <c r="E184" t="s">
        <v>73</v>
      </c>
      <c r="F184" s="25">
        <v>2.5099999999999998</v>
      </c>
    </row>
    <row r="185" spans="1:6" x14ac:dyDescent="0.25">
      <c r="A185" t="s">
        <v>169</v>
      </c>
      <c r="B185" s="25">
        <v>3.68</v>
      </c>
      <c r="E185" t="s">
        <v>48</v>
      </c>
      <c r="F185" s="25">
        <v>3.74</v>
      </c>
    </row>
    <row r="186" spans="1:6" x14ac:dyDescent="0.25">
      <c r="A186" t="s">
        <v>282</v>
      </c>
      <c r="B186" s="25">
        <v>4.7300000000000004</v>
      </c>
      <c r="E186" t="s">
        <v>169</v>
      </c>
      <c r="F186" s="25">
        <v>3.68</v>
      </c>
    </row>
    <row r="187" spans="1:6" x14ac:dyDescent="0.25">
      <c r="A187" t="s">
        <v>30</v>
      </c>
      <c r="B187" s="25">
        <v>4.1900000000000004</v>
      </c>
      <c r="E187" t="s">
        <v>282</v>
      </c>
      <c r="F187" s="25">
        <v>4.7300000000000004</v>
      </c>
    </row>
    <row r="188" spans="1:6" x14ac:dyDescent="0.25">
      <c r="A188" t="s">
        <v>78</v>
      </c>
      <c r="B188" s="25"/>
      <c r="E188" t="s">
        <v>30</v>
      </c>
      <c r="F188" s="25">
        <v>4.1900000000000004</v>
      </c>
    </row>
    <row r="189" spans="1:6" x14ac:dyDescent="0.25">
      <c r="A189" t="s">
        <v>337</v>
      </c>
      <c r="B189" s="25">
        <v>2.84</v>
      </c>
      <c r="E189" t="s">
        <v>78</v>
      </c>
      <c r="F189" s="25"/>
    </row>
    <row r="190" spans="1:6" x14ac:dyDescent="0.25">
      <c r="A190" t="s">
        <v>12</v>
      </c>
      <c r="B190" s="25">
        <v>4.63</v>
      </c>
      <c r="E190" t="s">
        <v>337</v>
      </c>
      <c r="F190" s="25">
        <v>2.84</v>
      </c>
    </row>
    <row r="191" spans="1:6" x14ac:dyDescent="0.25">
      <c r="A191" t="s">
        <v>253</v>
      </c>
      <c r="B191" s="25">
        <v>2.9</v>
      </c>
      <c r="E191" t="s">
        <v>12</v>
      </c>
      <c r="F191" s="25">
        <v>4.63</v>
      </c>
    </row>
    <row r="192" spans="1:6" x14ac:dyDescent="0.25">
      <c r="A192" t="s">
        <v>353</v>
      </c>
      <c r="B192" s="25">
        <v>3.74</v>
      </c>
      <c r="E192" t="s">
        <v>253</v>
      </c>
      <c r="F192" s="25">
        <v>2.9</v>
      </c>
    </row>
    <row r="193" spans="1:6" x14ac:dyDescent="0.25">
      <c r="A193" t="s">
        <v>164</v>
      </c>
      <c r="B193" s="25">
        <v>3.75</v>
      </c>
      <c r="E193" t="s">
        <v>353</v>
      </c>
      <c r="F193" s="25">
        <v>3.74</v>
      </c>
    </row>
    <row r="194" spans="1:6" x14ac:dyDescent="0.25">
      <c r="A194" t="s">
        <v>88</v>
      </c>
      <c r="B194" s="25">
        <v>4.34</v>
      </c>
      <c r="E194" t="s">
        <v>164</v>
      </c>
      <c r="F194" s="25">
        <v>3.75</v>
      </c>
    </row>
    <row r="195" spans="1:6" x14ac:dyDescent="0.25">
      <c r="A195" t="s">
        <v>193</v>
      </c>
      <c r="B195" s="25">
        <v>4.8099999999999996</v>
      </c>
      <c r="E195" t="s">
        <v>88</v>
      </c>
      <c r="F195" s="25">
        <v>4.34</v>
      </c>
    </row>
    <row r="196" spans="1:6" x14ac:dyDescent="0.25">
      <c r="A196" t="s">
        <v>288</v>
      </c>
      <c r="B196" s="25">
        <v>4.12</v>
      </c>
      <c r="E196" t="s">
        <v>193</v>
      </c>
      <c r="F196" s="25">
        <v>4.8099999999999996</v>
      </c>
    </row>
    <row r="197" spans="1:6" x14ac:dyDescent="0.25">
      <c r="A197" t="s">
        <v>281</v>
      </c>
      <c r="B197" s="25">
        <v>2.96</v>
      </c>
      <c r="E197" t="s">
        <v>288</v>
      </c>
      <c r="F197" s="25">
        <v>4.12</v>
      </c>
    </row>
    <row r="198" spans="1:6" x14ac:dyDescent="0.25">
      <c r="A198" t="s">
        <v>364</v>
      </c>
      <c r="B198" s="25">
        <v>3.09</v>
      </c>
      <c r="E198" t="s">
        <v>281</v>
      </c>
      <c r="F198" s="25">
        <v>2.96</v>
      </c>
    </row>
    <row r="199" spans="1:6" x14ac:dyDescent="0.25">
      <c r="A199" t="s">
        <v>249</v>
      </c>
      <c r="B199" s="25">
        <v>3.73</v>
      </c>
      <c r="E199" t="s">
        <v>364</v>
      </c>
      <c r="F199" s="25">
        <v>3.09</v>
      </c>
    </row>
    <row r="200" spans="1:6" x14ac:dyDescent="0.25">
      <c r="A200" t="s">
        <v>202</v>
      </c>
      <c r="B200" s="25">
        <v>3.15</v>
      </c>
      <c r="E200" t="s">
        <v>249</v>
      </c>
      <c r="F200" s="25">
        <v>3.73</v>
      </c>
    </row>
    <row r="201" spans="1:6" x14ac:dyDescent="0.25">
      <c r="A201" t="s">
        <v>18</v>
      </c>
      <c r="B201" s="25">
        <v>4.59</v>
      </c>
      <c r="E201" t="s">
        <v>202</v>
      </c>
      <c r="F201" s="25">
        <v>3.15</v>
      </c>
    </row>
    <row r="202" spans="1:6" x14ac:dyDescent="0.25">
      <c r="A202" t="s">
        <v>313</v>
      </c>
      <c r="B202" s="25">
        <v>4.24</v>
      </c>
      <c r="E202" t="s">
        <v>18</v>
      </c>
      <c r="F202" s="25">
        <v>4.59</v>
      </c>
    </row>
    <row r="203" spans="1:6" x14ac:dyDescent="0.25">
      <c r="A203" t="s">
        <v>242</v>
      </c>
      <c r="B203" s="25">
        <v>4.04</v>
      </c>
      <c r="E203" t="s">
        <v>313</v>
      </c>
      <c r="F203" s="25">
        <v>4.24</v>
      </c>
    </row>
    <row r="204" spans="1:6" x14ac:dyDescent="0.25">
      <c r="A204" t="s">
        <v>247</v>
      </c>
      <c r="B204" s="25">
        <v>3.75</v>
      </c>
      <c r="E204" t="s">
        <v>242</v>
      </c>
      <c r="F204" s="25">
        <v>4.04</v>
      </c>
    </row>
    <row r="205" spans="1:6" x14ac:dyDescent="0.25">
      <c r="A205" t="s">
        <v>297</v>
      </c>
      <c r="B205" s="25">
        <v>4.38</v>
      </c>
      <c r="E205" t="s">
        <v>247</v>
      </c>
      <c r="F205" s="25">
        <v>3.75</v>
      </c>
    </row>
    <row r="206" spans="1:6" x14ac:dyDescent="0.25">
      <c r="A206" t="s">
        <v>225</v>
      </c>
      <c r="B206" s="25">
        <v>3.37</v>
      </c>
      <c r="E206" t="s">
        <v>297</v>
      </c>
      <c r="F206" s="25">
        <v>4.38</v>
      </c>
    </row>
    <row r="207" spans="1:6" x14ac:dyDescent="0.25">
      <c r="A207" t="s">
        <v>69</v>
      </c>
      <c r="B207" s="25">
        <v>2.84</v>
      </c>
      <c r="E207" t="s">
        <v>225</v>
      </c>
      <c r="F207" s="25">
        <v>3.37</v>
      </c>
    </row>
    <row r="208" spans="1:6" x14ac:dyDescent="0.25">
      <c r="A208" t="s">
        <v>212</v>
      </c>
      <c r="B208" s="25">
        <v>4.16</v>
      </c>
      <c r="E208" t="s">
        <v>69</v>
      </c>
      <c r="F208" s="25">
        <v>2.84</v>
      </c>
    </row>
    <row r="209" spans="1:6" x14ac:dyDescent="0.25">
      <c r="A209" t="s">
        <v>375</v>
      </c>
      <c r="B209" s="25">
        <v>4.12</v>
      </c>
      <c r="E209" t="s">
        <v>212</v>
      </c>
      <c r="F209" s="25">
        <v>4.16</v>
      </c>
    </row>
    <row r="210" spans="1:6" x14ac:dyDescent="0.25">
      <c r="A210" t="s">
        <v>136</v>
      </c>
      <c r="B210" s="25">
        <v>4.37</v>
      </c>
      <c r="E210" t="s">
        <v>375</v>
      </c>
      <c r="F210" s="25">
        <v>4.12</v>
      </c>
    </row>
    <row r="211" spans="1:6" x14ac:dyDescent="0.25">
      <c r="A211" t="s">
        <v>46</v>
      </c>
      <c r="B211" s="25">
        <v>3.75</v>
      </c>
      <c r="E211" t="s">
        <v>136</v>
      </c>
      <c r="F211" s="25">
        <v>4.37</v>
      </c>
    </row>
    <row r="212" spans="1:6" x14ac:dyDescent="0.25">
      <c r="A212" t="s">
        <v>250</v>
      </c>
      <c r="B212" s="25">
        <v>3.7</v>
      </c>
      <c r="E212" t="s">
        <v>46</v>
      </c>
      <c r="F212" s="25">
        <v>3.75</v>
      </c>
    </row>
    <row r="213" spans="1:6" x14ac:dyDescent="0.25">
      <c r="A213" t="s">
        <v>306</v>
      </c>
      <c r="B213" s="25">
        <v>3.54</v>
      </c>
      <c r="E213" t="s">
        <v>250</v>
      </c>
      <c r="F213" s="25">
        <v>3.7</v>
      </c>
    </row>
    <row r="214" spans="1:6" x14ac:dyDescent="0.25">
      <c r="A214" t="s">
        <v>223</v>
      </c>
      <c r="B214" s="25">
        <v>3.76</v>
      </c>
      <c r="E214" t="s">
        <v>306</v>
      </c>
      <c r="F214" s="25">
        <v>3.54</v>
      </c>
    </row>
    <row r="215" spans="1:6" x14ac:dyDescent="0.25">
      <c r="A215" t="s">
        <v>381</v>
      </c>
      <c r="B215" s="25">
        <v>3.52</v>
      </c>
      <c r="E215" t="s">
        <v>223</v>
      </c>
      <c r="F215" s="25">
        <v>3.76</v>
      </c>
    </row>
    <row r="216" spans="1:6" x14ac:dyDescent="0.25">
      <c r="A216" t="s">
        <v>120</v>
      </c>
      <c r="B216" s="25">
        <v>4.01</v>
      </c>
      <c r="E216" t="s">
        <v>381</v>
      </c>
      <c r="F216" s="25">
        <v>3.52</v>
      </c>
    </row>
    <row r="217" spans="1:6" x14ac:dyDescent="0.25">
      <c r="A217" t="s">
        <v>259</v>
      </c>
      <c r="B217" s="25">
        <v>4.57</v>
      </c>
      <c r="E217" t="s">
        <v>120</v>
      </c>
      <c r="F217" s="25">
        <v>4.01</v>
      </c>
    </row>
    <row r="218" spans="1:6" x14ac:dyDescent="0.25">
      <c r="A218" t="s">
        <v>153</v>
      </c>
      <c r="B218" s="25">
        <v>4</v>
      </c>
      <c r="E218" t="s">
        <v>259</v>
      </c>
      <c r="F218" s="25">
        <v>4.57</v>
      </c>
    </row>
    <row r="219" spans="1:6" x14ac:dyDescent="0.25">
      <c r="A219" t="s">
        <v>101</v>
      </c>
      <c r="B219" s="25">
        <v>3.63</v>
      </c>
      <c r="E219" t="s">
        <v>153</v>
      </c>
      <c r="F219" s="25">
        <v>4</v>
      </c>
    </row>
    <row r="220" spans="1:6" x14ac:dyDescent="0.25">
      <c r="A220" t="s">
        <v>68</v>
      </c>
      <c r="B220" s="25">
        <v>2.91</v>
      </c>
      <c r="E220" t="s">
        <v>101</v>
      </c>
      <c r="F220" s="25">
        <v>3.63</v>
      </c>
    </row>
    <row r="221" spans="1:6" x14ac:dyDescent="0.25">
      <c r="A221" t="s">
        <v>112</v>
      </c>
      <c r="B221" s="25">
        <v>4.25</v>
      </c>
      <c r="E221" t="s">
        <v>68</v>
      </c>
      <c r="F221" s="25">
        <v>2.91</v>
      </c>
    </row>
    <row r="222" spans="1:6" x14ac:dyDescent="0.25">
      <c r="A222" t="s">
        <v>60</v>
      </c>
      <c r="B222" s="25">
        <v>3.49</v>
      </c>
      <c r="E222" t="s">
        <v>112</v>
      </c>
      <c r="F222" s="25">
        <v>4.25</v>
      </c>
    </row>
    <row r="223" spans="1:6" x14ac:dyDescent="0.25">
      <c r="A223" t="s">
        <v>338</v>
      </c>
      <c r="B223" s="25">
        <v>2.74</v>
      </c>
      <c r="E223" t="s">
        <v>60</v>
      </c>
      <c r="F223" s="25">
        <v>3.49</v>
      </c>
    </row>
    <row r="224" spans="1:6" x14ac:dyDescent="0.25">
      <c r="A224" t="s">
        <v>320</v>
      </c>
      <c r="B224" s="25">
        <v>4.0199999999999996</v>
      </c>
      <c r="E224" t="s">
        <v>338</v>
      </c>
      <c r="F224" s="25">
        <v>2.74</v>
      </c>
    </row>
    <row r="225" spans="1:6" x14ac:dyDescent="0.25">
      <c r="A225" t="s">
        <v>39</v>
      </c>
      <c r="B225" s="25">
        <v>4</v>
      </c>
      <c r="E225" t="s">
        <v>320</v>
      </c>
      <c r="F225" s="25">
        <v>4.0199999999999996</v>
      </c>
    </row>
    <row r="226" spans="1:6" x14ac:dyDescent="0.25">
      <c r="A226" t="s">
        <v>351</v>
      </c>
      <c r="B226" s="25">
        <v>3.83</v>
      </c>
      <c r="E226" t="s">
        <v>39</v>
      </c>
      <c r="F226" s="25">
        <v>4</v>
      </c>
    </row>
    <row r="227" spans="1:6" x14ac:dyDescent="0.25">
      <c r="A227" t="s">
        <v>286</v>
      </c>
      <c r="B227" s="25">
        <v>4.21</v>
      </c>
      <c r="E227" t="s">
        <v>351</v>
      </c>
      <c r="F227" s="25">
        <v>3.83</v>
      </c>
    </row>
    <row r="228" spans="1:6" x14ac:dyDescent="0.25">
      <c r="A228" t="s">
        <v>15</v>
      </c>
      <c r="B228" s="25">
        <v>4.55</v>
      </c>
      <c r="E228" t="s">
        <v>286</v>
      </c>
      <c r="F228" s="25">
        <v>4.21</v>
      </c>
    </row>
    <row r="229" spans="1:6" x14ac:dyDescent="0.25">
      <c r="A229" t="s">
        <v>146</v>
      </c>
      <c r="B229" s="25">
        <v>4.07</v>
      </c>
      <c r="E229" t="s">
        <v>15</v>
      </c>
      <c r="F229" s="25">
        <v>4.55</v>
      </c>
    </row>
    <row r="230" spans="1:6" x14ac:dyDescent="0.25">
      <c r="A230" t="s">
        <v>117</v>
      </c>
      <c r="B230" s="25">
        <v>4.13</v>
      </c>
      <c r="E230" t="s">
        <v>146</v>
      </c>
      <c r="F230" s="25">
        <v>4.07</v>
      </c>
    </row>
    <row r="231" spans="1:6" x14ac:dyDescent="0.25">
      <c r="A231" t="s">
        <v>63</v>
      </c>
      <c r="B231" s="25">
        <v>3.32</v>
      </c>
      <c r="E231" t="s">
        <v>117</v>
      </c>
      <c r="F231" s="25">
        <v>4.13</v>
      </c>
    </row>
    <row r="232" spans="1:6" x14ac:dyDescent="0.25">
      <c r="A232" t="s">
        <v>210</v>
      </c>
      <c r="B232" s="25">
        <v>4.76</v>
      </c>
      <c r="E232" t="s">
        <v>63</v>
      </c>
      <c r="F232" s="25">
        <v>3.32</v>
      </c>
    </row>
    <row r="233" spans="1:6" x14ac:dyDescent="0.25">
      <c r="A233" t="s">
        <v>217</v>
      </c>
      <c r="B233" s="25">
        <v>4.47</v>
      </c>
      <c r="E233" t="s">
        <v>210</v>
      </c>
      <c r="F233" s="25">
        <v>4.76</v>
      </c>
    </row>
    <row r="234" spans="1:6" x14ac:dyDescent="0.25">
      <c r="A234" t="s">
        <v>287</v>
      </c>
      <c r="B234" s="25">
        <v>4.17</v>
      </c>
      <c r="E234" t="s">
        <v>217</v>
      </c>
      <c r="F234" s="25">
        <v>4.47</v>
      </c>
    </row>
    <row r="235" spans="1:6" x14ac:dyDescent="0.25">
      <c r="A235" t="s">
        <v>388</v>
      </c>
      <c r="B235" s="25">
        <v>1.1299999999999999</v>
      </c>
      <c r="E235" t="s">
        <v>287</v>
      </c>
      <c r="F235" s="25">
        <v>4.17</v>
      </c>
    </row>
    <row r="236" spans="1:6" x14ac:dyDescent="0.25">
      <c r="A236" t="s">
        <v>17</v>
      </c>
      <c r="B236" s="25">
        <v>4.4400000000000004</v>
      </c>
      <c r="E236" t="s">
        <v>388</v>
      </c>
      <c r="F236" s="25">
        <v>1.1299999999999999</v>
      </c>
    </row>
    <row r="237" spans="1:6" x14ac:dyDescent="0.25">
      <c r="A237" t="s">
        <v>47</v>
      </c>
      <c r="B237" s="25">
        <v>3.75</v>
      </c>
      <c r="E237" t="s">
        <v>17</v>
      </c>
      <c r="F237" s="25">
        <v>4.4400000000000004</v>
      </c>
    </row>
    <row r="238" spans="1:6" x14ac:dyDescent="0.25">
      <c r="A238" t="s">
        <v>365</v>
      </c>
      <c r="B238" s="25">
        <v>3.07</v>
      </c>
      <c r="E238" t="s">
        <v>47</v>
      </c>
      <c r="F238" s="25">
        <v>3.75</v>
      </c>
    </row>
    <row r="239" spans="1:6" x14ac:dyDescent="0.25">
      <c r="A239" t="s">
        <v>115</v>
      </c>
      <c r="B239" s="25">
        <v>4.16</v>
      </c>
      <c r="E239" t="s">
        <v>365</v>
      </c>
      <c r="F239" s="25">
        <v>3.07</v>
      </c>
    </row>
    <row r="240" spans="1:6" x14ac:dyDescent="0.25">
      <c r="A240" t="s">
        <v>389</v>
      </c>
      <c r="B240" s="25">
        <v>1.1299999999999999</v>
      </c>
      <c r="E240" t="s">
        <v>115</v>
      </c>
      <c r="F240" s="25">
        <v>4.16</v>
      </c>
    </row>
    <row r="241" spans="1:6" x14ac:dyDescent="0.25">
      <c r="A241" t="s">
        <v>325</v>
      </c>
      <c r="B241" s="25">
        <v>3.88</v>
      </c>
      <c r="E241" t="s">
        <v>389</v>
      </c>
      <c r="F241" s="25">
        <v>1.1299999999999999</v>
      </c>
    </row>
    <row r="242" spans="1:6" x14ac:dyDescent="0.25">
      <c r="A242" t="s">
        <v>296</v>
      </c>
      <c r="B242" s="25"/>
      <c r="E242" t="s">
        <v>325</v>
      </c>
      <c r="F242" s="25">
        <v>3.88</v>
      </c>
    </row>
    <row r="243" spans="1:6" x14ac:dyDescent="0.25">
      <c r="A243" t="s">
        <v>140</v>
      </c>
      <c r="B243" s="25">
        <v>4.28</v>
      </c>
      <c r="E243" t="s">
        <v>296</v>
      </c>
      <c r="F243" s="25"/>
    </row>
    <row r="244" spans="1:6" x14ac:dyDescent="0.25">
      <c r="A244" t="s">
        <v>49</v>
      </c>
      <c r="B244" s="25">
        <v>3.74</v>
      </c>
      <c r="E244" t="s">
        <v>140</v>
      </c>
      <c r="F244" s="25">
        <v>4.28</v>
      </c>
    </row>
    <row r="245" spans="1:6" x14ac:dyDescent="0.25">
      <c r="A245" t="s">
        <v>27</v>
      </c>
      <c r="B245" s="25">
        <v>4.28</v>
      </c>
      <c r="E245" t="s">
        <v>49</v>
      </c>
      <c r="F245" s="25">
        <v>3.74</v>
      </c>
    </row>
    <row r="246" spans="1:6" x14ac:dyDescent="0.25">
      <c r="A246" t="s">
        <v>139</v>
      </c>
      <c r="B246" s="25">
        <v>4.3</v>
      </c>
      <c r="E246" t="s">
        <v>27</v>
      </c>
      <c r="F246" s="25">
        <v>4.28</v>
      </c>
    </row>
    <row r="247" spans="1:6" x14ac:dyDescent="0.25">
      <c r="A247" t="s">
        <v>184</v>
      </c>
      <c r="B247" s="25">
        <v>2.79</v>
      </c>
      <c r="E247" t="s">
        <v>139</v>
      </c>
      <c r="F247" s="25">
        <v>4.3</v>
      </c>
    </row>
    <row r="248" spans="1:6" x14ac:dyDescent="0.25">
      <c r="A248" t="s">
        <v>90</v>
      </c>
      <c r="B248" s="25">
        <v>4.1900000000000004</v>
      </c>
      <c r="E248" t="s">
        <v>184</v>
      </c>
      <c r="F248" s="25">
        <v>2.79</v>
      </c>
    </row>
    <row r="249" spans="1:6" x14ac:dyDescent="0.25">
      <c r="A249" t="s">
        <v>6</v>
      </c>
      <c r="B249" s="25">
        <v>4.71</v>
      </c>
      <c r="E249" t="s">
        <v>90</v>
      </c>
      <c r="F249" s="25">
        <v>4.1900000000000004</v>
      </c>
    </row>
    <row r="250" spans="1:6" x14ac:dyDescent="0.25">
      <c r="A250" t="s">
        <v>86</v>
      </c>
      <c r="B250" s="25">
        <v>4.4400000000000004</v>
      </c>
      <c r="E250" t="s">
        <v>6</v>
      </c>
      <c r="F250" s="25">
        <v>4.71</v>
      </c>
    </row>
    <row r="251" spans="1:6" x14ac:dyDescent="0.25">
      <c r="A251" t="s">
        <v>390</v>
      </c>
      <c r="B251" s="25">
        <v>1.1299999999999999</v>
      </c>
      <c r="E251" t="s">
        <v>86</v>
      </c>
      <c r="F251" s="25">
        <v>4.4400000000000004</v>
      </c>
    </row>
    <row r="252" spans="1:6" x14ac:dyDescent="0.25">
      <c r="A252" t="s">
        <v>385</v>
      </c>
      <c r="B252" s="25">
        <v>2.72</v>
      </c>
      <c r="E252" t="s">
        <v>390</v>
      </c>
      <c r="F252" s="25">
        <v>1.1299999999999999</v>
      </c>
    </row>
    <row r="253" spans="1:6" x14ac:dyDescent="0.25">
      <c r="A253" t="s">
        <v>241</v>
      </c>
      <c r="B253" s="25">
        <v>4.09</v>
      </c>
      <c r="E253" t="s">
        <v>385</v>
      </c>
      <c r="F253" s="25">
        <v>2.72</v>
      </c>
    </row>
    <row r="254" spans="1:6" x14ac:dyDescent="0.25">
      <c r="A254" t="s">
        <v>294</v>
      </c>
      <c r="B254" s="25">
        <v>3.23</v>
      </c>
      <c r="E254" t="s">
        <v>241</v>
      </c>
      <c r="F254" s="25">
        <v>4.09</v>
      </c>
    </row>
    <row r="255" spans="1:6" x14ac:dyDescent="0.25">
      <c r="A255" t="s">
        <v>363</v>
      </c>
      <c r="B255" s="25">
        <v>3.28</v>
      </c>
      <c r="E255" t="s">
        <v>294</v>
      </c>
      <c r="F255" s="25">
        <v>3.23</v>
      </c>
    </row>
    <row r="256" spans="1:6" x14ac:dyDescent="0.25">
      <c r="A256" t="s">
        <v>220</v>
      </c>
      <c r="B256" s="25">
        <v>4.07</v>
      </c>
      <c r="E256" t="s">
        <v>363</v>
      </c>
      <c r="F256" s="25">
        <v>3.28</v>
      </c>
    </row>
    <row r="257" spans="1:6" x14ac:dyDescent="0.25">
      <c r="A257" t="s">
        <v>79</v>
      </c>
      <c r="B257" s="25">
        <v>4.7699999999999996</v>
      </c>
      <c r="E257" t="s">
        <v>220</v>
      </c>
      <c r="F257" s="25">
        <v>4.07</v>
      </c>
    </row>
    <row r="258" spans="1:6" x14ac:dyDescent="0.25">
      <c r="A258" t="s">
        <v>280</v>
      </c>
      <c r="B258" s="25">
        <v>3.18</v>
      </c>
      <c r="E258" t="s">
        <v>79</v>
      </c>
      <c r="F258" s="25">
        <v>4.7699999999999996</v>
      </c>
    </row>
    <row r="259" spans="1:6" x14ac:dyDescent="0.25">
      <c r="A259" t="s">
        <v>23</v>
      </c>
      <c r="B259" s="25">
        <v>4.41</v>
      </c>
      <c r="E259" t="s">
        <v>280</v>
      </c>
      <c r="F259" s="25">
        <v>3.18</v>
      </c>
    </row>
    <row r="260" spans="1:6" x14ac:dyDescent="0.25">
      <c r="A260" t="s">
        <v>127</v>
      </c>
      <c r="B260" s="25">
        <v>2.88</v>
      </c>
      <c r="E260" t="s">
        <v>23</v>
      </c>
      <c r="F260" s="25">
        <v>4.41</v>
      </c>
    </row>
    <row r="261" spans="1:6" x14ac:dyDescent="0.25">
      <c r="A261" t="s">
        <v>379</v>
      </c>
      <c r="B261" s="25">
        <v>3.81</v>
      </c>
      <c r="E261" t="s">
        <v>127</v>
      </c>
      <c r="F261" s="25">
        <v>2.88</v>
      </c>
    </row>
    <row r="262" spans="1:6" x14ac:dyDescent="0.25">
      <c r="A262" t="s">
        <v>128</v>
      </c>
      <c r="B262" s="25">
        <v>2.74</v>
      </c>
      <c r="E262" t="s">
        <v>379</v>
      </c>
      <c r="F262" s="25">
        <v>3.81</v>
      </c>
    </row>
    <row r="263" spans="1:6" x14ac:dyDescent="0.25">
      <c r="A263" t="s">
        <v>25</v>
      </c>
      <c r="B263" s="25">
        <v>4.3</v>
      </c>
      <c r="E263" t="s">
        <v>128</v>
      </c>
      <c r="F263" s="25">
        <v>2.74</v>
      </c>
    </row>
    <row r="264" spans="1:6" x14ac:dyDescent="0.25">
      <c r="A264" t="s">
        <v>50</v>
      </c>
      <c r="B264" s="25">
        <v>3.73</v>
      </c>
      <c r="E264" t="s">
        <v>25</v>
      </c>
      <c r="F264" s="25">
        <v>4.3</v>
      </c>
    </row>
    <row r="265" spans="1:6" x14ac:dyDescent="0.25">
      <c r="A265" t="s">
        <v>347</v>
      </c>
      <c r="B265" s="25">
        <v>3.97</v>
      </c>
      <c r="E265" t="s">
        <v>50</v>
      </c>
      <c r="F265" s="25">
        <v>3.73</v>
      </c>
    </row>
    <row r="266" spans="1:6" x14ac:dyDescent="0.25">
      <c r="A266" t="s">
        <v>159</v>
      </c>
      <c r="B266" s="25">
        <v>3.87</v>
      </c>
      <c r="E266" t="s">
        <v>347</v>
      </c>
      <c r="F266" s="25">
        <v>3.97</v>
      </c>
    </row>
    <row r="267" spans="1:6" x14ac:dyDescent="0.25">
      <c r="A267" t="s">
        <v>147</v>
      </c>
      <c r="B267" s="25">
        <v>4.07</v>
      </c>
      <c r="E267" t="s">
        <v>159</v>
      </c>
      <c r="F267" s="25">
        <v>3.87</v>
      </c>
    </row>
    <row r="268" spans="1:6" x14ac:dyDescent="0.25">
      <c r="A268" t="s">
        <v>82</v>
      </c>
      <c r="B268" s="25">
        <v>4.6900000000000004</v>
      </c>
      <c r="E268" t="s">
        <v>147</v>
      </c>
      <c r="F268" s="25">
        <v>4.07</v>
      </c>
    </row>
    <row r="269" spans="1:6" x14ac:dyDescent="0.25">
      <c r="A269" t="s">
        <v>252</v>
      </c>
      <c r="B269" s="25">
        <v>3.36</v>
      </c>
      <c r="E269" t="s">
        <v>82</v>
      </c>
      <c r="F269" s="25">
        <v>4.6900000000000004</v>
      </c>
    </row>
    <row r="270" spans="1:6" x14ac:dyDescent="0.25">
      <c r="A270" t="s">
        <v>76</v>
      </c>
      <c r="B270" s="25">
        <v>1.36</v>
      </c>
      <c r="E270" t="s">
        <v>252</v>
      </c>
      <c r="F270" s="25">
        <v>3.36</v>
      </c>
    </row>
    <row r="271" spans="1:6" x14ac:dyDescent="0.25">
      <c r="A271" t="s">
        <v>244</v>
      </c>
      <c r="B271" s="25">
        <v>3.92</v>
      </c>
      <c r="E271" t="s">
        <v>76</v>
      </c>
      <c r="F271" s="25">
        <v>1.36</v>
      </c>
    </row>
    <row r="272" spans="1:6" x14ac:dyDescent="0.25">
      <c r="A272" t="s">
        <v>151</v>
      </c>
      <c r="B272" s="25">
        <v>4.01</v>
      </c>
      <c r="E272" t="s">
        <v>244</v>
      </c>
      <c r="F272" s="25">
        <v>3.92</v>
      </c>
    </row>
    <row r="273" spans="1:6" x14ac:dyDescent="0.25">
      <c r="A273" t="s">
        <v>55</v>
      </c>
      <c r="B273" s="25">
        <v>3.65</v>
      </c>
      <c r="E273" t="s">
        <v>151</v>
      </c>
      <c r="F273" s="25">
        <v>4.01</v>
      </c>
    </row>
    <row r="274" spans="1:6" x14ac:dyDescent="0.25">
      <c r="A274" t="s">
        <v>174</v>
      </c>
      <c r="B274" s="25">
        <v>3.5</v>
      </c>
      <c r="E274" t="s">
        <v>55</v>
      </c>
      <c r="F274" s="25">
        <v>3.65</v>
      </c>
    </row>
    <row r="275" spans="1:6" x14ac:dyDescent="0.25">
      <c r="A275" t="s">
        <v>231</v>
      </c>
      <c r="B275" s="25">
        <v>2.81</v>
      </c>
      <c r="E275" t="s">
        <v>174</v>
      </c>
      <c r="F275" s="25">
        <v>3.5</v>
      </c>
    </row>
    <row r="276" spans="1:6" x14ac:dyDescent="0.25">
      <c r="A276" t="s">
        <v>114</v>
      </c>
      <c r="B276" s="25">
        <v>4.21</v>
      </c>
      <c r="E276" t="s">
        <v>231</v>
      </c>
      <c r="F276" s="25">
        <v>2.81</v>
      </c>
    </row>
    <row r="277" spans="1:6" x14ac:dyDescent="0.25">
      <c r="A277" t="s">
        <v>257</v>
      </c>
      <c r="B277" s="25">
        <v>4.6100000000000003</v>
      </c>
      <c r="E277" t="s">
        <v>114</v>
      </c>
      <c r="F277" s="25">
        <v>4.21</v>
      </c>
    </row>
    <row r="278" spans="1:6" x14ac:dyDescent="0.25">
      <c r="A278" t="s">
        <v>182</v>
      </c>
      <c r="B278" s="25">
        <v>2.93</v>
      </c>
      <c r="E278" t="s">
        <v>257</v>
      </c>
      <c r="F278" s="25">
        <v>4.6100000000000003</v>
      </c>
    </row>
    <row r="279" spans="1:6" x14ac:dyDescent="0.25">
      <c r="A279" t="s">
        <v>91</v>
      </c>
      <c r="B279" s="25">
        <v>3.98</v>
      </c>
      <c r="E279" t="s">
        <v>182</v>
      </c>
      <c r="F279" s="25">
        <v>2.93</v>
      </c>
    </row>
    <row r="280" spans="1:6" x14ac:dyDescent="0.25">
      <c r="A280" t="s">
        <v>107</v>
      </c>
      <c r="B280" s="25">
        <v>4.51</v>
      </c>
      <c r="E280" t="s">
        <v>91</v>
      </c>
      <c r="F280" s="25">
        <v>3.98</v>
      </c>
    </row>
    <row r="281" spans="1:6" x14ac:dyDescent="0.25">
      <c r="A281" t="s">
        <v>290</v>
      </c>
      <c r="B281" s="25">
        <v>4.04</v>
      </c>
      <c r="E281" t="s">
        <v>107</v>
      </c>
      <c r="F281" s="25">
        <v>4.51</v>
      </c>
    </row>
    <row r="282" spans="1:6" x14ac:dyDescent="0.25">
      <c r="A282" t="s">
        <v>227</v>
      </c>
      <c r="B282" s="25">
        <v>2.99</v>
      </c>
      <c r="E282" t="s">
        <v>290</v>
      </c>
      <c r="F282" s="25">
        <v>4.04</v>
      </c>
    </row>
    <row r="283" spans="1:6" x14ac:dyDescent="0.25">
      <c r="A283" t="s">
        <v>89</v>
      </c>
      <c r="B283" s="25">
        <v>4.32</v>
      </c>
      <c r="E283" t="s">
        <v>227</v>
      </c>
      <c r="F283" s="25">
        <v>2.99</v>
      </c>
    </row>
    <row r="284" spans="1:6" x14ac:dyDescent="0.25">
      <c r="A284" t="s">
        <v>367</v>
      </c>
      <c r="B284" s="25">
        <v>2.8</v>
      </c>
      <c r="E284" t="s">
        <v>89</v>
      </c>
      <c r="F284" s="25">
        <v>4.32</v>
      </c>
    </row>
    <row r="285" spans="1:6" x14ac:dyDescent="0.25">
      <c r="A285" t="s">
        <v>207</v>
      </c>
      <c r="B285" s="25">
        <v>4.7699999999999996</v>
      </c>
      <c r="E285" t="s">
        <v>367</v>
      </c>
      <c r="F285" s="25">
        <v>2.8</v>
      </c>
    </row>
    <row r="286" spans="1:6" x14ac:dyDescent="0.25">
      <c r="A286" t="s">
        <v>221</v>
      </c>
      <c r="B286" s="25">
        <v>3.9</v>
      </c>
      <c r="E286" t="s">
        <v>207</v>
      </c>
      <c r="F286" s="25">
        <v>4.7699999999999996</v>
      </c>
    </row>
    <row r="287" spans="1:6" x14ac:dyDescent="0.25">
      <c r="A287" t="s">
        <v>215</v>
      </c>
      <c r="B287" s="25">
        <v>4.12</v>
      </c>
      <c r="E287" t="s">
        <v>221</v>
      </c>
      <c r="F287" s="25">
        <v>3.9</v>
      </c>
    </row>
    <row r="288" spans="1:6" x14ac:dyDescent="0.25">
      <c r="A288" t="s">
        <v>149</v>
      </c>
      <c r="B288" s="25">
        <v>4.0199999999999996</v>
      </c>
      <c r="E288" t="s">
        <v>215</v>
      </c>
      <c r="F288" s="25">
        <v>4.12</v>
      </c>
    </row>
    <row r="289" spans="1:6" x14ac:dyDescent="0.25">
      <c r="A289" t="s">
        <v>205</v>
      </c>
      <c r="B289" s="25">
        <v>4.84</v>
      </c>
      <c r="E289" t="s">
        <v>149</v>
      </c>
      <c r="F289" s="25">
        <v>4.0199999999999996</v>
      </c>
    </row>
    <row r="290" spans="1:6" x14ac:dyDescent="0.25">
      <c r="A290" t="s">
        <v>334</v>
      </c>
      <c r="B290" s="25">
        <v>3.24</v>
      </c>
      <c r="E290" t="s">
        <v>205</v>
      </c>
      <c r="F290" s="25">
        <v>4.84</v>
      </c>
    </row>
    <row r="291" spans="1:6" x14ac:dyDescent="0.25">
      <c r="A291" t="s">
        <v>29</v>
      </c>
      <c r="B291" s="25">
        <v>4.25</v>
      </c>
      <c r="E291" t="s">
        <v>334</v>
      </c>
      <c r="F291" s="25">
        <v>3.24</v>
      </c>
    </row>
    <row r="292" spans="1:6" x14ac:dyDescent="0.25">
      <c r="A292" t="s">
        <v>378</v>
      </c>
      <c r="B292" s="25">
        <v>4.03</v>
      </c>
      <c r="E292" t="s">
        <v>29</v>
      </c>
      <c r="F292" s="25">
        <v>4.25</v>
      </c>
    </row>
    <row r="293" spans="1:6" x14ac:dyDescent="0.25">
      <c r="A293" t="s">
        <v>355</v>
      </c>
      <c r="B293" s="25">
        <v>3.67</v>
      </c>
      <c r="E293" t="s">
        <v>378</v>
      </c>
      <c r="F293" s="25">
        <v>4.03</v>
      </c>
    </row>
    <row r="294" spans="1:6" x14ac:dyDescent="0.25">
      <c r="A294" t="s">
        <v>268</v>
      </c>
      <c r="B294" s="25">
        <v>4.3099999999999996</v>
      </c>
      <c r="E294" t="s">
        <v>355</v>
      </c>
      <c r="F294" s="25">
        <v>3.67</v>
      </c>
    </row>
    <row r="295" spans="1:6" x14ac:dyDescent="0.25">
      <c r="A295" t="s">
        <v>200</v>
      </c>
      <c r="B295" s="25">
        <v>3.37</v>
      </c>
      <c r="E295" t="s">
        <v>268</v>
      </c>
      <c r="F295" s="25">
        <v>4.3099999999999996</v>
      </c>
    </row>
    <row r="296" spans="1:6" x14ac:dyDescent="0.25">
      <c r="A296" t="s">
        <v>125</v>
      </c>
      <c r="B296" s="25">
        <v>3.25</v>
      </c>
      <c r="E296" t="s">
        <v>200</v>
      </c>
      <c r="F296" s="25">
        <v>3.37</v>
      </c>
    </row>
    <row r="297" spans="1:6" x14ac:dyDescent="0.25">
      <c r="A297" t="s">
        <v>129</v>
      </c>
      <c r="B297" s="25">
        <v>2.16</v>
      </c>
      <c r="E297" t="s">
        <v>125</v>
      </c>
      <c r="F297" s="25">
        <v>3.25</v>
      </c>
    </row>
    <row r="298" spans="1:6" x14ac:dyDescent="0.25">
      <c r="A298" t="s">
        <v>41</v>
      </c>
      <c r="B298" s="25">
        <v>3.95</v>
      </c>
      <c r="E298" t="s">
        <v>129</v>
      </c>
      <c r="F298" s="25">
        <v>2.16</v>
      </c>
    </row>
    <row r="299" spans="1:6" x14ac:dyDescent="0.25">
      <c r="A299" t="s">
        <v>246</v>
      </c>
      <c r="B299" s="25">
        <v>3.82</v>
      </c>
      <c r="E299" t="s">
        <v>41</v>
      </c>
      <c r="F299" s="25">
        <v>3.95</v>
      </c>
    </row>
    <row r="300" spans="1:6" x14ac:dyDescent="0.25">
      <c r="A300" t="s">
        <v>211</v>
      </c>
      <c r="B300" s="25">
        <v>4.75</v>
      </c>
      <c r="E300" t="s">
        <v>246</v>
      </c>
      <c r="F300" s="25">
        <v>3.82</v>
      </c>
    </row>
    <row r="301" spans="1:6" x14ac:dyDescent="0.25">
      <c r="A301" t="s">
        <v>357</v>
      </c>
      <c r="B301" s="25">
        <v>3.52</v>
      </c>
      <c r="E301" t="s">
        <v>211</v>
      </c>
      <c r="F301" s="25">
        <v>4.75</v>
      </c>
    </row>
    <row r="302" spans="1:6" x14ac:dyDescent="0.25">
      <c r="A302" t="s">
        <v>16</v>
      </c>
      <c r="B302" s="25">
        <v>4.5</v>
      </c>
      <c r="E302" t="s">
        <v>357</v>
      </c>
      <c r="F302" s="25">
        <v>3.52</v>
      </c>
    </row>
    <row r="303" spans="1:6" x14ac:dyDescent="0.25">
      <c r="A303" t="s">
        <v>339</v>
      </c>
      <c r="B303" s="25">
        <v>4.53</v>
      </c>
      <c r="E303" t="s">
        <v>16</v>
      </c>
      <c r="F303" s="25">
        <v>4.5</v>
      </c>
    </row>
    <row r="304" spans="1:6" x14ac:dyDescent="0.25">
      <c r="A304" t="s">
        <v>332</v>
      </c>
      <c r="B304" s="25">
        <v>3.36</v>
      </c>
      <c r="E304" t="s">
        <v>339</v>
      </c>
      <c r="F304" s="25">
        <v>4.53</v>
      </c>
    </row>
    <row r="305" spans="1:6" x14ac:dyDescent="0.25">
      <c r="A305" t="s">
        <v>295</v>
      </c>
      <c r="B305" s="25">
        <v>2.9</v>
      </c>
      <c r="E305" t="s">
        <v>332</v>
      </c>
      <c r="F305" s="25">
        <v>3.36</v>
      </c>
    </row>
    <row r="306" spans="1:6" x14ac:dyDescent="0.25">
      <c r="A306" t="s">
        <v>362</v>
      </c>
      <c r="B306" s="25">
        <v>3.31</v>
      </c>
      <c r="E306" t="s">
        <v>295</v>
      </c>
      <c r="F306" s="25">
        <v>2.9</v>
      </c>
    </row>
    <row r="307" spans="1:6" x14ac:dyDescent="0.25">
      <c r="A307" t="s">
        <v>187</v>
      </c>
      <c r="B307" s="25">
        <v>2.5099999999999998</v>
      </c>
      <c r="E307" t="s">
        <v>362</v>
      </c>
      <c r="F307" s="25">
        <v>3.31</v>
      </c>
    </row>
    <row r="308" spans="1:6" x14ac:dyDescent="0.25">
      <c r="A308" t="s">
        <v>175</v>
      </c>
      <c r="B308" s="25">
        <v>3.5</v>
      </c>
      <c r="E308" t="s">
        <v>187</v>
      </c>
      <c r="F308" s="25">
        <v>2.5099999999999998</v>
      </c>
    </row>
    <row r="309" spans="1:6" x14ac:dyDescent="0.25">
      <c r="A309" t="s">
        <v>84</v>
      </c>
      <c r="B309" s="25">
        <v>4.63</v>
      </c>
      <c r="E309" t="s">
        <v>175</v>
      </c>
      <c r="F309" s="25">
        <v>3.5</v>
      </c>
    </row>
    <row r="310" spans="1:6" x14ac:dyDescent="0.25">
      <c r="A310" t="s">
        <v>234</v>
      </c>
      <c r="B310" s="25">
        <v>4.5999999999999996</v>
      </c>
      <c r="E310" t="s">
        <v>84</v>
      </c>
      <c r="F310" s="25">
        <v>4.63</v>
      </c>
    </row>
    <row r="311" spans="1:6" x14ac:dyDescent="0.25">
      <c r="A311" t="s">
        <v>34</v>
      </c>
      <c r="B311" s="25">
        <v>4.0999999999999996</v>
      </c>
      <c r="E311" t="s">
        <v>234</v>
      </c>
      <c r="F311" s="25">
        <v>4.5999999999999996</v>
      </c>
    </row>
    <row r="312" spans="1:6" x14ac:dyDescent="0.25">
      <c r="A312" t="s">
        <v>56</v>
      </c>
      <c r="B312" s="25">
        <v>3.64</v>
      </c>
      <c r="E312" t="s">
        <v>34</v>
      </c>
      <c r="F312" s="25">
        <v>4.0999999999999996</v>
      </c>
    </row>
    <row r="313" spans="1:6" x14ac:dyDescent="0.25">
      <c r="A313" t="s">
        <v>370</v>
      </c>
      <c r="B313" s="25">
        <v>4.8099999999999996</v>
      </c>
      <c r="E313" t="s">
        <v>56</v>
      </c>
      <c r="F313" s="25">
        <v>3.64</v>
      </c>
    </row>
    <row r="314" spans="1:6" x14ac:dyDescent="0.25">
      <c r="A314" t="s">
        <v>87</v>
      </c>
      <c r="B314" s="25">
        <v>4.3499999999999996</v>
      </c>
      <c r="E314" t="s">
        <v>370</v>
      </c>
      <c r="F314" s="25">
        <v>4.8099999999999996</v>
      </c>
    </row>
    <row r="315" spans="1:6" x14ac:dyDescent="0.25">
      <c r="A315" t="s">
        <v>40</v>
      </c>
      <c r="B315" s="25">
        <v>3.98</v>
      </c>
      <c r="E315" t="s">
        <v>87</v>
      </c>
      <c r="F315" s="25">
        <v>4.3499999999999996</v>
      </c>
    </row>
    <row r="316" spans="1:6" x14ac:dyDescent="0.25">
      <c r="A316" t="s">
        <v>106</v>
      </c>
      <c r="B316" s="25">
        <v>4.54</v>
      </c>
      <c r="E316" t="s">
        <v>40</v>
      </c>
      <c r="F316" s="25">
        <v>3.98</v>
      </c>
    </row>
    <row r="317" spans="1:6" x14ac:dyDescent="0.25">
      <c r="A317" t="s">
        <v>123</v>
      </c>
      <c r="B317" s="25">
        <v>3.89</v>
      </c>
      <c r="E317" t="s">
        <v>106</v>
      </c>
      <c r="F317" s="25">
        <v>4.54</v>
      </c>
    </row>
    <row r="318" spans="1:6" x14ac:dyDescent="0.25">
      <c r="A318" t="s">
        <v>13</v>
      </c>
      <c r="B318" s="25">
        <v>4.62</v>
      </c>
      <c r="E318" t="s">
        <v>123</v>
      </c>
      <c r="F318" s="25">
        <v>3.89</v>
      </c>
    </row>
    <row r="319" spans="1:6" x14ac:dyDescent="0.25">
      <c r="A319" t="s">
        <v>42</v>
      </c>
      <c r="B319" s="25">
        <v>3.93</v>
      </c>
      <c r="E319" t="s">
        <v>13</v>
      </c>
      <c r="F319" s="25">
        <v>4.62</v>
      </c>
    </row>
    <row r="320" spans="1:6" x14ac:dyDescent="0.25">
      <c r="A320" t="s">
        <v>310</v>
      </c>
      <c r="B320" s="25">
        <v>4.53</v>
      </c>
      <c r="E320" t="s">
        <v>42</v>
      </c>
      <c r="F320" s="25">
        <v>3.93</v>
      </c>
    </row>
    <row r="321" spans="1:6" x14ac:dyDescent="0.25">
      <c r="A321" t="s">
        <v>380</v>
      </c>
      <c r="B321" s="25">
        <v>3.8</v>
      </c>
      <c r="E321" t="s">
        <v>310</v>
      </c>
      <c r="F321" s="25">
        <v>4.53</v>
      </c>
    </row>
    <row r="322" spans="1:6" x14ac:dyDescent="0.25">
      <c r="A322" t="s">
        <v>315</v>
      </c>
      <c r="B322" s="25">
        <v>4.2</v>
      </c>
      <c r="E322" t="s">
        <v>380</v>
      </c>
      <c r="F322" s="25">
        <v>3.8</v>
      </c>
    </row>
    <row r="323" spans="1:6" x14ac:dyDescent="0.25">
      <c r="A323" t="s">
        <v>352</v>
      </c>
      <c r="B323" s="25">
        <v>3.75</v>
      </c>
      <c r="E323" t="s">
        <v>315</v>
      </c>
      <c r="F323" s="25">
        <v>4.2</v>
      </c>
    </row>
    <row r="324" spans="1:6" x14ac:dyDescent="0.25">
      <c r="A324" t="s">
        <v>64</v>
      </c>
      <c r="B324" s="25">
        <v>3.27</v>
      </c>
      <c r="E324" t="s">
        <v>352</v>
      </c>
      <c r="F324" s="25">
        <v>3.75</v>
      </c>
    </row>
    <row r="325" spans="1:6" x14ac:dyDescent="0.25">
      <c r="A325" t="s">
        <v>261</v>
      </c>
      <c r="B325" s="25">
        <v>4.55</v>
      </c>
      <c r="E325" t="s">
        <v>64</v>
      </c>
      <c r="F325" s="25">
        <v>3.27</v>
      </c>
    </row>
    <row r="326" spans="1:6" x14ac:dyDescent="0.25">
      <c r="A326" t="s">
        <v>341</v>
      </c>
      <c r="B326" s="25">
        <v>4.38</v>
      </c>
      <c r="E326" t="s">
        <v>261</v>
      </c>
      <c r="F326" s="25">
        <v>4.55</v>
      </c>
    </row>
    <row r="327" spans="1:6" x14ac:dyDescent="0.25">
      <c r="A327" t="s">
        <v>350</v>
      </c>
      <c r="B327" s="25">
        <v>3.84</v>
      </c>
      <c r="E327" t="s">
        <v>341</v>
      </c>
      <c r="F327" s="25">
        <v>4.38</v>
      </c>
    </row>
    <row r="328" spans="1:6" x14ac:dyDescent="0.25">
      <c r="A328" t="s">
        <v>243</v>
      </c>
      <c r="B328" s="25">
        <v>4.04</v>
      </c>
      <c r="E328" t="s">
        <v>350</v>
      </c>
      <c r="F328" s="25">
        <v>3.84</v>
      </c>
    </row>
    <row r="329" spans="1:6" x14ac:dyDescent="0.25">
      <c r="A329" t="s">
        <v>188</v>
      </c>
      <c r="B329" s="25">
        <v>2.5</v>
      </c>
      <c r="E329" t="s">
        <v>243</v>
      </c>
      <c r="F329" s="25">
        <v>4.04</v>
      </c>
    </row>
    <row r="330" spans="1:6" x14ac:dyDescent="0.25">
      <c r="A330" t="s">
        <v>194</v>
      </c>
      <c r="B330" s="25">
        <v>4.78</v>
      </c>
      <c r="E330" t="s">
        <v>188</v>
      </c>
      <c r="F330" s="25">
        <v>2.5</v>
      </c>
    </row>
    <row r="331" spans="1:6" x14ac:dyDescent="0.25">
      <c r="A331" t="s">
        <v>96</v>
      </c>
      <c r="B331" s="25">
        <v>3.86</v>
      </c>
      <c r="E331" t="s">
        <v>194</v>
      </c>
      <c r="F331" s="25">
        <v>4.78</v>
      </c>
    </row>
    <row r="332" spans="1:6" x14ac:dyDescent="0.25">
      <c r="A332" t="s">
        <v>156</v>
      </c>
      <c r="B332" s="25">
        <v>3.93</v>
      </c>
      <c r="E332" t="s">
        <v>96</v>
      </c>
      <c r="F332" s="25">
        <v>3.86</v>
      </c>
    </row>
    <row r="333" spans="1:6" x14ac:dyDescent="0.25">
      <c r="A333" t="s">
        <v>323</v>
      </c>
      <c r="B333" s="25">
        <v>3.93</v>
      </c>
      <c r="E333" t="s">
        <v>156</v>
      </c>
      <c r="F333" s="25">
        <v>3.93</v>
      </c>
    </row>
    <row r="334" spans="1:6" x14ac:dyDescent="0.25">
      <c r="A334" t="s">
        <v>137</v>
      </c>
      <c r="B334" s="25">
        <v>4.33</v>
      </c>
      <c r="E334" t="s">
        <v>323</v>
      </c>
      <c r="F334" s="25">
        <v>3.93</v>
      </c>
    </row>
    <row r="335" spans="1:6" x14ac:dyDescent="0.25">
      <c r="A335" t="s">
        <v>258</v>
      </c>
      <c r="B335" s="25">
        <v>4.5999999999999996</v>
      </c>
      <c r="E335" t="s">
        <v>137</v>
      </c>
      <c r="F335" s="25">
        <v>4.33</v>
      </c>
    </row>
    <row r="336" spans="1:6" x14ac:dyDescent="0.25">
      <c r="A336" t="s">
        <v>138</v>
      </c>
      <c r="B336" s="25">
        <v>4.33</v>
      </c>
      <c r="E336" t="s">
        <v>258</v>
      </c>
      <c r="F336" s="25">
        <v>4.5999999999999996</v>
      </c>
    </row>
    <row r="337" spans="1:6" x14ac:dyDescent="0.25">
      <c r="A337" t="s">
        <v>226</v>
      </c>
      <c r="B337" s="25">
        <v>3.11</v>
      </c>
      <c r="E337" t="s">
        <v>138</v>
      </c>
      <c r="F337" s="25">
        <v>4.33</v>
      </c>
    </row>
    <row r="338" spans="1:6" x14ac:dyDescent="0.25">
      <c r="A338" t="s">
        <v>111</v>
      </c>
      <c r="B338" s="25">
        <v>4.3499999999999996</v>
      </c>
      <c r="E338" t="s">
        <v>226</v>
      </c>
      <c r="F338" s="25">
        <v>3.11</v>
      </c>
    </row>
    <row r="339" spans="1:6" x14ac:dyDescent="0.25">
      <c r="A339" t="s">
        <v>199</v>
      </c>
      <c r="B339" s="25">
        <v>3.58</v>
      </c>
      <c r="E339" t="s">
        <v>111</v>
      </c>
      <c r="F339" s="25">
        <v>4.3499999999999996</v>
      </c>
    </row>
    <row r="340" spans="1:6" x14ac:dyDescent="0.25">
      <c r="A340" t="s">
        <v>372</v>
      </c>
      <c r="B340" s="25">
        <v>4.71</v>
      </c>
      <c r="E340" t="s">
        <v>199</v>
      </c>
      <c r="F340" s="25">
        <v>3.58</v>
      </c>
    </row>
    <row r="341" spans="1:6" x14ac:dyDescent="0.25">
      <c r="A341" t="s">
        <v>119</v>
      </c>
      <c r="B341" s="25">
        <v>4.05</v>
      </c>
      <c r="E341" t="s">
        <v>372</v>
      </c>
      <c r="F341" s="25">
        <v>4.71</v>
      </c>
    </row>
    <row r="342" spans="1:6" x14ac:dyDescent="0.25">
      <c r="A342" t="s">
        <v>369</v>
      </c>
      <c r="B342" s="25"/>
      <c r="E342" t="s">
        <v>119</v>
      </c>
      <c r="F342" s="25">
        <v>4.05</v>
      </c>
    </row>
    <row r="343" spans="1:6" x14ac:dyDescent="0.25">
      <c r="A343" t="s">
        <v>154</v>
      </c>
      <c r="B343" s="25">
        <v>4</v>
      </c>
      <c r="E343" t="s">
        <v>369</v>
      </c>
      <c r="F343" s="25"/>
    </row>
    <row r="344" spans="1:6" x14ac:dyDescent="0.25">
      <c r="A344" t="s">
        <v>95</v>
      </c>
      <c r="B344" s="25">
        <v>4.34</v>
      </c>
      <c r="E344" t="s">
        <v>154</v>
      </c>
      <c r="F344" s="25">
        <v>4</v>
      </c>
    </row>
    <row r="345" spans="1:6" x14ac:dyDescent="0.25">
      <c r="A345" t="s">
        <v>203</v>
      </c>
      <c r="B345" s="25">
        <v>3.08</v>
      </c>
      <c r="E345" t="s">
        <v>95</v>
      </c>
      <c r="F345" s="25">
        <v>4.34</v>
      </c>
    </row>
    <row r="346" spans="1:6" x14ac:dyDescent="0.25">
      <c r="A346" t="s">
        <v>269</v>
      </c>
      <c r="B346" s="25">
        <v>4.29</v>
      </c>
      <c r="E346" t="s">
        <v>203</v>
      </c>
      <c r="F346" s="25">
        <v>3.08</v>
      </c>
    </row>
    <row r="347" spans="1:6" x14ac:dyDescent="0.25">
      <c r="A347" t="s">
        <v>248</v>
      </c>
      <c r="B347" s="25">
        <v>3.75</v>
      </c>
      <c r="E347" t="s">
        <v>269</v>
      </c>
      <c r="F347" s="25">
        <v>4.29</v>
      </c>
    </row>
    <row r="348" spans="1:6" x14ac:dyDescent="0.25">
      <c r="A348" t="s">
        <v>266</v>
      </c>
      <c r="B348" s="25">
        <v>4.37</v>
      </c>
      <c r="E348" t="s">
        <v>248</v>
      </c>
      <c r="F348" s="25">
        <v>3.75</v>
      </c>
    </row>
    <row r="349" spans="1:6" x14ac:dyDescent="0.25">
      <c r="A349" t="s">
        <v>214</v>
      </c>
      <c r="B349" s="25">
        <v>4.13</v>
      </c>
      <c r="E349" t="s">
        <v>266</v>
      </c>
      <c r="F349" s="25">
        <v>4.37</v>
      </c>
    </row>
    <row r="350" spans="1:6" x14ac:dyDescent="0.25">
      <c r="A350" t="s">
        <v>314</v>
      </c>
      <c r="B350" s="25">
        <v>4.21</v>
      </c>
      <c r="E350" t="s">
        <v>214</v>
      </c>
      <c r="F350" s="25">
        <v>4.13</v>
      </c>
    </row>
    <row r="351" spans="1:6" x14ac:dyDescent="0.25">
      <c r="E351" t="s">
        <v>314</v>
      </c>
      <c r="F351" s="25">
        <v>4.21</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Score Board</vt:lpstr>
      <vt:lpstr>Research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Administrator</cp:lastModifiedBy>
  <dcterms:modified xsi:type="dcterms:W3CDTF">2024-07-15T12:38:29Z</dcterms:modified>
</cp:coreProperties>
</file>