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H-TERRA\OneDrive - TERRASIL\Documents\TII03\"/>
    </mc:Choice>
  </mc:AlternateContent>
  <xr:revisionPtr revIDLastSave="0" documentId="13_ncr:1_{7672DF6B-878F-40FE-839F-90F298534441}" xr6:coauthVersionLast="47" xr6:coauthVersionMax="47" xr10:uidLastSave="{00000000-0000-0000-0000-000000000000}"/>
  <bookViews>
    <workbookView xWindow="28680" yWindow="-120" windowWidth="29040" windowHeight="15840" xr2:uid="{41D26235-A00F-4BE7-A7C8-1BA5BC3A2D7D}"/>
  </bookViews>
  <sheets>
    <sheet name="Planilha1" sheetId="1" r:id="rId1"/>
    <sheet name="Planilha2" sheetId="2" r:id="rId2"/>
  </sheets>
  <definedNames>
    <definedName name="aporte">Planilha1!$D$18:$D$18</definedName>
    <definedName name="patrimonio">Planilha1!$D$21:$D$21</definedName>
    <definedName name="Qtd_anos">Planilha1!$D$19:$D$19</definedName>
    <definedName name="rendimento_caterira">Planilha1!$D$14:$D$14</definedName>
    <definedName name="salario">Planilha1!$D$13:$D$13</definedName>
    <definedName name="soma">Planilha1!$D$22:$D$22</definedName>
    <definedName name="sugestão_investimento">Planilha1!$D$15:$D$15</definedName>
    <definedName name="taxa_mensal">Planilha1!$D$20:$D$20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 a="1"/>
  <c r="C33" i="1"/>
  <c r="D22" i="1" a="1"/>
  <c r="D22" i="1" s="1"/>
  <c r="D21" i="1" a="1"/>
  <c r="D21" i="1" s="1"/>
  <c r="D26" i="1"/>
  <c r="D27" i="1"/>
  <c r="D28" i="1"/>
  <c r="D29" i="1"/>
  <c r="D25" i="1" a="1"/>
  <c r="D25" i="1" s="1"/>
  <c r="C37" i="1" l="1"/>
  <c r="C38" i="1"/>
  <c r="C39" i="1"/>
  <c r="C40" i="1"/>
  <c r="C41" i="1"/>
  <c r="C36" i="1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5" i="2"/>
  <c r="A6" i="2"/>
  <c r="A7" i="2"/>
  <c r="A2" i="2"/>
  <c r="D15" i="1"/>
  <c r="C28" i="1"/>
  <c r="C29" i="1"/>
  <c r="C27" i="1"/>
  <c r="C26" i="1"/>
  <c r="C25" i="1"/>
  <c r="D37" i="1" l="1"/>
  <c r="D36" i="1"/>
  <c r="D40" i="1"/>
  <c r="D39" i="1"/>
  <c r="D38" i="1"/>
  <c r="D41" i="1"/>
  <c r="D4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<sst xmlns="http://schemas.openxmlformats.org/spreadsheetml/2006/main" count="69" uniqueCount="33">
  <si>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</si>
  <si>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</si>
  <si>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de Carteira</t>
  </si>
  <si>
    <t>Sugestão de Investimento</t>
  </si>
  <si>
    <t>INVESTIMENTO MENSAL</t>
  </si>
  <si>
    <t>Quanto Investir por mês?</t>
  </si>
  <si>
    <t>Por Quantos Anos?</t>
  </si>
  <si>
    <t>Taxa de Rendimentos mensal?</t>
  </si>
  <si>
    <t>Patrimônio acumulado?</t>
  </si>
  <si>
    <t>Dividendos Mensais?</t>
  </si>
  <si>
    <t>Cenários</t>
  </si>
  <si>
    <t>Dividendo</t>
  </si>
  <si>
    <t>Quantos em 2 Anos?</t>
  </si>
  <si>
    <t>Quantos em 5 Anos?</t>
  </si>
  <si>
    <t>Quantos em 10 Anos?</t>
  </si>
  <si>
    <t>Quantos em 20 Anos?</t>
  </si>
  <si>
    <t>Quantos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</si>
  <si>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</si>
  <si>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</si>
  <si>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</si>
  <si>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</si>
  <si>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</si>
  <si>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</si>
  <si>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</si>
  <si>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</si>
  <si>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</si>
  <si>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</si>
  <si>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DESENVOLVIMENTOS</t>
  </si>
  <si>
    <t>HOTELARIAS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</si>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</sst>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9C5700"/>
      <name val="Aptos Narrow"/>
      <scheme val="minor"/>
    </font>
    <font>
      <sz val="16"/>
      <color theme="0"/>
      <name val="Aptos Narrow"/>
      <family val="2"/>
      <scheme val="minor"/>
    </font>
    <font>
      <sz val="12"/>
      <color theme="1"/>
      <name val="Segoe UI"/>
    </font>
    <font>
      <sz val="11"/>
      <color theme="1"/>
      <name val="Segoe UI"/>
    </font>
    <font>
      <b/>
      <sz val="11"/>
      <color theme="1"/>
      <name val="Segoe UI"/>
    </font>
    <font>
      <b/>
      <sz val="12"/>
      <color theme="1"/>
      <name val="Segoe UI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medium">
        <color indexed="64"/>
      </right>
      <top/>
      <bottom style="dashed">
        <color theme="0" tint="-0.14996795556505021"/>
      </bottom>
      <diagonal/>
    </border>
    <border>
      <left style="medium">
        <color indexed="64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indexed="64"/>
      </left>
      <right style="dashed">
        <color theme="0" tint="-0.14996795556505021"/>
      </right>
      <top style="dashed">
        <color theme="0" tint="-0.14996795556505021"/>
      </top>
      <bottom style="medium">
        <color indexed="64"/>
      </bottom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medium">
        <color indexed="64"/>
      </bottom>
      <diagonal/>
    </border>
    <border>
      <left style="dashed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0" tint="-0.24994659260841701"/>
      </right>
      <top/>
      <bottom style="medium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164" fontId="9" fillId="0" borderId="14" xfId="0" applyNumberFormat="1" applyFont="1" applyBorder="1" applyAlignment="1">
      <alignment horizontal="left"/>
    </xf>
    <xf numFmtId="10" fontId="9" fillId="0" borderId="14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8" fontId="10" fillId="3" borderId="3" xfId="0" applyNumberFormat="1" applyFont="1" applyFill="1" applyBorder="1" applyAlignment="1">
      <alignment horizontal="center"/>
    </xf>
    <xf numFmtId="8" fontId="10" fillId="3" borderId="4" xfId="0" applyNumberFormat="1" applyFont="1" applyFill="1" applyBorder="1" applyAlignment="1">
      <alignment horizontal="center"/>
    </xf>
    <xf numFmtId="8" fontId="9" fillId="3" borderId="5" xfId="0" applyNumberFormat="1" applyFont="1" applyFill="1" applyBorder="1" applyAlignment="1">
      <alignment horizontal="center"/>
    </xf>
    <xf numFmtId="8" fontId="9" fillId="3" borderId="6" xfId="0" applyNumberFormat="1" applyFont="1" applyFill="1" applyBorder="1" applyAlignment="1">
      <alignment horizontal="center"/>
    </xf>
    <xf numFmtId="164" fontId="9" fillId="6" borderId="17" xfId="0" applyNumberFormat="1" applyFont="1" applyFill="1" applyBorder="1" applyAlignment="1">
      <alignment horizontal="left"/>
    </xf>
    <xf numFmtId="0" fontId="6" fillId="4" borderId="0" xfId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164" fontId="1" fillId="7" borderId="0" xfId="0" applyNumberFormat="1" applyFont="1" applyFill="1"/>
    <xf numFmtId="0" fontId="0" fillId="0" borderId="18" xfId="0" applyBorder="1"/>
    <xf numFmtId="0" fontId="0" fillId="0" borderId="18" xfId="0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12" fillId="8" borderId="0" xfId="0" applyFont="1" applyFill="1"/>
    <xf numFmtId="0" fontId="12" fillId="8" borderId="0" xfId="0" applyFont="1" applyFill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wrapText="1"/>
    </xf>
    <xf numFmtId="0" fontId="8" fillId="6" borderId="15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21" xfId="0" applyFont="1" applyFill="1" applyBorder="1"/>
    <xf numFmtId="8" fontId="9" fillId="3" borderId="22" xfId="0" applyNumberFormat="1" applyFont="1" applyFill="1" applyBorder="1"/>
    <xf numFmtId="0" fontId="8" fillId="3" borderId="23" xfId="0" applyFont="1" applyFill="1" applyBorder="1"/>
    <xf numFmtId="0" fontId="8" fillId="3" borderId="24" xfId="0" applyFont="1" applyFill="1" applyBorder="1"/>
    <xf numFmtId="8" fontId="9" fillId="3" borderId="25" xfId="0" applyNumberFormat="1" applyFont="1" applyFill="1" applyBorder="1" applyAlignment="1">
      <alignment horizontal="center"/>
    </xf>
    <xf numFmtId="8" fontId="9" fillId="3" borderId="26" xfId="0" applyNumberFormat="1" applyFont="1" applyFill="1" applyBorder="1"/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/>
    </xf>
    <xf numFmtId="0" fontId="11" fillId="3" borderId="28" xfId="0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443044619422572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DESENVOLVIMENTOS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8-4622-8A18-52A1D2BB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304800</xdr:colOff>
      <xdr:row>0</xdr:row>
      <xdr:rowOff>152400</xdr:rowOff>
    </xdr:from>
    <xdr:to>
      <xdr:col>4</xdr:col>
      <xdr:colOff>0</xdr:colOff>
      <xdr:row>9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0C574E-3806-3824-DF22-4249712DCC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992" b="-992"/>
        <a:stretch/>
      </xdr:blipFill>
      <xdr:spPr>
        <a:xfrm>
          <a:off x="304800" y="152400"/>
          <a:ext cx="6972300" cy="163830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43</xdr:row>
      <xdr:rowOff>180975</xdr:rowOff>
    </xdr:from>
    <xdr:to>
      <xdr:col>3</xdr:col>
      <xdr:colOff>1076325</xdr:colOff>
      <xdr:row>58</xdr:row>
      <xdr:rowOff>138112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125E94-06CB-8DC1-E1B0-C6431B432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4ECC-748A-45C2-8492-1924F7A294F1}">
  <dimension ref="A12:K42"/>
  <sheetViews>
    <sheetView showGridLines="0" tabSelected="1" workbookViewId="0">
      <selection activeCell="C33" sqref="C33"/>
    </sheetView>
  </sheetViews>
  <sheetFormatPr defaultColWidth="0" defaultRowHeight="15" x14ac:dyDescent="0.25"/>
  <cols>
    <col min="1" max="1" width="6.42578125" customWidth="1"/>
    <col min="2" max="2" width="50.85546875" customWidth="1"/>
    <col min="3" max="3" width="33.42578125" customWidth="1"/>
    <col min="4" max="4" width="18.42578125" customWidth="1"/>
    <col min="5" max="8" width="7.28515625" customWidth="1"/>
    <col min="9" max="11" width="9.140625" hidden="1" customWidth="1"/>
  </cols>
  <sheetData>
    <row r="12" spans="2:4" ht="21" x14ac:dyDescent="0.25">
      <c r="B12" s="28" t="s">
        <v>0</v>
      </c>
      <c r="C12" s="29"/>
      <c r="D12" s="6"/>
    </row>
    <row r="13" spans="2:4" ht="17.25" x14ac:dyDescent="0.3">
      <c r="B13" s="30" t="s">
        <v>1</v>
      </c>
      <c r="C13" s="31"/>
      <c r="D13" s="7">
        <v>5000</v>
      </c>
    </row>
    <row r="14" spans="2:4" ht="17.25" x14ac:dyDescent="0.3">
      <c r="B14" s="32" t="s">
        <v>2</v>
      </c>
      <c r="C14" s="33"/>
      <c r="D14" s="8">
        <v>6.0000000000000001E-3</v>
      </c>
    </row>
    <row r="15" spans="2:4" ht="17.25" x14ac:dyDescent="0.3">
      <c r="B15" s="34" t="s">
        <v>3</v>
      </c>
      <c r="C15" s="35"/>
      <c r="D15" s="16">
        <f>D13*30%</f>
        <v>1500</v>
      </c>
    </row>
    <row r="16" spans="2:4" ht="15.75" thickBot="1" x14ac:dyDescent="0.3"/>
    <row r="17" spans="1:5" ht="40.5" customHeight="1" x14ac:dyDescent="0.25">
      <c r="B17" s="49" t="s">
        <v>4</v>
      </c>
      <c r="C17" s="50"/>
      <c r="D17" s="5"/>
    </row>
    <row r="18" spans="1:5" ht="18" thickBot="1" x14ac:dyDescent="0.35">
      <c r="B18" s="36" t="s">
        <v>5</v>
      </c>
      <c r="C18" s="37"/>
      <c r="D18" s="9">
        <v>500</v>
      </c>
    </row>
    <row r="19" spans="1:5" ht="19.5" customHeight="1" thickBot="1" x14ac:dyDescent="0.35">
      <c r="B19" s="36" t="s">
        <v>6</v>
      </c>
      <c r="C19" s="37"/>
      <c r="D19" s="10">
        <v>5</v>
      </c>
    </row>
    <row r="20" spans="1:5" ht="18" thickBot="1" x14ac:dyDescent="0.35">
      <c r="B20" s="36" t="s">
        <v>7</v>
      </c>
      <c r="C20" s="37"/>
      <c r="D20" s="11">
        <v>1.0789999999999999E-2</v>
      </c>
    </row>
    <row r="21" spans="1:5" ht="18" thickBot="1" x14ac:dyDescent="0.35">
      <c r="B21" s="38" t="s">
        <v>8</v>
      </c>
      <c r="C21" s="39"/>
      <c r="D21" s="12" cm="1">
        <f t="array" ref="D21">FV(taxa_mensal,Qtd_anos*12,aporte*-1)</f>
        <v>41888.456999243819</v>
      </c>
    </row>
    <row r="22" spans="1:5" ht="18" thickBot="1" x14ac:dyDescent="0.35">
      <c r="B22" s="51" t="s">
        <v>9</v>
      </c>
      <c r="C22" s="52"/>
      <c r="D22" s="13" cm="1">
        <f t="array" ref="D22">patrimonio*rendimento_caterira</f>
        <v>251.33074199546292</v>
      </c>
    </row>
    <row r="23" spans="1:5" ht="15.75" thickBot="1" x14ac:dyDescent="0.3"/>
    <row r="24" spans="1:5" ht="26.25" x14ac:dyDescent="0.25">
      <c r="B24" s="40" t="s">
        <v>10</v>
      </c>
      <c r="C24" s="41"/>
      <c r="D24" s="42" t="s">
        <v>11</v>
      </c>
    </row>
    <row r="25" spans="1:5" ht="17.25" x14ac:dyDescent="0.3">
      <c r="A25" s="1">
        <v>2</v>
      </c>
      <c r="B25" s="43" t="s">
        <v>12</v>
      </c>
      <c r="C25" s="14">
        <f>FV($D$20,A$25*12,$D$18*-1)</f>
        <v>13613.813648822608</v>
      </c>
      <c r="D25" s="44" cm="1">
        <f t="array" ref="D25">C25*rendimento_caterira</f>
        <v>81.682881892935654</v>
      </c>
    </row>
    <row r="26" spans="1:5" ht="17.25" x14ac:dyDescent="0.3">
      <c r="A26" s="1">
        <v>5</v>
      </c>
      <c r="B26" s="45" t="s">
        <v>13</v>
      </c>
      <c r="C26" s="15">
        <f>FV($D$20,A$26*12,$D$18*-1)</f>
        <v>41888.456999243819</v>
      </c>
      <c r="D26" s="44">
        <f>C26*$D$14</f>
        <v>251.33074199546292</v>
      </c>
    </row>
    <row r="27" spans="1:5" ht="17.25" x14ac:dyDescent="0.3">
      <c r="A27" s="1">
        <v>10</v>
      </c>
      <c r="B27" s="45" t="s">
        <v>14</v>
      </c>
      <c r="C27" s="15">
        <f>FV($D$20,A27*12,$D$18*-1)</f>
        <v>121642.1062650861</v>
      </c>
      <c r="D27" s="44">
        <f>C27*$D$14</f>
        <v>729.85263759051657</v>
      </c>
    </row>
    <row r="28" spans="1:5" ht="17.25" x14ac:dyDescent="0.3">
      <c r="A28" s="1">
        <v>20</v>
      </c>
      <c r="B28" s="45" t="s">
        <v>15</v>
      </c>
      <c r="C28" s="15">
        <f>FV($D$20,A28*12,$D$18*-1)</f>
        <v>562599.20004854025</v>
      </c>
      <c r="D28" s="44">
        <f>C28*$D$14</f>
        <v>3375.5952002912418</v>
      </c>
    </row>
    <row r="29" spans="1:5" ht="18" thickBot="1" x14ac:dyDescent="0.35">
      <c r="A29" s="1">
        <v>30</v>
      </c>
      <c r="B29" s="46" t="s">
        <v>16</v>
      </c>
      <c r="C29" s="47">
        <f>FV($D$20,A29*12,$D$18*-1)</f>
        <v>2161084.8275023573</v>
      </c>
      <c r="D29" s="48">
        <f>C29*$D$14</f>
        <v>12966.508965014144</v>
      </c>
    </row>
    <row r="30" spans="1:5" x14ac:dyDescent="0.25">
      <c r="A30" s="1"/>
      <c r="E30" s="2"/>
    </row>
    <row r="32" spans="1:5" x14ac:dyDescent="0.25">
      <c r="B32" s="17" t="s">
        <v>17</v>
      </c>
      <c r="C32" s="17" t="s">
        <v>31</v>
      </c>
      <c r="D32" s="17"/>
    </row>
    <row r="33" spans="2:4" x14ac:dyDescent="0.25">
      <c r="B33" s="18" t="s">
        <v>19</v>
      </c>
      <c r="C33" s="19" cm="1">
        <f t="array" ref="C33">aporte</f>
        <v>500</v>
      </c>
      <c r="D33" s="18"/>
    </row>
    <row r="35" spans="2:4" x14ac:dyDescent="0.25">
      <c r="B35" s="20" t="s">
        <v>20</v>
      </c>
      <c r="C35" s="21" t="s">
        <v>21</v>
      </c>
      <c r="D35" s="21" t="s">
        <v>22</v>
      </c>
    </row>
    <row r="36" spans="2:4" x14ac:dyDescent="0.25">
      <c r="B36" s="3" t="s">
        <v>23</v>
      </c>
      <c r="C36" s="4">
        <f>VLOOKUP($C$32&amp;"-"&amp;B36,Planilha2!$A:$D,4,FALSE)</f>
        <v>0.32</v>
      </c>
      <c r="D36" s="19">
        <f>C36*$C$33</f>
        <v>160</v>
      </c>
    </row>
    <row r="37" spans="2:4" x14ac:dyDescent="0.25">
      <c r="B37" s="3" t="s">
        <v>24</v>
      </c>
      <c r="C37" s="4">
        <f>VLOOKUP($C$32&amp;"-"&amp;B37,Planilha2!$A:$D,4,FALSE)</f>
        <v>0.35</v>
      </c>
      <c r="D37" s="19">
        <f t="shared" ref="D37:D41" si="0">C37*$C$33</f>
        <v>175</v>
      </c>
    </row>
    <row r="38" spans="2:4" x14ac:dyDescent="0.25">
      <c r="B38" s="3" t="s">
        <v>25</v>
      </c>
      <c r="C38" s="4">
        <f>VLOOKUP($C$32&amp;"-"&amp;B38,Planilha2!$A:$D,4,FALSE)</f>
        <v>0.08</v>
      </c>
      <c r="D38" s="19">
        <f t="shared" si="0"/>
        <v>40</v>
      </c>
    </row>
    <row r="39" spans="2:4" x14ac:dyDescent="0.25">
      <c r="B39" s="3" t="s">
        <v>26</v>
      </c>
      <c r="C39" s="4">
        <f>VLOOKUP($C$32&amp;"-"&amp;B39,Planilha2!$A:$D,4,FALSE)</f>
        <v>0.05</v>
      </c>
      <c r="D39" s="19">
        <f t="shared" si="0"/>
        <v>25</v>
      </c>
    </row>
    <row r="40" spans="2:4" x14ac:dyDescent="0.25">
      <c r="B40" s="3" t="s">
        <v>27</v>
      </c>
      <c r="C40" s="4">
        <f>VLOOKUP($C$32&amp;"-"&amp;B40,Planilha2!$A:$D,4,FALSE)</f>
        <v>0.1</v>
      </c>
      <c r="D40" s="19">
        <f t="shared" si="0"/>
        <v>50</v>
      </c>
    </row>
    <row r="41" spans="2:4" x14ac:dyDescent="0.25">
      <c r="B41" s="3" t="s">
        <v>28</v>
      </c>
      <c r="C41" s="4">
        <f>VLOOKUP($C$32&amp;"-"&amp;B41,Planilha2!$A:$D,4,FALSE)</f>
        <v>0.1</v>
      </c>
      <c r="D41" s="19">
        <f t="shared" si="0"/>
        <v>50</v>
      </c>
    </row>
    <row r="42" spans="2:4" x14ac:dyDescent="0.25">
      <c r="B42" s="21"/>
      <c r="C42" s="21"/>
      <c r="D42" s="22">
        <f>SUM(D36:D41)</f>
        <v>500</v>
      </c>
    </row>
  </sheetData>
  <mergeCells count="11">
    <mergeCell ref="B17:C17"/>
    <mergeCell ref="B24:C24"/>
    <mergeCell ref="B12:C12"/>
    <mergeCell ref="B13:C13"/>
    <mergeCell ref="B14:C14"/>
    <mergeCell ref="B15:C15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2" xr:uid="{FBFF0D26-6AB1-4399-B80A-4522719C06D4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B239-F0E2-458A-B916-85B558F394FA}">
  <dimension ref="A1:D19"/>
  <sheetViews>
    <sheetView workbookViewId="0">
      <selection sqref="A1:D1"/>
    </sheetView>
  </sheetViews>
  <sheetFormatPr defaultRowHeight="15" x14ac:dyDescent="0.25"/>
  <cols>
    <col min="1" max="1" width="29.85546875" customWidth="1"/>
    <col min="2" max="2" width="11.85546875" bestFit="1" customWidth="1"/>
    <col min="3" max="3" width="24.85546875" customWidth="1"/>
  </cols>
  <sheetData>
    <row r="1" spans="1:4" x14ac:dyDescent="0.25">
      <c r="A1" s="26" t="s">
        <v>29</v>
      </c>
      <c r="B1" s="26" t="s">
        <v>17</v>
      </c>
      <c r="C1" s="26" t="s">
        <v>20</v>
      </c>
      <c r="D1" s="27" t="s">
        <v>30</v>
      </c>
    </row>
    <row r="2" spans="1:4" x14ac:dyDescent="0.25">
      <c r="A2" t="str">
        <f>B2&amp;"-"&amp;C2</f>
        <v>Conservador-PAPEL</v>
      </c>
      <c r="B2" t="s">
        <v>18</v>
      </c>
      <c r="C2" s="3" t="s">
        <v>23</v>
      </c>
      <c r="D2" s="4">
        <v>0.3</v>
      </c>
    </row>
    <row r="3" spans="1:4" x14ac:dyDescent="0.25">
      <c r="A3" t="str">
        <f t="shared" ref="A3:A19" si="0">B3&amp;"-"&amp;C3</f>
        <v>Conservador-TIJOLO</v>
      </c>
      <c r="B3" t="s">
        <v>18</v>
      </c>
      <c r="C3" s="3" t="s">
        <v>24</v>
      </c>
      <c r="D3" s="4">
        <v>0.5</v>
      </c>
    </row>
    <row r="4" spans="1:4" x14ac:dyDescent="0.25">
      <c r="A4" t="str">
        <f t="shared" si="0"/>
        <v>Conservador-HÍBRIDOS</v>
      </c>
      <c r="B4" t="s">
        <v>18</v>
      </c>
      <c r="C4" s="3" t="s">
        <v>25</v>
      </c>
      <c r="D4" s="4">
        <v>0.1</v>
      </c>
    </row>
    <row r="5" spans="1:4" x14ac:dyDescent="0.25">
      <c r="A5" t="str">
        <f t="shared" si="0"/>
        <v>Conservador-FOFs</v>
      </c>
      <c r="B5" t="s">
        <v>18</v>
      </c>
      <c r="C5" s="3" t="s">
        <v>26</v>
      </c>
      <c r="D5" s="4">
        <v>0.1</v>
      </c>
    </row>
    <row r="6" spans="1:4" x14ac:dyDescent="0.25">
      <c r="A6" t="str">
        <f t="shared" si="0"/>
        <v>Conservador-DESENVOLVIMENTOS</v>
      </c>
      <c r="B6" t="s">
        <v>18</v>
      </c>
      <c r="C6" s="3" t="s">
        <v>27</v>
      </c>
      <c r="D6" s="4">
        <v>0</v>
      </c>
    </row>
    <row r="7" spans="1:4" x14ac:dyDescent="0.25">
      <c r="A7" s="23" t="str">
        <f t="shared" si="0"/>
        <v>Conservador-HOTELARIAS</v>
      </c>
      <c r="B7" s="23" t="s">
        <v>18</v>
      </c>
      <c r="C7" s="24" t="s">
        <v>28</v>
      </c>
      <c r="D7" s="25">
        <v>0</v>
      </c>
    </row>
    <row r="8" spans="1:4" x14ac:dyDescent="0.25">
      <c r="A8" t="str">
        <f t="shared" si="0"/>
        <v>Moderado-PAPEL</v>
      </c>
      <c r="B8" t="s">
        <v>31</v>
      </c>
      <c r="C8" s="3" t="s">
        <v>23</v>
      </c>
      <c r="D8" s="4">
        <v>0.32</v>
      </c>
    </row>
    <row r="9" spans="1:4" x14ac:dyDescent="0.25">
      <c r="A9" t="str">
        <f t="shared" si="0"/>
        <v>Moderado-TIJOLO</v>
      </c>
      <c r="B9" t="s">
        <v>31</v>
      </c>
      <c r="C9" s="3" t="s">
        <v>24</v>
      </c>
      <c r="D9" s="4">
        <v>0.35</v>
      </c>
    </row>
    <row r="10" spans="1:4" x14ac:dyDescent="0.25">
      <c r="A10" t="str">
        <f t="shared" si="0"/>
        <v>Moderado-HÍBRIDOS</v>
      </c>
      <c r="B10" t="s">
        <v>31</v>
      </c>
      <c r="C10" s="3" t="s">
        <v>25</v>
      </c>
      <c r="D10" s="4">
        <v>0.08</v>
      </c>
    </row>
    <row r="11" spans="1:4" x14ac:dyDescent="0.25">
      <c r="A11" t="str">
        <f t="shared" si="0"/>
        <v>Moderado-FOFs</v>
      </c>
      <c r="B11" t="s">
        <v>31</v>
      </c>
      <c r="C11" s="3" t="s">
        <v>26</v>
      </c>
      <c r="D11" s="4">
        <v>0.05</v>
      </c>
    </row>
    <row r="12" spans="1:4" x14ac:dyDescent="0.25">
      <c r="A12" t="str">
        <f t="shared" si="0"/>
        <v>Moderado-DESENVOLVIMENTOS</v>
      </c>
      <c r="B12" t="s">
        <v>31</v>
      </c>
      <c r="C12" s="3" t="s">
        <v>27</v>
      </c>
      <c r="D12" s="4">
        <v>0.1</v>
      </c>
    </row>
    <row r="13" spans="1:4" x14ac:dyDescent="0.25">
      <c r="A13" s="23" t="str">
        <f t="shared" si="0"/>
        <v>Moderado-HOTELARIAS</v>
      </c>
      <c r="B13" s="23" t="s">
        <v>31</v>
      </c>
      <c r="C13" s="24" t="s">
        <v>28</v>
      </c>
      <c r="D13" s="25">
        <v>0.1</v>
      </c>
    </row>
    <row r="14" spans="1:4" x14ac:dyDescent="0.25">
      <c r="A14" t="str">
        <f t="shared" si="0"/>
        <v>Agressivo-PAPEL</v>
      </c>
      <c r="B14" t="s">
        <v>32</v>
      </c>
      <c r="C14" s="3" t="s">
        <v>23</v>
      </c>
      <c r="D14" s="4">
        <v>0.5</v>
      </c>
    </row>
    <row r="15" spans="1:4" x14ac:dyDescent="0.25">
      <c r="A15" t="str">
        <f t="shared" si="0"/>
        <v>Agressivo-TIJOLO</v>
      </c>
      <c r="B15" t="s">
        <v>32</v>
      </c>
      <c r="C15" s="3" t="s">
        <v>24</v>
      </c>
      <c r="D15" s="4">
        <v>0.1</v>
      </c>
    </row>
    <row r="16" spans="1:4" x14ac:dyDescent="0.25">
      <c r="A16" t="str">
        <f t="shared" si="0"/>
        <v>Agressivo-HÍBRIDOS</v>
      </c>
      <c r="B16" t="s">
        <v>32</v>
      </c>
      <c r="C16" s="3" t="s">
        <v>25</v>
      </c>
      <c r="D16" s="4">
        <v>0.05</v>
      </c>
    </row>
    <row r="17" spans="1:4" x14ac:dyDescent="0.25">
      <c r="A17" t="str">
        <f t="shared" si="0"/>
        <v>Agressivo-FOFs</v>
      </c>
      <c r="B17" t="s">
        <v>32</v>
      </c>
      <c r="C17" s="3" t="s">
        <v>26</v>
      </c>
      <c r="D17" s="4">
        <v>0.05</v>
      </c>
    </row>
    <row r="18" spans="1:4" x14ac:dyDescent="0.25">
      <c r="A18" t="str">
        <f t="shared" si="0"/>
        <v>Agressivo-DESENVOLVIMENTOS</v>
      </c>
      <c r="B18" t="s">
        <v>32</v>
      </c>
      <c r="C18" s="3" t="s">
        <v>27</v>
      </c>
      <c r="D18" s="4">
        <v>0.2</v>
      </c>
    </row>
    <row r="19" spans="1:4" x14ac:dyDescent="0.25">
      <c r="A19" t="str">
        <f t="shared" si="0"/>
        <v>Agressivo-HOTELARIAS</v>
      </c>
      <c r="B19" t="s">
        <v>32</v>
      </c>
      <c r="C19" s="3" t="s">
        <v>28</v>
      </c>
      <c r="D19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patrimonio</vt:lpstr>
      <vt:lpstr>Qtd_anos</vt:lpstr>
      <vt:lpstr>rendimento_caterira</vt:lpstr>
      <vt:lpstr>salario</vt:lpstr>
      <vt:lpstr>soma</vt:lpstr>
      <vt:lpstr>sugestão_investimento</vt:lpstr>
      <vt:lpstr>taxa_mensal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Operacional Tembombas</dc:creator>
  <cp:keywords/>
  <dc:description/>
  <cp:lastModifiedBy>Operacional Tembombas</cp:lastModifiedBy>
  <cp:revision/>
  <dcterms:created xsi:type="dcterms:W3CDTF">2025-05-19T17:14:44Z</dcterms:created>
  <dcterms:modified xsi:type="dcterms:W3CDTF">2025-05-20T13:09:50Z</dcterms:modified>
  <cp:category/>
  <cp:contentStatus/>
</cp:coreProperties>
</file>