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17"/>
  <workbookPr/>
  <mc:AlternateContent xmlns:mc="http://schemas.openxmlformats.org/markup-compatibility/2006">
    <mc:Choice Requires="x15">
      <x15ac:absPath xmlns:x15ac="http://schemas.microsoft.com/office/spreadsheetml/2010/11/ac" url="C:\Users\AndE\SkyDrive\Documents\"/>
    </mc:Choice>
  </mc:AlternateContent>
  <xr:revisionPtr revIDLastSave="60" documentId="11_E215F033CD45DB888428A95E7CD82389C757B24F" xr6:coauthVersionLast="45" xr6:coauthVersionMax="45" xr10:uidLastSave="{D1725AC7-FE3C-4D2D-8A06-9C37B14F7F40}"/>
  <bookViews>
    <workbookView xWindow="0" yWindow="0" windowWidth="15312" windowHeight="5940" xr2:uid="{00000000-000D-0000-FFFF-FFFF00000000}"/>
  </bookViews>
  <sheets>
    <sheet name="BOM_Pergola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 s="1"/>
  <c r="Q3" i="1" l="1"/>
  <c r="Q4" i="1"/>
  <c r="Q2" i="1"/>
  <c r="D10" i="1" l="1"/>
  <c r="D11" i="1"/>
  <c r="D6" i="1"/>
  <c r="D12" i="1"/>
  <c r="D13" i="1"/>
  <c r="D14" i="1"/>
  <c r="D7" i="1"/>
  <c r="D15" i="1"/>
  <c r="D16" i="1"/>
  <c r="D4" i="1"/>
  <c r="D17" i="1"/>
  <c r="D18" i="1"/>
  <c r="D8" i="1"/>
  <c r="D5" i="1"/>
  <c r="D2" i="1"/>
  <c r="D9" i="1"/>
  <c r="D3" i="1"/>
  <c r="U3" i="1" s="1"/>
  <c r="P4" i="1"/>
  <c r="I6" i="1"/>
  <c r="I7" i="1"/>
  <c r="I4" i="1"/>
  <c r="I8" i="1"/>
  <c r="I5" i="1"/>
  <c r="I2" i="1"/>
  <c r="I9" i="1"/>
  <c r="I3" i="1"/>
  <c r="P3" i="1"/>
  <c r="L2" i="1"/>
  <c r="M2" i="1" s="1"/>
  <c r="R2" i="1" s="1"/>
  <c r="L3" i="1" l="1"/>
  <c r="M3" i="1" s="1"/>
  <c r="R3" i="1" s="1"/>
  <c r="L4" i="1"/>
  <c r="M4" i="1" s="1"/>
  <c r="R4" i="1" s="1"/>
  <c r="U2" i="1" l="1"/>
  <c r="U4" i="1" s="1"/>
</calcChain>
</file>

<file path=xl/sharedStrings.xml><?xml version="1.0" encoding="utf-8"?>
<sst xmlns="http://schemas.openxmlformats.org/spreadsheetml/2006/main" count="62" uniqueCount="48">
  <si>
    <t>Item No.</t>
  </si>
  <si>
    <t>Quantity</t>
  </si>
  <si>
    <t>Price</t>
  </si>
  <si>
    <t>Price total</t>
  </si>
  <si>
    <t>Part number</t>
  </si>
  <si>
    <t>Description</t>
  </si>
  <si>
    <t>Lumber</t>
  </si>
  <si>
    <t>Individual (in.)</t>
  </si>
  <si>
    <t>Length (in.)</t>
  </si>
  <si>
    <t>Nominal (in)</t>
  </si>
  <si>
    <t>Total (ft)</t>
  </si>
  <si>
    <t>Treated ($/ft)</t>
  </si>
  <si>
    <t>Total</t>
  </si>
  <si>
    <t>Cost/ft</t>
  </si>
  <si>
    <t>Cuts</t>
  </si>
  <si>
    <t>Total ($)</t>
  </si>
  <si>
    <t>Project materials</t>
  </si>
  <si>
    <t>S-1</t>
  </si>
  <si>
    <t>Top slat</t>
  </si>
  <si>
    <t>2x1</t>
  </si>
  <si>
    <t>W-1</t>
  </si>
  <si>
    <t>Wide board</t>
  </si>
  <si>
    <t>2x6</t>
  </si>
  <si>
    <t>Other</t>
  </si>
  <si>
    <t>L-1A</t>
  </si>
  <si>
    <t>Long board, holy</t>
  </si>
  <si>
    <t>4x4</t>
  </si>
  <si>
    <t>L-1C</t>
  </si>
  <si>
    <t>Long board, blank</t>
  </si>
  <si>
    <t>C-2</t>
  </si>
  <si>
    <t>Column</t>
  </si>
  <si>
    <t>Lumber quotes by</t>
  </si>
  <si>
    <t>B-1</t>
  </si>
  <si>
    <t>Angled brace</t>
  </si>
  <si>
    <t>L. Howard</t>
  </si>
  <si>
    <t>B-3</t>
  </si>
  <si>
    <t>Simple brace</t>
  </si>
  <si>
    <t>B-2</t>
  </si>
  <si>
    <t>Separator</t>
  </si>
  <si>
    <t>JS-D</t>
  </si>
  <si>
    <t>Hurricane tie</t>
  </si>
  <si>
    <t>Screw</t>
  </si>
  <si>
    <t>JS-S</t>
  </si>
  <si>
    <t>S-joist bracket</t>
  </si>
  <si>
    <t>JS-B</t>
  </si>
  <si>
    <t>Column base</t>
  </si>
  <si>
    <t>JS-L</t>
  </si>
  <si>
    <t>L-bracket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</si>
</sst>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_(* #,##0.000_);_(* \(#,##0.0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12" fontId="0" fillId="0" borderId="0" xfId="0" applyNumberFormat="1"/>
    <xf numFmtId="0" fontId="18" fillId="0" borderId="0" xfId="42"/>
    <xf numFmtId="164" fontId="0" fillId="0" borderId="0" xfId="0" applyNumberFormat="1"/>
    <xf numFmtId="165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5" formatCode="_(* #,##0.000_);_(* \(#,##0.000\);_(* &quot;-&quot;??_);_(@_)"/>
    </dxf>
    <dxf>
      <numFmt numFmtId="17" formatCode="#\ ?/?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242F59-2BE7-42E1-89A7-76C1FE819AAC}" name="Table1" displayName="Table1" ref="A1:I18" totalsRowShown="0">
  <autoFilter ref="A1:I18" xr:uid="{AF5430FB-520F-4056-AE9F-7FEC137F019B}"/>
  <sortState xmlns:xlrd2="http://schemas.microsoft.com/office/spreadsheetml/2017/richdata2" ref="A2:I18">
    <sortCondition ref="G1:G18"/>
  </sortState>
  <tableColumns count="9">
    <tableColumn id="1" xr3:uid="{BD71C217-DD2D-4B03-8B1A-E0C87D1ED461}" name="Item No."/>
    <tableColumn id="2" xr3:uid="{B00027C6-C446-4386-B217-88B338726621}" name="Quantity"/>
    <tableColumn id="3" xr3:uid="{677885A4-4E4B-4306-BE69-0AC57B281574}" name="Price"/>
    <tableColumn id="4" xr3:uid="{273F741C-4B26-4DF8-9C91-C63F033925B9}" name="Price total">
      <calculatedColumnFormula>B2*C2</calculatedColumnFormula>
    </tableColumn>
    <tableColumn id="5" xr3:uid="{D5282C22-DD2C-401B-9D72-BFA9FD782296}" name="Part number"/>
    <tableColumn id="6" xr3:uid="{326A8FD5-8191-4814-82E1-0C2FA9FBF9F4}" name="Description" dataDxfId="3"/>
    <tableColumn id="7" xr3:uid="{222B3204-93C3-45BE-B0F0-5806848C41D0}" name="Lumber"/>
    <tableColumn id="8" xr3:uid="{336C4C9A-2D65-49E9-BBBF-EA5190C7B624}" name="Individual (in.)"/>
    <tableColumn id="9" xr3:uid="{43F6225A-5A2F-4946-9882-07B6ACD33CE9}" name="Length (in.)">
      <calculatedColumnFormula>H2*B2+0.125*(B2-1)</calculatedColumnFormula>
    </tableColumn>
  </tableColumns>
  <tableStyleInfo name="TableStyleLight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F75D33-F33C-42D9-8362-F37AEC4F5B49}" name="Table2" displayName="Table2" ref="K1:O5" totalsRowCount="1">
  <autoFilter ref="K1:O4" xr:uid="{D1BCA6AF-3A08-4603-92B7-3C202CF4EEF8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273F855-FEA2-4DDC-9B90-2A92358EE5E8}" name="Lumber"/>
    <tableColumn id="2" xr3:uid="{756E6FB6-D690-49FB-A94F-FD3465C72D50}" name="Nominal (in)">
      <calculatedColumnFormula>SUMIF(G:G,K2,I:I)</calculatedColumnFormula>
    </tableColumn>
    <tableColumn id="3" xr3:uid="{BB24CC32-D7CA-4271-BB03-16C6708E165B}" name="Total (ft)">
      <calculatedColumnFormula>L2/12</calculatedColumnFormula>
    </tableColumn>
    <tableColumn id="5" xr3:uid="{52F0BAA5-7B16-4A84-BA91-462970F7C1FF}" name="Treated ($/ft)" dataDxfId="2"/>
    <tableColumn id="6" xr3:uid="{602CFA72-BF54-4839-828B-A8294FE1AED6}" name="Total" totalsRowFunction="custom" dataDxfId="0" totalsRowDxfId="1">
      <calculatedColumnFormula>N2*M2</calculatedColumnFormula>
      <totalsRowFormula>SUM(O2:O4)</totalsRowFormula>
    </tableColumn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howard@coopfe.com" TargetMode="External"/><Relationship Id="rId2" Type="http://schemas.openxmlformats.org/officeDocument/2006/relationships/hyperlink" Target="https://www.homedepot.com/p/4-in-x-4-in-x-12-ft-2-Ground-Contact-Cedar-Tone-Pressure-Treated-Timber-159740/203982343" TargetMode="External"/><Relationship Id="rId1" Type="http://schemas.openxmlformats.org/officeDocument/2006/relationships/hyperlink" Target="https://www.homedepot.com/p/WeatherShield-2-in-x-6-in-x-12-ft-2-Prime-Cedar-Tone-Pine-Pressure-Treated-Lumber-WRC2331255/207117904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"/>
  <sheetViews>
    <sheetView tabSelected="1" workbookViewId="0">
      <selection activeCell="N3" sqref="N3"/>
    </sheetView>
  </sheetViews>
  <sheetFormatPr defaultColWidth="9.140625" defaultRowHeight="14.45"/>
  <cols>
    <col min="1" max="2" width="11.140625" bestFit="1" customWidth="1"/>
    <col min="3" max="3" width="8" customWidth="1"/>
    <col min="4" max="4" width="12.42578125" bestFit="1" customWidth="1"/>
    <col min="5" max="5" width="14.42578125" bestFit="1" customWidth="1"/>
    <col min="6" max="6" width="16.85546875" style="1" bestFit="1" customWidth="1"/>
    <col min="7" max="7" width="10.140625" bestFit="1" customWidth="1"/>
    <col min="8" max="8" width="16.5703125" bestFit="1" customWidth="1"/>
    <col min="9" max="9" width="13.5703125" bestFit="1" customWidth="1"/>
    <col min="11" max="11" width="8.7109375" customWidth="1"/>
    <col min="12" max="12" width="14.5703125" bestFit="1" customWidth="1"/>
    <col min="13" max="13" width="11.140625" bestFit="1" customWidth="1"/>
    <col min="14" max="14" width="15.5703125" bestFit="1" customWidth="1"/>
    <col min="15" max="15" width="16.42578125" customWidth="1"/>
    <col min="16" max="21" width="9.140625" hidden="1" customWidth="1"/>
  </cols>
  <sheetData>
    <row r="1" spans="1:21" ht="1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K1" t="s">
        <v>6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16</v>
      </c>
    </row>
    <row r="2" spans="1:21" ht="15">
      <c r="A2">
        <v>16</v>
      </c>
      <c r="B2">
        <v>16</v>
      </c>
      <c r="D2">
        <f>B2*C2</f>
        <v>0</v>
      </c>
      <c r="E2" t="s">
        <v>17</v>
      </c>
      <c r="F2" s="1" t="s">
        <v>18</v>
      </c>
      <c r="G2" t="s">
        <v>19</v>
      </c>
      <c r="H2">
        <v>144</v>
      </c>
      <c r="I2">
        <f>H2*B2+0.125*(B2-1)</f>
        <v>2305.875</v>
      </c>
      <c r="K2" t="s">
        <v>19</v>
      </c>
      <c r="L2">
        <f>SUMIF(G:G,K2,I:I)</f>
        <v>2305.875</v>
      </c>
      <c r="M2">
        <f>L2/12</f>
        <v>192.15625</v>
      </c>
      <c r="N2" s="4">
        <v>0.46750000000000003</v>
      </c>
      <c r="O2" s="3">
        <f t="shared" ref="O2:O4" si="0">N2*M2</f>
        <v>89.833046875000008</v>
      </c>
      <c r="P2">
        <v>1</v>
      </c>
      <c r="Q2">
        <f>SUMIF(G:G,K2,B:B)</f>
        <v>16</v>
      </c>
      <c r="R2">
        <f>P2*M2+O2*Q2</f>
        <v>1629.4850000000001</v>
      </c>
      <c r="T2" t="s">
        <v>6</v>
      </c>
      <c r="U2">
        <f>SUM(R:R)</f>
        <v>10519.828184027778</v>
      </c>
    </row>
    <row r="3" spans="1:21" ht="15">
      <c r="A3">
        <v>1</v>
      </c>
      <c r="B3">
        <v>4</v>
      </c>
      <c r="D3">
        <f>B3*C3</f>
        <v>0</v>
      </c>
      <c r="E3" t="s">
        <v>20</v>
      </c>
      <c r="F3" s="1" t="s">
        <v>21</v>
      </c>
      <c r="G3" t="s">
        <v>22</v>
      </c>
      <c r="H3">
        <v>156</v>
      </c>
      <c r="I3">
        <f>H3*B3+0.125*(B3-1)</f>
        <v>624.375</v>
      </c>
      <c r="K3" t="s">
        <v>22</v>
      </c>
      <c r="L3">
        <f>SUMIF(G:G,K3,I:I)</f>
        <v>3278.25</v>
      </c>
      <c r="M3">
        <f t="shared" ref="M3:M4" si="1">L3/12</f>
        <v>273.1875</v>
      </c>
      <c r="N3" s="4">
        <v>1.1890000000000001</v>
      </c>
      <c r="O3" s="3">
        <f t="shared" si="0"/>
        <v>324.81993750000004</v>
      </c>
      <c r="P3" s="2">
        <f>10.67/12</f>
        <v>0.88916666666666666</v>
      </c>
      <c r="Q3">
        <f t="shared" ref="Q3:Q4" si="2">SUMIF(G:G,K3,B:B)</f>
        <v>21</v>
      </c>
      <c r="R3">
        <f>P3*M3+O3*Q3</f>
        <v>7064.1279062500007</v>
      </c>
      <c r="T3" t="s">
        <v>23</v>
      </c>
      <c r="U3">
        <f>SUM(D:D)</f>
        <v>281.52000000000004</v>
      </c>
    </row>
    <row r="4" spans="1:21" ht="15">
      <c r="A4">
        <v>11</v>
      </c>
      <c r="B4">
        <v>2</v>
      </c>
      <c r="D4">
        <f>B4*C4</f>
        <v>0</v>
      </c>
      <c r="E4" t="s">
        <v>24</v>
      </c>
      <c r="F4" s="1" t="s">
        <v>25</v>
      </c>
      <c r="G4" t="s">
        <v>22</v>
      </c>
      <c r="H4">
        <v>156</v>
      </c>
      <c r="I4">
        <f>H4*B4+0.125*(B4-1)</f>
        <v>312.125</v>
      </c>
      <c r="K4" t="s">
        <v>26</v>
      </c>
      <c r="L4">
        <f>SUMIF(G:G,K4,I:I)</f>
        <v>628</v>
      </c>
      <c r="M4">
        <f t="shared" si="1"/>
        <v>52.333333333333336</v>
      </c>
      <c r="N4" s="4">
        <v>2.0962499999999999</v>
      </c>
      <c r="O4" s="3">
        <f t="shared" si="0"/>
        <v>109.70375</v>
      </c>
      <c r="P4" s="2">
        <f>16.27/12</f>
        <v>1.3558333333333332</v>
      </c>
      <c r="Q4">
        <f t="shared" si="2"/>
        <v>16</v>
      </c>
      <c r="R4">
        <f>P4*M4+O4*Q4</f>
        <v>1826.2152777777778</v>
      </c>
      <c r="U4">
        <f>SUM(U2:U3)</f>
        <v>10801.348184027778</v>
      </c>
    </row>
    <row r="5" spans="1:21" ht="15">
      <c r="A5">
        <v>15</v>
      </c>
      <c r="B5">
        <v>15</v>
      </c>
      <c r="D5">
        <f>B5*C5</f>
        <v>0</v>
      </c>
      <c r="E5" t="s">
        <v>27</v>
      </c>
      <c r="F5" s="1" t="s">
        <v>28</v>
      </c>
      <c r="G5" t="s">
        <v>22</v>
      </c>
      <c r="H5">
        <v>156</v>
      </c>
      <c r="I5">
        <f>H5*B5+0.125*(B5-1)</f>
        <v>2341.75</v>
      </c>
      <c r="O5" s="3">
        <f>SUM(O2:O4)</f>
        <v>524.35673437500009</v>
      </c>
    </row>
    <row r="6" spans="1:21" ht="15">
      <c r="A6">
        <v>4</v>
      </c>
      <c r="B6">
        <v>4</v>
      </c>
      <c r="D6">
        <f>B6*C6</f>
        <v>0</v>
      </c>
      <c r="E6" t="s">
        <v>29</v>
      </c>
      <c r="F6" s="1" t="s">
        <v>30</v>
      </c>
      <c r="G6" t="s">
        <v>26</v>
      </c>
      <c r="H6">
        <v>95</v>
      </c>
      <c r="I6">
        <f>H6*B6+0.125*(B6-1)</f>
        <v>380.375</v>
      </c>
      <c r="K6" t="s">
        <v>31</v>
      </c>
    </row>
    <row r="7" spans="1:21" ht="15">
      <c r="A7">
        <v>8</v>
      </c>
      <c r="B7">
        <v>4</v>
      </c>
      <c r="D7">
        <f>B7*C7</f>
        <v>0</v>
      </c>
      <c r="E7" t="s">
        <v>32</v>
      </c>
      <c r="F7" s="1" t="s">
        <v>33</v>
      </c>
      <c r="G7" t="s">
        <v>26</v>
      </c>
      <c r="H7">
        <v>26.6875</v>
      </c>
      <c r="I7">
        <f>H7*B7+0.125*(B7-1)</f>
        <v>107.125</v>
      </c>
      <c r="K7" s="2" t="s">
        <v>34</v>
      </c>
    </row>
    <row r="8" spans="1:21" ht="15">
      <c r="A8">
        <v>14</v>
      </c>
      <c r="B8">
        <v>4</v>
      </c>
      <c r="D8">
        <f>B8*C8</f>
        <v>0</v>
      </c>
      <c r="E8" t="s">
        <v>35</v>
      </c>
      <c r="F8" s="1" t="s">
        <v>36</v>
      </c>
      <c r="G8" t="s">
        <v>26</v>
      </c>
      <c r="H8">
        <v>28.1875</v>
      </c>
      <c r="I8">
        <f>H8*B8+0.125*(B8-1)</f>
        <v>113.125</v>
      </c>
    </row>
    <row r="9" spans="1:21" ht="15">
      <c r="A9">
        <v>17</v>
      </c>
      <c r="B9">
        <v>4</v>
      </c>
      <c r="D9">
        <f>B9*C9</f>
        <v>0</v>
      </c>
      <c r="E9" t="s">
        <v>37</v>
      </c>
      <c r="F9" s="1" t="s">
        <v>38</v>
      </c>
      <c r="G9" t="s">
        <v>26</v>
      </c>
      <c r="H9">
        <v>6.75</v>
      </c>
      <c r="I9">
        <f>H9*B9+0.125*(B9-1)</f>
        <v>27.375</v>
      </c>
    </row>
    <row r="10" spans="1:21" ht="15">
      <c r="A10">
        <v>2</v>
      </c>
      <c r="B10">
        <v>60</v>
      </c>
      <c r="C10">
        <v>0.96</v>
      </c>
      <c r="D10">
        <f>B10*C10</f>
        <v>57.599999999999994</v>
      </c>
      <c r="E10" t="s">
        <v>39</v>
      </c>
      <c r="F10" s="1" t="s">
        <v>40</v>
      </c>
    </row>
    <row r="11" spans="1:21" ht="15">
      <c r="A11">
        <v>3</v>
      </c>
      <c r="B11">
        <v>480</v>
      </c>
      <c r="C11">
        <v>0.15</v>
      </c>
      <c r="D11">
        <f>B11*C11</f>
        <v>72</v>
      </c>
      <c r="E11" t="s">
        <v>41</v>
      </c>
      <c r="F11" s="1">
        <v>0.125</v>
      </c>
    </row>
    <row r="12" spans="1:21" ht="15">
      <c r="A12">
        <v>5</v>
      </c>
      <c r="B12">
        <v>8</v>
      </c>
      <c r="C12">
        <v>3.96</v>
      </c>
      <c r="D12">
        <f>B12*C12</f>
        <v>31.68</v>
      </c>
      <c r="E12" t="s">
        <v>42</v>
      </c>
      <c r="F12" s="1" t="s">
        <v>43</v>
      </c>
    </row>
    <row r="13" spans="1:21" ht="15">
      <c r="A13">
        <v>6</v>
      </c>
      <c r="B13">
        <v>4</v>
      </c>
      <c r="C13">
        <v>14.67</v>
      </c>
      <c r="D13">
        <f>B13*C13</f>
        <v>58.68</v>
      </c>
      <c r="E13" t="s">
        <v>44</v>
      </c>
      <c r="F13" s="1" t="s">
        <v>45</v>
      </c>
    </row>
    <row r="14" spans="1:21" ht="15">
      <c r="A14">
        <v>7</v>
      </c>
      <c r="B14">
        <v>48</v>
      </c>
      <c r="C14">
        <v>0.15</v>
      </c>
      <c r="D14">
        <f>B14*C14</f>
        <v>7.1999999999999993</v>
      </c>
      <c r="E14" t="s">
        <v>41</v>
      </c>
      <c r="F14" s="1">
        <v>0.5</v>
      </c>
    </row>
    <row r="15" spans="1:21" ht="15">
      <c r="A15">
        <v>9</v>
      </c>
      <c r="B15">
        <v>12</v>
      </c>
      <c r="C15">
        <v>0.15</v>
      </c>
      <c r="D15">
        <f>B15*C15</f>
        <v>1.7999999999999998</v>
      </c>
      <c r="E15" t="s">
        <v>41</v>
      </c>
      <c r="F15" s="1">
        <v>0.375</v>
      </c>
    </row>
    <row r="16" spans="1:21" ht="15">
      <c r="A16">
        <v>10</v>
      </c>
      <c r="B16">
        <v>24</v>
      </c>
      <c r="C16">
        <v>0.15</v>
      </c>
      <c r="D16">
        <f>B16*C16</f>
        <v>3.5999999999999996</v>
      </c>
      <c r="E16" t="s">
        <v>41</v>
      </c>
      <c r="F16" s="1">
        <v>0.25</v>
      </c>
    </row>
    <row r="17" spans="1:6" ht="15">
      <c r="A17">
        <v>12</v>
      </c>
      <c r="B17">
        <v>32</v>
      </c>
      <c r="C17">
        <v>1.23</v>
      </c>
      <c r="D17">
        <f>B17*C17</f>
        <v>39.36</v>
      </c>
      <c r="E17" t="s">
        <v>46</v>
      </c>
      <c r="F17" s="1" t="s">
        <v>47</v>
      </c>
    </row>
    <row r="18" spans="1:6" ht="15">
      <c r="A18">
        <v>13</v>
      </c>
      <c r="B18">
        <v>64</v>
      </c>
      <c r="C18">
        <v>0.15</v>
      </c>
      <c r="D18">
        <f>B18*C18</f>
        <v>9.6</v>
      </c>
      <c r="E18" t="s">
        <v>41</v>
      </c>
      <c r="F18" s="1">
        <v>0.1875</v>
      </c>
    </row>
  </sheetData>
  <hyperlinks>
    <hyperlink ref="P3" r:id="rId1" display="https://www.homedepot.com/p/WeatherShield-2-in-x-6-in-x-12-ft-2-Prime-Cedar-Tone-Pine-Pressure-Treated-Lumber-WRC2331255/207117904" xr:uid="{00000000-0004-0000-0000-000000000000}"/>
    <hyperlink ref="P4" r:id="rId2" display="https://www.homedepot.com/p/4-in-x-4-in-x-12-ft-2-Ground-Contact-Cedar-Tone-Pressure-Treated-Timber-159740/203982343" xr:uid="{00000000-0004-0000-0000-000001000000}"/>
    <hyperlink ref="K7" r:id="rId3" xr:uid="{20F4A6BE-E33C-453B-9DB3-86600B9D740C}"/>
  </hyperlinks>
  <pageMargins left="0.7" right="0.7" top="0.75" bottom="0.75" header="0.3" footer="0.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Nilles</dc:creator>
  <cp:keywords/>
  <dc:description/>
  <cp:lastModifiedBy>Andrew Nilles</cp:lastModifiedBy>
  <cp:revision/>
  <dcterms:created xsi:type="dcterms:W3CDTF">2020-04-18T19:14:56Z</dcterms:created>
  <dcterms:modified xsi:type="dcterms:W3CDTF">2020-06-23T22:05:46Z</dcterms:modified>
  <cp:category/>
  <cp:contentStatus/>
</cp:coreProperties>
</file>