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iloo/Desktop/manuscript/final_files_lab_paper/"/>
    </mc:Choice>
  </mc:AlternateContent>
  <xr:revisionPtr revIDLastSave="0" documentId="13_ncr:1_{86A1BC5C-8E04-5949-8D9C-92F9408430CB}" xr6:coauthVersionLast="47" xr6:coauthVersionMax="47" xr10:uidLastSave="{00000000-0000-0000-0000-000000000000}"/>
  <bookViews>
    <workbookView xWindow="-32840" yWindow="-2180" windowWidth="28800" windowHeight="16600" xr2:uid="{00000000-000D-0000-FFFF-FFFF00000000}"/>
  </bookViews>
  <sheets>
    <sheet name="Calculations" sheetId="1" r:id="rId1"/>
    <sheet name="10 Nov 2020" sheetId="2" r:id="rId2"/>
    <sheet name="19 May" sheetId="3" r:id="rId3"/>
    <sheet name="12 Mar" sheetId="4" r:id="rId4"/>
    <sheet name="Best data estimate" sheetId="5" r:id="rId5"/>
    <sheet name="10 Dec" sheetId="6" r:id="rId6"/>
    <sheet name="29 Nov" sheetId="7" r:id="rId7"/>
    <sheet name="Day1" sheetId="8" r:id="rId8"/>
    <sheet name="Day2" sheetId="9" r:id="rId9"/>
    <sheet name="Cleaned u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C7" i="10"/>
  <c r="B7" i="10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Q43" i="4" s="1"/>
  <c r="N46" i="3"/>
  <c r="N45" i="3"/>
  <c r="AC72" i="1"/>
  <c r="AD72" i="1" s="1"/>
  <c r="AA72" i="1"/>
  <c r="AB72" i="1" s="1"/>
  <c r="AC71" i="1"/>
  <c r="AD71" i="1" s="1"/>
  <c r="AB71" i="1"/>
  <c r="AA71" i="1"/>
  <c r="AD70" i="1"/>
  <c r="AC70" i="1"/>
  <c r="AB70" i="1"/>
  <c r="AA70" i="1"/>
  <c r="AC69" i="1"/>
  <c r="AD69" i="1" s="1"/>
  <c r="AB69" i="1"/>
  <c r="AA69" i="1"/>
  <c r="AD68" i="1"/>
  <c r="AC68" i="1"/>
  <c r="AB68" i="1"/>
  <c r="AA68" i="1"/>
  <c r="AC67" i="1"/>
  <c r="AD67" i="1" s="1"/>
  <c r="AB67" i="1"/>
  <c r="AA67" i="1"/>
  <c r="AD66" i="1"/>
  <c r="AC66" i="1"/>
  <c r="AB66" i="1"/>
  <c r="AA66" i="1"/>
  <c r="AC65" i="1"/>
  <c r="AD65" i="1" s="1"/>
  <c r="AB65" i="1"/>
  <c r="AA65" i="1"/>
  <c r="AD64" i="1"/>
  <c r="AC64" i="1"/>
  <c r="AB64" i="1"/>
  <c r="AA64" i="1"/>
  <c r="AC63" i="1"/>
  <c r="P63" i="1" s="1"/>
  <c r="AB63" i="1"/>
  <c r="AA63" i="1"/>
  <c r="X63" i="1"/>
  <c r="W63" i="1"/>
  <c r="V63" i="1"/>
  <c r="U63" i="1"/>
  <c r="S63" i="1"/>
  <c r="Y63" i="1" s="1"/>
  <c r="Z63" i="1" s="1"/>
  <c r="AC62" i="1"/>
  <c r="P62" i="1" s="1"/>
  <c r="AB62" i="1"/>
  <c r="AA62" i="1"/>
  <c r="X62" i="1"/>
  <c r="W62" i="1"/>
  <c r="V62" i="1"/>
  <c r="U62" i="1"/>
  <c r="T62" i="1"/>
  <c r="S62" i="1"/>
  <c r="Y62" i="1" s="1"/>
  <c r="Z62" i="1" s="1"/>
  <c r="AC61" i="1"/>
  <c r="P61" i="1" s="1"/>
  <c r="AA61" i="1"/>
  <c r="AB61" i="1" s="1"/>
  <c r="X61" i="1"/>
  <c r="W61" i="1"/>
  <c r="V61" i="1"/>
  <c r="U61" i="1"/>
  <c r="S61" i="1"/>
  <c r="AD61" i="1" s="1"/>
  <c r="AC60" i="1"/>
  <c r="X60" i="1"/>
  <c r="AA60" i="1" s="1"/>
  <c r="AB60" i="1" s="1"/>
  <c r="W60" i="1"/>
  <c r="V60" i="1"/>
  <c r="U60" i="1"/>
  <c r="T60" i="1"/>
  <c r="S60" i="1"/>
  <c r="AD60" i="1" s="1"/>
  <c r="R60" i="1"/>
  <c r="P60" i="1"/>
  <c r="Q60" i="1" s="1"/>
  <c r="AC59" i="1"/>
  <c r="AD59" i="1" s="1"/>
  <c r="AB59" i="1"/>
  <c r="AA59" i="1"/>
  <c r="Y59" i="1"/>
  <c r="Z59" i="1" s="1"/>
  <c r="X59" i="1"/>
  <c r="W59" i="1"/>
  <c r="V59" i="1"/>
  <c r="U59" i="1"/>
  <c r="T59" i="1"/>
  <c r="S59" i="1"/>
  <c r="P59" i="1" s="1"/>
  <c r="AC58" i="1"/>
  <c r="X58" i="1"/>
  <c r="AA58" i="1" s="1"/>
  <c r="AB58" i="1" s="1"/>
  <c r="W58" i="1"/>
  <c r="V58" i="1"/>
  <c r="U58" i="1"/>
  <c r="S58" i="1"/>
  <c r="T58" i="1" s="1"/>
  <c r="W45" i="1" s="1"/>
  <c r="P58" i="1"/>
  <c r="R58" i="1" s="1"/>
  <c r="AC57" i="1"/>
  <c r="P57" i="1" s="1"/>
  <c r="AA57" i="1"/>
  <c r="AB57" i="1" s="1"/>
  <c r="X57" i="1"/>
  <c r="W57" i="1"/>
  <c r="V57" i="1"/>
  <c r="U57" i="1"/>
  <c r="S57" i="1"/>
  <c r="Y57" i="1" s="1"/>
  <c r="Z57" i="1" s="1"/>
  <c r="AD56" i="1"/>
  <c r="AC56" i="1"/>
  <c r="AA56" i="1"/>
  <c r="AB56" i="1" s="1"/>
  <c r="Y56" i="1"/>
  <c r="Z56" i="1" s="1"/>
  <c r="X56" i="1"/>
  <c r="W56" i="1"/>
  <c r="V56" i="1"/>
  <c r="U56" i="1"/>
  <c r="S56" i="1"/>
  <c r="P56" i="1" s="1"/>
  <c r="AC55" i="1"/>
  <c r="P55" i="1" s="1"/>
  <c r="Y55" i="1"/>
  <c r="Z55" i="1" s="1"/>
  <c r="X55" i="1"/>
  <c r="AA55" i="1" s="1"/>
  <c r="AB55" i="1" s="1"/>
  <c r="W55" i="1"/>
  <c r="V55" i="1"/>
  <c r="U55" i="1"/>
  <c r="S55" i="1"/>
  <c r="T55" i="1" s="1"/>
  <c r="W42" i="1" s="1"/>
  <c r="AC54" i="1"/>
  <c r="Y54" i="1"/>
  <c r="Z54" i="1" s="1"/>
  <c r="X54" i="1"/>
  <c r="AA54" i="1" s="1"/>
  <c r="AB54" i="1" s="1"/>
  <c r="W54" i="1"/>
  <c r="V54" i="1"/>
  <c r="U54" i="1"/>
  <c r="T54" i="1"/>
  <c r="S54" i="1"/>
  <c r="AD54" i="1" s="1"/>
  <c r="P54" i="1"/>
  <c r="R54" i="1" s="1"/>
  <c r="AC53" i="1"/>
  <c r="AA53" i="1"/>
  <c r="AB53" i="1" s="1"/>
  <c r="X53" i="1"/>
  <c r="W53" i="1"/>
  <c r="V53" i="1"/>
  <c r="U53" i="1"/>
  <c r="S53" i="1"/>
  <c r="AD53" i="1" s="1"/>
  <c r="AC52" i="1"/>
  <c r="AD52" i="1" s="1"/>
  <c r="X52" i="1"/>
  <c r="AA52" i="1" s="1"/>
  <c r="AB52" i="1" s="1"/>
  <c r="W52" i="1"/>
  <c r="V52" i="1"/>
  <c r="U52" i="1"/>
  <c r="T52" i="1"/>
  <c r="S52" i="1"/>
  <c r="Y52" i="1" s="1"/>
  <c r="Z52" i="1" s="1"/>
  <c r="AC51" i="1"/>
  <c r="P51" i="1" s="1"/>
  <c r="AB51" i="1"/>
  <c r="AA51" i="1"/>
  <c r="Y51" i="1"/>
  <c r="Z51" i="1" s="1"/>
  <c r="X51" i="1"/>
  <c r="W51" i="1"/>
  <c r="V51" i="1"/>
  <c r="U51" i="1"/>
  <c r="T51" i="1"/>
  <c r="S51" i="1"/>
  <c r="AC50" i="1"/>
  <c r="AD50" i="1" s="1"/>
  <c r="X50" i="1"/>
  <c r="AA50" i="1" s="1"/>
  <c r="AB50" i="1" s="1"/>
  <c r="V50" i="1"/>
  <c r="U50" i="1"/>
  <c r="S50" i="1"/>
  <c r="T50" i="1" s="1"/>
  <c r="W37" i="1" s="1"/>
  <c r="P50" i="1"/>
  <c r="R50" i="1" s="1"/>
  <c r="AC49" i="1"/>
  <c r="P49" i="1" s="1"/>
  <c r="AA49" i="1"/>
  <c r="AB49" i="1" s="1"/>
  <c r="X49" i="1"/>
  <c r="W49" i="1"/>
  <c r="V49" i="1"/>
  <c r="U49" i="1"/>
  <c r="S49" i="1"/>
  <c r="Y49" i="1" s="1"/>
  <c r="Z49" i="1" s="1"/>
  <c r="AD48" i="1"/>
  <c r="AC48" i="1"/>
  <c r="AA48" i="1"/>
  <c r="AB48" i="1" s="1"/>
  <c r="Y48" i="1"/>
  <c r="Z48" i="1" s="1"/>
  <c r="X48" i="1"/>
  <c r="V48" i="1"/>
  <c r="U48" i="1"/>
  <c r="S48" i="1"/>
  <c r="P48" i="1" s="1"/>
  <c r="AC47" i="1"/>
  <c r="P47" i="1" s="1"/>
  <c r="Y47" i="1"/>
  <c r="Z47" i="1" s="1"/>
  <c r="X47" i="1"/>
  <c r="AA47" i="1" s="1"/>
  <c r="AB47" i="1" s="1"/>
  <c r="W47" i="1"/>
  <c r="V47" i="1"/>
  <c r="U47" i="1"/>
  <c r="S47" i="1"/>
  <c r="T47" i="1" s="1"/>
  <c r="W34" i="1" s="1"/>
  <c r="AC46" i="1"/>
  <c r="Y46" i="1"/>
  <c r="Z46" i="1" s="1"/>
  <c r="X46" i="1"/>
  <c r="AA46" i="1" s="1"/>
  <c r="AB46" i="1" s="1"/>
  <c r="W46" i="1"/>
  <c r="V46" i="1"/>
  <c r="U46" i="1"/>
  <c r="T46" i="1"/>
  <c r="S46" i="1"/>
  <c r="AD46" i="1" s="1"/>
  <c r="P46" i="1"/>
  <c r="R46" i="1" s="1"/>
  <c r="AC45" i="1"/>
  <c r="AA45" i="1"/>
  <c r="AB45" i="1" s="1"/>
  <c r="X45" i="1"/>
  <c r="V45" i="1"/>
  <c r="U45" i="1"/>
  <c r="S45" i="1"/>
  <c r="AD45" i="1" s="1"/>
  <c r="AC44" i="1"/>
  <c r="AD44" i="1" s="1"/>
  <c r="X44" i="1"/>
  <c r="AA44" i="1" s="1"/>
  <c r="AB44" i="1" s="1"/>
  <c r="V44" i="1"/>
  <c r="U44" i="1"/>
  <c r="T44" i="1"/>
  <c r="S44" i="1"/>
  <c r="Y44" i="1" s="1"/>
  <c r="Z44" i="1" s="1"/>
  <c r="AC43" i="1"/>
  <c r="P43" i="1" s="1"/>
  <c r="AB43" i="1"/>
  <c r="AA43" i="1"/>
  <c r="Y43" i="1"/>
  <c r="Z43" i="1" s="1"/>
  <c r="X43" i="1"/>
  <c r="V43" i="1"/>
  <c r="U43" i="1"/>
  <c r="T43" i="1"/>
  <c r="S43" i="1"/>
  <c r="AC42" i="1"/>
  <c r="AD42" i="1" s="1"/>
  <c r="X42" i="1"/>
  <c r="AA42" i="1" s="1"/>
  <c r="AB42" i="1" s="1"/>
  <c r="V42" i="1"/>
  <c r="U42" i="1"/>
  <c r="S42" i="1"/>
  <c r="T42" i="1" s="1"/>
  <c r="W29" i="1" s="1"/>
  <c r="P42" i="1"/>
  <c r="R42" i="1" s="1"/>
  <c r="AC41" i="1"/>
  <c r="P41" i="1" s="1"/>
  <c r="AA41" i="1"/>
  <c r="AB41" i="1" s="1"/>
  <c r="X41" i="1"/>
  <c r="W41" i="1"/>
  <c r="V41" i="1"/>
  <c r="U41" i="1"/>
  <c r="S41" i="1"/>
  <c r="Y41" i="1" s="1"/>
  <c r="Z41" i="1" s="1"/>
  <c r="AD40" i="1"/>
  <c r="AC40" i="1"/>
  <c r="AA40" i="1"/>
  <c r="AB40" i="1" s="1"/>
  <c r="Y40" i="1"/>
  <c r="Z40" i="1" s="1"/>
  <c r="X40" i="1"/>
  <c r="V40" i="1"/>
  <c r="U40" i="1"/>
  <c r="S40" i="1"/>
  <c r="P40" i="1" s="1"/>
  <c r="AC39" i="1"/>
  <c r="P39" i="1" s="1"/>
  <c r="Y39" i="1"/>
  <c r="Z39" i="1" s="1"/>
  <c r="X39" i="1"/>
  <c r="AA39" i="1" s="1"/>
  <c r="AB39" i="1" s="1"/>
  <c r="W39" i="1"/>
  <c r="V39" i="1"/>
  <c r="U39" i="1"/>
  <c r="S39" i="1"/>
  <c r="T39" i="1" s="1"/>
  <c r="W27" i="1" s="1"/>
  <c r="AC38" i="1"/>
  <c r="AD38" i="1" s="1"/>
  <c r="Y38" i="1"/>
  <c r="Z38" i="1" s="1"/>
  <c r="X38" i="1"/>
  <c r="AA38" i="1" s="1"/>
  <c r="AB38" i="1" s="1"/>
  <c r="W38" i="1"/>
  <c r="V38" i="1"/>
  <c r="U38" i="1"/>
  <c r="T38" i="1"/>
  <c r="S38" i="1"/>
  <c r="P38" i="1"/>
  <c r="R38" i="1" s="1"/>
  <c r="AC37" i="1"/>
  <c r="AA37" i="1"/>
  <c r="AB37" i="1" s="1"/>
  <c r="X37" i="1"/>
  <c r="V37" i="1"/>
  <c r="U37" i="1"/>
  <c r="S37" i="1"/>
  <c r="AD37" i="1" s="1"/>
  <c r="AC36" i="1"/>
  <c r="AD36" i="1" s="1"/>
  <c r="X36" i="1"/>
  <c r="AA36" i="1" s="1"/>
  <c r="AB36" i="1" s="1"/>
  <c r="V36" i="1"/>
  <c r="U36" i="1"/>
  <c r="T36" i="1"/>
  <c r="S36" i="1"/>
  <c r="Y36" i="1" s="1"/>
  <c r="Z36" i="1" s="1"/>
  <c r="AC35" i="1"/>
  <c r="P35" i="1" s="1"/>
  <c r="AB35" i="1"/>
  <c r="AA35" i="1"/>
  <c r="Y35" i="1"/>
  <c r="Z35" i="1" s="1"/>
  <c r="X35" i="1"/>
  <c r="V35" i="1"/>
  <c r="U35" i="1"/>
  <c r="T35" i="1"/>
  <c r="S35" i="1"/>
  <c r="AC34" i="1"/>
  <c r="AD34" i="1" s="1"/>
  <c r="X34" i="1"/>
  <c r="AA34" i="1" s="1"/>
  <c r="AB34" i="1" s="1"/>
  <c r="V34" i="1"/>
  <c r="U34" i="1"/>
  <c r="S34" i="1"/>
  <c r="T34" i="1" s="1"/>
  <c r="P34" i="1"/>
  <c r="R34" i="1" s="1"/>
  <c r="AC33" i="1"/>
  <c r="P33" i="1" s="1"/>
  <c r="AA33" i="1"/>
  <c r="AB33" i="1" s="1"/>
  <c r="X33" i="1"/>
  <c r="W33" i="1"/>
  <c r="V33" i="1"/>
  <c r="U33" i="1"/>
  <c r="S33" i="1"/>
  <c r="Y33" i="1" s="1"/>
  <c r="Z33" i="1" s="1"/>
  <c r="AD32" i="1"/>
  <c r="AC32" i="1"/>
  <c r="AA32" i="1"/>
  <c r="AB32" i="1" s="1"/>
  <c r="Y32" i="1"/>
  <c r="Z32" i="1" s="1"/>
  <c r="X32" i="1"/>
  <c r="V32" i="1"/>
  <c r="U32" i="1"/>
  <c r="S32" i="1"/>
  <c r="P32" i="1" s="1"/>
  <c r="AC31" i="1"/>
  <c r="P31" i="1" s="1"/>
  <c r="Y31" i="1"/>
  <c r="Z31" i="1" s="1"/>
  <c r="X31" i="1"/>
  <c r="AA31" i="1" s="1"/>
  <c r="AB31" i="1" s="1"/>
  <c r="W31" i="1"/>
  <c r="V31" i="1"/>
  <c r="U31" i="1"/>
  <c r="S31" i="1"/>
  <c r="T31" i="1" s="1"/>
  <c r="AC30" i="1"/>
  <c r="AD30" i="1" s="1"/>
  <c r="Y30" i="1"/>
  <c r="Z30" i="1" s="1"/>
  <c r="X30" i="1"/>
  <c r="AA30" i="1" s="1"/>
  <c r="AB30" i="1" s="1"/>
  <c r="W30" i="1"/>
  <c r="V30" i="1"/>
  <c r="U30" i="1"/>
  <c r="T30" i="1"/>
  <c r="S30" i="1"/>
  <c r="P30" i="1"/>
  <c r="R30" i="1" s="1"/>
  <c r="AC29" i="1"/>
  <c r="AA29" i="1"/>
  <c r="AB29" i="1" s="1"/>
  <c r="X29" i="1"/>
  <c r="V29" i="1"/>
  <c r="U29" i="1"/>
  <c r="S29" i="1"/>
  <c r="AD29" i="1" s="1"/>
  <c r="AC28" i="1"/>
  <c r="AD28" i="1" s="1"/>
  <c r="AB28" i="1"/>
  <c r="AA28" i="1"/>
  <c r="X28" i="1"/>
  <c r="V28" i="1"/>
  <c r="U28" i="1"/>
  <c r="T28" i="1"/>
  <c r="S28" i="1"/>
  <c r="Y28" i="1" s="1"/>
  <c r="Z28" i="1" s="1"/>
  <c r="AC27" i="1"/>
  <c r="P27" i="1" s="1"/>
  <c r="AB27" i="1"/>
  <c r="AA27" i="1"/>
  <c r="Y27" i="1"/>
  <c r="Z27" i="1" s="1"/>
  <c r="X27" i="1"/>
  <c r="V27" i="1"/>
  <c r="U27" i="1"/>
  <c r="T27" i="1"/>
  <c r="S27" i="1"/>
  <c r="AC26" i="1"/>
  <c r="AD26" i="1" s="1"/>
  <c r="X26" i="1"/>
  <c r="AA26" i="1" s="1"/>
  <c r="AB26" i="1" s="1"/>
  <c r="V26" i="1"/>
  <c r="U26" i="1"/>
  <c r="S26" i="1"/>
  <c r="T26" i="1" s="1"/>
  <c r="W26" i="1" s="1"/>
  <c r="P26" i="1"/>
  <c r="R26" i="1" s="1"/>
  <c r="AC25" i="1"/>
  <c r="AD25" i="1" s="1"/>
  <c r="AA25" i="1"/>
  <c r="AB25" i="1" s="1"/>
  <c r="X25" i="1"/>
  <c r="V25" i="1"/>
  <c r="U25" i="1"/>
  <c r="S25" i="1"/>
  <c r="Y25" i="1" s="1"/>
  <c r="Z25" i="1" s="1"/>
  <c r="AD24" i="1"/>
  <c r="AC24" i="1"/>
  <c r="AA24" i="1"/>
  <c r="AB24" i="1" s="1"/>
  <c r="Y24" i="1"/>
  <c r="Z24" i="1" s="1"/>
  <c r="X24" i="1"/>
  <c r="V24" i="1"/>
  <c r="U24" i="1"/>
  <c r="S24" i="1"/>
  <c r="P24" i="1" s="1"/>
  <c r="AC23" i="1"/>
  <c r="P23" i="1" s="1"/>
  <c r="Y23" i="1"/>
  <c r="Z23" i="1" s="1"/>
  <c r="X23" i="1"/>
  <c r="AA23" i="1" s="1"/>
  <c r="AB23" i="1" s="1"/>
  <c r="V23" i="1"/>
  <c r="U23" i="1"/>
  <c r="S23" i="1"/>
  <c r="T23" i="1" s="1"/>
  <c r="W23" i="1" s="1"/>
  <c r="AC22" i="1"/>
  <c r="AD22" i="1" s="1"/>
  <c r="Y22" i="1"/>
  <c r="Z22" i="1" s="1"/>
  <c r="X22" i="1"/>
  <c r="AA22" i="1" s="1"/>
  <c r="AB22" i="1" s="1"/>
  <c r="V22" i="1"/>
  <c r="U22" i="1"/>
  <c r="T22" i="1"/>
  <c r="W22" i="1" s="1"/>
  <c r="S22" i="1"/>
  <c r="P22" i="1"/>
  <c r="R22" i="1" s="1"/>
  <c r="AC21" i="1"/>
  <c r="AA21" i="1"/>
  <c r="AB21" i="1" s="1"/>
  <c r="X21" i="1"/>
  <c r="V21" i="1"/>
  <c r="U21" i="1"/>
  <c r="S21" i="1"/>
  <c r="AD21" i="1" s="1"/>
  <c r="AC20" i="1"/>
  <c r="AD20" i="1" s="1"/>
  <c r="AB20" i="1"/>
  <c r="AA20" i="1"/>
  <c r="X20" i="1"/>
  <c r="V20" i="1"/>
  <c r="U20" i="1"/>
  <c r="S20" i="1"/>
  <c r="T20" i="1" s="1"/>
  <c r="W20" i="1" s="1"/>
  <c r="AC19" i="1"/>
  <c r="P19" i="1" s="1"/>
  <c r="AB19" i="1"/>
  <c r="AA19" i="1"/>
  <c r="Y19" i="1"/>
  <c r="Z19" i="1" s="1"/>
  <c r="X19" i="1"/>
  <c r="V19" i="1"/>
  <c r="U19" i="1"/>
  <c r="T19" i="1"/>
  <c r="W19" i="1" s="1"/>
  <c r="S19" i="1"/>
  <c r="AC18" i="1"/>
  <c r="AD18" i="1" s="1"/>
  <c r="X18" i="1"/>
  <c r="AA18" i="1" s="1"/>
  <c r="AB18" i="1" s="1"/>
  <c r="V18" i="1"/>
  <c r="U18" i="1"/>
  <c r="S18" i="1"/>
  <c r="T18" i="1" s="1"/>
  <c r="W18" i="1" s="1"/>
  <c r="P18" i="1"/>
  <c r="R18" i="1" s="1"/>
  <c r="AC17" i="1"/>
  <c r="AD17" i="1" s="1"/>
  <c r="AA17" i="1"/>
  <c r="AB17" i="1" s="1"/>
  <c r="X17" i="1"/>
  <c r="V17" i="1"/>
  <c r="U17" i="1"/>
  <c r="S17" i="1"/>
  <c r="Y17" i="1" s="1"/>
  <c r="Z17" i="1" s="1"/>
  <c r="AD16" i="1"/>
  <c r="AC16" i="1"/>
  <c r="AA16" i="1"/>
  <c r="AB16" i="1" s="1"/>
  <c r="Y16" i="1"/>
  <c r="Z16" i="1" s="1"/>
  <c r="X16" i="1"/>
  <c r="V16" i="1"/>
  <c r="U16" i="1"/>
  <c r="S16" i="1"/>
  <c r="P16" i="1" s="1"/>
  <c r="AC15" i="1"/>
  <c r="P15" i="1" s="1"/>
  <c r="Y15" i="1"/>
  <c r="Z15" i="1" s="1"/>
  <c r="X15" i="1"/>
  <c r="AA15" i="1" s="1"/>
  <c r="AB15" i="1" s="1"/>
  <c r="V15" i="1"/>
  <c r="U15" i="1"/>
  <c r="S15" i="1"/>
  <c r="T15" i="1" s="1"/>
  <c r="W15" i="1" s="1"/>
  <c r="AC14" i="1"/>
  <c r="AD14" i="1" s="1"/>
  <c r="Y14" i="1"/>
  <c r="Z14" i="1" s="1"/>
  <c r="X14" i="1"/>
  <c r="AA14" i="1" s="1"/>
  <c r="AB14" i="1" s="1"/>
  <c r="V14" i="1"/>
  <c r="U14" i="1"/>
  <c r="T14" i="1"/>
  <c r="W14" i="1" s="1"/>
  <c r="S14" i="1"/>
  <c r="P14" i="1"/>
  <c r="R14" i="1" s="1"/>
  <c r="AC13" i="1"/>
  <c r="AA13" i="1"/>
  <c r="AB13" i="1" s="1"/>
  <c r="X13" i="1"/>
  <c r="V13" i="1"/>
  <c r="U13" i="1"/>
  <c r="S13" i="1"/>
  <c r="AD13" i="1" s="1"/>
  <c r="Y12" i="1"/>
  <c r="Z12" i="1" s="1"/>
  <c r="U12" i="1"/>
  <c r="T12" i="1"/>
  <c r="W12" i="1" s="1"/>
  <c r="S12" i="1"/>
  <c r="P12" i="1" s="1"/>
  <c r="L12" i="1"/>
  <c r="K12" i="1"/>
  <c r="AD12" i="1" s="1"/>
  <c r="AI11" i="1"/>
  <c r="AH11" i="1"/>
  <c r="AG11" i="1"/>
  <c r="AD11" i="1"/>
  <c r="Y11" i="1"/>
  <c r="Z11" i="1" s="1"/>
  <c r="X11" i="1"/>
  <c r="AA11" i="1" s="1"/>
  <c r="AB11" i="1" s="1"/>
  <c r="V11" i="1"/>
  <c r="U11" i="1"/>
  <c r="T11" i="1"/>
  <c r="W11" i="1" s="1"/>
  <c r="S11" i="1"/>
  <c r="P11" i="1"/>
  <c r="R11" i="1" s="1"/>
  <c r="AI10" i="1"/>
  <c r="AG10" i="1"/>
  <c r="AH10" i="1" s="1"/>
  <c r="AD10" i="1"/>
  <c r="Y10" i="1"/>
  <c r="Z10" i="1" s="1"/>
  <c r="X10" i="1"/>
  <c r="AA10" i="1" s="1"/>
  <c r="AB10" i="1" s="1"/>
  <c r="V10" i="1"/>
  <c r="U10" i="1"/>
  <c r="S10" i="1"/>
  <c r="T10" i="1" s="1"/>
  <c r="W10" i="1" s="1"/>
  <c r="P10" i="1"/>
  <c r="Q10" i="1" s="1"/>
  <c r="AG9" i="1"/>
  <c r="AI9" i="1" s="1"/>
  <c r="AA9" i="1"/>
  <c r="AB9" i="1" s="1"/>
  <c r="Y9" i="1"/>
  <c r="Z9" i="1" s="1"/>
  <c r="X9" i="1"/>
  <c r="V9" i="1"/>
  <c r="U9" i="1"/>
  <c r="S9" i="1"/>
  <c r="P9" i="1" s="1"/>
  <c r="S8" i="1"/>
  <c r="Y8" i="1" s="1"/>
  <c r="Z8" i="1" s="1"/>
  <c r="N8" i="1"/>
  <c r="M8" i="1"/>
  <c r="V8" i="1" s="1"/>
  <c r="L8" i="1"/>
  <c r="K8" i="1"/>
  <c r="AD8" i="1" s="1"/>
  <c r="J8" i="1"/>
  <c r="X8" i="1" s="1"/>
  <c r="AA8" i="1" s="1"/>
  <c r="AB8" i="1" s="1"/>
  <c r="AI7" i="1"/>
  <c r="AG7" i="1"/>
  <c r="AH7" i="1" s="1"/>
  <c r="AD7" i="1"/>
  <c r="Y7" i="1"/>
  <c r="Z7" i="1" s="1"/>
  <c r="X7" i="1"/>
  <c r="AA7" i="1" s="1"/>
  <c r="AB7" i="1" s="1"/>
  <c r="W7" i="1"/>
  <c r="V7" i="1"/>
  <c r="U7" i="1"/>
  <c r="T7" i="1"/>
  <c r="S7" i="1"/>
  <c r="P7" i="1"/>
  <c r="Q7" i="1" s="1"/>
  <c r="AG6" i="1"/>
  <c r="AI6" i="1" s="1"/>
  <c r="AA6" i="1"/>
  <c r="AB6" i="1" s="1"/>
  <c r="Y6" i="1"/>
  <c r="Z6" i="1" s="1"/>
  <c r="X6" i="1"/>
  <c r="V6" i="1"/>
  <c r="U6" i="1"/>
  <c r="S6" i="1"/>
  <c r="P6" i="1" s="1"/>
  <c r="AA5" i="1"/>
  <c r="AB5" i="1" s="1"/>
  <c r="X5" i="1"/>
  <c r="V5" i="1"/>
  <c r="U5" i="1"/>
  <c r="S5" i="1"/>
  <c r="Y5" i="1" s="1"/>
  <c r="Z5" i="1" s="1"/>
  <c r="X4" i="1"/>
  <c r="AA4" i="1" s="1"/>
  <c r="AB4" i="1" s="1"/>
  <c r="V4" i="1"/>
  <c r="U4" i="1"/>
  <c r="S4" i="1"/>
  <c r="Y4" i="1" s="1"/>
  <c r="Z4" i="1" s="1"/>
  <c r="P4" i="1"/>
  <c r="R4" i="1" s="1"/>
  <c r="AG3" i="1"/>
  <c r="AI3" i="1" s="1"/>
  <c r="AD3" i="1"/>
  <c r="Y3" i="1"/>
  <c r="Z3" i="1" s="1"/>
  <c r="X3" i="1"/>
  <c r="AA3" i="1" s="1"/>
  <c r="AB3" i="1" s="1"/>
  <c r="V3" i="1"/>
  <c r="U3" i="1"/>
  <c r="T3" i="1"/>
  <c r="W3" i="1" s="1"/>
  <c r="S3" i="1"/>
  <c r="P3" i="1" s="1"/>
  <c r="R33" i="1" l="1"/>
  <c r="Q33" i="1"/>
  <c r="Q31" i="1"/>
  <c r="R31" i="1"/>
  <c r="R43" i="1"/>
  <c r="Q43" i="1"/>
  <c r="R9" i="1"/>
  <c r="Q9" i="1"/>
  <c r="R32" i="1"/>
  <c r="Q32" i="1"/>
  <c r="R41" i="1"/>
  <c r="Q41" i="1"/>
  <c r="Q55" i="1"/>
  <c r="R55" i="1"/>
  <c r="R57" i="1"/>
  <c r="Q57" i="1"/>
  <c r="R59" i="1"/>
  <c r="Q59" i="1"/>
  <c r="Q3" i="1"/>
  <c r="R3" i="1"/>
  <c r="R19" i="1"/>
  <c r="Q19" i="1"/>
  <c r="R27" i="1"/>
  <c r="Q27" i="1"/>
  <c r="Q39" i="1"/>
  <c r="R39" i="1"/>
  <c r="R56" i="1"/>
  <c r="Q56" i="1"/>
  <c r="R61" i="1"/>
  <c r="Q61" i="1"/>
  <c r="R40" i="1"/>
  <c r="Q40" i="1"/>
  <c r="R49" i="1"/>
  <c r="Q49" i="1"/>
  <c r="R51" i="1"/>
  <c r="Q51" i="1"/>
  <c r="R62" i="1"/>
  <c r="Q62" i="1"/>
  <c r="Q63" i="1"/>
  <c r="R63" i="1"/>
  <c r="Q47" i="1"/>
  <c r="R47" i="1"/>
  <c r="Q23" i="1"/>
  <c r="R23" i="1"/>
  <c r="R48" i="1"/>
  <c r="Q48" i="1"/>
  <c r="R6" i="1"/>
  <c r="Q6" i="1"/>
  <c r="Q15" i="1"/>
  <c r="R15" i="1"/>
  <c r="R12" i="1"/>
  <c r="Q12" i="1"/>
  <c r="R16" i="1"/>
  <c r="Q16" i="1"/>
  <c r="R24" i="1"/>
  <c r="Q24" i="1"/>
  <c r="R35" i="1"/>
  <c r="Q35" i="1"/>
  <c r="AD4" i="1"/>
  <c r="R7" i="1"/>
  <c r="T8" i="1"/>
  <c r="W8" i="1" s="1"/>
  <c r="R10" i="1"/>
  <c r="Q11" i="1"/>
  <c r="V12" i="1"/>
  <c r="P13" i="1"/>
  <c r="Q14" i="1"/>
  <c r="T17" i="1"/>
  <c r="W17" i="1" s="1"/>
  <c r="AD19" i="1"/>
  <c r="P21" i="1"/>
  <c r="Q22" i="1"/>
  <c r="T25" i="1"/>
  <c r="W25" i="1" s="1"/>
  <c r="AD27" i="1"/>
  <c r="P29" i="1"/>
  <c r="Q30" i="1"/>
  <c r="T33" i="1"/>
  <c r="AD35" i="1"/>
  <c r="P37" i="1"/>
  <c r="Q38" i="1"/>
  <c r="T41" i="1"/>
  <c r="W28" i="1" s="1"/>
  <c r="AD43" i="1"/>
  <c r="P45" i="1"/>
  <c r="Q46" i="1"/>
  <c r="T49" i="1"/>
  <c r="W36" i="1" s="1"/>
  <c r="AD51" i="1"/>
  <c r="P53" i="1"/>
  <c r="Q54" i="1"/>
  <c r="T57" i="1"/>
  <c r="W44" i="1" s="1"/>
  <c r="T4" i="1"/>
  <c r="W4" i="1" s="1"/>
  <c r="T5" i="1"/>
  <c r="W5" i="1" s="1"/>
  <c r="AH3" i="1"/>
  <c r="AG4" i="1"/>
  <c r="AD5" i="1"/>
  <c r="T6" i="1"/>
  <c r="W6" i="1" s="1"/>
  <c r="U8" i="1"/>
  <c r="T9" i="1"/>
  <c r="W9" i="1" s="1"/>
  <c r="Y13" i="1"/>
  <c r="Z13" i="1" s="1"/>
  <c r="T16" i="1"/>
  <c r="W16" i="1" s="1"/>
  <c r="P20" i="1"/>
  <c r="Y21" i="1"/>
  <c r="Z21" i="1" s="1"/>
  <c r="T24" i="1"/>
  <c r="W24" i="1" s="1"/>
  <c r="P28" i="1"/>
  <c r="Y29" i="1"/>
  <c r="Z29" i="1" s="1"/>
  <c r="T32" i="1"/>
  <c r="P36" i="1"/>
  <c r="Y37" i="1"/>
  <c r="Z37" i="1" s="1"/>
  <c r="T40" i="1"/>
  <c r="P44" i="1"/>
  <c r="Y45" i="1"/>
  <c r="Z45" i="1" s="1"/>
  <c r="T48" i="1"/>
  <c r="W35" i="1" s="1"/>
  <c r="P52" i="1"/>
  <c r="Y53" i="1"/>
  <c r="Z53" i="1" s="1"/>
  <c r="T56" i="1"/>
  <c r="W43" i="1" s="1"/>
  <c r="AD58" i="1"/>
  <c r="Y61" i="1"/>
  <c r="Z61" i="1" s="1"/>
  <c r="AG5" i="1"/>
  <c r="AD6" i="1"/>
  <c r="AG8" i="1"/>
  <c r="AD9" i="1"/>
  <c r="X12" i="1"/>
  <c r="AA12" i="1" s="1"/>
  <c r="AB12" i="1" s="1"/>
  <c r="Y20" i="1"/>
  <c r="Z20" i="1" s="1"/>
  <c r="AD33" i="1"/>
  <c r="AD41" i="1"/>
  <c r="AD49" i="1"/>
  <c r="AD57" i="1"/>
  <c r="Y60" i="1"/>
  <c r="Z60" i="1" s="1"/>
  <c r="T63" i="1"/>
  <c r="W50" i="1" s="1"/>
  <c r="Q42" i="4"/>
  <c r="Q4" i="1"/>
  <c r="P5" i="1"/>
  <c r="AH6" i="1"/>
  <c r="P8" i="1"/>
  <c r="AH9" i="1"/>
  <c r="T13" i="1"/>
  <c r="W13" i="1" s="1"/>
  <c r="AD15" i="1"/>
  <c r="P17" i="1"/>
  <c r="Q18" i="1"/>
  <c r="Y18" i="1"/>
  <c r="Z18" i="1" s="1"/>
  <c r="T21" i="1"/>
  <c r="W21" i="1" s="1"/>
  <c r="AD23" i="1"/>
  <c r="P25" i="1"/>
  <c r="Q26" i="1"/>
  <c r="Y26" i="1"/>
  <c r="Z26" i="1" s="1"/>
  <c r="T29" i="1"/>
  <c r="AD31" i="1"/>
  <c r="Q34" i="1"/>
  <c r="Y34" i="1"/>
  <c r="Z34" i="1" s="1"/>
  <c r="T37" i="1"/>
  <c r="AD39" i="1"/>
  <c r="Q42" i="1"/>
  <c r="Y42" i="1"/>
  <c r="Z42" i="1" s="1"/>
  <c r="T45" i="1"/>
  <c r="W32" i="1" s="1"/>
  <c r="AD47" i="1"/>
  <c r="Q50" i="1"/>
  <c r="Y50" i="1"/>
  <c r="Z50" i="1" s="1"/>
  <c r="T53" i="1"/>
  <c r="W40" i="1" s="1"/>
  <c r="AD55" i="1"/>
  <c r="Q58" i="1"/>
  <c r="Y58" i="1"/>
  <c r="Z58" i="1" s="1"/>
  <c r="T61" i="1"/>
  <c r="W48" i="1" s="1"/>
  <c r="AD63" i="1"/>
  <c r="AD62" i="1"/>
  <c r="R17" i="1" l="1"/>
  <c r="Q17" i="1"/>
  <c r="R21" i="1"/>
  <c r="Q21" i="1"/>
  <c r="R25" i="1"/>
  <c r="Q25" i="1"/>
  <c r="AI8" i="1"/>
  <c r="AH8" i="1"/>
  <c r="R53" i="1"/>
  <c r="Q53" i="1"/>
  <c r="Q8" i="1"/>
  <c r="R8" i="1"/>
  <c r="AI5" i="1"/>
  <c r="AH5" i="1"/>
  <c r="R44" i="1"/>
  <c r="Q44" i="1"/>
  <c r="AI4" i="1"/>
  <c r="AH4" i="1"/>
  <c r="R52" i="1"/>
  <c r="Q52" i="1"/>
  <c r="R28" i="1"/>
  <c r="Q28" i="1"/>
  <c r="R37" i="1"/>
  <c r="Q37" i="1"/>
  <c r="R20" i="1"/>
  <c r="Q20" i="1"/>
  <c r="R36" i="1"/>
  <c r="Q36" i="1"/>
  <c r="R5" i="1"/>
  <c r="Q5" i="1"/>
  <c r="R45" i="1"/>
  <c r="Q45" i="1"/>
  <c r="R29" i="1"/>
  <c r="Q29" i="1"/>
  <c r="R13" i="1"/>
  <c r="Q13" i="1"/>
</calcChain>
</file>

<file path=xl/sharedStrings.xml><?xml version="1.0" encoding="utf-8"?>
<sst xmlns="http://schemas.openxmlformats.org/spreadsheetml/2006/main" count="580" uniqueCount="134">
  <si>
    <t>INPUT</t>
  </si>
  <si>
    <t>OUTPUT</t>
  </si>
  <si>
    <t>Day</t>
  </si>
  <si>
    <t>Year</t>
  </si>
  <si>
    <t>Time</t>
  </si>
  <si>
    <t>Experiment done by</t>
  </si>
  <si>
    <t>Who measured</t>
  </si>
  <si>
    <t>Laser power (mW)</t>
  </si>
  <si>
    <t>Chamber pressure</t>
  </si>
  <si>
    <t>Nozzle</t>
  </si>
  <si>
    <t>Nominal pressure (bar)</t>
  </si>
  <si>
    <t>Piezo frequency (kHz)</t>
  </si>
  <si>
    <t>Average droplet spacing (um)</t>
  </si>
  <si>
    <t>Average droplet spacing, STD</t>
  </si>
  <si>
    <t>Average droplet diameter (um)</t>
  </si>
  <si>
    <t>Average droplet diameter STD (um)</t>
  </si>
  <si>
    <t>Measured flow rate ul/min</t>
  </si>
  <si>
    <t>Knowing the flow rate, the actual droplet frequency [kHz]</t>
  </si>
  <si>
    <t>Piezo frequency/droplet frequency (cycles/droplet)</t>
  </si>
  <si>
    <t>Real velocity</t>
  </si>
  <si>
    <t>Average droplet volume (um^3)</t>
  </si>
  <si>
    <t>Flow/distance (um^2)</t>
  </si>
  <si>
    <t>Flow/distance ERROR (um^2)</t>
  </si>
  <si>
    <t>Assumig it all comes from a jet, jet diameter</t>
  </si>
  <si>
    <t>Velocity (m/s)</t>
  </si>
  <si>
    <t>Flow rate from volume(ul/min):</t>
  </si>
  <si>
    <t>Flow rate (ml/h):</t>
  </si>
  <si>
    <t>Flow rate from distance and piezo. Assuming velocity is correct, and 10 um diameter outlet (ul/min)</t>
  </si>
  <si>
    <t>Flow rate from distance and piezo. Assuming velocity is correct, and 10 um diameter outlet (ml/min)</t>
  </si>
  <si>
    <t>Converted flow rate ml/h, green is actually measured at correct pressure</t>
  </si>
  <si>
    <t>Velocity(direct method)</t>
  </si>
  <si>
    <t>RECALCULATED FLOW RATE USING LATER MEASUREMENTS WITH FLOW METER</t>
  </si>
  <si>
    <t>2019</t>
  </si>
  <si>
    <t>O</t>
  </si>
  <si>
    <t>N</t>
  </si>
  <si>
    <t>2020</t>
  </si>
  <si>
    <t>All</t>
  </si>
  <si>
    <t>O, quick</t>
  </si>
  <si>
    <t>3*10^-3</t>
  </si>
  <si>
    <t>O_quick</t>
  </si>
  <si>
    <t>N in lab, O remote</t>
  </si>
  <si>
    <t>O,N in lab</t>
  </si>
  <si>
    <t>11.51</t>
  </si>
  <si>
    <t>N,J in lab</t>
  </si>
  <si>
    <t>O, VERY quick</t>
  </si>
  <si>
    <t>13.30</t>
  </si>
  <si>
    <t>13.36 and 14.06</t>
  </si>
  <si>
    <t>14.44</t>
  </si>
  <si>
    <t>15.37</t>
  </si>
  <si>
    <t>14.14</t>
  </si>
  <si>
    <t>11.10</t>
  </si>
  <si>
    <t>O,J in lab</t>
  </si>
  <si>
    <t>2021</t>
  </si>
  <si>
    <t>N, O</t>
  </si>
  <si>
    <t>File name frequency</t>
  </si>
  <si>
    <t>File name flow</t>
  </si>
  <si>
    <t>diameter</t>
  </si>
  <si>
    <t>spacing</t>
  </si>
  <si>
    <t>Comments from count</t>
  </si>
  <si>
    <t>273.2 kHz</t>
  </si>
  <si>
    <t>Some weird droplets, maybe merged</t>
  </si>
  <si>
    <t>270 kHz</t>
  </si>
  <si>
    <t>398 kHz</t>
  </si>
  <si>
    <t>Label</t>
  </si>
  <si>
    <t>Area</t>
  </si>
  <si>
    <t>Mean</t>
  </si>
  <si>
    <t>Min</t>
  </si>
  <si>
    <t>Max</t>
  </si>
  <si>
    <t>X</t>
  </si>
  <si>
    <t>Y</t>
  </si>
  <si>
    <t>XM</t>
  </si>
  <si>
    <t>YM</t>
  </si>
  <si>
    <t>Major</t>
  </si>
  <si>
    <t>Minor</t>
  </si>
  <si>
    <t>Angle</t>
  </si>
  <si>
    <t>Length</t>
  </si>
  <si>
    <t>SD</t>
  </si>
  <si>
    <t>MEAN</t>
  </si>
  <si>
    <t>STD</t>
  </si>
  <si>
    <t>Average droplet distance (um)</t>
  </si>
  <si>
    <t>Flow rate [ml/h]</t>
  </si>
  <si>
    <t>Real velocity [m/s]</t>
  </si>
  <si>
    <t xml:space="preserve">Below is 6 bar </t>
  </si>
  <si>
    <t>85 ul/min</t>
  </si>
  <si>
    <t>0.5 mm out</t>
  </si>
  <si>
    <t>418.9 kHz</t>
  </si>
  <si>
    <t>above is diameter</t>
  </si>
  <si>
    <t>below is distance</t>
  </si>
  <si>
    <t>Below is 73.8</t>
  </si>
  <si>
    <t xml:space="preserve">5 bar </t>
  </si>
  <si>
    <t>above is distance</t>
  </si>
  <si>
    <t>below is diamter</t>
  </si>
  <si>
    <t>Below is 63 ul/min</t>
  </si>
  <si>
    <t>4 bar</t>
  </si>
  <si>
    <t>above is diameter, below is distance</t>
  </si>
  <si>
    <t>BELOW IS 59.3</t>
  </si>
  <si>
    <t>3.7 bar</t>
  </si>
  <si>
    <t>below is diameter</t>
  </si>
  <si>
    <t>§</t>
  </si>
  <si>
    <t xml:space="preserve">This is </t>
  </si>
  <si>
    <t>2 bar</t>
  </si>
  <si>
    <t>40ul/min</t>
  </si>
  <si>
    <t>1069kHz</t>
  </si>
  <si>
    <t>ABOVE IS DIAMETER</t>
  </si>
  <si>
    <t>BELOW IS DISTANCE</t>
  </si>
  <si>
    <t>IN PIXELS</t>
  </si>
  <si>
    <t>3.8 bar</t>
  </si>
  <si>
    <t>59.4 ul/min</t>
  </si>
  <si>
    <t>411 kHz</t>
  </si>
  <si>
    <t>below is diameter for 5.75 bar</t>
  </si>
  <si>
    <t>80 ul/min</t>
  </si>
  <si>
    <t>608 kHz</t>
  </si>
  <si>
    <t>below is distance for 5.75 bar</t>
  </si>
  <si>
    <t>Below is Niloo's</t>
  </si>
  <si>
    <t>301 kHz</t>
  </si>
  <si>
    <t>60.4 ul/min</t>
  </si>
  <si>
    <t>ABOVE IS DIAMATER</t>
  </si>
  <si>
    <t>Below is Niloo</t>
  </si>
  <si>
    <t>297 kHz</t>
  </si>
  <si>
    <t>59 ul/min</t>
  </si>
  <si>
    <t>ABOVE IS DISTANCE</t>
  </si>
  <si>
    <t>BELOW IS DIAMETER</t>
  </si>
  <si>
    <t>Frequency</t>
  </si>
  <si>
    <t>Number</t>
  </si>
  <si>
    <t>DROPLET DISTANCE ABOVE</t>
  </si>
  <si>
    <t>DROPLET DIAMETER BELOW</t>
  </si>
  <si>
    <t>Above is uncalibrated diameters</t>
  </si>
  <si>
    <t>Below is uncalibrated distances 872.4 kHz</t>
  </si>
  <si>
    <t>Below is diameter for 396.1 kHz</t>
  </si>
  <si>
    <t>NaN</t>
  </si>
  <si>
    <t>Below is distance for 396.1 kHz</t>
  </si>
  <si>
    <t>Below is diameter for 306.4 kHz</t>
  </si>
  <si>
    <t>Below is distance for 306.4 kHz</t>
  </si>
  <si>
    <t>Estimated flow rate (ml/h)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</si>
</sst>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d\ mmm"/>
    <numFmt numFmtId="167" formatCode="d\ mmmm"/>
    <numFmt numFmtId="168" formatCode="mmm\ d"/>
  </numFmts>
  <fonts count="10" x14ac:knownFonts="1">
    <font>
      <sz val="10"/>
      <color rgb="FF000000"/>
      <name val="Arial"/>
      <scheme val="minor"/>
    </font>
    <font>
      <b/>
      <sz val="36"/>
      <color theme="1"/>
      <name val="Arial"/>
      <scheme val="minor"/>
    </font>
    <font>
      <sz val="10"/>
      <name val="Arial"/>
    </font>
    <font>
      <sz val="10"/>
      <color rgb="FF999999"/>
      <name val="Arial"/>
      <scheme val="minor"/>
    </font>
    <font>
      <sz val="10"/>
      <color rgb="FFD9D9D9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49" fontId="6" fillId="2" borderId="0" xfId="0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2" borderId="0" xfId="0" applyFont="1" applyFill="1" applyAlignment="1"/>
    <xf numFmtId="49" fontId="5" fillId="2" borderId="0" xfId="0" applyNumberFormat="1" applyFont="1" applyFill="1" applyAlignment="1"/>
    <xf numFmtId="2" fontId="5" fillId="2" borderId="0" xfId="0" applyNumberFormat="1" applyFont="1" applyFill="1" applyAlignment="1"/>
    <xf numFmtId="164" fontId="5" fillId="4" borderId="0" xfId="0" applyNumberFormat="1" applyFont="1" applyFill="1" applyAlignment="1"/>
    <xf numFmtId="164" fontId="5" fillId="2" borderId="0" xfId="0" applyNumberFormat="1" applyFont="1" applyFill="1" applyAlignment="1"/>
    <xf numFmtId="2" fontId="5" fillId="4" borderId="0" xfId="0" applyNumberFormat="1" applyFont="1" applyFill="1" applyAlignment="1"/>
    <xf numFmtId="2" fontId="5" fillId="3" borderId="3" xfId="0" applyNumberFormat="1" applyFont="1" applyFill="1" applyBorder="1"/>
    <xf numFmtId="165" fontId="5" fillId="3" borderId="0" xfId="0" applyNumberFormat="1" applyFont="1" applyFill="1"/>
    <xf numFmtId="0" fontId="5" fillId="5" borderId="0" xfId="0" applyFont="1" applyFill="1"/>
    <xf numFmtId="2" fontId="5" fillId="3" borderId="0" xfId="0" applyNumberFormat="1" applyFont="1" applyFill="1"/>
    <xf numFmtId="2" fontId="3" fillId="0" borderId="0" xfId="0" applyNumberFormat="1" applyFont="1"/>
    <xf numFmtId="2" fontId="3" fillId="0" borderId="0" xfId="0" applyNumberFormat="1" applyFont="1" applyAlignment="1"/>
    <xf numFmtId="0" fontId="3" fillId="2" borderId="0" xfId="0" applyFont="1" applyFill="1" applyAlignment="1"/>
    <xf numFmtId="2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/>
    <xf numFmtId="0" fontId="4" fillId="0" borderId="0" xfId="0" applyFont="1"/>
    <xf numFmtId="164" fontId="5" fillId="4" borderId="0" xfId="0" applyNumberFormat="1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0" fontId="3" fillId="0" borderId="0" xfId="0" applyFont="1" applyAlignment="1"/>
    <xf numFmtId="165" fontId="3" fillId="0" borderId="0" xfId="0" applyNumberFormat="1" applyFont="1"/>
    <xf numFmtId="0" fontId="5" fillId="4" borderId="0" xfId="0" applyFont="1" applyFill="1" applyAlignment="1"/>
    <xf numFmtId="0" fontId="5" fillId="2" borderId="0" xfId="0" applyFont="1" applyFill="1"/>
    <xf numFmtId="166" fontId="5" fillId="2" borderId="0" xfId="0" applyNumberFormat="1" applyFont="1" applyFill="1" applyAlignment="1"/>
    <xf numFmtId="2" fontId="3" fillId="6" borderId="0" xfId="0" applyNumberFormat="1" applyFont="1" applyFill="1" applyAlignment="1"/>
    <xf numFmtId="0" fontId="3" fillId="6" borderId="0" xfId="0" applyFont="1" applyFill="1"/>
    <xf numFmtId="0" fontId="5" fillId="4" borderId="0" xfId="0" applyFont="1" applyFill="1"/>
    <xf numFmtId="167" fontId="5" fillId="2" borderId="0" xfId="0" applyNumberFormat="1" applyFont="1" applyFill="1" applyAlignment="1"/>
    <xf numFmtId="0" fontId="5" fillId="4" borderId="0" xfId="0" applyFont="1" applyFill="1"/>
    <xf numFmtId="168" fontId="5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49" fontId="5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2" fontId="5" fillId="0" borderId="0" xfId="0" applyNumberFormat="1" applyFont="1" applyAlignment="1"/>
    <xf numFmtId="2" fontId="5" fillId="0" borderId="0" xfId="0" applyNumberFormat="1" applyFont="1"/>
    <xf numFmtId="0" fontId="5" fillId="7" borderId="0" xfId="0" applyFont="1" applyFill="1"/>
    <xf numFmtId="0" fontId="5" fillId="7" borderId="0" xfId="0" applyFont="1" applyFill="1" applyAlignment="1"/>
    <xf numFmtId="11" fontId="5" fillId="0" borderId="0" xfId="0" applyNumberFormat="1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8" borderId="0" xfId="0" applyFont="1" applyFill="1" applyAlignment="1">
      <alignment horizontal="right"/>
    </xf>
    <xf numFmtId="2" fontId="7" fillId="8" borderId="0" xfId="0" applyNumberFormat="1" applyFont="1" applyFill="1" applyAlignment="1">
      <alignment horizontal="right"/>
    </xf>
    <xf numFmtId="0" fontId="7" fillId="0" borderId="0" xfId="0" applyFont="1" applyAlignment="1"/>
    <xf numFmtId="0" fontId="7" fillId="0" borderId="4" xfId="0" applyFont="1" applyBorder="1" applyAlignment="1"/>
    <xf numFmtId="0" fontId="7" fillId="0" borderId="4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1" fillId="3" borderId="2" xfId="0" applyFont="1" applyFill="1" applyBorder="1" applyAlignment="1">
      <alignment horizontal="center" wrapText="1"/>
    </xf>
    <xf numFmtId="0" fontId="8" fillId="4" borderId="0" xfId="0" applyFont="1" applyFill="1" applyAlignment="1"/>
    <xf numFmtId="0" fontId="8" fillId="4" borderId="0" xfId="0" applyFont="1" applyFill="1"/>
    <xf numFmtId="0" fontId="8" fillId="9" borderId="0" xfId="0" applyFont="1" applyFill="1"/>
    <xf numFmtId="0" fontId="0" fillId="10" borderId="0" xfId="0" applyFill="1"/>
    <xf numFmtId="0" fontId="9" fillId="2" borderId="0" xfId="0" applyFont="1" applyFill="1" applyAlignment="1">
      <alignment wrapText="1"/>
    </xf>
    <xf numFmtId="0" fontId="9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AD3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 velocity [m/s] vs. Flow rate [ml/h]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1619095690658156"/>
          <c:y val="0.1469322935846277"/>
          <c:w val="0.80081309167641446"/>
          <c:h val="0.68294375456537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'Best data estimate'!$J$1</c:f>
              <c:strCache>
                <c:ptCount val="1"/>
                <c:pt idx="0">
                  <c:v>Real velocity [m/s]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'Best data estimate'!$G$2:$G$1002</c:f>
              <c:numCache>
                <c:formatCode>General</c:formatCode>
                <c:ptCount val="1001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3.64</c:v>
                </c:pt>
                <c:pt idx="6">
                  <c:v>3.64</c:v>
                </c:pt>
                <c:pt idx="7">
                  <c:v>4.99</c:v>
                </c:pt>
                <c:pt idx="8">
                  <c:v>3.64</c:v>
                </c:pt>
                <c:pt idx="9" formatCode="0.00">
                  <c:v>2.4</c:v>
                </c:pt>
                <c:pt idx="10">
                  <c:v>3.5639999999999996</c:v>
                </c:pt>
                <c:pt idx="11">
                  <c:v>6.06767222288184</c:v>
                </c:pt>
                <c:pt idx="12">
                  <c:v>3.6239999999999997</c:v>
                </c:pt>
                <c:pt idx="13">
                  <c:v>3.54</c:v>
                </c:pt>
                <c:pt idx="14">
                  <c:v>5.0999999999999996</c:v>
                </c:pt>
                <c:pt idx="15">
                  <c:v>4.4279999999999999</c:v>
                </c:pt>
                <c:pt idx="16">
                  <c:v>3.78</c:v>
                </c:pt>
                <c:pt idx="17">
                  <c:v>3.78</c:v>
                </c:pt>
              </c:numCache>
            </c:numRef>
          </c:xVal>
          <c:yVal>
            <c:numRef>
              <c:f>'Best data estimate'!$J$2:$J$1002</c:f>
              <c:numCache>
                <c:formatCode>General</c:formatCode>
                <c:ptCount val="1001"/>
                <c:pt idx="0">
                  <c:v>8.7412616795196403</c:v>
                </c:pt>
                <c:pt idx="1">
                  <c:v>12.253395296461228</c:v>
                </c:pt>
                <c:pt idx="2">
                  <c:v>12.780615587127457</c:v>
                </c:pt>
                <c:pt idx="3">
                  <c:v>7.2216731656187854</c:v>
                </c:pt>
                <c:pt idx="4">
                  <c:v>8.8128189452172006</c:v>
                </c:pt>
                <c:pt idx="5">
                  <c:v>6.6028746795600162</c:v>
                </c:pt>
                <c:pt idx="6">
                  <c:v>7.0715830410127145</c:v>
                </c:pt>
                <c:pt idx="7">
                  <c:v>9.4550161148674121</c:v>
                </c:pt>
                <c:pt idx="8">
                  <c:v>7.5509010944070898</c:v>
                </c:pt>
                <c:pt idx="9">
                  <c:v>7.8082429438451628</c:v>
                </c:pt>
                <c:pt idx="10">
                  <c:v>10.955956520624706</c:v>
                </c:pt>
                <c:pt idx="11">
                  <c:v>15.555629860093395</c:v>
                </c:pt>
                <c:pt idx="12">
                  <c:v>8.6057583678056702</c:v>
                </c:pt>
                <c:pt idx="13">
                  <c:v>5.2222760040385392</c:v>
                </c:pt>
                <c:pt idx="14">
                  <c:v>16.264587396444103</c:v>
                </c:pt>
                <c:pt idx="15">
                  <c:v>12.779776254815673</c:v>
                </c:pt>
                <c:pt idx="16">
                  <c:v>11.277129815441667</c:v>
                </c:pt>
                <c:pt idx="17">
                  <c:v>10.897591846061824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76-FC41-9960-BC0BC65D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70483"/>
        <c:axId val="434294671"/>
      </c:scatterChart>
      <c:valAx>
        <c:axId val="1994970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Flow rate [ml/h]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E"/>
          </a:p>
        </c:txPr>
        <c:crossAx val="434294671"/>
        <c:crosses val="autoZero"/>
        <c:crossBetween val="midCat"/>
      </c:valAx>
      <c:valAx>
        <c:axId val="434294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velocity [m/s]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E"/>
          </a:p>
        </c:txPr>
        <c:crossAx val="199497048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 velocity [m/s] vs. Average droplet volume (um^3)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data estimate'!$J$1</c:f>
              <c:strCache>
                <c:ptCount val="1"/>
                <c:pt idx="0">
                  <c:v>Real velocity [m/s]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'Best data estimate'!$F$2:$F$1002</c:f>
              <c:numCache>
                <c:formatCode>General</c:formatCode>
                <c:ptCount val="1001"/>
                <c:pt idx="0">
                  <c:v>6152.951586613025</c:v>
                </c:pt>
                <c:pt idx="1">
                  <c:v>3956.956062129389</c:v>
                </c:pt>
                <c:pt idx="2">
                  <c:v>2744.5622349622577</c:v>
                </c:pt>
                <c:pt idx="3">
                  <c:v>5621.0202080672261</c:v>
                </c:pt>
                <c:pt idx="4">
                  <c:v>3762.426397968261</c:v>
                </c:pt>
                <c:pt idx="5">
                  <c:v>6351.8196387144963</c:v>
                </c:pt>
                <c:pt idx="6">
                  <c:v>8299.6069846893679</c:v>
                </c:pt>
                <c:pt idx="7">
                  <c:v>5575.2797625706862</c:v>
                </c:pt>
                <c:pt idx="8">
                  <c:v>6043.992820115669</c:v>
                </c:pt>
                <c:pt idx="9">
                  <c:v>3019.6559786328744</c:v>
                </c:pt>
                <c:pt idx="10" formatCode="0.00">
                  <c:v>3161.7567885368744</c:v>
                </c:pt>
                <c:pt idx="11">
                  <c:v>2772.145569664583</c:v>
                </c:pt>
                <c:pt idx="12">
                  <c:v>6089.839352689507</c:v>
                </c:pt>
                <c:pt idx="13">
                  <c:v>6187.9299428609293</c:v>
                </c:pt>
                <c:pt idx="14">
                  <c:v>4204.5178111896548</c:v>
                </c:pt>
                <c:pt idx="15">
                  <c:v>4063.7631630233163</c:v>
                </c:pt>
                <c:pt idx="16">
                  <c:v>3294.3086696696869</c:v>
                </c:pt>
                <c:pt idx="17">
                  <c:v>3254.8520359254208</c:v>
                </c:pt>
              </c:numCache>
            </c:numRef>
          </c:xVal>
          <c:yVal>
            <c:numRef>
              <c:f>'Best data estimate'!$J$2:$J$1002</c:f>
              <c:numCache>
                <c:formatCode>General</c:formatCode>
                <c:ptCount val="1001"/>
                <c:pt idx="0">
                  <c:v>8.7412616795196403</c:v>
                </c:pt>
                <c:pt idx="1">
                  <c:v>12.253395296461228</c:v>
                </c:pt>
                <c:pt idx="2">
                  <c:v>12.780615587127457</c:v>
                </c:pt>
                <c:pt idx="3">
                  <c:v>7.2216731656187854</c:v>
                </c:pt>
                <c:pt idx="4">
                  <c:v>8.8128189452172006</c:v>
                </c:pt>
                <c:pt idx="5">
                  <c:v>6.6028746795600162</c:v>
                </c:pt>
                <c:pt idx="6">
                  <c:v>7.0715830410127145</c:v>
                </c:pt>
                <c:pt idx="7">
                  <c:v>9.4550161148674121</c:v>
                </c:pt>
                <c:pt idx="8">
                  <c:v>7.5509010944070898</c:v>
                </c:pt>
                <c:pt idx="9">
                  <c:v>7.8082429438451628</c:v>
                </c:pt>
                <c:pt idx="10">
                  <c:v>10.955956520624706</c:v>
                </c:pt>
                <c:pt idx="11">
                  <c:v>15.555629860093395</c:v>
                </c:pt>
                <c:pt idx="12">
                  <c:v>8.6057583678056702</c:v>
                </c:pt>
                <c:pt idx="13">
                  <c:v>5.2222760040385392</c:v>
                </c:pt>
                <c:pt idx="14">
                  <c:v>16.264587396444103</c:v>
                </c:pt>
                <c:pt idx="15">
                  <c:v>12.779776254815673</c:v>
                </c:pt>
                <c:pt idx="16">
                  <c:v>11.277129815441667</c:v>
                </c:pt>
                <c:pt idx="17">
                  <c:v>10.897591846061824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2-3242-94CD-E1F82B00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39602"/>
        <c:axId val="529176237"/>
      </c:scatterChart>
      <c:valAx>
        <c:axId val="328639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droplet volume (um^3)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E"/>
          </a:p>
        </c:txPr>
        <c:crossAx val="529176237"/>
        <c:crosses val="autoZero"/>
        <c:crossBetween val="midCat"/>
      </c:valAx>
      <c:valAx>
        <c:axId val="529176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velocity [m/s]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E"/>
          </a:p>
        </c:txPr>
        <c:crossAx val="3286396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Knowing the flow rate, the actual droplet frequency [kHz] vs. Average droplet volume (um^3)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data estimate'!$H$1</c:f>
              <c:strCache>
                <c:ptCount val="1"/>
                <c:pt idx="0">
                  <c:v>Knowing the flow rate, the actual droplet frequency [kHz]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'Best data estimate'!$F$2:$F$1002</c:f>
              <c:numCache>
                <c:formatCode>General</c:formatCode>
                <c:ptCount val="1001"/>
                <c:pt idx="0">
                  <c:v>6152.951586613025</c:v>
                </c:pt>
                <c:pt idx="1">
                  <c:v>3956.956062129389</c:v>
                </c:pt>
                <c:pt idx="2">
                  <c:v>2744.5622349622577</c:v>
                </c:pt>
                <c:pt idx="3">
                  <c:v>5621.0202080672261</c:v>
                </c:pt>
                <c:pt idx="4">
                  <c:v>3762.426397968261</c:v>
                </c:pt>
                <c:pt idx="5">
                  <c:v>6351.8196387144963</c:v>
                </c:pt>
                <c:pt idx="6">
                  <c:v>8299.6069846893679</c:v>
                </c:pt>
                <c:pt idx="7">
                  <c:v>5575.2797625706862</c:v>
                </c:pt>
                <c:pt idx="8">
                  <c:v>6043.992820115669</c:v>
                </c:pt>
                <c:pt idx="9">
                  <c:v>3019.6559786328744</c:v>
                </c:pt>
                <c:pt idx="10" formatCode="0.00">
                  <c:v>3161.7567885368744</c:v>
                </c:pt>
                <c:pt idx="11">
                  <c:v>2772.145569664583</c:v>
                </c:pt>
                <c:pt idx="12">
                  <c:v>6089.839352689507</c:v>
                </c:pt>
                <c:pt idx="13">
                  <c:v>6187.9299428609293</c:v>
                </c:pt>
                <c:pt idx="14">
                  <c:v>4204.5178111896548</c:v>
                </c:pt>
                <c:pt idx="15">
                  <c:v>4063.7631630233163</c:v>
                </c:pt>
                <c:pt idx="16">
                  <c:v>3294.3086696696869</c:v>
                </c:pt>
                <c:pt idx="17">
                  <c:v>3254.8520359254208</c:v>
                </c:pt>
              </c:numCache>
            </c:numRef>
          </c:xVal>
          <c:yVal>
            <c:numRef>
              <c:f>'Best data estimate'!$H$2:$H$1002</c:f>
              <c:numCache>
                <c:formatCode>General</c:formatCode>
                <c:ptCount val="1001"/>
                <c:pt idx="0">
                  <c:v>164.46090721754322</c:v>
                </c:pt>
                <c:pt idx="1">
                  <c:v>255.73192729753163</c:v>
                </c:pt>
                <c:pt idx="2">
                  <c:v>368.69996501060052</c:v>
                </c:pt>
                <c:pt idx="3">
                  <c:v>180.02425939470982</c:v>
                </c:pt>
                <c:pt idx="4">
                  <c:v>268.95409848985872</c:v>
                </c:pt>
                <c:pt idx="5">
                  <c:v>159.3118283510953</c:v>
                </c:pt>
                <c:pt idx="6">
                  <c:v>121.92384553470197</c:v>
                </c:pt>
                <c:pt idx="7">
                  <c:v>248.81621354914245</c:v>
                </c:pt>
                <c:pt idx="8">
                  <c:v>167.42574488707515</c:v>
                </c:pt>
                <c:pt idx="9">
                  <c:v>220.95232196022198</c:v>
                </c:pt>
                <c:pt idx="10">
                  <c:v>313.36755679379627</c:v>
                </c:pt>
                <c:pt idx="11">
                  <c:v>481.36000309733242</c:v>
                </c:pt>
                <c:pt idx="12">
                  <c:v>165.43490585758417</c:v>
                </c:pt>
                <c:pt idx="13">
                  <c:v>161.60032194697794</c:v>
                </c:pt>
                <c:pt idx="14">
                  <c:v>337.20870351095937</c:v>
                </c:pt>
                <c:pt idx="15">
                  <c:v>302.91725935233524</c:v>
                </c:pt>
                <c:pt idx="16">
                  <c:v>318.98650228952755</c:v>
                </c:pt>
                <c:pt idx="17">
                  <c:v>322.8533857764827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3-0046-B929-D1CA71C74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67007"/>
        <c:axId val="774781410"/>
      </c:scatterChart>
      <c:valAx>
        <c:axId val="1590967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droplet volume (um^3)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E"/>
          </a:p>
        </c:txPr>
        <c:crossAx val="774781410"/>
        <c:crosses val="autoZero"/>
        <c:crossBetween val="midCat"/>
      </c:valAx>
      <c:valAx>
        <c:axId val="774781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Knowing the flow rate, the actual droplet frequency [kHz]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SE"/>
          </a:p>
        </c:txPr>
        <c:crossAx val="15909670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S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21</xdr:row>
      <xdr:rowOff>161925</xdr:rowOff>
    </xdr:from>
    <xdr:ext cx="4038600" cy="3867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123825</xdr:colOff>
      <xdr:row>21</xdr:row>
      <xdr:rowOff>95250</xdr:rowOff>
    </xdr:from>
    <xdr:ext cx="5715000" cy="38671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742950</xdr:colOff>
      <xdr:row>42</xdr:row>
      <xdr:rowOff>142875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AM1029"/>
  <sheetViews>
    <sheetView tabSelected="1" workbookViewId="0">
      <pane ySplit="2" topLeftCell="A15" activePane="bottomLeft" state="frozen"/>
      <selection pane="bottomLeft" activeCell="A26" sqref="A26:XFD26"/>
    </sheetView>
  </sheetViews>
  <sheetFormatPr baseColWidth="10" defaultColWidth="12.6640625" defaultRowHeight="15.75" customHeight="1" x14ac:dyDescent="0.15"/>
  <cols>
    <col min="2" max="3" width="13.33203125" customWidth="1"/>
    <col min="4" max="4" width="11" customWidth="1"/>
    <col min="5" max="5" width="8.6640625" customWidth="1"/>
    <col min="6" max="6" width="6.5" customWidth="1"/>
    <col min="7" max="7" width="8.6640625" customWidth="1"/>
    <col min="8" max="8" width="7.33203125" customWidth="1"/>
    <col min="9" max="9" width="8.83203125" customWidth="1"/>
    <col min="10" max="10" width="9.5" customWidth="1"/>
    <col min="11" max="11" width="9.6640625" customWidth="1"/>
    <col min="12" max="12" width="9" customWidth="1"/>
    <col min="13" max="13" width="8.6640625" customWidth="1"/>
    <col min="14" max="14" width="8.1640625" customWidth="1"/>
    <col min="15" max="15" width="9.1640625" customWidth="1"/>
    <col min="17" max="17" width="15.5" customWidth="1"/>
    <col min="25" max="25" width="14.6640625" customWidth="1"/>
    <col min="27" max="27" width="23.6640625" customWidth="1"/>
    <col min="28" max="28" width="25.33203125" customWidth="1"/>
    <col min="29" max="29" width="16.6640625" customWidth="1"/>
    <col min="32" max="32" width="17.1640625" customWidth="1"/>
    <col min="34" max="34" width="15.5" customWidth="1"/>
  </cols>
  <sheetData>
    <row r="1" spans="1:39" ht="63.75" customHeight="1" x14ac:dyDescent="0.4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 t="s">
        <v>1</v>
      </c>
      <c r="Q1" s="66"/>
      <c r="R1" s="66"/>
      <c r="S1" s="6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G1" s="3"/>
      <c r="AH1" s="3"/>
      <c r="AI1" s="3"/>
      <c r="AJ1" s="4"/>
      <c r="AK1" s="4"/>
      <c r="AL1" s="4"/>
      <c r="AM1" s="5"/>
    </row>
    <row r="2" spans="1:39" ht="63.75" customHeight="1" x14ac:dyDescent="0.15">
      <c r="A2" s="6" t="s">
        <v>2</v>
      </c>
      <c r="B2" s="7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3" t="s">
        <v>12</v>
      </c>
      <c r="L2" s="72" t="s">
        <v>13</v>
      </c>
      <c r="M2" s="8" t="s">
        <v>14</v>
      </c>
      <c r="N2" s="6" t="s">
        <v>15</v>
      </c>
      <c r="O2" s="73" t="s">
        <v>16</v>
      </c>
      <c r="P2" s="9" t="s">
        <v>17</v>
      </c>
      <c r="Q2" s="10" t="s">
        <v>18</v>
      </c>
      <c r="R2" s="11" t="s">
        <v>19</v>
      </c>
      <c r="S2" s="10" t="s">
        <v>20</v>
      </c>
      <c r="T2" s="1" t="s">
        <v>21</v>
      </c>
      <c r="U2" s="1" t="s">
        <v>22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2"/>
      <c r="AF2" s="3" t="s">
        <v>31</v>
      </c>
      <c r="AG2" s="3" t="s">
        <v>17</v>
      </c>
      <c r="AH2" s="3" t="s">
        <v>18</v>
      </c>
      <c r="AI2" s="3" t="s">
        <v>19</v>
      </c>
      <c r="AJ2" s="4"/>
      <c r="AK2" s="4"/>
      <c r="AL2" s="4"/>
      <c r="AM2" s="5"/>
    </row>
    <row r="3" spans="1:39" ht="13" x14ac:dyDescent="0.15">
      <c r="A3" s="12">
        <v>1</v>
      </c>
      <c r="B3" s="13" t="s">
        <v>32</v>
      </c>
      <c r="C3" s="13"/>
      <c r="D3" s="12" t="s">
        <v>33</v>
      </c>
      <c r="E3" s="12" t="s">
        <v>33</v>
      </c>
      <c r="F3" s="12"/>
      <c r="G3" s="12"/>
      <c r="H3" s="12">
        <v>1</v>
      </c>
      <c r="I3" s="12">
        <v>4</v>
      </c>
      <c r="J3" s="14">
        <v>246</v>
      </c>
      <c r="K3" s="15">
        <v>53.151000000000003</v>
      </c>
      <c r="L3" s="16">
        <v>1.2989999999999999</v>
      </c>
      <c r="M3" s="17">
        <v>22.734999999999999</v>
      </c>
      <c r="N3" s="14">
        <v>1.3959999999999999</v>
      </c>
      <c r="O3" s="17"/>
      <c r="P3" s="18">
        <f t="shared" ref="P3:P63" si="0">AC3*278000000/S3/1000</f>
        <v>109.79121003808515</v>
      </c>
      <c r="Q3" s="19">
        <f t="shared" ref="Q3:Q63" si="1">1/(P3/J3)</f>
        <v>2.2406165294531846</v>
      </c>
      <c r="R3" s="20">
        <f t="shared" ref="R3:R63" si="2">P3*K3*0.001</f>
        <v>5.8355126047342649</v>
      </c>
      <c r="S3" s="21">
        <f t="shared" ref="S3:S63" si="3">PI()*4/3*(M3/2)^3</f>
        <v>6152.9515866130259</v>
      </c>
      <c r="T3" s="22">
        <f t="shared" ref="T3:T63" si="4">S3/K3</f>
        <v>115.76360908756233</v>
      </c>
      <c r="U3" s="22">
        <f t="shared" ref="U3:U26" si="5">PI()/6*M3^3/K3*SQRT((9*N3^2)/M3^2+L3^2/K3^2)</f>
        <v>21.511605992414601</v>
      </c>
      <c r="V3" s="22">
        <f t="shared" ref="V3:V63" si="6">PI()*(M3^2)/(6*(K3^2))*SQRT(M3^2*N3^2+9*K3^2*N3^2)</f>
        <v>21.540410353306811</v>
      </c>
      <c r="W3" s="22">
        <f t="shared" ref="W3:W26" si="7">SQRT(T3/PI())*2</f>
        <v>12.140626216614496</v>
      </c>
      <c r="X3" s="22">
        <f t="shared" ref="X3:X26" si="8">J3*K3*0.001</f>
        <v>13.075146</v>
      </c>
      <c r="Y3" s="22">
        <f t="shared" ref="Y3:Y63" si="9">S3*J3*6*0.00001</f>
        <v>90.817565418408265</v>
      </c>
      <c r="Z3" s="22">
        <f t="shared" ref="Z3:Z63" si="10">Y3*0.06</f>
        <v>5.4490539251044954</v>
      </c>
      <c r="AA3" s="22">
        <f t="shared" ref="AA3:AA72" si="11">X3*4.712</f>
        <v>61.610087952000001</v>
      </c>
      <c r="AB3" s="22">
        <f t="shared" ref="AB3:AB72" si="12">AA3*0.06</f>
        <v>3.6966052771199998</v>
      </c>
      <c r="AC3" s="23">
        <v>2.4300000000000002</v>
      </c>
      <c r="AD3" s="2">
        <f t="shared" ref="AD3:AD72" si="13">(AC3*K3/S3)*277.77777</f>
        <v>5.830847763129408</v>
      </c>
      <c r="AE3" s="2"/>
      <c r="AF3" s="24">
        <v>3.64</v>
      </c>
      <c r="AG3" s="25">
        <f t="shared" ref="AG3:AG11" si="14">AF3*278000000/S3/1000</f>
        <v>164.46090721754319</v>
      </c>
      <c r="AH3" s="26">
        <f t="shared" ref="AH3:AH11" si="15">1/(AG3/J3)</f>
        <v>1.4957961996074831</v>
      </c>
      <c r="AI3" s="27">
        <f t="shared" ref="AI3:AI11" si="16">AG3*K3*0.001</f>
        <v>8.7412616795196385</v>
      </c>
      <c r="AJ3" s="28"/>
      <c r="AK3" s="28"/>
      <c r="AL3" s="28"/>
    </row>
    <row r="4" spans="1:39" ht="13" x14ac:dyDescent="0.15">
      <c r="A4" s="12">
        <v>1</v>
      </c>
      <c r="B4" s="13" t="s">
        <v>32</v>
      </c>
      <c r="C4" s="13"/>
      <c r="D4" s="12" t="s">
        <v>33</v>
      </c>
      <c r="E4" s="12" t="s">
        <v>33</v>
      </c>
      <c r="F4" s="12"/>
      <c r="G4" s="12"/>
      <c r="H4" s="12">
        <v>1</v>
      </c>
      <c r="I4" s="12">
        <v>4</v>
      </c>
      <c r="J4" s="14">
        <v>271</v>
      </c>
      <c r="K4" s="15">
        <v>47.914999999999999</v>
      </c>
      <c r="L4" s="16">
        <v>0.97399999999999998</v>
      </c>
      <c r="M4" s="17">
        <v>19.623999999999999</v>
      </c>
      <c r="N4" s="14">
        <v>1.2</v>
      </c>
      <c r="O4" s="17"/>
      <c r="P4" s="18">
        <f t="shared" si="0"/>
        <v>170.72213827829719</v>
      </c>
      <c r="Q4" s="19">
        <f t="shared" si="1"/>
        <v>1.5873746822350483</v>
      </c>
      <c r="R4" s="20">
        <f t="shared" si="2"/>
        <v>8.1801512556046099</v>
      </c>
      <c r="S4" s="21">
        <f t="shared" si="3"/>
        <v>3956.956062129389</v>
      </c>
      <c r="T4" s="22">
        <f t="shared" si="4"/>
        <v>82.582825047049752</v>
      </c>
      <c r="U4" s="22">
        <f t="shared" si="5"/>
        <v>15.242447417909366</v>
      </c>
      <c r="V4" s="22">
        <f t="shared" si="6"/>
        <v>15.290248674101539</v>
      </c>
      <c r="W4" s="22">
        <f t="shared" si="7"/>
        <v>10.254156160594064</v>
      </c>
      <c r="X4" s="22">
        <f t="shared" si="8"/>
        <v>12.984965000000001</v>
      </c>
      <c r="Y4" s="22">
        <f t="shared" si="9"/>
        <v>64.340105570223884</v>
      </c>
      <c r="Z4" s="22">
        <f t="shared" si="10"/>
        <v>3.8604063342134327</v>
      </c>
      <c r="AA4" s="22">
        <f t="shared" si="11"/>
        <v>61.185155080000001</v>
      </c>
      <c r="AB4" s="22">
        <f t="shared" si="12"/>
        <v>3.6711093047999999</v>
      </c>
      <c r="AC4" s="23">
        <v>2.4300000000000002</v>
      </c>
      <c r="AD4" s="2">
        <f t="shared" si="13"/>
        <v>8.1736121368508954</v>
      </c>
      <c r="AE4" s="2"/>
      <c r="AF4" s="24">
        <v>3.64</v>
      </c>
      <c r="AG4" s="25">
        <f t="shared" si="14"/>
        <v>255.73192729753163</v>
      </c>
      <c r="AH4" s="26">
        <f t="shared" si="15"/>
        <v>1.0597034279755955</v>
      </c>
      <c r="AI4" s="27">
        <f t="shared" si="16"/>
        <v>12.253395296461228</v>
      </c>
      <c r="AJ4" s="28"/>
      <c r="AK4" s="28"/>
      <c r="AL4" s="28"/>
    </row>
    <row r="5" spans="1:39" ht="13" x14ac:dyDescent="0.15">
      <c r="A5" s="12">
        <v>1</v>
      </c>
      <c r="B5" s="13" t="s">
        <v>32</v>
      </c>
      <c r="C5" s="13"/>
      <c r="D5" s="12" t="s">
        <v>33</v>
      </c>
      <c r="E5" s="12" t="s">
        <v>33</v>
      </c>
      <c r="F5" s="12"/>
      <c r="G5" s="12"/>
      <c r="H5" s="12">
        <v>1</v>
      </c>
      <c r="I5" s="12">
        <v>4</v>
      </c>
      <c r="J5" s="14">
        <v>369</v>
      </c>
      <c r="K5" s="15">
        <v>34.664000000000001</v>
      </c>
      <c r="L5" s="16">
        <v>0.64400000000000002</v>
      </c>
      <c r="M5" s="17">
        <v>17.370999999999999</v>
      </c>
      <c r="N5" s="14">
        <v>0.94199999999999995</v>
      </c>
      <c r="O5" s="17"/>
      <c r="P5" s="18">
        <f t="shared" si="0"/>
        <v>246.13761400432949</v>
      </c>
      <c r="Q5" s="19">
        <f t="shared" si="1"/>
        <v>1.4991613593585471</v>
      </c>
      <c r="R5" s="20">
        <f t="shared" si="2"/>
        <v>8.5321142518460782</v>
      </c>
      <c r="S5" s="21">
        <f t="shared" si="3"/>
        <v>2744.5622349622577</v>
      </c>
      <c r="T5" s="22">
        <f t="shared" si="4"/>
        <v>79.17615494352232</v>
      </c>
      <c r="U5" s="22">
        <f t="shared" si="5"/>
        <v>12.964486278013915</v>
      </c>
      <c r="V5" s="22">
        <f t="shared" si="6"/>
        <v>13.059236771564906</v>
      </c>
      <c r="W5" s="22">
        <f t="shared" si="7"/>
        <v>10.040428849116509</v>
      </c>
      <c r="X5" s="22">
        <f t="shared" si="8"/>
        <v>12.791016000000001</v>
      </c>
      <c r="Y5" s="22">
        <f t="shared" si="9"/>
        <v>60.764607882064389</v>
      </c>
      <c r="Z5" s="22">
        <f t="shared" si="10"/>
        <v>3.6458764729238631</v>
      </c>
      <c r="AA5" s="22">
        <f t="shared" si="11"/>
        <v>60.271267391999999</v>
      </c>
      <c r="AB5" s="22">
        <f t="shared" si="12"/>
        <v>3.6162760435199997</v>
      </c>
      <c r="AC5" s="23">
        <v>2.4300000000000002</v>
      </c>
      <c r="AD5" s="2">
        <f t="shared" si="13"/>
        <v>8.5252937779245386</v>
      </c>
      <c r="AE5" s="2"/>
      <c r="AF5" s="24">
        <v>3.64</v>
      </c>
      <c r="AG5" s="25">
        <f t="shared" si="14"/>
        <v>368.69996501060052</v>
      </c>
      <c r="AH5" s="26">
        <f t="shared" si="15"/>
        <v>1.0008137646267226</v>
      </c>
      <c r="AI5" s="27">
        <f t="shared" si="16"/>
        <v>12.780615587127457</v>
      </c>
      <c r="AJ5" s="28"/>
      <c r="AK5" s="28"/>
      <c r="AL5" s="28"/>
    </row>
    <row r="6" spans="1:39" ht="13" x14ac:dyDescent="0.15">
      <c r="A6" s="12">
        <v>2</v>
      </c>
      <c r="B6" s="13" t="s">
        <v>32</v>
      </c>
      <c r="C6" s="13"/>
      <c r="D6" s="12" t="s">
        <v>33</v>
      </c>
      <c r="E6" s="12" t="s">
        <v>33</v>
      </c>
      <c r="F6" s="12"/>
      <c r="G6" s="12"/>
      <c r="H6" s="12">
        <v>1</v>
      </c>
      <c r="I6" s="12">
        <v>4</v>
      </c>
      <c r="J6" s="14">
        <v>306.3</v>
      </c>
      <c r="K6" s="15">
        <v>40.115000000000002</v>
      </c>
      <c r="L6" s="16">
        <v>0.82599999999999996</v>
      </c>
      <c r="M6" s="17">
        <v>22.06</v>
      </c>
      <c r="N6" s="14">
        <v>0.94499999999999995</v>
      </c>
      <c r="O6" s="17"/>
      <c r="P6" s="18">
        <f t="shared" si="0"/>
        <v>120.18103031020462</v>
      </c>
      <c r="Q6" s="19">
        <f t="shared" si="1"/>
        <v>2.5486551347529258</v>
      </c>
      <c r="R6" s="20">
        <f t="shared" si="2"/>
        <v>4.8210620308938585</v>
      </c>
      <c r="S6" s="21">
        <f t="shared" si="3"/>
        <v>5621.0202080672261</v>
      </c>
      <c r="T6" s="22">
        <f t="shared" si="4"/>
        <v>140.12265257552602</v>
      </c>
      <c r="U6" s="22">
        <f t="shared" si="5"/>
        <v>18.237279375384713</v>
      </c>
      <c r="V6" s="22">
        <f t="shared" si="6"/>
        <v>18.307641929980893</v>
      </c>
      <c r="W6" s="22">
        <f t="shared" si="7"/>
        <v>13.357009484624397</v>
      </c>
      <c r="X6" s="22">
        <f t="shared" si="8"/>
        <v>12.287224500000001</v>
      </c>
      <c r="Y6" s="22">
        <f t="shared" si="9"/>
        <v>103.30310938385949</v>
      </c>
      <c r="Z6" s="22">
        <f t="shared" si="10"/>
        <v>6.1981865630315696</v>
      </c>
      <c r="AA6" s="22">
        <f t="shared" si="11"/>
        <v>57.897401844000001</v>
      </c>
      <c r="AB6" s="22">
        <f t="shared" si="12"/>
        <v>3.47384411064</v>
      </c>
      <c r="AC6" s="23">
        <v>2.4300000000000002</v>
      </c>
      <c r="AD6" s="2">
        <f t="shared" si="13"/>
        <v>4.8172081294006022</v>
      </c>
      <c r="AE6" s="2"/>
      <c r="AF6" s="24">
        <v>3.64</v>
      </c>
      <c r="AG6" s="25">
        <f t="shared" si="14"/>
        <v>180.02425939470982</v>
      </c>
      <c r="AH6" s="26">
        <f t="shared" si="15"/>
        <v>1.7014373564422003</v>
      </c>
      <c r="AI6" s="27">
        <f t="shared" si="16"/>
        <v>7.2216731656187854</v>
      </c>
      <c r="AJ6" s="28"/>
      <c r="AK6" s="28"/>
      <c r="AL6" s="28"/>
    </row>
    <row r="7" spans="1:39" ht="13" x14ac:dyDescent="0.15">
      <c r="A7" s="12">
        <v>2</v>
      </c>
      <c r="B7" s="13" t="s">
        <v>32</v>
      </c>
      <c r="C7" s="13"/>
      <c r="D7" s="12" t="s">
        <v>33</v>
      </c>
      <c r="E7" s="12" t="s">
        <v>33</v>
      </c>
      <c r="F7" s="12"/>
      <c r="G7" s="12"/>
      <c r="H7" s="12">
        <v>1</v>
      </c>
      <c r="I7" s="12">
        <v>4</v>
      </c>
      <c r="J7" s="14">
        <v>396.1</v>
      </c>
      <c r="K7" s="15">
        <v>32.767000000000003</v>
      </c>
      <c r="L7" s="16">
        <v>0.40500000000000003</v>
      </c>
      <c r="M7" s="17">
        <v>19.297000000000001</v>
      </c>
      <c r="N7" s="14">
        <v>0.95499999999999996</v>
      </c>
      <c r="O7" s="17"/>
      <c r="P7" s="18">
        <f t="shared" si="0"/>
        <v>179.54902728855953</v>
      </c>
      <c r="Q7" s="19">
        <f t="shared" si="1"/>
        <v>2.2060826838310512</v>
      </c>
      <c r="R7" s="20">
        <f t="shared" si="2"/>
        <v>5.8832829771642308</v>
      </c>
      <c r="S7" s="21">
        <f t="shared" si="3"/>
        <v>3762.426397968261</v>
      </c>
      <c r="T7" s="22">
        <f t="shared" si="4"/>
        <v>114.82364567913635</v>
      </c>
      <c r="U7" s="22">
        <f t="shared" si="5"/>
        <v>17.106687329357836</v>
      </c>
      <c r="V7" s="22">
        <f t="shared" si="6"/>
        <v>17.373082617805427</v>
      </c>
      <c r="W7" s="22">
        <f t="shared" si="7"/>
        <v>12.091236758468309</v>
      </c>
      <c r="X7" s="22">
        <f t="shared" si="8"/>
        <v>12.979008700000003</v>
      </c>
      <c r="Y7" s="22">
        <f t="shared" si="9"/>
        <v>89.417825774113695</v>
      </c>
      <c r="Z7" s="22">
        <f t="shared" si="10"/>
        <v>5.3650695464468212</v>
      </c>
      <c r="AA7" s="22">
        <f t="shared" si="11"/>
        <v>61.157088994400013</v>
      </c>
      <c r="AB7" s="22">
        <f t="shared" si="12"/>
        <v>3.6694253396640004</v>
      </c>
      <c r="AC7" s="23">
        <v>2.4300000000000002</v>
      </c>
      <c r="AD7" s="2">
        <f t="shared" si="13"/>
        <v>5.8785799484735275</v>
      </c>
      <c r="AE7" s="2"/>
      <c r="AF7" s="24">
        <v>3.64</v>
      </c>
      <c r="AG7" s="25">
        <f t="shared" si="14"/>
        <v>268.95409848985872</v>
      </c>
      <c r="AH7" s="26">
        <f t="shared" si="15"/>
        <v>1.4727420114586411</v>
      </c>
      <c r="AI7" s="27">
        <f t="shared" si="16"/>
        <v>8.8128189452172006</v>
      </c>
      <c r="AJ7" s="28"/>
      <c r="AK7" s="28"/>
      <c r="AL7" s="28"/>
    </row>
    <row r="8" spans="1:39" ht="13" x14ac:dyDescent="0.15">
      <c r="A8" s="12">
        <v>2</v>
      </c>
      <c r="B8" s="13" t="s">
        <v>32</v>
      </c>
      <c r="C8" s="13"/>
      <c r="D8" s="12" t="s">
        <v>33</v>
      </c>
      <c r="E8" s="12" t="s">
        <v>33</v>
      </c>
      <c r="F8" s="12"/>
      <c r="G8" s="12"/>
      <c r="H8" s="12">
        <v>1</v>
      </c>
      <c r="I8" s="12">
        <v>4</v>
      </c>
      <c r="J8" s="14">
        <f>872.4</f>
        <v>872.4</v>
      </c>
      <c r="K8" s="29">
        <f>120.134*0.345</f>
        <v>41.44623</v>
      </c>
      <c r="L8" s="30">
        <f>7.515*0.345</f>
        <v>2.5926749999999998</v>
      </c>
      <c r="M8" s="17">
        <f>66.601*0.345</f>
        <v>22.977345</v>
      </c>
      <c r="N8" s="31">
        <f>2.209*0.345</f>
        <v>0.76210499999999992</v>
      </c>
      <c r="O8" s="17"/>
      <c r="P8" s="18">
        <f t="shared" si="0"/>
        <v>106.35377552009935</v>
      </c>
      <c r="Q8" s="19">
        <f t="shared" si="1"/>
        <v>8.2028117547658557</v>
      </c>
      <c r="R8" s="20">
        <f t="shared" si="2"/>
        <v>4.4079630415744067</v>
      </c>
      <c r="S8" s="21">
        <f t="shared" si="3"/>
        <v>6351.8196387144963</v>
      </c>
      <c r="T8" s="22">
        <f t="shared" si="4"/>
        <v>153.25446098992589</v>
      </c>
      <c r="U8" s="22">
        <f t="shared" si="5"/>
        <v>18.012449644840164</v>
      </c>
      <c r="V8" s="22">
        <f t="shared" si="6"/>
        <v>15.507473737510882</v>
      </c>
      <c r="W8" s="22">
        <f t="shared" si="7"/>
        <v>13.968881134129749</v>
      </c>
      <c r="X8" s="22">
        <f t="shared" si="8"/>
        <v>36.157691052000004</v>
      </c>
      <c r="Y8" s="22">
        <f t="shared" si="9"/>
        <v>332.47964716887157</v>
      </c>
      <c r="Z8" s="22">
        <f t="shared" si="10"/>
        <v>19.948778830132294</v>
      </c>
      <c r="AA8" s="22">
        <f t="shared" si="11"/>
        <v>170.37504023702402</v>
      </c>
      <c r="AB8" s="22">
        <f t="shared" si="12"/>
        <v>10.222502414221442</v>
      </c>
      <c r="AC8" s="23">
        <v>2.4300000000000002</v>
      </c>
      <c r="AD8" s="2">
        <f t="shared" si="13"/>
        <v>4.4044393666581154</v>
      </c>
      <c r="AE8" s="2"/>
      <c r="AF8" s="32">
        <v>3.64</v>
      </c>
      <c r="AG8" s="22">
        <f t="shared" si="14"/>
        <v>159.3118283510953</v>
      </c>
      <c r="AH8" s="33">
        <f t="shared" si="15"/>
        <v>5.4760529022200632</v>
      </c>
      <c r="AI8" s="2">
        <f t="shared" si="16"/>
        <v>6.6028746795600162</v>
      </c>
      <c r="AJ8" s="28"/>
      <c r="AK8" s="28"/>
      <c r="AL8" s="28"/>
    </row>
    <row r="9" spans="1:39" ht="13" x14ac:dyDescent="0.15">
      <c r="A9" s="12">
        <v>3</v>
      </c>
      <c r="B9" s="13" t="s">
        <v>32</v>
      </c>
      <c r="C9" s="13"/>
      <c r="D9" s="12" t="s">
        <v>34</v>
      </c>
      <c r="E9" s="12" t="s">
        <v>34</v>
      </c>
      <c r="F9" s="12"/>
      <c r="G9" s="12"/>
      <c r="H9" s="12">
        <v>1</v>
      </c>
      <c r="I9" s="12">
        <v>4</v>
      </c>
      <c r="J9" s="14">
        <v>175</v>
      </c>
      <c r="K9" s="15">
        <v>58</v>
      </c>
      <c r="L9" s="30"/>
      <c r="M9" s="17">
        <v>25.12</v>
      </c>
      <c r="N9" s="31"/>
      <c r="O9" s="17"/>
      <c r="P9" s="18">
        <f t="shared" si="0"/>
        <v>81.394215563001595</v>
      </c>
      <c r="Q9" s="19">
        <f t="shared" si="1"/>
        <v>2.1500299350455032</v>
      </c>
      <c r="R9" s="20">
        <f t="shared" si="2"/>
        <v>4.7208645026540923</v>
      </c>
      <c r="S9" s="21">
        <f t="shared" si="3"/>
        <v>8299.6069846893679</v>
      </c>
      <c r="T9" s="22">
        <f t="shared" si="4"/>
        <v>143.0966721498167</v>
      </c>
      <c r="U9" s="22">
        <f t="shared" si="5"/>
        <v>0</v>
      </c>
      <c r="V9" s="22">
        <f t="shared" si="6"/>
        <v>0</v>
      </c>
      <c r="W9" s="22">
        <f t="shared" si="7"/>
        <v>13.498012509297414</v>
      </c>
      <c r="X9" s="22">
        <f t="shared" si="8"/>
        <v>10.15</v>
      </c>
      <c r="Y9" s="22">
        <f t="shared" si="9"/>
        <v>87.145873339238364</v>
      </c>
      <c r="Z9" s="22">
        <f t="shared" si="10"/>
        <v>5.2287524003543018</v>
      </c>
      <c r="AA9" s="22">
        <f t="shared" si="11"/>
        <v>47.826799999999999</v>
      </c>
      <c r="AB9" s="22">
        <f t="shared" si="12"/>
        <v>2.8696079999999999</v>
      </c>
      <c r="AC9" s="23">
        <v>2.4300000000000002</v>
      </c>
      <c r="AD9" s="2">
        <f t="shared" si="13"/>
        <v>4.7170906979115559</v>
      </c>
      <c r="AE9" s="2"/>
      <c r="AF9" s="24">
        <v>3.64</v>
      </c>
      <c r="AG9" s="25">
        <f t="shared" si="14"/>
        <v>121.92384553470197</v>
      </c>
      <c r="AH9" s="26">
        <f t="shared" si="15"/>
        <v>1.4353221819122453</v>
      </c>
      <c r="AI9" s="27">
        <f t="shared" si="16"/>
        <v>7.0715830410127145</v>
      </c>
      <c r="AJ9" s="28"/>
      <c r="AK9" s="28"/>
      <c r="AL9" s="28"/>
    </row>
    <row r="10" spans="1:39" ht="13" x14ac:dyDescent="0.15">
      <c r="A10" s="12">
        <v>4</v>
      </c>
      <c r="B10" s="13" t="s">
        <v>32</v>
      </c>
      <c r="C10" s="13"/>
      <c r="D10" s="12" t="s">
        <v>34</v>
      </c>
      <c r="E10" s="12" t="s">
        <v>34</v>
      </c>
      <c r="F10" s="12"/>
      <c r="G10" s="12"/>
      <c r="H10" s="12">
        <v>1</v>
      </c>
      <c r="I10" s="12">
        <v>6</v>
      </c>
      <c r="J10" s="12">
        <v>463.3</v>
      </c>
      <c r="K10" s="15">
        <v>38</v>
      </c>
      <c r="L10" s="30"/>
      <c r="M10" s="34">
        <v>22</v>
      </c>
      <c r="N10" s="35"/>
      <c r="O10" s="17"/>
      <c r="P10" s="18">
        <f t="shared" si="0"/>
        <v>171.02998245963096</v>
      </c>
      <c r="Q10" s="19">
        <f t="shared" si="1"/>
        <v>2.7088817605963031</v>
      </c>
      <c r="R10" s="20">
        <f t="shared" si="2"/>
        <v>6.4991393334659762</v>
      </c>
      <c r="S10" s="21">
        <f t="shared" si="3"/>
        <v>5575.2797625706862</v>
      </c>
      <c r="T10" s="22">
        <f t="shared" si="4"/>
        <v>146.71788848870227</v>
      </c>
      <c r="U10" s="22">
        <f t="shared" si="5"/>
        <v>0</v>
      </c>
      <c r="V10" s="22">
        <f t="shared" si="6"/>
        <v>0</v>
      </c>
      <c r="W10" s="22">
        <f t="shared" si="7"/>
        <v>13.667736372342702</v>
      </c>
      <c r="X10" s="22">
        <f t="shared" si="8"/>
        <v>17.605400000000003</v>
      </c>
      <c r="Y10" s="22">
        <f t="shared" si="9"/>
        <v>154.98162683993993</v>
      </c>
      <c r="Z10" s="22">
        <f t="shared" si="10"/>
        <v>9.298897610396395</v>
      </c>
      <c r="AA10" s="22">
        <f t="shared" si="11"/>
        <v>82.956644800000007</v>
      </c>
      <c r="AB10" s="22">
        <f t="shared" si="12"/>
        <v>4.9773986880000001</v>
      </c>
      <c r="AC10" s="23">
        <v>3.43</v>
      </c>
      <c r="AD10" s="2">
        <f t="shared" si="13"/>
        <v>6.4939439962930408</v>
      </c>
      <c r="AE10" s="2"/>
      <c r="AF10" s="24">
        <v>4.99</v>
      </c>
      <c r="AG10" s="25">
        <f t="shared" si="14"/>
        <v>248.81621354914245</v>
      </c>
      <c r="AH10" s="26">
        <f t="shared" si="15"/>
        <v>1.8620169216122886</v>
      </c>
      <c r="AI10" s="27">
        <f t="shared" si="16"/>
        <v>9.4550161148674121</v>
      </c>
      <c r="AJ10" s="28"/>
      <c r="AK10" s="28"/>
      <c r="AL10" s="28"/>
    </row>
    <row r="11" spans="1:39" ht="13" x14ac:dyDescent="0.15">
      <c r="A11" s="12">
        <v>5</v>
      </c>
      <c r="B11" s="13" t="s">
        <v>32</v>
      </c>
      <c r="C11" s="13"/>
      <c r="D11" s="12" t="s">
        <v>34</v>
      </c>
      <c r="E11" s="12" t="s">
        <v>34</v>
      </c>
      <c r="F11" s="12"/>
      <c r="G11" s="12"/>
      <c r="H11" s="12">
        <v>1</v>
      </c>
      <c r="I11" s="12">
        <v>4</v>
      </c>
      <c r="J11" s="12">
        <v>173.3</v>
      </c>
      <c r="K11" s="15">
        <v>45.1</v>
      </c>
      <c r="L11" s="30"/>
      <c r="M11" s="34">
        <v>22.6</v>
      </c>
      <c r="N11" s="35"/>
      <c r="O11" s="17"/>
      <c r="P11" s="18">
        <f t="shared" si="0"/>
        <v>111.77048353725074</v>
      </c>
      <c r="Q11" s="19">
        <f t="shared" si="1"/>
        <v>1.5504987946325093</v>
      </c>
      <c r="R11" s="20">
        <f t="shared" si="2"/>
        <v>5.0408488075300086</v>
      </c>
      <c r="S11" s="21">
        <f t="shared" si="3"/>
        <v>6043.992820115669</v>
      </c>
      <c r="T11" s="22">
        <f t="shared" si="4"/>
        <v>134.01314457019222</v>
      </c>
      <c r="U11" s="22">
        <f t="shared" si="5"/>
        <v>0</v>
      </c>
      <c r="V11" s="22">
        <f t="shared" si="6"/>
        <v>0</v>
      </c>
      <c r="W11" s="22">
        <f t="shared" si="7"/>
        <v>13.062573834473783</v>
      </c>
      <c r="X11" s="22">
        <f t="shared" si="8"/>
        <v>7.8158300000000009</v>
      </c>
      <c r="Y11" s="22">
        <f t="shared" si="9"/>
        <v>62.845437343562736</v>
      </c>
      <c r="Z11" s="22">
        <f t="shared" si="10"/>
        <v>3.7707262406137638</v>
      </c>
      <c r="AA11" s="22">
        <f t="shared" si="11"/>
        <v>36.828190960000001</v>
      </c>
      <c r="AB11" s="22">
        <f t="shared" si="12"/>
        <v>2.2096914576</v>
      </c>
      <c r="AC11" s="23">
        <v>2.4300000000000002</v>
      </c>
      <c r="AD11" s="2">
        <f t="shared" si="13"/>
        <v>5.0368192110174279</v>
      </c>
      <c r="AE11" s="2"/>
      <c r="AF11" s="24">
        <v>3.64</v>
      </c>
      <c r="AG11" s="25">
        <f t="shared" si="14"/>
        <v>167.42574488707515</v>
      </c>
      <c r="AH11" s="26">
        <f t="shared" si="15"/>
        <v>1.0350857337793953</v>
      </c>
      <c r="AI11" s="27">
        <f t="shared" si="16"/>
        <v>7.5509010944070898</v>
      </c>
      <c r="AJ11" s="28"/>
      <c r="AK11" s="28"/>
      <c r="AL11" s="28"/>
    </row>
    <row r="12" spans="1:39" ht="13" x14ac:dyDescent="0.15">
      <c r="A12" s="36">
        <v>43798</v>
      </c>
      <c r="B12" s="13" t="s">
        <v>32</v>
      </c>
      <c r="C12" s="13"/>
      <c r="D12" s="12" t="s">
        <v>33</v>
      </c>
      <c r="E12" s="12" t="s">
        <v>33</v>
      </c>
      <c r="F12" s="12"/>
      <c r="G12" s="12"/>
      <c r="H12" s="12">
        <v>2</v>
      </c>
      <c r="I12" s="12">
        <v>2</v>
      </c>
      <c r="J12" s="12">
        <v>1069</v>
      </c>
      <c r="K12" s="15">
        <f>102.432*0.345</f>
        <v>35.339039999999997</v>
      </c>
      <c r="L12" s="16">
        <f>14.017*0.345</f>
        <v>4.8358649999999992</v>
      </c>
      <c r="M12" s="34">
        <v>17.933</v>
      </c>
      <c r="N12" s="12">
        <v>1.268</v>
      </c>
      <c r="O12" s="17"/>
      <c r="P12" s="18">
        <f t="shared" si="0"/>
        <v>220.95232196022198</v>
      </c>
      <c r="Q12" s="19">
        <f t="shared" si="1"/>
        <v>4.8381478434630436</v>
      </c>
      <c r="R12" s="20">
        <f t="shared" si="2"/>
        <v>7.8082429438451628</v>
      </c>
      <c r="S12" s="21">
        <f t="shared" si="3"/>
        <v>3019.6559786328744</v>
      </c>
      <c r="T12" s="22">
        <f t="shared" si="4"/>
        <v>85.448160975308738</v>
      </c>
      <c r="U12" s="22">
        <f t="shared" si="5"/>
        <v>21.569840784694609</v>
      </c>
      <c r="V12" s="22">
        <f t="shared" si="6"/>
        <v>18.382990054635297</v>
      </c>
      <c r="W12" s="22">
        <f t="shared" si="7"/>
        <v>10.43053103052088</v>
      </c>
      <c r="X12" s="22">
        <f t="shared" si="8"/>
        <v>37.777433760000001</v>
      </c>
      <c r="Y12" s="22">
        <f t="shared" si="9"/>
        <v>193.68073446951257</v>
      </c>
      <c r="Z12" s="22">
        <f t="shared" si="10"/>
        <v>11.620844068170754</v>
      </c>
      <c r="AA12" s="22">
        <f t="shared" si="11"/>
        <v>178.00726787712</v>
      </c>
      <c r="AB12" s="22">
        <f t="shared" si="12"/>
        <v>10.680436072627199</v>
      </c>
      <c r="AC12" s="37">
        <v>2.4</v>
      </c>
      <c r="AD12" s="2">
        <f t="shared" si="13"/>
        <v>7.8020011243149074</v>
      </c>
      <c r="AE12" s="2"/>
      <c r="AF12" s="27"/>
      <c r="AG12" s="25"/>
      <c r="AH12" s="26"/>
      <c r="AI12" s="27"/>
      <c r="AJ12" s="28"/>
      <c r="AK12" s="28"/>
      <c r="AL12" s="28"/>
    </row>
    <row r="13" spans="1:39" ht="13" x14ac:dyDescent="0.15">
      <c r="A13" s="36">
        <v>43798</v>
      </c>
      <c r="B13" s="13" t="s">
        <v>32</v>
      </c>
      <c r="C13" s="13"/>
      <c r="D13" s="12" t="s">
        <v>33</v>
      </c>
      <c r="E13" s="12" t="s">
        <v>33</v>
      </c>
      <c r="F13" s="12"/>
      <c r="G13" s="12"/>
      <c r="H13" s="12">
        <v>2</v>
      </c>
      <c r="I13" s="12">
        <v>3.8</v>
      </c>
      <c r="J13" s="12">
        <v>411</v>
      </c>
      <c r="K13" s="15">
        <v>34.962000000000003</v>
      </c>
      <c r="L13" s="16">
        <v>1.075</v>
      </c>
      <c r="M13" s="34">
        <v>18.21</v>
      </c>
      <c r="N13" s="12">
        <v>0.502</v>
      </c>
      <c r="O13" s="34">
        <v>59.4</v>
      </c>
      <c r="P13" s="18">
        <f t="shared" si="0"/>
        <v>313.36755679379627</v>
      </c>
      <c r="Q13" s="19">
        <f t="shared" si="1"/>
        <v>1.3115588742023103</v>
      </c>
      <c r="R13" s="20">
        <f t="shared" si="2"/>
        <v>10.955956520624706</v>
      </c>
      <c r="S13" s="21">
        <f t="shared" si="3"/>
        <v>3161.7567885368744</v>
      </c>
      <c r="T13" s="22">
        <f t="shared" si="4"/>
        <v>90.434093831499169</v>
      </c>
      <c r="U13" s="22">
        <f t="shared" si="5"/>
        <v>7.9792440315026276</v>
      </c>
      <c r="V13" s="22">
        <f t="shared" si="6"/>
        <v>7.5909468630126034</v>
      </c>
      <c r="W13" s="22">
        <f t="shared" si="7"/>
        <v>10.730529551637002</v>
      </c>
      <c r="X13" s="22">
        <f t="shared" si="8"/>
        <v>14.369382000000002</v>
      </c>
      <c r="Y13" s="22">
        <f t="shared" si="9"/>
        <v>77.968922405319333</v>
      </c>
      <c r="Z13" s="22">
        <f t="shared" si="10"/>
        <v>4.67813534431916</v>
      </c>
      <c r="AA13" s="22">
        <f t="shared" si="11"/>
        <v>67.708527984</v>
      </c>
      <c r="AB13" s="22">
        <f t="shared" si="12"/>
        <v>4.06251167904</v>
      </c>
      <c r="AC13" s="38">
        <f t="shared" ref="AC13:AC72" si="17">O13*0.06</f>
        <v>3.5639999999999996</v>
      </c>
      <c r="AD13" s="2">
        <f t="shared" si="13"/>
        <v>10.947198455093849</v>
      </c>
      <c r="AE13" s="2"/>
      <c r="AF13" s="2"/>
      <c r="AG13" s="2"/>
      <c r="AH13" s="2"/>
      <c r="AI13" s="2"/>
      <c r="AJ13" s="28"/>
      <c r="AK13" s="28"/>
      <c r="AL13" s="28"/>
    </row>
    <row r="14" spans="1:39" ht="13" x14ac:dyDescent="0.15">
      <c r="A14" s="36">
        <v>43798</v>
      </c>
      <c r="B14" s="13" t="s">
        <v>32</v>
      </c>
      <c r="C14" s="13"/>
      <c r="D14" s="12" t="s">
        <v>33</v>
      </c>
      <c r="E14" s="12" t="s">
        <v>33</v>
      </c>
      <c r="F14" s="12"/>
      <c r="G14" s="12"/>
      <c r="H14" s="12">
        <v>2</v>
      </c>
      <c r="I14" s="12">
        <v>5.75</v>
      </c>
      <c r="J14" s="12">
        <v>608</v>
      </c>
      <c r="K14" s="15">
        <v>32.316000000000003</v>
      </c>
      <c r="L14" s="16">
        <v>1.298</v>
      </c>
      <c r="M14" s="34">
        <v>17.428999999999998</v>
      </c>
      <c r="N14" s="12">
        <v>1.2450000000000001</v>
      </c>
      <c r="O14" s="34">
        <v>80</v>
      </c>
      <c r="P14" s="18">
        <f t="shared" si="0"/>
        <v>481.36000309733242</v>
      </c>
      <c r="Q14" s="19">
        <f t="shared" si="1"/>
        <v>1.2630879094394982</v>
      </c>
      <c r="R14" s="20">
        <f t="shared" si="2"/>
        <v>15.555629860093395</v>
      </c>
      <c r="S14" s="21">
        <f t="shared" si="3"/>
        <v>2772.145569664583</v>
      </c>
      <c r="T14" s="22">
        <f t="shared" si="4"/>
        <v>85.782447384100223</v>
      </c>
      <c r="U14" s="22">
        <f t="shared" si="5"/>
        <v>18.703117941155639</v>
      </c>
      <c r="V14" s="22">
        <f t="shared" si="6"/>
        <v>18.677712019398687</v>
      </c>
      <c r="W14" s="22">
        <f t="shared" si="7"/>
        <v>10.450914039145085</v>
      </c>
      <c r="X14" s="22">
        <f t="shared" si="8"/>
        <v>19.648128</v>
      </c>
      <c r="Y14" s="22">
        <f t="shared" si="9"/>
        <v>101.127870381364</v>
      </c>
      <c r="Z14" s="22">
        <f t="shared" si="10"/>
        <v>6.06767222288184</v>
      </c>
      <c r="AA14" s="22">
        <f t="shared" si="11"/>
        <v>92.581979136000001</v>
      </c>
      <c r="AB14" s="22">
        <f t="shared" si="12"/>
        <v>5.5549187481599995</v>
      </c>
      <c r="AC14" s="38">
        <f t="shared" si="17"/>
        <v>4.8</v>
      </c>
      <c r="AD14" s="2">
        <f t="shared" si="13"/>
        <v>15.543194868640844</v>
      </c>
      <c r="AE14" s="2"/>
      <c r="AF14" s="2"/>
      <c r="AG14" s="2"/>
      <c r="AH14" s="2"/>
      <c r="AI14" s="2"/>
      <c r="AJ14" s="28"/>
      <c r="AK14" s="28"/>
      <c r="AL14" s="28"/>
    </row>
    <row r="15" spans="1:39" ht="13" x14ac:dyDescent="0.15">
      <c r="A15" s="36">
        <v>43808</v>
      </c>
      <c r="B15" s="13" t="s">
        <v>32</v>
      </c>
      <c r="C15" s="13"/>
      <c r="D15" s="12" t="s">
        <v>34</v>
      </c>
      <c r="E15" s="12" t="s">
        <v>33</v>
      </c>
      <c r="F15" s="12"/>
      <c r="G15" s="12"/>
      <c r="H15" s="12">
        <v>2</v>
      </c>
      <c r="I15" s="12">
        <v>4</v>
      </c>
      <c r="J15" s="12">
        <v>301</v>
      </c>
      <c r="K15" s="15">
        <v>52.018999999999998</v>
      </c>
      <c r="L15" s="16">
        <v>1.885</v>
      </c>
      <c r="M15" s="34">
        <v>22.657</v>
      </c>
      <c r="N15" s="12">
        <v>1.681</v>
      </c>
      <c r="O15" s="34">
        <v>60.4</v>
      </c>
      <c r="P15" s="18">
        <f t="shared" si="0"/>
        <v>165.43490585758417</v>
      </c>
      <c r="Q15" s="19">
        <f t="shared" si="1"/>
        <v>1.8194467391248013</v>
      </c>
      <c r="R15" s="20">
        <f t="shared" si="2"/>
        <v>8.6057583678056702</v>
      </c>
      <c r="S15" s="21">
        <f t="shared" si="3"/>
        <v>6089.839352689507</v>
      </c>
      <c r="T15" s="22">
        <f t="shared" si="4"/>
        <v>117.06951984254805</v>
      </c>
      <c r="U15" s="22">
        <f t="shared" si="5"/>
        <v>26.400424279643389</v>
      </c>
      <c r="V15" s="22">
        <f t="shared" si="6"/>
        <v>26.330551281917753</v>
      </c>
      <c r="W15" s="22">
        <f t="shared" si="7"/>
        <v>12.208912406381248</v>
      </c>
      <c r="X15" s="22">
        <f t="shared" si="8"/>
        <v>15.657719</v>
      </c>
      <c r="Y15" s="22">
        <f t="shared" si="9"/>
        <v>109.98249870957251</v>
      </c>
      <c r="Z15" s="22">
        <f t="shared" si="10"/>
        <v>6.5989499225743504</v>
      </c>
      <c r="AA15" s="22">
        <f t="shared" si="11"/>
        <v>73.779171927999997</v>
      </c>
      <c r="AB15" s="22">
        <f t="shared" si="12"/>
        <v>4.4267503156799997</v>
      </c>
      <c r="AC15" s="38">
        <f t="shared" si="17"/>
        <v>3.6239999999999997</v>
      </c>
      <c r="AD15" s="2">
        <f t="shared" si="13"/>
        <v>8.5988790236255355</v>
      </c>
      <c r="AE15" s="2"/>
      <c r="AF15" s="2"/>
      <c r="AG15" s="2"/>
      <c r="AH15" s="2"/>
      <c r="AI15" s="2"/>
      <c r="AJ15" s="28"/>
      <c r="AK15" s="28"/>
      <c r="AL15" s="28"/>
    </row>
    <row r="16" spans="1:39" ht="13" x14ac:dyDescent="0.15">
      <c r="A16" s="36">
        <v>43808</v>
      </c>
      <c r="B16" s="13" t="s">
        <v>32</v>
      </c>
      <c r="C16" s="13"/>
      <c r="D16" s="12" t="s">
        <v>34</v>
      </c>
      <c r="E16" s="12" t="s">
        <v>33</v>
      </c>
      <c r="F16" s="12"/>
      <c r="G16" s="12"/>
      <c r="H16" s="12">
        <v>2</v>
      </c>
      <c r="I16" s="12">
        <v>4</v>
      </c>
      <c r="J16" s="12">
        <v>297</v>
      </c>
      <c r="K16" s="15">
        <v>32.316000000000003</v>
      </c>
      <c r="L16" s="16">
        <v>1.298</v>
      </c>
      <c r="M16" s="34">
        <v>22.777999999999999</v>
      </c>
      <c r="N16" s="12">
        <v>1.681</v>
      </c>
      <c r="O16" s="34">
        <v>59</v>
      </c>
      <c r="P16" s="18">
        <f t="shared" si="0"/>
        <v>159.03864605567944</v>
      </c>
      <c r="Q16" s="19">
        <f t="shared" si="1"/>
        <v>1.8674706265797831</v>
      </c>
      <c r="R16" s="20">
        <f t="shared" si="2"/>
        <v>5.1394928859353373</v>
      </c>
      <c r="S16" s="21">
        <f t="shared" si="3"/>
        <v>6187.9299428609293</v>
      </c>
      <c r="T16" s="22">
        <f t="shared" si="4"/>
        <v>191.48192668835651</v>
      </c>
      <c r="U16" s="22">
        <f t="shared" si="5"/>
        <v>43.085688696657371</v>
      </c>
      <c r="V16" s="22">
        <f t="shared" si="6"/>
        <v>43.548072365551228</v>
      </c>
      <c r="W16" s="22">
        <f t="shared" si="7"/>
        <v>15.614171805180538</v>
      </c>
      <c r="X16" s="22">
        <f t="shared" si="8"/>
        <v>9.5978520000000014</v>
      </c>
      <c r="Y16" s="22">
        <f t="shared" si="9"/>
        <v>110.26891158178175</v>
      </c>
      <c r="Z16" s="22">
        <f t="shared" si="10"/>
        <v>6.6161346949069051</v>
      </c>
      <c r="AA16" s="22">
        <f t="shared" si="11"/>
        <v>45.225078624000005</v>
      </c>
      <c r="AB16" s="22">
        <f t="shared" si="12"/>
        <v>2.7135047174400002</v>
      </c>
      <c r="AC16" s="38">
        <f t="shared" si="17"/>
        <v>3.54</v>
      </c>
      <c r="AD16" s="2">
        <f t="shared" si="13"/>
        <v>5.1353844344819501</v>
      </c>
      <c r="AE16" s="2"/>
      <c r="AF16" s="2"/>
      <c r="AG16" s="2"/>
      <c r="AH16" s="2"/>
      <c r="AI16" s="2"/>
      <c r="AJ16" s="28"/>
      <c r="AK16" s="28"/>
      <c r="AL16" s="28"/>
    </row>
    <row r="17" spans="1:38" ht="13" x14ac:dyDescent="0.15">
      <c r="A17" s="36">
        <v>43810</v>
      </c>
      <c r="B17" s="13" t="s">
        <v>32</v>
      </c>
      <c r="C17" s="13"/>
      <c r="D17" s="12" t="s">
        <v>33</v>
      </c>
      <c r="E17" s="12" t="s">
        <v>33</v>
      </c>
      <c r="F17" s="12"/>
      <c r="G17" s="12"/>
      <c r="H17" s="12">
        <v>2</v>
      </c>
      <c r="I17" s="12">
        <v>6</v>
      </c>
      <c r="J17" s="12">
        <v>418.9</v>
      </c>
      <c r="K17" s="15">
        <v>48.232999999999997</v>
      </c>
      <c r="L17" s="16">
        <v>2.1509999999999998</v>
      </c>
      <c r="M17" s="34">
        <v>20.024999999999999</v>
      </c>
      <c r="N17" s="12">
        <v>1.903</v>
      </c>
      <c r="O17" s="34">
        <v>85</v>
      </c>
      <c r="P17" s="18">
        <f t="shared" si="0"/>
        <v>337.20870351095937</v>
      </c>
      <c r="Q17" s="19">
        <f t="shared" si="1"/>
        <v>1.2422573784083413</v>
      </c>
      <c r="R17" s="20">
        <f t="shared" si="2"/>
        <v>16.264587396444103</v>
      </c>
      <c r="S17" s="21">
        <f t="shared" si="3"/>
        <v>4204.5178111896548</v>
      </c>
      <c r="T17" s="22">
        <f t="shared" si="4"/>
        <v>87.170978607792492</v>
      </c>
      <c r="U17" s="22">
        <f t="shared" si="5"/>
        <v>25.154104601669918</v>
      </c>
      <c r="V17" s="22">
        <f t="shared" si="6"/>
        <v>25.08874393636248</v>
      </c>
      <c r="W17" s="22">
        <f t="shared" si="7"/>
        <v>10.535157194684109</v>
      </c>
      <c r="X17" s="22">
        <f t="shared" si="8"/>
        <v>20.204803699999996</v>
      </c>
      <c r="Y17" s="22">
        <f t="shared" si="9"/>
        <v>105.67635066644078</v>
      </c>
      <c r="Z17" s="22">
        <f t="shared" si="10"/>
        <v>6.3405810399864464</v>
      </c>
      <c r="AA17" s="22">
        <f t="shared" si="11"/>
        <v>95.20503503439997</v>
      </c>
      <c r="AB17" s="22">
        <f t="shared" si="12"/>
        <v>5.7123021020639984</v>
      </c>
      <c r="AC17" s="38">
        <f t="shared" si="17"/>
        <v>5.0999999999999996</v>
      </c>
      <c r="AD17" s="2">
        <f t="shared" si="13"/>
        <v>16.251585672497651</v>
      </c>
      <c r="AE17" s="2"/>
      <c r="AF17" s="2"/>
      <c r="AG17" s="2"/>
      <c r="AH17" s="2"/>
      <c r="AI17" s="2"/>
      <c r="AJ17" s="28"/>
      <c r="AK17" s="28"/>
      <c r="AL17" s="28"/>
    </row>
    <row r="18" spans="1:38" ht="13" x14ac:dyDescent="0.15">
      <c r="A18" s="36">
        <v>43810</v>
      </c>
      <c r="B18" s="13" t="s">
        <v>32</v>
      </c>
      <c r="C18" s="13"/>
      <c r="D18" s="12" t="s">
        <v>33</v>
      </c>
      <c r="E18" s="12" t="s">
        <v>33</v>
      </c>
      <c r="F18" s="12"/>
      <c r="G18" s="12"/>
      <c r="H18" s="12">
        <v>2</v>
      </c>
      <c r="I18" s="12">
        <v>5</v>
      </c>
      <c r="J18" s="12">
        <v>418.9</v>
      </c>
      <c r="K18" s="15">
        <v>42.189</v>
      </c>
      <c r="L18" s="16">
        <v>3.0710000000000002</v>
      </c>
      <c r="M18" s="34">
        <v>19.798999999999999</v>
      </c>
      <c r="N18" s="12">
        <v>1.2689999999999999</v>
      </c>
      <c r="O18" s="34">
        <v>73.8</v>
      </c>
      <c r="P18" s="18">
        <f t="shared" si="0"/>
        <v>302.91725935233524</v>
      </c>
      <c r="Q18" s="19">
        <f t="shared" si="1"/>
        <v>1.3828858774691362</v>
      </c>
      <c r="R18" s="20">
        <f t="shared" si="2"/>
        <v>12.779776254815673</v>
      </c>
      <c r="S18" s="21">
        <f t="shared" si="3"/>
        <v>4063.7631630233163</v>
      </c>
      <c r="T18" s="22">
        <f t="shared" si="4"/>
        <v>96.322813127197051</v>
      </c>
      <c r="U18" s="22">
        <f t="shared" si="5"/>
        <v>19.803918043745782</v>
      </c>
      <c r="V18" s="22">
        <f t="shared" si="6"/>
        <v>18.74642849896215</v>
      </c>
      <c r="W18" s="22">
        <f t="shared" si="7"/>
        <v>11.074385523977506</v>
      </c>
      <c r="X18" s="22">
        <f t="shared" si="8"/>
        <v>17.672972099999999</v>
      </c>
      <c r="Y18" s="22">
        <f t="shared" si="9"/>
        <v>102.13862333942804</v>
      </c>
      <c r="Z18" s="22">
        <f t="shared" si="10"/>
        <v>6.128317400365682</v>
      </c>
      <c r="AA18" s="22">
        <f t="shared" si="11"/>
        <v>83.275044535199996</v>
      </c>
      <c r="AB18" s="22">
        <f t="shared" si="12"/>
        <v>4.9965026721119994</v>
      </c>
      <c r="AC18" s="38">
        <f t="shared" si="17"/>
        <v>4.4279999999999999</v>
      </c>
      <c r="AD18" s="2">
        <f t="shared" si="13"/>
        <v>12.769560248782909</v>
      </c>
      <c r="AE18" s="2"/>
      <c r="AF18" s="2"/>
      <c r="AG18" s="2"/>
      <c r="AH18" s="2"/>
      <c r="AI18" s="2"/>
      <c r="AJ18" s="28"/>
      <c r="AK18" s="28"/>
      <c r="AL18" s="28"/>
    </row>
    <row r="19" spans="1:38" ht="13" x14ac:dyDescent="0.15">
      <c r="A19" s="36">
        <v>43810</v>
      </c>
      <c r="B19" s="13" t="s">
        <v>32</v>
      </c>
      <c r="C19" s="13"/>
      <c r="D19" s="12" t="s">
        <v>33</v>
      </c>
      <c r="E19" s="12" t="s">
        <v>33</v>
      </c>
      <c r="F19" s="12"/>
      <c r="G19" s="12"/>
      <c r="H19" s="12">
        <v>2</v>
      </c>
      <c r="I19" s="12">
        <v>4</v>
      </c>
      <c r="J19" s="12">
        <v>418.9</v>
      </c>
      <c r="K19" s="15">
        <v>35.353000000000002</v>
      </c>
      <c r="L19" s="16">
        <v>0.748</v>
      </c>
      <c r="M19" s="34">
        <v>18.460999999999999</v>
      </c>
      <c r="N19" s="12">
        <v>1.071</v>
      </c>
      <c r="O19" s="34">
        <v>63</v>
      </c>
      <c r="P19" s="18">
        <f t="shared" si="0"/>
        <v>318.98650228952755</v>
      </c>
      <c r="Q19" s="19">
        <f t="shared" si="1"/>
        <v>1.3132217099888011</v>
      </c>
      <c r="R19" s="20">
        <f t="shared" si="2"/>
        <v>11.277129815441667</v>
      </c>
      <c r="S19" s="21">
        <f t="shared" si="3"/>
        <v>3294.3086696696869</v>
      </c>
      <c r="T19" s="22">
        <f t="shared" si="4"/>
        <v>93.183284860399027</v>
      </c>
      <c r="U19" s="22">
        <f t="shared" si="5"/>
        <v>16.337259803905749</v>
      </c>
      <c r="V19" s="22">
        <f t="shared" si="6"/>
        <v>16.461710833180188</v>
      </c>
      <c r="W19" s="22">
        <f t="shared" si="7"/>
        <v>10.89241218429515</v>
      </c>
      <c r="X19" s="22">
        <f t="shared" si="8"/>
        <v>14.8093717</v>
      </c>
      <c r="Y19" s="22">
        <f t="shared" si="9"/>
        <v>82.799154103477903</v>
      </c>
      <c r="Z19" s="22">
        <f t="shared" si="10"/>
        <v>4.9679492462086738</v>
      </c>
      <c r="AA19" s="22">
        <f t="shared" si="11"/>
        <v>69.781759450399989</v>
      </c>
      <c r="AB19" s="22">
        <f t="shared" si="12"/>
        <v>4.1869055670239987</v>
      </c>
      <c r="AC19" s="38">
        <f t="shared" si="17"/>
        <v>3.78</v>
      </c>
      <c r="AD19" s="2">
        <f t="shared" si="13"/>
        <v>11.26811500767589</v>
      </c>
      <c r="AE19" s="2"/>
      <c r="AF19" s="2"/>
      <c r="AG19" s="2"/>
      <c r="AH19" s="2"/>
      <c r="AI19" s="2"/>
      <c r="AJ19" s="28"/>
      <c r="AK19" s="28"/>
      <c r="AL19" s="28"/>
    </row>
    <row r="20" spans="1:38" ht="13" x14ac:dyDescent="0.15">
      <c r="A20" s="36">
        <v>43810</v>
      </c>
      <c r="B20" s="13" t="s">
        <v>32</v>
      </c>
      <c r="C20" s="13"/>
      <c r="D20" s="12" t="s">
        <v>33</v>
      </c>
      <c r="E20" s="12" t="s">
        <v>33</v>
      </c>
      <c r="F20" s="12"/>
      <c r="G20" s="12"/>
      <c r="H20" s="12">
        <v>2</v>
      </c>
      <c r="I20" s="12">
        <v>3.7</v>
      </c>
      <c r="J20" s="12">
        <v>418.9</v>
      </c>
      <c r="K20" s="15">
        <v>33.780999999999999</v>
      </c>
      <c r="L20" s="16">
        <v>0.90300000000000002</v>
      </c>
      <c r="M20" s="34">
        <v>18.387</v>
      </c>
      <c r="N20" s="12">
        <v>0.65200000000000002</v>
      </c>
      <c r="O20" s="34">
        <v>63</v>
      </c>
      <c r="P20" s="18">
        <f t="shared" si="0"/>
        <v>322.8533857764827</v>
      </c>
      <c r="Q20" s="19">
        <f t="shared" si="1"/>
        <v>1.2974929750001511</v>
      </c>
      <c r="R20" s="20">
        <f t="shared" si="2"/>
        <v>10.906310224915362</v>
      </c>
      <c r="S20" s="21">
        <f t="shared" si="3"/>
        <v>3254.8520359254208</v>
      </c>
      <c r="T20" s="22">
        <f t="shared" si="4"/>
        <v>96.351559631906127</v>
      </c>
      <c r="U20" s="22">
        <f t="shared" si="5"/>
        <v>10.568473156797749</v>
      </c>
      <c r="V20" s="22">
        <f t="shared" si="6"/>
        <v>10.417167776406083</v>
      </c>
      <c r="W20" s="22">
        <f t="shared" si="7"/>
        <v>11.076037916161674</v>
      </c>
      <c r="X20" s="22">
        <f t="shared" si="8"/>
        <v>14.150860899999998</v>
      </c>
      <c r="Y20" s="22">
        <f t="shared" si="9"/>
        <v>81.80745107094954</v>
      </c>
      <c r="Z20" s="22">
        <f t="shared" si="10"/>
        <v>4.908447064256972</v>
      </c>
      <c r="AA20" s="22">
        <f t="shared" si="11"/>
        <v>66.678856560799986</v>
      </c>
      <c r="AB20" s="22">
        <f t="shared" si="12"/>
        <v>4.0007313936479987</v>
      </c>
      <c r="AC20" s="38">
        <f t="shared" si="17"/>
        <v>3.78</v>
      </c>
      <c r="AD20" s="2">
        <f t="shared" si="13"/>
        <v>10.897591846061824</v>
      </c>
      <c r="AE20" s="2"/>
      <c r="AF20" s="2"/>
      <c r="AG20" s="2"/>
      <c r="AH20" s="2"/>
      <c r="AI20" s="2"/>
      <c r="AJ20" s="28"/>
      <c r="AK20" s="28"/>
      <c r="AL20" s="28"/>
    </row>
    <row r="21" spans="1:38" ht="13" x14ac:dyDescent="0.15">
      <c r="A21" s="36">
        <v>43873</v>
      </c>
      <c r="B21" s="13" t="s">
        <v>35</v>
      </c>
      <c r="C21" s="13"/>
      <c r="D21" s="12" t="s">
        <v>36</v>
      </c>
      <c r="E21" s="12" t="s">
        <v>37</v>
      </c>
      <c r="F21" s="12">
        <v>187</v>
      </c>
      <c r="G21" s="12" t="s">
        <v>38</v>
      </c>
      <c r="H21" s="12">
        <v>2</v>
      </c>
      <c r="I21" s="12">
        <v>4.2</v>
      </c>
      <c r="J21" s="12">
        <v>271.60000000000002</v>
      </c>
      <c r="K21" s="15">
        <v>59.8</v>
      </c>
      <c r="L21" s="16">
        <v>3.9</v>
      </c>
      <c r="M21" s="34">
        <v>22.5</v>
      </c>
      <c r="N21" s="12">
        <v>0.9</v>
      </c>
      <c r="O21" s="34">
        <v>65.7</v>
      </c>
      <c r="P21" s="18">
        <f t="shared" si="0"/>
        <v>183.74487694830503</v>
      </c>
      <c r="Q21" s="19">
        <f t="shared" si="1"/>
        <v>1.4781364493575091</v>
      </c>
      <c r="R21" s="20">
        <f t="shared" si="2"/>
        <v>10.98794364150864</v>
      </c>
      <c r="S21" s="21">
        <f t="shared" si="3"/>
        <v>5964.117303299372</v>
      </c>
      <c r="T21" s="22">
        <f t="shared" si="4"/>
        <v>99.734403065206891</v>
      </c>
      <c r="U21" s="22">
        <f t="shared" si="5"/>
        <v>13.621436959057013</v>
      </c>
      <c r="V21" s="22">
        <f t="shared" si="6"/>
        <v>12.06188857519316</v>
      </c>
      <c r="W21" s="22">
        <f t="shared" si="7"/>
        <v>11.268797005589249</v>
      </c>
      <c r="X21" s="22">
        <f t="shared" si="8"/>
        <v>16.241680000000002</v>
      </c>
      <c r="Y21" s="22">
        <f t="shared" si="9"/>
        <v>97.191255574566583</v>
      </c>
      <c r="Z21" s="22">
        <f t="shared" si="10"/>
        <v>5.8314753344739945</v>
      </c>
      <c r="AA21" s="22">
        <f t="shared" si="11"/>
        <v>76.530796160000008</v>
      </c>
      <c r="AB21" s="22">
        <f t="shared" si="12"/>
        <v>4.5918477696000002</v>
      </c>
      <c r="AC21" s="38">
        <f t="shared" si="17"/>
        <v>3.9420000000000002</v>
      </c>
      <c r="AD21" s="2">
        <f t="shared" si="13"/>
        <v>10.979160005841544</v>
      </c>
      <c r="AE21" s="2"/>
      <c r="AF21" s="2"/>
      <c r="AG21" s="2"/>
      <c r="AH21" s="2"/>
      <c r="AI21" s="2"/>
      <c r="AJ21" s="28"/>
      <c r="AK21" s="28"/>
      <c r="AL21" s="28"/>
    </row>
    <row r="22" spans="1:38" ht="13" x14ac:dyDescent="0.15">
      <c r="A22" s="36">
        <v>43873</v>
      </c>
      <c r="B22" s="13" t="s">
        <v>35</v>
      </c>
      <c r="C22" s="13"/>
      <c r="D22" s="12" t="s">
        <v>36</v>
      </c>
      <c r="E22" s="12" t="s">
        <v>37</v>
      </c>
      <c r="F22" s="12">
        <v>187</v>
      </c>
      <c r="G22" s="12"/>
      <c r="H22" s="12">
        <v>2</v>
      </c>
      <c r="I22" s="12">
        <v>3</v>
      </c>
      <c r="J22" s="12">
        <v>254</v>
      </c>
      <c r="K22" s="15">
        <v>51.5</v>
      </c>
      <c r="L22" s="16">
        <v>1.2</v>
      </c>
      <c r="M22" s="34">
        <v>22.754999999999999</v>
      </c>
      <c r="N22" s="12">
        <v>0.8</v>
      </c>
      <c r="O22" s="34">
        <v>53.6</v>
      </c>
      <c r="P22" s="18">
        <f t="shared" si="0"/>
        <v>144.92112413944633</v>
      </c>
      <c r="Q22" s="19">
        <f t="shared" si="1"/>
        <v>1.752677544479958</v>
      </c>
      <c r="R22" s="20">
        <f t="shared" si="2"/>
        <v>7.4634378931814869</v>
      </c>
      <c r="S22" s="21">
        <f t="shared" si="3"/>
        <v>6169.2041468000689</v>
      </c>
      <c r="T22" s="22">
        <f t="shared" si="4"/>
        <v>119.79037178252561</v>
      </c>
      <c r="U22" s="22">
        <f t="shared" si="5"/>
        <v>12.939099013316877</v>
      </c>
      <c r="V22" s="22">
        <f t="shared" si="6"/>
        <v>12.770746389512681</v>
      </c>
      <c r="W22" s="22">
        <f t="shared" si="7"/>
        <v>12.349973215842972</v>
      </c>
      <c r="X22" s="22">
        <f t="shared" si="8"/>
        <v>13.081</v>
      </c>
      <c r="Y22" s="22">
        <f t="shared" si="9"/>
        <v>94.018671197233061</v>
      </c>
      <c r="Z22" s="22">
        <f t="shared" si="10"/>
        <v>5.6411202718339837</v>
      </c>
      <c r="AA22" s="22">
        <f t="shared" si="11"/>
        <v>61.637671999999995</v>
      </c>
      <c r="AB22" s="22">
        <f t="shared" si="12"/>
        <v>3.6982603199999997</v>
      </c>
      <c r="AC22" s="38">
        <f t="shared" si="17"/>
        <v>3.2159999999999997</v>
      </c>
      <c r="AD22" s="2">
        <f t="shared" si="13"/>
        <v>7.4574717068397538</v>
      </c>
      <c r="AE22" s="2"/>
      <c r="AF22" s="2"/>
      <c r="AG22" s="2"/>
      <c r="AH22" s="2"/>
      <c r="AI22" s="2"/>
      <c r="AJ22" s="28"/>
      <c r="AK22" s="28"/>
      <c r="AL22" s="28"/>
    </row>
    <row r="23" spans="1:38" ht="13" x14ac:dyDescent="0.15">
      <c r="A23" s="36">
        <v>43873</v>
      </c>
      <c r="B23" s="13" t="s">
        <v>35</v>
      </c>
      <c r="C23" s="13"/>
      <c r="D23" s="12" t="s">
        <v>36</v>
      </c>
      <c r="E23" s="12" t="s">
        <v>33</v>
      </c>
      <c r="F23" s="12">
        <v>187</v>
      </c>
      <c r="G23" s="12"/>
      <c r="H23" s="12">
        <v>2</v>
      </c>
      <c r="I23" s="35"/>
      <c r="J23" s="35"/>
      <c r="K23" s="29"/>
      <c r="L23" s="30"/>
      <c r="M23" s="39"/>
      <c r="N23" s="35"/>
      <c r="O23" s="34"/>
      <c r="P23" s="18" t="e">
        <f t="shared" si="0"/>
        <v>#DIV/0!</v>
      </c>
      <c r="Q23" s="19" t="e">
        <f t="shared" si="1"/>
        <v>#DIV/0!</v>
      </c>
      <c r="R23" s="20" t="e">
        <f t="shared" si="2"/>
        <v>#DIV/0!</v>
      </c>
      <c r="S23" s="21">
        <f t="shared" si="3"/>
        <v>0</v>
      </c>
      <c r="T23" s="22" t="e">
        <f t="shared" si="4"/>
        <v>#DIV/0!</v>
      </c>
      <c r="U23" s="22" t="e">
        <f t="shared" si="5"/>
        <v>#DIV/0!</v>
      </c>
      <c r="V23" s="22" t="e">
        <f t="shared" si="6"/>
        <v>#DIV/0!</v>
      </c>
      <c r="W23" s="22" t="e">
        <f t="shared" si="7"/>
        <v>#DIV/0!</v>
      </c>
      <c r="X23" s="22">
        <f t="shared" si="8"/>
        <v>0</v>
      </c>
      <c r="Y23" s="22">
        <f t="shared" si="9"/>
        <v>0</v>
      </c>
      <c r="Z23" s="22">
        <f t="shared" si="10"/>
        <v>0</v>
      </c>
      <c r="AA23" s="22">
        <f t="shared" si="11"/>
        <v>0</v>
      </c>
      <c r="AB23" s="22">
        <f t="shared" si="12"/>
        <v>0</v>
      </c>
      <c r="AC23" s="38">
        <f t="shared" si="17"/>
        <v>0</v>
      </c>
      <c r="AD23" s="2" t="e">
        <f t="shared" si="13"/>
        <v>#DIV/0!</v>
      </c>
      <c r="AE23" s="2"/>
      <c r="AF23" s="2"/>
      <c r="AG23" s="2"/>
      <c r="AH23" s="2"/>
      <c r="AI23" s="2"/>
      <c r="AJ23" s="28"/>
      <c r="AK23" s="28"/>
      <c r="AL23" s="28"/>
    </row>
    <row r="24" spans="1:38" ht="13" x14ac:dyDescent="0.15">
      <c r="A24" s="36">
        <v>43873</v>
      </c>
      <c r="B24" s="13" t="s">
        <v>35</v>
      </c>
      <c r="C24" s="13"/>
      <c r="D24" s="12" t="s">
        <v>36</v>
      </c>
      <c r="E24" s="12" t="s">
        <v>33</v>
      </c>
      <c r="F24" s="12">
        <v>187</v>
      </c>
      <c r="G24" s="12"/>
      <c r="H24" s="12">
        <v>2</v>
      </c>
      <c r="I24" s="35"/>
      <c r="J24" s="35"/>
      <c r="K24" s="29"/>
      <c r="L24" s="30"/>
      <c r="M24" s="39"/>
      <c r="N24" s="35"/>
      <c r="O24" s="34"/>
      <c r="P24" s="18" t="e">
        <f t="shared" si="0"/>
        <v>#DIV/0!</v>
      </c>
      <c r="Q24" s="19" t="e">
        <f t="shared" si="1"/>
        <v>#DIV/0!</v>
      </c>
      <c r="R24" s="20" t="e">
        <f t="shared" si="2"/>
        <v>#DIV/0!</v>
      </c>
      <c r="S24" s="21">
        <f t="shared" si="3"/>
        <v>0</v>
      </c>
      <c r="T24" s="22" t="e">
        <f t="shared" si="4"/>
        <v>#DIV/0!</v>
      </c>
      <c r="U24" s="22" t="e">
        <f t="shared" si="5"/>
        <v>#DIV/0!</v>
      </c>
      <c r="V24" s="22" t="e">
        <f t="shared" si="6"/>
        <v>#DIV/0!</v>
      </c>
      <c r="W24" s="22" t="e">
        <f t="shared" si="7"/>
        <v>#DIV/0!</v>
      </c>
      <c r="X24" s="22">
        <f t="shared" si="8"/>
        <v>0</v>
      </c>
      <c r="Y24" s="22">
        <f t="shared" si="9"/>
        <v>0</v>
      </c>
      <c r="Z24" s="22">
        <f t="shared" si="10"/>
        <v>0</v>
      </c>
      <c r="AA24" s="22">
        <f t="shared" si="11"/>
        <v>0</v>
      </c>
      <c r="AB24" s="22">
        <f t="shared" si="12"/>
        <v>0</v>
      </c>
      <c r="AC24" s="38">
        <f t="shared" si="17"/>
        <v>0</v>
      </c>
      <c r="AD24" s="2" t="e">
        <f t="shared" si="13"/>
        <v>#DIV/0!</v>
      </c>
      <c r="AE24" s="2"/>
      <c r="AF24" s="2"/>
      <c r="AG24" s="2"/>
      <c r="AH24" s="2"/>
      <c r="AI24" s="2"/>
      <c r="AJ24" s="28"/>
      <c r="AK24" s="28"/>
      <c r="AL24" s="28"/>
    </row>
    <row r="25" spans="1:38" ht="13" x14ac:dyDescent="0.15">
      <c r="A25" s="36">
        <v>43873</v>
      </c>
      <c r="B25" s="13" t="s">
        <v>35</v>
      </c>
      <c r="C25" s="13"/>
      <c r="D25" s="12" t="s">
        <v>36</v>
      </c>
      <c r="E25" s="12" t="s">
        <v>33</v>
      </c>
      <c r="F25" s="12">
        <v>187</v>
      </c>
      <c r="G25" s="12"/>
      <c r="H25" s="12">
        <v>2</v>
      </c>
      <c r="I25" s="35"/>
      <c r="J25" s="35"/>
      <c r="K25" s="29"/>
      <c r="L25" s="30"/>
      <c r="M25" s="39"/>
      <c r="N25" s="35"/>
      <c r="O25" s="34"/>
      <c r="P25" s="18" t="e">
        <f t="shared" si="0"/>
        <v>#DIV/0!</v>
      </c>
      <c r="Q25" s="19" t="e">
        <f t="shared" si="1"/>
        <v>#DIV/0!</v>
      </c>
      <c r="R25" s="20" t="e">
        <f t="shared" si="2"/>
        <v>#DIV/0!</v>
      </c>
      <c r="S25" s="21">
        <f t="shared" si="3"/>
        <v>0</v>
      </c>
      <c r="T25" s="22" t="e">
        <f t="shared" si="4"/>
        <v>#DIV/0!</v>
      </c>
      <c r="U25" s="22" t="e">
        <f t="shared" si="5"/>
        <v>#DIV/0!</v>
      </c>
      <c r="V25" s="22" t="e">
        <f t="shared" si="6"/>
        <v>#DIV/0!</v>
      </c>
      <c r="W25" s="22" t="e">
        <f t="shared" si="7"/>
        <v>#DIV/0!</v>
      </c>
      <c r="X25" s="22">
        <f t="shared" si="8"/>
        <v>0</v>
      </c>
      <c r="Y25" s="22">
        <f t="shared" si="9"/>
        <v>0</v>
      </c>
      <c r="Z25" s="22">
        <f t="shared" si="10"/>
        <v>0</v>
      </c>
      <c r="AA25" s="22">
        <f t="shared" si="11"/>
        <v>0</v>
      </c>
      <c r="AB25" s="22">
        <f t="shared" si="12"/>
        <v>0</v>
      </c>
      <c r="AC25" s="38">
        <f t="shared" si="17"/>
        <v>0</v>
      </c>
      <c r="AD25" s="2" t="e">
        <f t="shared" si="13"/>
        <v>#DIV/0!</v>
      </c>
      <c r="AE25" s="2"/>
      <c r="AF25" s="2"/>
      <c r="AG25" s="2"/>
      <c r="AH25" s="2"/>
      <c r="AI25" s="2"/>
      <c r="AJ25" s="28"/>
      <c r="AK25" s="28"/>
      <c r="AL25" s="28"/>
    </row>
    <row r="26" spans="1:38" ht="13" x14ac:dyDescent="0.15">
      <c r="A26" s="36">
        <v>43902</v>
      </c>
      <c r="B26" s="13" t="s">
        <v>35</v>
      </c>
      <c r="C26" s="13"/>
      <c r="D26" s="12" t="s">
        <v>36</v>
      </c>
      <c r="E26" s="12" t="s">
        <v>33</v>
      </c>
      <c r="F26" s="12"/>
      <c r="G26" s="12"/>
      <c r="H26" s="12">
        <v>2</v>
      </c>
      <c r="I26" s="35"/>
      <c r="J26" s="12">
        <v>223.3</v>
      </c>
      <c r="K26" s="15">
        <v>58.8</v>
      </c>
      <c r="L26" s="16">
        <v>1.4</v>
      </c>
      <c r="M26" s="39">
        <v>21.446569615384615</v>
      </c>
      <c r="N26" s="35">
        <v>0.93422600359826535</v>
      </c>
      <c r="O26" s="34">
        <v>55.1</v>
      </c>
      <c r="P26" s="18">
        <f t="shared" si="0"/>
        <v>177.94078951291834</v>
      </c>
      <c r="Q26" s="19">
        <f t="shared" si="1"/>
        <v>1.2549118198882028</v>
      </c>
      <c r="R26" s="20">
        <f t="shared" si="2"/>
        <v>10.462918423359598</v>
      </c>
      <c r="S26" s="21">
        <f t="shared" si="3"/>
        <v>5165.0214799866144</v>
      </c>
      <c r="T26" s="22">
        <f t="shared" si="4"/>
        <v>87.84050136031658</v>
      </c>
      <c r="U26" s="22">
        <f t="shared" si="5"/>
        <v>11.668130866049681</v>
      </c>
      <c r="V26" s="22">
        <f t="shared" si="6"/>
        <v>11.56369014820646</v>
      </c>
      <c r="W26" s="22">
        <f t="shared" si="7"/>
        <v>10.575537809554554</v>
      </c>
      <c r="X26" s="22">
        <f t="shared" si="8"/>
        <v>13.130040000000001</v>
      </c>
      <c r="Y26" s="22">
        <f t="shared" si="9"/>
        <v>69.200957788860663</v>
      </c>
      <c r="Z26" s="22">
        <f t="shared" si="10"/>
        <v>4.1520574673316393</v>
      </c>
      <c r="AA26" s="22">
        <f t="shared" si="11"/>
        <v>61.868748480000001</v>
      </c>
      <c r="AB26" s="22">
        <f t="shared" si="12"/>
        <v>3.7121249087999999</v>
      </c>
      <c r="AC26" s="38">
        <f t="shared" si="17"/>
        <v>3.306</v>
      </c>
      <c r="AD26" s="2">
        <f t="shared" si="13"/>
        <v>10.454554486808433</v>
      </c>
      <c r="AE26" s="2"/>
      <c r="AF26" s="2"/>
      <c r="AG26" s="2"/>
      <c r="AH26" s="2"/>
      <c r="AI26" s="2"/>
      <c r="AJ26" s="28"/>
      <c r="AK26" s="28"/>
      <c r="AL26" s="28"/>
    </row>
    <row r="27" spans="1:38" ht="13" x14ac:dyDescent="0.15">
      <c r="A27" s="40">
        <v>43970</v>
      </c>
      <c r="B27" s="13" t="s">
        <v>35</v>
      </c>
      <c r="C27" s="13"/>
      <c r="D27" s="12" t="s">
        <v>36</v>
      </c>
      <c r="E27" s="12" t="s">
        <v>39</v>
      </c>
      <c r="F27" s="35"/>
      <c r="G27" s="35"/>
      <c r="H27" s="12">
        <v>2</v>
      </c>
      <c r="I27" s="12">
        <v>4</v>
      </c>
      <c r="J27" s="12">
        <v>249</v>
      </c>
      <c r="K27" s="41">
        <v>51.938923076923075</v>
      </c>
      <c r="L27" s="35">
        <v>0.44584236032078561</v>
      </c>
      <c r="M27" s="34">
        <v>20.779</v>
      </c>
      <c r="N27" s="12">
        <v>0.374</v>
      </c>
      <c r="O27" s="34">
        <v>53.4</v>
      </c>
      <c r="P27" s="18">
        <f t="shared" si="0"/>
        <v>189.61153400006259</v>
      </c>
      <c r="Q27" s="19">
        <f t="shared" si="1"/>
        <v>1.3132112522222292</v>
      </c>
      <c r="R27" s="20">
        <f t="shared" si="2"/>
        <v>9.8482188789266356</v>
      </c>
      <c r="S27" s="21">
        <f t="shared" si="3"/>
        <v>4697.5623328890206</v>
      </c>
      <c r="T27" s="22">
        <f t="shared" si="4"/>
        <v>90.443968696304935</v>
      </c>
      <c r="U27" s="22" t="e">
        <f t="shared" ref="U27:U63" si="18">PI()/6*M27^3/K27*SQRT((9*N27^2)/M27^2+#REF!^2/K27^2)</f>
        <v>#REF!</v>
      </c>
      <c r="V27" s="22">
        <f t="shared" si="6"/>
        <v>4.9269205582544382</v>
      </c>
      <c r="W27" s="22">
        <f>SQRT(T39/PI())*2</f>
        <v>11.360003900159063</v>
      </c>
      <c r="X27" s="22">
        <f t="shared" ref="X27:X63" si="19">J27*L27*0.001</f>
        <v>0.11101474771987561</v>
      </c>
      <c r="Y27" s="22">
        <f t="shared" si="9"/>
        <v>70.181581253361969</v>
      </c>
      <c r="Z27" s="22">
        <f t="shared" si="10"/>
        <v>4.2108948752017179</v>
      </c>
      <c r="AA27" s="22">
        <f t="shared" si="11"/>
        <v>0.52310149125605387</v>
      </c>
      <c r="AB27" s="22">
        <f t="shared" si="12"/>
        <v>3.1386089475363234E-2</v>
      </c>
      <c r="AC27" s="38">
        <f t="shared" si="17"/>
        <v>3.2039999999999997</v>
      </c>
      <c r="AD27" s="2">
        <f t="shared" si="13"/>
        <v>9.8403463261156148</v>
      </c>
      <c r="AE27" s="2"/>
      <c r="AF27" s="2"/>
      <c r="AG27" s="2"/>
      <c r="AH27" s="2"/>
      <c r="AI27" s="2"/>
      <c r="AJ27" s="28"/>
      <c r="AK27" s="28"/>
      <c r="AL27" s="28"/>
    </row>
    <row r="28" spans="1:38" ht="13" x14ac:dyDescent="0.15">
      <c r="A28" s="36">
        <v>44130</v>
      </c>
      <c r="B28" s="13" t="s">
        <v>35</v>
      </c>
      <c r="C28" s="13"/>
      <c r="D28" s="12" t="s">
        <v>40</v>
      </c>
      <c r="E28" s="12" t="s">
        <v>39</v>
      </c>
      <c r="F28" s="35"/>
      <c r="G28" s="35"/>
      <c r="H28" s="12">
        <v>3</v>
      </c>
      <c r="I28" s="12">
        <v>4</v>
      </c>
      <c r="J28" s="12">
        <v>228.2</v>
      </c>
      <c r="K28" s="34">
        <v>55.231000000000002</v>
      </c>
      <c r="L28" s="12">
        <v>2.4279999999999999</v>
      </c>
      <c r="M28" s="34">
        <v>20.369</v>
      </c>
      <c r="N28" s="12">
        <v>0.379</v>
      </c>
      <c r="O28" s="34">
        <v>46.9</v>
      </c>
      <c r="P28" s="18">
        <f t="shared" si="0"/>
        <v>176.79140292785939</v>
      </c>
      <c r="Q28" s="19">
        <f t="shared" si="1"/>
        <v>1.2907867476628268</v>
      </c>
      <c r="R28" s="20">
        <f t="shared" si="2"/>
        <v>9.7643659751086034</v>
      </c>
      <c r="S28" s="21">
        <f t="shared" si="3"/>
        <v>4424.9436739818057</v>
      </c>
      <c r="T28" s="22">
        <f t="shared" si="4"/>
        <v>80.117029819880244</v>
      </c>
      <c r="U28" s="22" t="e">
        <f t="shared" si="18"/>
        <v>#REF!</v>
      </c>
      <c r="V28" s="22">
        <f t="shared" si="6"/>
        <v>4.505807626825618</v>
      </c>
      <c r="W28" s="22" t="e">
        <f t="shared" ref="W28:W63" si="20">SQRT(T41/PI())*2</f>
        <v>#DIV/0!</v>
      </c>
      <c r="X28" s="22">
        <f t="shared" si="19"/>
        <v>0.55406959999999994</v>
      </c>
      <c r="Y28" s="22">
        <f t="shared" si="9"/>
        <v>60.586328784158887</v>
      </c>
      <c r="Z28" s="22">
        <f t="shared" si="10"/>
        <v>3.635179727049533</v>
      </c>
      <c r="AA28" s="22">
        <f t="shared" si="11"/>
        <v>2.6107759551999994</v>
      </c>
      <c r="AB28" s="22">
        <f t="shared" si="12"/>
        <v>0.15664655731199995</v>
      </c>
      <c r="AC28" s="38">
        <f t="shared" si="17"/>
        <v>2.8139999999999996</v>
      </c>
      <c r="AD28" s="2">
        <f t="shared" si="13"/>
        <v>9.7565604533436794</v>
      </c>
      <c r="AE28" s="2"/>
      <c r="AF28" s="2"/>
      <c r="AG28" s="2"/>
      <c r="AH28" s="2"/>
      <c r="AI28" s="2"/>
      <c r="AJ28" s="28"/>
      <c r="AK28" s="28"/>
      <c r="AL28" s="28"/>
    </row>
    <row r="29" spans="1:38" ht="13" x14ac:dyDescent="0.15">
      <c r="A29" s="36">
        <v>44130</v>
      </c>
      <c r="B29" s="13" t="s">
        <v>35</v>
      </c>
      <c r="C29" s="13"/>
      <c r="D29" s="12" t="s">
        <v>40</v>
      </c>
      <c r="E29" s="12" t="s">
        <v>39</v>
      </c>
      <c r="F29" s="35"/>
      <c r="G29" s="35"/>
      <c r="H29" s="12">
        <v>3</v>
      </c>
      <c r="I29" s="35"/>
      <c r="J29" s="12">
        <v>269</v>
      </c>
      <c r="K29" s="34">
        <v>56.220999999999997</v>
      </c>
      <c r="L29" s="12">
        <v>1.2</v>
      </c>
      <c r="M29" s="34">
        <v>20.285</v>
      </c>
      <c r="N29" s="12">
        <v>0.41799999999999998</v>
      </c>
      <c r="O29" s="34">
        <v>57.4</v>
      </c>
      <c r="P29" s="18">
        <f t="shared" si="0"/>
        <v>219.07069208578272</v>
      </c>
      <c r="Q29" s="19">
        <f t="shared" si="1"/>
        <v>1.2279141378467284</v>
      </c>
      <c r="R29" s="20">
        <f t="shared" si="2"/>
        <v>12.31637337975479</v>
      </c>
      <c r="S29" s="21">
        <f t="shared" si="3"/>
        <v>4370.4248655273932</v>
      </c>
      <c r="T29" s="22">
        <f t="shared" si="4"/>
        <v>77.736519548343026</v>
      </c>
      <c r="U29" s="22" t="e">
        <f t="shared" si="18"/>
        <v>#REF!</v>
      </c>
      <c r="V29" s="22">
        <f t="shared" si="6"/>
        <v>4.8402310504865316</v>
      </c>
      <c r="W29" s="22" t="e">
        <f t="shared" si="20"/>
        <v>#DIV/0!</v>
      </c>
      <c r="X29" s="22">
        <f t="shared" si="19"/>
        <v>0.32280000000000003</v>
      </c>
      <c r="Y29" s="22">
        <f t="shared" si="9"/>
        <v>70.538657329612136</v>
      </c>
      <c r="Z29" s="22">
        <f t="shared" si="10"/>
        <v>4.2323194397767283</v>
      </c>
      <c r="AA29" s="22">
        <f t="shared" si="11"/>
        <v>1.5210336</v>
      </c>
      <c r="AB29" s="22">
        <f t="shared" si="12"/>
        <v>9.1262016000000001E-2</v>
      </c>
      <c r="AC29" s="38">
        <f t="shared" si="17"/>
        <v>3.444</v>
      </c>
      <c r="AD29" s="2">
        <f t="shared" si="13"/>
        <v>12.306527812646216</v>
      </c>
      <c r="AE29" s="2"/>
      <c r="AF29" s="2"/>
      <c r="AG29" s="2"/>
      <c r="AH29" s="2"/>
      <c r="AI29" s="2"/>
      <c r="AJ29" s="28"/>
      <c r="AK29" s="28"/>
      <c r="AL29" s="28"/>
    </row>
    <row r="30" spans="1:38" ht="13" x14ac:dyDescent="0.15">
      <c r="A30" s="42">
        <v>44138</v>
      </c>
      <c r="B30" s="13" t="s">
        <v>35</v>
      </c>
      <c r="C30" s="13"/>
      <c r="D30" s="12" t="s">
        <v>41</v>
      </c>
      <c r="E30" s="12" t="s">
        <v>33</v>
      </c>
      <c r="F30" s="35"/>
      <c r="G30" s="35"/>
      <c r="H30" s="12">
        <v>3</v>
      </c>
      <c r="I30" s="35"/>
      <c r="J30" s="12">
        <v>269</v>
      </c>
      <c r="K30" s="68">
        <v>58.3</v>
      </c>
      <c r="L30" s="12">
        <v>3.67</v>
      </c>
      <c r="M30" s="34">
        <v>20.2</v>
      </c>
      <c r="N30" s="12">
        <v>0.496</v>
      </c>
      <c r="O30" s="34">
        <v>56.5</v>
      </c>
      <c r="P30" s="18">
        <f t="shared" si="0"/>
        <v>218.36939127788483</v>
      </c>
      <c r="Q30" s="19">
        <f t="shared" si="1"/>
        <v>1.2318576263176255</v>
      </c>
      <c r="R30" s="20">
        <f t="shared" si="2"/>
        <v>12.730935511500686</v>
      </c>
      <c r="S30" s="21">
        <f t="shared" si="3"/>
        <v>4315.7147367816224</v>
      </c>
      <c r="T30" s="22">
        <f t="shared" si="4"/>
        <v>74.025981762978091</v>
      </c>
      <c r="U30" s="22" t="e">
        <f t="shared" si="18"/>
        <v>#REF!</v>
      </c>
      <c r="V30" s="22">
        <f t="shared" si="6"/>
        <v>5.4892513252683832</v>
      </c>
      <c r="W30" s="22" t="e">
        <f t="shared" si="20"/>
        <v>#DIV/0!</v>
      </c>
      <c r="X30" s="22">
        <f t="shared" si="19"/>
        <v>0.98723000000000005</v>
      </c>
      <c r="Y30" s="22">
        <f t="shared" si="9"/>
        <v>69.65563585165539</v>
      </c>
      <c r="Z30" s="22">
        <f t="shared" si="10"/>
        <v>4.1793381510993228</v>
      </c>
      <c r="AA30" s="22">
        <f t="shared" si="11"/>
        <v>4.6518277599999998</v>
      </c>
      <c r="AB30" s="22">
        <f t="shared" si="12"/>
        <v>0.2791096656</v>
      </c>
      <c r="AC30" s="38">
        <f t="shared" si="17"/>
        <v>3.3899999999999997</v>
      </c>
      <c r="AD30" s="2">
        <f t="shared" si="13"/>
        <v>12.720758548195933</v>
      </c>
      <c r="AE30" s="2"/>
      <c r="AF30" s="2"/>
      <c r="AG30" s="2"/>
      <c r="AH30" s="2"/>
      <c r="AI30" s="2"/>
      <c r="AJ30" s="28"/>
      <c r="AK30" s="28"/>
      <c r="AL30" s="28"/>
    </row>
    <row r="31" spans="1:38" ht="13" x14ac:dyDescent="0.15">
      <c r="A31" s="42">
        <v>44152</v>
      </c>
      <c r="B31" s="13" t="s">
        <v>35</v>
      </c>
      <c r="C31" s="13" t="s">
        <v>42</v>
      </c>
      <c r="D31" s="12" t="s">
        <v>43</v>
      </c>
      <c r="E31" s="12" t="s">
        <v>33</v>
      </c>
      <c r="F31" s="35"/>
      <c r="G31" s="35"/>
      <c r="H31" s="12">
        <v>3</v>
      </c>
      <c r="I31" s="12">
        <v>4</v>
      </c>
      <c r="J31" s="12">
        <v>273.2</v>
      </c>
      <c r="K31" s="68">
        <v>51.287799999999997</v>
      </c>
      <c r="L31" s="12">
        <v>8.4730000000000008</v>
      </c>
      <c r="M31" s="34">
        <v>20.093</v>
      </c>
      <c r="N31" s="12">
        <v>0.33</v>
      </c>
      <c r="O31" s="34">
        <v>54.7</v>
      </c>
      <c r="P31" s="18">
        <f t="shared" si="0"/>
        <v>214.80797330431875</v>
      </c>
      <c r="Q31" s="19">
        <f t="shared" si="1"/>
        <v>1.2718336093277003</v>
      </c>
      <c r="R31" s="20">
        <f t="shared" si="2"/>
        <v>11.01702837323724</v>
      </c>
      <c r="S31" s="21">
        <f t="shared" si="3"/>
        <v>4247.4959656521096</v>
      </c>
      <c r="T31" s="22">
        <f t="shared" si="4"/>
        <v>82.816887557120992</v>
      </c>
      <c r="U31" s="22" t="e">
        <f t="shared" si="18"/>
        <v>#REF!</v>
      </c>
      <c r="V31" s="22">
        <f t="shared" si="6"/>
        <v>4.115108208283158</v>
      </c>
      <c r="W31" s="22" t="e">
        <f t="shared" si="20"/>
        <v>#DIV/0!</v>
      </c>
      <c r="X31" s="22">
        <f t="shared" si="19"/>
        <v>2.3148236000000004</v>
      </c>
      <c r="Y31" s="22">
        <f t="shared" si="9"/>
        <v>69.624953868969385</v>
      </c>
      <c r="Z31" s="22">
        <f t="shared" si="10"/>
        <v>4.1774972321381627</v>
      </c>
      <c r="AA31" s="22">
        <f t="shared" si="11"/>
        <v>10.907448803200001</v>
      </c>
      <c r="AB31" s="22">
        <f t="shared" si="12"/>
        <v>0.65444692819200001</v>
      </c>
      <c r="AC31" s="38">
        <f t="shared" si="17"/>
        <v>3.282</v>
      </c>
      <c r="AD31" s="2">
        <f t="shared" si="13"/>
        <v>11.008221487570388</v>
      </c>
      <c r="AE31" s="2"/>
      <c r="AF31" s="2"/>
      <c r="AG31" s="2"/>
      <c r="AH31" s="2"/>
      <c r="AI31" s="2"/>
      <c r="AJ31" s="28"/>
      <c r="AK31" s="28"/>
      <c r="AL31" s="28"/>
    </row>
    <row r="32" spans="1:38" ht="13" x14ac:dyDescent="0.15">
      <c r="A32" s="42">
        <v>44152</v>
      </c>
      <c r="B32" s="13" t="s">
        <v>35</v>
      </c>
      <c r="C32" s="13"/>
      <c r="D32" s="12" t="s">
        <v>43</v>
      </c>
      <c r="E32" s="12" t="s">
        <v>44</v>
      </c>
      <c r="F32" s="35"/>
      <c r="G32" s="35"/>
      <c r="H32" s="35"/>
      <c r="I32" s="12">
        <v>4</v>
      </c>
      <c r="J32" s="12">
        <v>398</v>
      </c>
      <c r="K32" s="68">
        <v>39</v>
      </c>
      <c r="L32" s="35"/>
      <c r="M32" s="34">
        <v>18</v>
      </c>
      <c r="N32" s="35"/>
      <c r="O32" s="34">
        <v>59.2</v>
      </c>
      <c r="P32" s="18">
        <f t="shared" si="0"/>
        <v>323.37140634928113</v>
      </c>
      <c r="Q32" s="19">
        <f t="shared" si="1"/>
        <v>1.2307829084001038</v>
      </c>
      <c r="R32" s="20">
        <f t="shared" si="2"/>
        <v>12.611484847621965</v>
      </c>
      <c r="S32" s="21">
        <f t="shared" si="3"/>
        <v>3053.6280592892786</v>
      </c>
      <c r="T32" s="22">
        <f t="shared" si="4"/>
        <v>78.298155366391754</v>
      </c>
      <c r="U32" s="22" t="e">
        <f t="shared" si="18"/>
        <v>#REF!</v>
      </c>
      <c r="V32" s="22">
        <f t="shared" si="6"/>
        <v>0</v>
      </c>
      <c r="W32" s="22" t="e">
        <f t="shared" si="20"/>
        <v>#DIV/0!</v>
      </c>
      <c r="X32" s="22">
        <f t="shared" si="19"/>
        <v>0</v>
      </c>
      <c r="Y32" s="22">
        <f t="shared" si="9"/>
        <v>72.920638055827979</v>
      </c>
      <c r="Z32" s="22">
        <f t="shared" si="10"/>
        <v>4.3752382833496783</v>
      </c>
      <c r="AA32" s="22">
        <f t="shared" si="11"/>
        <v>0</v>
      </c>
      <c r="AB32" s="22">
        <f t="shared" si="12"/>
        <v>0</v>
      </c>
      <c r="AC32" s="38">
        <f t="shared" si="17"/>
        <v>3.552</v>
      </c>
      <c r="AD32" s="2">
        <f t="shared" si="13"/>
        <v>12.601403371802943</v>
      </c>
      <c r="AE32" s="2"/>
      <c r="AF32" s="2"/>
      <c r="AG32" s="2"/>
      <c r="AH32" s="2"/>
      <c r="AI32" s="2"/>
      <c r="AJ32" s="28"/>
      <c r="AK32" s="28"/>
      <c r="AL32" s="28"/>
    </row>
    <row r="33" spans="1:38" ht="13" x14ac:dyDescent="0.15">
      <c r="A33" s="42">
        <v>44152</v>
      </c>
      <c r="B33" s="13" t="s">
        <v>35</v>
      </c>
      <c r="C33" s="13" t="s">
        <v>45</v>
      </c>
      <c r="D33" s="12" t="s">
        <v>43</v>
      </c>
      <c r="E33" s="12" t="s">
        <v>33</v>
      </c>
      <c r="F33" s="35"/>
      <c r="G33" s="35"/>
      <c r="H33" s="12">
        <v>3</v>
      </c>
      <c r="I33" s="12">
        <v>4</v>
      </c>
      <c r="J33" s="43">
        <v>273.2</v>
      </c>
      <c r="K33" s="69">
        <v>51.912999999999997</v>
      </c>
      <c r="L33" s="35">
        <v>17.861000000000001</v>
      </c>
      <c r="M33" s="39">
        <v>20.408000000000001</v>
      </c>
      <c r="N33" s="44">
        <v>1.429</v>
      </c>
      <c r="O33" s="34">
        <v>54.5</v>
      </c>
      <c r="P33" s="18">
        <f t="shared" si="0"/>
        <v>204.26435615487594</v>
      </c>
      <c r="Q33" s="19">
        <f t="shared" si="1"/>
        <v>1.337482491526109</v>
      </c>
      <c r="R33" s="20">
        <f t="shared" si="2"/>
        <v>10.603975521068074</v>
      </c>
      <c r="S33" s="21">
        <f t="shared" si="3"/>
        <v>4450.4093475355958</v>
      </c>
      <c r="T33" s="22">
        <f t="shared" si="4"/>
        <v>85.72822505991941</v>
      </c>
      <c r="U33" s="22" t="e">
        <f t="shared" si="18"/>
        <v>#REF!</v>
      </c>
      <c r="V33" s="22">
        <f t="shared" si="6"/>
        <v>18.162429595353693</v>
      </c>
      <c r="W33" s="22" t="e">
        <f t="shared" si="20"/>
        <v>#DIV/0!</v>
      </c>
      <c r="X33" s="22">
        <f t="shared" si="19"/>
        <v>4.8796252000000004</v>
      </c>
      <c r="Y33" s="22">
        <f t="shared" si="9"/>
        <v>72.951110024803498</v>
      </c>
      <c r="Z33" s="22">
        <f t="shared" si="10"/>
        <v>4.3770666014882096</v>
      </c>
      <c r="AA33" s="22">
        <f t="shared" si="11"/>
        <v>22.992793942400002</v>
      </c>
      <c r="AB33" s="22">
        <f t="shared" si="12"/>
        <v>1.3795676365440002</v>
      </c>
      <c r="AC33" s="38">
        <f t="shared" si="17"/>
        <v>3.27</v>
      </c>
      <c r="AD33" s="2">
        <f t="shared" si="13"/>
        <v>10.59549882509668</v>
      </c>
      <c r="AE33" s="2"/>
      <c r="AF33" s="2"/>
      <c r="AG33" s="2"/>
      <c r="AH33" s="2"/>
      <c r="AI33" s="2"/>
      <c r="AJ33" s="28"/>
      <c r="AK33" s="28"/>
      <c r="AL33" s="28"/>
    </row>
    <row r="34" spans="1:38" ht="13" x14ac:dyDescent="0.15">
      <c r="A34" s="42">
        <v>44152</v>
      </c>
      <c r="B34" s="13" t="s">
        <v>35</v>
      </c>
      <c r="C34" s="13" t="s">
        <v>46</v>
      </c>
      <c r="D34" s="12" t="s">
        <v>43</v>
      </c>
      <c r="E34" s="12" t="s">
        <v>33</v>
      </c>
      <c r="F34" s="35"/>
      <c r="G34" s="35"/>
      <c r="H34" s="35"/>
      <c r="I34" s="12">
        <v>4</v>
      </c>
      <c r="J34" s="43">
        <v>270</v>
      </c>
      <c r="K34" s="69">
        <v>51.51</v>
      </c>
      <c r="L34" s="35">
        <v>9.98</v>
      </c>
      <c r="M34" s="39">
        <v>20.37</v>
      </c>
      <c r="N34" s="44">
        <v>0.34699999999999998</v>
      </c>
      <c r="O34" s="34">
        <v>54.6</v>
      </c>
      <c r="P34" s="18">
        <f t="shared" si="0"/>
        <v>205.78654686693795</v>
      </c>
      <c r="Q34" s="19">
        <f t="shared" si="1"/>
        <v>1.3120391206845148</v>
      </c>
      <c r="R34" s="20">
        <f t="shared" si="2"/>
        <v>10.600065029115973</v>
      </c>
      <c r="S34" s="21">
        <f t="shared" si="3"/>
        <v>4425.5954233435814</v>
      </c>
      <c r="T34" s="22">
        <f t="shared" si="4"/>
        <v>85.917208762251633</v>
      </c>
      <c r="U34" s="22" t="e">
        <f t="shared" si="18"/>
        <v>#REF!</v>
      </c>
      <c r="V34" s="22">
        <f t="shared" si="6"/>
        <v>4.4287448552650499</v>
      </c>
      <c r="W34" s="22" t="e">
        <f t="shared" si="20"/>
        <v>#DIV/0!</v>
      </c>
      <c r="X34" s="22">
        <f t="shared" si="19"/>
        <v>2.6945999999999999</v>
      </c>
      <c r="Y34" s="22">
        <f t="shared" si="9"/>
        <v>71.694645858166012</v>
      </c>
      <c r="Z34" s="22">
        <f t="shared" si="10"/>
        <v>4.3016787514899608</v>
      </c>
      <c r="AA34" s="22">
        <f t="shared" si="11"/>
        <v>12.696955199999998</v>
      </c>
      <c r="AB34" s="22">
        <f t="shared" si="12"/>
        <v>0.7618173119999998</v>
      </c>
      <c r="AC34" s="38">
        <f t="shared" si="17"/>
        <v>3.2759999999999998</v>
      </c>
      <c r="AD34" s="2">
        <f t="shared" si="13"/>
        <v>10.591591459146835</v>
      </c>
      <c r="AE34" s="2"/>
      <c r="AF34" s="2"/>
      <c r="AG34" s="2"/>
      <c r="AH34" s="2"/>
      <c r="AI34" s="2"/>
      <c r="AJ34" s="28"/>
      <c r="AK34" s="28"/>
      <c r="AL34" s="28"/>
    </row>
    <row r="35" spans="1:38" ht="13" x14ac:dyDescent="0.15">
      <c r="A35" s="42">
        <v>44152</v>
      </c>
      <c r="B35" s="13" t="s">
        <v>35</v>
      </c>
      <c r="C35" s="13" t="s">
        <v>47</v>
      </c>
      <c r="D35" s="12" t="s">
        <v>43</v>
      </c>
      <c r="E35" s="12" t="s">
        <v>33</v>
      </c>
      <c r="F35" s="35"/>
      <c r="G35" s="35"/>
      <c r="H35" s="12">
        <v>3</v>
      </c>
      <c r="I35" s="12">
        <v>4.0999999999999996</v>
      </c>
      <c r="J35" s="43">
        <v>398</v>
      </c>
      <c r="K35" s="69">
        <v>40.868000000000002</v>
      </c>
      <c r="L35" s="35">
        <v>7.2709999999999999</v>
      </c>
      <c r="M35" s="39">
        <v>18.41</v>
      </c>
      <c r="N35" s="44">
        <v>0.443</v>
      </c>
      <c r="O35" s="34">
        <v>61.4</v>
      </c>
      <c r="P35" s="18">
        <f t="shared" si="0"/>
        <v>313.47609610892351</v>
      </c>
      <c r="Q35" s="19">
        <f t="shared" si="1"/>
        <v>1.269634287718407</v>
      </c>
      <c r="R35" s="20">
        <f t="shared" si="2"/>
        <v>12.811141095779487</v>
      </c>
      <c r="S35" s="21">
        <f t="shared" si="3"/>
        <v>3267.0816458175423</v>
      </c>
      <c r="T35" s="22">
        <f t="shared" si="4"/>
        <v>79.942293379111831</v>
      </c>
      <c r="U35" s="22" t="e">
        <f t="shared" si="18"/>
        <v>#REF!</v>
      </c>
      <c r="V35" s="22">
        <f t="shared" si="6"/>
        <v>5.8356540772128085</v>
      </c>
      <c r="W35" s="22" t="e">
        <f t="shared" si="20"/>
        <v>#DIV/0!</v>
      </c>
      <c r="X35" s="22">
        <f t="shared" si="19"/>
        <v>2.8938580000000003</v>
      </c>
      <c r="Y35" s="22">
        <f t="shared" si="9"/>
        <v>78.017909702122907</v>
      </c>
      <c r="Z35" s="22">
        <f t="shared" si="10"/>
        <v>4.6810745821273745</v>
      </c>
      <c r="AA35" s="22">
        <f t="shared" si="11"/>
        <v>13.635858896</v>
      </c>
      <c r="AB35" s="22">
        <f t="shared" si="12"/>
        <v>0.81815153375999994</v>
      </c>
      <c r="AC35" s="38">
        <f t="shared" si="17"/>
        <v>3.6839999999999997</v>
      </c>
      <c r="AD35" s="2">
        <f t="shared" si="13"/>
        <v>12.800900017053893</v>
      </c>
      <c r="AE35" s="2"/>
      <c r="AF35" s="2"/>
      <c r="AG35" s="2"/>
      <c r="AH35" s="2"/>
      <c r="AI35" s="2"/>
      <c r="AJ35" s="28"/>
      <c r="AK35" s="28"/>
      <c r="AL35" s="28"/>
    </row>
    <row r="36" spans="1:38" ht="13" x14ac:dyDescent="0.15">
      <c r="A36" s="42">
        <v>44152</v>
      </c>
      <c r="B36" s="13" t="s">
        <v>35</v>
      </c>
      <c r="C36" s="13" t="s">
        <v>48</v>
      </c>
      <c r="D36" s="12" t="s">
        <v>43</v>
      </c>
      <c r="E36" s="12" t="s">
        <v>33</v>
      </c>
      <c r="F36" s="35"/>
      <c r="G36" s="35"/>
      <c r="H36" s="35"/>
      <c r="I36" s="12">
        <v>4.0999999999999996</v>
      </c>
      <c r="J36" s="43">
        <v>398</v>
      </c>
      <c r="K36" s="69">
        <v>39.966999999999999</v>
      </c>
      <c r="L36" s="35">
        <v>4.984</v>
      </c>
      <c r="M36" s="39">
        <v>18.495999999999999</v>
      </c>
      <c r="N36" s="44">
        <v>0.47499999999999998</v>
      </c>
      <c r="O36" s="34">
        <v>61</v>
      </c>
      <c r="P36" s="18">
        <f t="shared" si="0"/>
        <v>307.10989447549088</v>
      </c>
      <c r="Q36" s="19">
        <f t="shared" si="1"/>
        <v>1.2959530355729476</v>
      </c>
      <c r="R36" s="20">
        <f t="shared" si="2"/>
        <v>12.274261152501944</v>
      </c>
      <c r="S36" s="21">
        <f t="shared" si="3"/>
        <v>3313.0811422983979</v>
      </c>
      <c r="T36" s="22">
        <f t="shared" si="4"/>
        <v>82.895417276713246</v>
      </c>
      <c r="U36" s="22" t="e">
        <f t="shared" si="18"/>
        <v>#REF!</v>
      </c>
      <c r="V36" s="22">
        <f t="shared" si="6"/>
        <v>6.4621101169931014</v>
      </c>
      <c r="W36" s="22" t="e">
        <f t="shared" si="20"/>
        <v>#DIV/0!</v>
      </c>
      <c r="X36" s="22">
        <f t="shared" si="19"/>
        <v>1.9836320000000001</v>
      </c>
      <c r="Y36" s="22">
        <f t="shared" si="9"/>
        <v>79.116377678085755</v>
      </c>
      <c r="Z36" s="22">
        <f t="shared" si="10"/>
        <v>4.7469826606851449</v>
      </c>
      <c r="AA36" s="22">
        <f t="shared" si="11"/>
        <v>9.3468739840000001</v>
      </c>
      <c r="AB36" s="22">
        <f t="shared" si="12"/>
        <v>0.56081243904</v>
      </c>
      <c r="AC36" s="38">
        <f t="shared" si="17"/>
        <v>3.6599999999999997</v>
      </c>
      <c r="AD36" s="2">
        <f t="shared" si="13"/>
        <v>12.264449249423093</v>
      </c>
      <c r="AE36" s="2"/>
      <c r="AF36" s="2"/>
      <c r="AG36" s="2"/>
      <c r="AH36" s="2"/>
      <c r="AI36" s="2"/>
      <c r="AJ36" s="28"/>
      <c r="AK36" s="28"/>
      <c r="AL36" s="28"/>
    </row>
    <row r="37" spans="1:38" ht="13" x14ac:dyDescent="0.15">
      <c r="A37" s="42">
        <v>44152</v>
      </c>
      <c r="B37" s="13" t="s">
        <v>35</v>
      </c>
      <c r="C37" s="13" t="s">
        <v>49</v>
      </c>
      <c r="D37" s="12" t="s">
        <v>43</v>
      </c>
      <c r="E37" s="12" t="s">
        <v>33</v>
      </c>
      <c r="F37" s="35"/>
      <c r="G37" s="35"/>
      <c r="H37" s="35"/>
      <c r="I37" s="12">
        <v>4.0999999999999996</v>
      </c>
      <c r="J37" s="43">
        <v>398</v>
      </c>
      <c r="K37" s="69">
        <v>39.122999999999998</v>
      </c>
      <c r="L37" s="35">
        <v>5.8259999999999996</v>
      </c>
      <c r="M37" s="39">
        <v>18.061</v>
      </c>
      <c r="N37" s="44">
        <v>0.28299999999999997</v>
      </c>
      <c r="O37" s="34">
        <v>59.2</v>
      </c>
      <c r="P37" s="18">
        <f t="shared" si="0"/>
        <v>320.10595451747645</v>
      </c>
      <c r="Q37" s="19">
        <f t="shared" si="1"/>
        <v>1.2433383209004656</v>
      </c>
      <c r="R37" s="20">
        <f t="shared" si="2"/>
        <v>12.523505258587232</v>
      </c>
      <c r="S37" s="21">
        <f t="shared" si="3"/>
        <v>3084.7786055354027</v>
      </c>
      <c r="T37" s="22">
        <f t="shared" si="4"/>
        <v>78.848212190665407</v>
      </c>
      <c r="U37" s="22" t="e">
        <f t="shared" si="18"/>
        <v>#REF!</v>
      </c>
      <c r="V37" s="22">
        <f t="shared" si="6"/>
        <v>3.7500736782092008</v>
      </c>
      <c r="W37" s="22" t="e">
        <f t="shared" si="20"/>
        <v>#DIV/0!</v>
      </c>
      <c r="X37" s="22">
        <f t="shared" si="19"/>
        <v>2.3187480000000003</v>
      </c>
      <c r="Y37" s="22">
        <f t="shared" si="9"/>
        <v>73.664513100185431</v>
      </c>
      <c r="Z37" s="22">
        <f t="shared" si="10"/>
        <v>4.4198707860111259</v>
      </c>
      <c r="AA37" s="22">
        <f t="shared" si="11"/>
        <v>10.925940576</v>
      </c>
      <c r="AB37" s="22">
        <f t="shared" si="12"/>
        <v>0.65555643456000001</v>
      </c>
      <c r="AC37" s="38">
        <f t="shared" si="17"/>
        <v>3.552</v>
      </c>
      <c r="AD37" s="2">
        <f t="shared" si="13"/>
        <v>12.51349411263897</v>
      </c>
      <c r="AE37" s="2"/>
      <c r="AF37" s="2"/>
      <c r="AG37" s="2"/>
      <c r="AH37" s="2"/>
      <c r="AI37" s="2"/>
      <c r="AJ37" s="28"/>
      <c r="AK37" s="28"/>
      <c r="AL37" s="28"/>
    </row>
    <row r="38" spans="1:38" ht="13" x14ac:dyDescent="0.15">
      <c r="A38" s="42">
        <v>44172</v>
      </c>
      <c r="B38" s="13" t="s">
        <v>35</v>
      </c>
      <c r="C38" s="13" t="s">
        <v>50</v>
      </c>
      <c r="D38" s="12" t="s">
        <v>51</v>
      </c>
      <c r="E38" s="12" t="s">
        <v>33</v>
      </c>
      <c r="F38" s="35"/>
      <c r="G38" s="35"/>
      <c r="H38" s="35">
        <v>3</v>
      </c>
      <c r="I38" s="12">
        <v>4.0999999999999996</v>
      </c>
      <c r="J38" s="43">
        <v>398</v>
      </c>
      <c r="K38" s="69">
        <v>38.676000000000002</v>
      </c>
      <c r="L38" s="35">
        <v>4.0629999999999997</v>
      </c>
      <c r="M38" s="39">
        <v>18.145</v>
      </c>
      <c r="N38" s="44">
        <v>0.40899999999999997</v>
      </c>
      <c r="O38" s="34">
        <v>57.5</v>
      </c>
      <c r="P38" s="18">
        <f t="shared" si="0"/>
        <v>306.61567338233095</v>
      </c>
      <c r="Q38" s="19">
        <f t="shared" si="1"/>
        <v>1.2980419285472025</v>
      </c>
      <c r="R38" s="20">
        <f t="shared" si="2"/>
        <v>11.858667783735033</v>
      </c>
      <c r="S38" s="21">
        <f t="shared" si="3"/>
        <v>3128.0201348482956</v>
      </c>
      <c r="T38" s="22">
        <f t="shared" si="4"/>
        <v>80.877550285662821</v>
      </c>
      <c r="U38" s="22" t="e">
        <f t="shared" si="18"/>
        <v>#REF!</v>
      </c>
      <c r="V38" s="22">
        <f t="shared" si="6"/>
        <v>5.5355689983855809</v>
      </c>
      <c r="W38" s="22" t="e">
        <f t="shared" si="20"/>
        <v>#DIV/0!</v>
      </c>
      <c r="X38" s="22">
        <f t="shared" si="19"/>
        <v>1.6170739999999999</v>
      </c>
      <c r="Y38" s="22">
        <f t="shared" si="9"/>
        <v>74.697120820177304</v>
      </c>
      <c r="Z38" s="22">
        <f t="shared" si="10"/>
        <v>4.4818272492106379</v>
      </c>
      <c r="AA38" s="22">
        <f t="shared" si="11"/>
        <v>7.6196526879999995</v>
      </c>
      <c r="AB38" s="22">
        <f t="shared" si="12"/>
        <v>0.45717916127999997</v>
      </c>
      <c r="AC38" s="38">
        <f t="shared" si="17"/>
        <v>3.4499999999999997</v>
      </c>
      <c r="AD38" s="2">
        <f t="shared" si="13"/>
        <v>11.849188101211366</v>
      </c>
      <c r="AE38" s="2"/>
      <c r="AF38" s="2"/>
      <c r="AG38" s="2"/>
      <c r="AH38" s="2"/>
      <c r="AI38" s="2"/>
      <c r="AJ38" s="28"/>
      <c r="AK38" s="28"/>
      <c r="AL38" s="28"/>
    </row>
    <row r="39" spans="1:38" ht="13" x14ac:dyDescent="0.15">
      <c r="A39" s="42">
        <v>44321</v>
      </c>
      <c r="B39" s="13" t="s">
        <v>52</v>
      </c>
      <c r="C39" s="13"/>
      <c r="D39" s="12" t="s">
        <v>53</v>
      </c>
      <c r="E39" s="12" t="s">
        <v>34</v>
      </c>
      <c r="F39" s="35"/>
      <c r="G39" s="35"/>
      <c r="H39" s="12">
        <v>4</v>
      </c>
      <c r="I39" s="12"/>
      <c r="J39" s="12"/>
      <c r="K39" s="70">
        <v>80.477074999999999</v>
      </c>
      <c r="L39" s="71">
        <v>1.26772589424872</v>
      </c>
      <c r="M39" s="34">
        <v>24.975075</v>
      </c>
      <c r="N39" s="71">
        <v>0.39303483034935499</v>
      </c>
      <c r="O39" s="34">
        <v>44.5</v>
      </c>
      <c r="P39" s="18">
        <f t="shared" si="0"/>
        <v>90.999086305200763</v>
      </c>
      <c r="Q39" s="19" t="e">
        <f t="shared" si="1"/>
        <v>#DIV/0!</v>
      </c>
      <c r="R39" s="20">
        <f t="shared" si="2"/>
        <v>7.3233402935151144</v>
      </c>
      <c r="S39" s="21">
        <f t="shared" si="3"/>
        <v>8156.7851957385919</v>
      </c>
      <c r="T39" s="22">
        <f t="shared" si="4"/>
        <v>101.35538842258609</v>
      </c>
      <c r="U39" s="22" t="e">
        <f t="shared" si="18"/>
        <v>#REF!</v>
      </c>
      <c r="V39" s="22">
        <f t="shared" si="6"/>
        <v>4.8106492703599084</v>
      </c>
      <c r="W39" s="22" t="e">
        <f t="shared" si="20"/>
        <v>#DIV/0!</v>
      </c>
      <c r="X39" s="22">
        <f t="shared" si="19"/>
        <v>0</v>
      </c>
      <c r="Y39" s="22">
        <f t="shared" si="9"/>
        <v>0</v>
      </c>
      <c r="Z39" s="22">
        <f t="shared" si="10"/>
        <v>0</v>
      </c>
      <c r="AA39" s="22">
        <f t="shared" si="11"/>
        <v>0</v>
      </c>
      <c r="AB39" s="22">
        <f t="shared" si="12"/>
        <v>0</v>
      </c>
      <c r="AC39" s="38">
        <f t="shared" si="17"/>
        <v>2.67</v>
      </c>
      <c r="AD39" s="2">
        <f t="shared" si="13"/>
        <v>7.3174860995819193</v>
      </c>
      <c r="AE39" s="2"/>
      <c r="AF39" s="2"/>
      <c r="AG39" s="2"/>
      <c r="AH39" s="2"/>
      <c r="AI39" s="2"/>
      <c r="AJ39" s="28"/>
      <c r="AK39" s="28"/>
      <c r="AL39" s="28"/>
    </row>
    <row r="40" spans="1:38" ht="13" x14ac:dyDescent="0.15">
      <c r="A40" s="42"/>
      <c r="B40" s="13"/>
      <c r="C40" s="13"/>
      <c r="D40" s="12"/>
      <c r="E40" s="12"/>
      <c r="F40" s="35"/>
      <c r="G40" s="35"/>
      <c r="H40" s="35"/>
      <c r="I40" s="12"/>
      <c r="J40" s="43"/>
      <c r="K40" s="69"/>
      <c r="L40" s="35"/>
      <c r="M40" s="39"/>
      <c r="N40" s="44"/>
      <c r="O40" s="34"/>
      <c r="P40" s="18" t="e">
        <f t="shared" si="0"/>
        <v>#DIV/0!</v>
      </c>
      <c r="Q40" s="19" t="e">
        <f t="shared" si="1"/>
        <v>#DIV/0!</v>
      </c>
      <c r="R40" s="20" t="e">
        <f t="shared" si="2"/>
        <v>#DIV/0!</v>
      </c>
      <c r="S40" s="21">
        <f t="shared" si="3"/>
        <v>0</v>
      </c>
      <c r="T40" s="22" t="e">
        <f t="shared" si="4"/>
        <v>#DIV/0!</v>
      </c>
      <c r="U40" s="22" t="e">
        <f t="shared" si="18"/>
        <v>#DIV/0!</v>
      </c>
      <c r="V40" s="22" t="e">
        <f t="shared" si="6"/>
        <v>#DIV/0!</v>
      </c>
      <c r="W40" s="22" t="e">
        <f t="shared" si="20"/>
        <v>#DIV/0!</v>
      </c>
      <c r="X40" s="22">
        <f t="shared" si="19"/>
        <v>0</v>
      </c>
      <c r="Y40" s="22">
        <f t="shared" si="9"/>
        <v>0</v>
      </c>
      <c r="Z40" s="22">
        <f t="shared" si="10"/>
        <v>0</v>
      </c>
      <c r="AA40" s="22">
        <f t="shared" si="11"/>
        <v>0</v>
      </c>
      <c r="AB40" s="22">
        <f t="shared" si="12"/>
        <v>0</v>
      </c>
      <c r="AC40" s="38">
        <f t="shared" si="17"/>
        <v>0</v>
      </c>
      <c r="AD40" s="2" t="e">
        <f t="shared" si="13"/>
        <v>#DIV/0!</v>
      </c>
      <c r="AE40" s="2"/>
      <c r="AF40" s="2"/>
      <c r="AG40" s="2"/>
      <c r="AH40" s="2"/>
      <c r="AI40" s="2"/>
      <c r="AJ40" s="28"/>
      <c r="AK40" s="28"/>
      <c r="AL40" s="28"/>
    </row>
    <row r="41" spans="1:38" ht="13" x14ac:dyDescent="0.15">
      <c r="A41" s="42"/>
      <c r="B41" s="13"/>
      <c r="C41" s="13"/>
      <c r="D41" s="12"/>
      <c r="E41" s="12"/>
      <c r="F41" s="35"/>
      <c r="G41" s="35"/>
      <c r="H41" s="35"/>
      <c r="I41" s="12"/>
      <c r="J41" s="43"/>
      <c r="K41" s="69"/>
      <c r="L41" s="35"/>
      <c r="M41" s="34"/>
      <c r="N41" s="44"/>
      <c r="O41" s="34"/>
      <c r="P41" s="18" t="e">
        <f t="shared" si="0"/>
        <v>#DIV/0!</v>
      </c>
      <c r="Q41" s="19" t="e">
        <f t="shared" si="1"/>
        <v>#DIV/0!</v>
      </c>
      <c r="R41" s="20" t="e">
        <f t="shared" si="2"/>
        <v>#DIV/0!</v>
      </c>
      <c r="S41" s="21">
        <f t="shared" si="3"/>
        <v>0</v>
      </c>
      <c r="T41" s="22" t="e">
        <f t="shared" si="4"/>
        <v>#DIV/0!</v>
      </c>
      <c r="U41" s="22" t="e">
        <f t="shared" si="18"/>
        <v>#DIV/0!</v>
      </c>
      <c r="V41" s="22" t="e">
        <f t="shared" si="6"/>
        <v>#DIV/0!</v>
      </c>
      <c r="W41" s="22" t="e">
        <f t="shared" si="20"/>
        <v>#DIV/0!</v>
      </c>
      <c r="X41" s="22">
        <f t="shared" si="19"/>
        <v>0</v>
      </c>
      <c r="Y41" s="22">
        <f t="shared" si="9"/>
        <v>0</v>
      </c>
      <c r="Z41" s="22">
        <f t="shared" si="10"/>
        <v>0</v>
      </c>
      <c r="AA41" s="22">
        <f t="shared" si="11"/>
        <v>0</v>
      </c>
      <c r="AB41" s="22">
        <f t="shared" si="12"/>
        <v>0</v>
      </c>
      <c r="AC41" s="38">
        <f t="shared" si="17"/>
        <v>0</v>
      </c>
      <c r="AD41" s="2" t="e">
        <f t="shared" si="13"/>
        <v>#DIV/0!</v>
      </c>
      <c r="AE41" s="2"/>
      <c r="AF41" s="2"/>
      <c r="AG41" s="2"/>
      <c r="AH41" s="2"/>
      <c r="AI41" s="2"/>
      <c r="AJ41" s="28"/>
      <c r="AK41" s="28"/>
      <c r="AL41" s="28"/>
    </row>
    <row r="42" spans="1:38" ht="13" x14ac:dyDescent="0.15">
      <c r="A42" s="42"/>
      <c r="B42" s="13"/>
      <c r="C42" s="13"/>
      <c r="D42" s="12"/>
      <c r="E42" s="12"/>
      <c r="F42" s="35"/>
      <c r="G42" s="35"/>
      <c r="H42" s="35"/>
      <c r="I42" s="12"/>
      <c r="J42" s="43"/>
      <c r="K42" s="69"/>
      <c r="L42" s="35"/>
      <c r="M42" s="39"/>
      <c r="N42" s="44"/>
      <c r="O42" s="34"/>
      <c r="P42" s="18" t="e">
        <f t="shared" si="0"/>
        <v>#DIV/0!</v>
      </c>
      <c r="Q42" s="19" t="e">
        <f t="shared" si="1"/>
        <v>#DIV/0!</v>
      </c>
      <c r="R42" s="20" t="e">
        <f t="shared" si="2"/>
        <v>#DIV/0!</v>
      </c>
      <c r="S42" s="21">
        <f t="shared" si="3"/>
        <v>0</v>
      </c>
      <c r="T42" s="22" t="e">
        <f t="shared" si="4"/>
        <v>#DIV/0!</v>
      </c>
      <c r="U42" s="22" t="e">
        <f t="shared" si="18"/>
        <v>#DIV/0!</v>
      </c>
      <c r="V42" s="22" t="e">
        <f t="shared" si="6"/>
        <v>#DIV/0!</v>
      </c>
      <c r="W42" s="22" t="e">
        <f t="shared" si="20"/>
        <v>#DIV/0!</v>
      </c>
      <c r="X42" s="22">
        <f t="shared" si="19"/>
        <v>0</v>
      </c>
      <c r="Y42" s="22">
        <f t="shared" si="9"/>
        <v>0</v>
      </c>
      <c r="Z42" s="22">
        <f t="shared" si="10"/>
        <v>0</v>
      </c>
      <c r="AA42" s="22">
        <f t="shared" si="11"/>
        <v>0</v>
      </c>
      <c r="AB42" s="22">
        <f t="shared" si="12"/>
        <v>0</v>
      </c>
      <c r="AC42" s="38">
        <f t="shared" si="17"/>
        <v>0</v>
      </c>
      <c r="AD42" s="2" t="e">
        <f t="shared" si="13"/>
        <v>#DIV/0!</v>
      </c>
      <c r="AE42" s="2"/>
      <c r="AF42" s="2"/>
      <c r="AG42" s="2"/>
      <c r="AH42" s="2"/>
      <c r="AI42" s="2"/>
      <c r="AJ42" s="28"/>
      <c r="AK42" s="28"/>
      <c r="AL42" s="28"/>
    </row>
    <row r="43" spans="1:38" ht="13" x14ac:dyDescent="0.15">
      <c r="A43" s="42"/>
      <c r="B43" s="13"/>
      <c r="C43" s="13"/>
      <c r="D43" s="12"/>
      <c r="E43" s="12"/>
      <c r="F43" s="35"/>
      <c r="G43" s="35"/>
      <c r="H43" s="35"/>
      <c r="I43" s="12"/>
      <c r="J43" s="43"/>
      <c r="K43" s="69"/>
      <c r="L43" s="35"/>
      <c r="M43" s="39"/>
      <c r="N43" s="44"/>
      <c r="O43" s="34"/>
      <c r="P43" s="18" t="e">
        <f t="shared" si="0"/>
        <v>#DIV/0!</v>
      </c>
      <c r="Q43" s="19" t="e">
        <f t="shared" si="1"/>
        <v>#DIV/0!</v>
      </c>
      <c r="R43" s="20" t="e">
        <f t="shared" si="2"/>
        <v>#DIV/0!</v>
      </c>
      <c r="S43" s="21">
        <f t="shared" si="3"/>
        <v>0</v>
      </c>
      <c r="T43" s="22" t="e">
        <f t="shared" si="4"/>
        <v>#DIV/0!</v>
      </c>
      <c r="U43" s="22" t="e">
        <f t="shared" si="18"/>
        <v>#DIV/0!</v>
      </c>
      <c r="V43" s="22" t="e">
        <f t="shared" si="6"/>
        <v>#DIV/0!</v>
      </c>
      <c r="W43" s="22" t="e">
        <f t="shared" si="20"/>
        <v>#DIV/0!</v>
      </c>
      <c r="X43" s="22">
        <f t="shared" si="19"/>
        <v>0</v>
      </c>
      <c r="Y43" s="22">
        <f t="shared" si="9"/>
        <v>0</v>
      </c>
      <c r="Z43" s="22">
        <f t="shared" si="10"/>
        <v>0</v>
      </c>
      <c r="AA43" s="22">
        <f t="shared" si="11"/>
        <v>0</v>
      </c>
      <c r="AB43" s="22">
        <f t="shared" si="12"/>
        <v>0</v>
      </c>
      <c r="AC43" s="38">
        <f t="shared" si="17"/>
        <v>0</v>
      </c>
      <c r="AD43" s="2" t="e">
        <f t="shared" si="13"/>
        <v>#DIV/0!</v>
      </c>
      <c r="AE43" s="2"/>
      <c r="AF43" s="2"/>
      <c r="AG43" s="2"/>
      <c r="AH43" s="2"/>
      <c r="AI43" s="2"/>
      <c r="AJ43" s="28"/>
      <c r="AK43" s="28"/>
      <c r="AL43" s="28"/>
    </row>
    <row r="44" spans="1:38" ht="13" x14ac:dyDescent="0.15">
      <c r="A44" s="42"/>
      <c r="B44" s="13"/>
      <c r="C44" s="13"/>
      <c r="D44" s="12"/>
      <c r="E44" s="12"/>
      <c r="F44" s="35"/>
      <c r="G44" s="35"/>
      <c r="H44" s="35"/>
      <c r="I44" s="12"/>
      <c r="J44" s="43"/>
      <c r="K44" s="69"/>
      <c r="L44" s="35"/>
      <c r="M44" s="39"/>
      <c r="N44" s="44"/>
      <c r="O44" s="34"/>
      <c r="P44" s="18" t="e">
        <f t="shared" si="0"/>
        <v>#DIV/0!</v>
      </c>
      <c r="Q44" s="19" t="e">
        <f t="shared" si="1"/>
        <v>#DIV/0!</v>
      </c>
      <c r="R44" s="20" t="e">
        <f t="shared" si="2"/>
        <v>#DIV/0!</v>
      </c>
      <c r="S44" s="21">
        <f t="shared" si="3"/>
        <v>0</v>
      </c>
      <c r="T44" s="22" t="e">
        <f t="shared" si="4"/>
        <v>#DIV/0!</v>
      </c>
      <c r="U44" s="22" t="e">
        <f t="shared" si="18"/>
        <v>#DIV/0!</v>
      </c>
      <c r="V44" s="22" t="e">
        <f t="shared" si="6"/>
        <v>#DIV/0!</v>
      </c>
      <c r="W44" s="22" t="e">
        <f t="shared" si="20"/>
        <v>#DIV/0!</v>
      </c>
      <c r="X44" s="22">
        <f t="shared" si="19"/>
        <v>0</v>
      </c>
      <c r="Y44" s="22">
        <f t="shared" si="9"/>
        <v>0</v>
      </c>
      <c r="Z44" s="22">
        <f t="shared" si="10"/>
        <v>0</v>
      </c>
      <c r="AA44" s="22">
        <f t="shared" si="11"/>
        <v>0</v>
      </c>
      <c r="AB44" s="22">
        <f t="shared" si="12"/>
        <v>0</v>
      </c>
      <c r="AC44" s="38">
        <f t="shared" si="17"/>
        <v>0</v>
      </c>
      <c r="AD44" s="2" t="e">
        <f t="shared" si="13"/>
        <v>#DIV/0!</v>
      </c>
      <c r="AE44" s="2"/>
      <c r="AF44" s="2"/>
      <c r="AG44" s="2"/>
      <c r="AH44" s="2"/>
      <c r="AI44" s="2"/>
      <c r="AJ44" s="28"/>
      <c r="AK44" s="28"/>
      <c r="AL44" s="28"/>
    </row>
    <row r="45" spans="1:38" ht="13" x14ac:dyDescent="0.15">
      <c r="A45" s="42"/>
      <c r="B45" s="13"/>
      <c r="C45" s="13"/>
      <c r="D45" s="12"/>
      <c r="E45" s="12"/>
      <c r="F45" s="35"/>
      <c r="G45" s="35"/>
      <c r="H45" s="35"/>
      <c r="I45" s="12"/>
      <c r="J45" s="43"/>
      <c r="K45" s="39"/>
      <c r="L45" s="35"/>
      <c r="M45" s="39"/>
      <c r="N45" s="44"/>
      <c r="O45" s="34"/>
      <c r="P45" s="18" t="e">
        <f t="shared" si="0"/>
        <v>#DIV/0!</v>
      </c>
      <c r="Q45" s="19" t="e">
        <f t="shared" si="1"/>
        <v>#DIV/0!</v>
      </c>
      <c r="R45" s="20" t="e">
        <f t="shared" si="2"/>
        <v>#DIV/0!</v>
      </c>
      <c r="S45" s="21">
        <f t="shared" si="3"/>
        <v>0</v>
      </c>
      <c r="T45" s="22" t="e">
        <f t="shared" si="4"/>
        <v>#DIV/0!</v>
      </c>
      <c r="U45" s="22" t="e">
        <f t="shared" si="18"/>
        <v>#DIV/0!</v>
      </c>
      <c r="V45" s="22" t="e">
        <f t="shared" si="6"/>
        <v>#DIV/0!</v>
      </c>
      <c r="W45" s="22" t="e">
        <f t="shared" si="20"/>
        <v>#DIV/0!</v>
      </c>
      <c r="X45" s="22">
        <f t="shared" si="19"/>
        <v>0</v>
      </c>
      <c r="Y45" s="22">
        <f t="shared" si="9"/>
        <v>0</v>
      </c>
      <c r="Z45" s="22">
        <f t="shared" si="10"/>
        <v>0</v>
      </c>
      <c r="AA45" s="22">
        <f t="shared" si="11"/>
        <v>0</v>
      </c>
      <c r="AB45" s="22">
        <f t="shared" si="12"/>
        <v>0</v>
      </c>
      <c r="AC45" s="38">
        <f t="shared" si="17"/>
        <v>0</v>
      </c>
      <c r="AD45" s="2" t="e">
        <f t="shared" si="13"/>
        <v>#DIV/0!</v>
      </c>
      <c r="AE45" s="2"/>
      <c r="AF45" s="2"/>
      <c r="AG45" s="2"/>
      <c r="AH45" s="2"/>
      <c r="AI45" s="2"/>
      <c r="AJ45" s="28"/>
      <c r="AK45" s="28"/>
      <c r="AL45" s="28"/>
    </row>
    <row r="46" spans="1:38" ht="13" x14ac:dyDescent="0.15">
      <c r="A46" s="42"/>
      <c r="B46" s="13"/>
      <c r="C46" s="13"/>
      <c r="D46" s="12"/>
      <c r="E46" s="12"/>
      <c r="F46" s="35"/>
      <c r="G46" s="35"/>
      <c r="H46" s="35"/>
      <c r="I46" s="12"/>
      <c r="J46" s="43"/>
      <c r="K46" s="39"/>
      <c r="L46" s="35"/>
      <c r="M46" s="39"/>
      <c r="N46" s="44"/>
      <c r="O46" s="34"/>
      <c r="P46" s="18" t="e">
        <f t="shared" si="0"/>
        <v>#DIV/0!</v>
      </c>
      <c r="Q46" s="19" t="e">
        <f t="shared" si="1"/>
        <v>#DIV/0!</v>
      </c>
      <c r="R46" s="20" t="e">
        <f t="shared" si="2"/>
        <v>#DIV/0!</v>
      </c>
      <c r="S46" s="21">
        <f t="shared" si="3"/>
        <v>0</v>
      </c>
      <c r="T46" s="22" t="e">
        <f t="shared" si="4"/>
        <v>#DIV/0!</v>
      </c>
      <c r="U46" s="22" t="e">
        <f t="shared" si="18"/>
        <v>#DIV/0!</v>
      </c>
      <c r="V46" s="22" t="e">
        <f t="shared" si="6"/>
        <v>#DIV/0!</v>
      </c>
      <c r="W46" s="22" t="e">
        <f t="shared" si="20"/>
        <v>#DIV/0!</v>
      </c>
      <c r="X46" s="22">
        <f t="shared" si="19"/>
        <v>0</v>
      </c>
      <c r="Y46" s="22">
        <f t="shared" si="9"/>
        <v>0</v>
      </c>
      <c r="Z46" s="22">
        <f t="shared" si="10"/>
        <v>0</v>
      </c>
      <c r="AA46" s="22">
        <f t="shared" si="11"/>
        <v>0</v>
      </c>
      <c r="AB46" s="22">
        <f t="shared" si="12"/>
        <v>0</v>
      </c>
      <c r="AC46" s="38">
        <f t="shared" si="17"/>
        <v>0</v>
      </c>
      <c r="AD46" s="2" t="e">
        <f t="shared" si="13"/>
        <v>#DIV/0!</v>
      </c>
      <c r="AE46" s="2"/>
      <c r="AF46" s="2"/>
      <c r="AG46" s="2"/>
      <c r="AH46" s="2"/>
      <c r="AI46" s="2"/>
      <c r="AJ46" s="28"/>
      <c r="AK46" s="28"/>
      <c r="AL46" s="28"/>
    </row>
    <row r="47" spans="1:38" ht="13" x14ac:dyDescent="0.15">
      <c r="A47" s="42"/>
      <c r="B47" s="13"/>
      <c r="C47" s="13"/>
      <c r="D47" s="12"/>
      <c r="E47" s="12"/>
      <c r="F47" s="35"/>
      <c r="G47" s="35"/>
      <c r="H47" s="35"/>
      <c r="I47" s="12"/>
      <c r="J47" s="43"/>
      <c r="K47" s="39"/>
      <c r="L47" s="35"/>
      <c r="M47" s="39"/>
      <c r="N47" s="44"/>
      <c r="O47" s="34"/>
      <c r="P47" s="18" t="e">
        <f t="shared" si="0"/>
        <v>#DIV/0!</v>
      </c>
      <c r="Q47" s="19" t="e">
        <f t="shared" si="1"/>
        <v>#DIV/0!</v>
      </c>
      <c r="R47" s="20" t="e">
        <f t="shared" si="2"/>
        <v>#DIV/0!</v>
      </c>
      <c r="S47" s="21">
        <f t="shared" si="3"/>
        <v>0</v>
      </c>
      <c r="T47" s="22" t="e">
        <f t="shared" si="4"/>
        <v>#DIV/0!</v>
      </c>
      <c r="U47" s="22" t="e">
        <f t="shared" si="18"/>
        <v>#DIV/0!</v>
      </c>
      <c r="V47" s="22" t="e">
        <f t="shared" si="6"/>
        <v>#DIV/0!</v>
      </c>
      <c r="W47" s="22" t="e">
        <f t="shared" si="20"/>
        <v>#DIV/0!</v>
      </c>
      <c r="X47" s="22">
        <f t="shared" si="19"/>
        <v>0</v>
      </c>
      <c r="Y47" s="22">
        <f t="shared" si="9"/>
        <v>0</v>
      </c>
      <c r="Z47" s="22">
        <f t="shared" si="10"/>
        <v>0</v>
      </c>
      <c r="AA47" s="22">
        <f t="shared" si="11"/>
        <v>0</v>
      </c>
      <c r="AB47" s="22">
        <f t="shared" si="12"/>
        <v>0</v>
      </c>
      <c r="AC47" s="38">
        <f t="shared" si="17"/>
        <v>0</v>
      </c>
      <c r="AD47" s="2" t="e">
        <f t="shared" si="13"/>
        <v>#DIV/0!</v>
      </c>
      <c r="AE47" s="2"/>
      <c r="AF47" s="2"/>
      <c r="AG47" s="2"/>
      <c r="AH47" s="2"/>
      <c r="AI47" s="2"/>
      <c r="AJ47" s="28"/>
      <c r="AK47" s="28"/>
      <c r="AL47" s="28"/>
    </row>
    <row r="48" spans="1:38" ht="13" x14ac:dyDescent="0.15">
      <c r="A48" s="42"/>
      <c r="B48" s="13"/>
      <c r="C48" s="13"/>
      <c r="D48" s="12"/>
      <c r="E48" s="12"/>
      <c r="F48" s="35"/>
      <c r="G48" s="35"/>
      <c r="H48" s="35"/>
      <c r="I48" s="12"/>
      <c r="J48" s="43"/>
      <c r="K48" s="39"/>
      <c r="L48" s="35"/>
      <c r="M48" s="39"/>
      <c r="N48" s="44"/>
      <c r="O48" s="34"/>
      <c r="P48" s="18" t="e">
        <f t="shared" si="0"/>
        <v>#DIV/0!</v>
      </c>
      <c r="Q48" s="19" t="e">
        <f t="shared" si="1"/>
        <v>#DIV/0!</v>
      </c>
      <c r="R48" s="20" t="e">
        <f t="shared" si="2"/>
        <v>#DIV/0!</v>
      </c>
      <c r="S48" s="21">
        <f t="shared" si="3"/>
        <v>0</v>
      </c>
      <c r="T48" s="22" t="e">
        <f t="shared" si="4"/>
        <v>#DIV/0!</v>
      </c>
      <c r="U48" s="22" t="e">
        <f t="shared" si="18"/>
        <v>#DIV/0!</v>
      </c>
      <c r="V48" s="22" t="e">
        <f t="shared" si="6"/>
        <v>#DIV/0!</v>
      </c>
      <c r="W48" s="22" t="e">
        <f t="shared" si="20"/>
        <v>#DIV/0!</v>
      </c>
      <c r="X48" s="22">
        <f t="shared" si="19"/>
        <v>0</v>
      </c>
      <c r="Y48" s="22">
        <f t="shared" si="9"/>
        <v>0</v>
      </c>
      <c r="Z48" s="22">
        <f t="shared" si="10"/>
        <v>0</v>
      </c>
      <c r="AA48" s="22">
        <f t="shared" si="11"/>
        <v>0</v>
      </c>
      <c r="AB48" s="22">
        <f t="shared" si="12"/>
        <v>0</v>
      </c>
      <c r="AC48" s="38">
        <f t="shared" si="17"/>
        <v>0</v>
      </c>
      <c r="AD48" s="2" t="e">
        <f t="shared" si="13"/>
        <v>#DIV/0!</v>
      </c>
      <c r="AE48" s="2"/>
      <c r="AF48" s="2"/>
      <c r="AG48" s="2"/>
      <c r="AH48" s="2"/>
      <c r="AI48" s="2"/>
      <c r="AJ48" s="28"/>
      <c r="AK48" s="28"/>
      <c r="AL48" s="28"/>
    </row>
    <row r="49" spans="1:38" ht="13" x14ac:dyDescent="0.15">
      <c r="A49" s="42"/>
      <c r="B49" s="13"/>
      <c r="C49" s="13"/>
      <c r="D49" s="12"/>
      <c r="E49" s="12"/>
      <c r="F49" s="35"/>
      <c r="G49" s="35"/>
      <c r="H49" s="35"/>
      <c r="I49" s="12"/>
      <c r="J49" s="43"/>
      <c r="K49" s="39"/>
      <c r="L49" s="35"/>
      <c r="M49" s="39"/>
      <c r="N49" s="44"/>
      <c r="O49" s="34"/>
      <c r="P49" s="18" t="e">
        <f t="shared" si="0"/>
        <v>#DIV/0!</v>
      </c>
      <c r="Q49" s="19" t="e">
        <f t="shared" si="1"/>
        <v>#DIV/0!</v>
      </c>
      <c r="R49" s="20" t="e">
        <f t="shared" si="2"/>
        <v>#DIV/0!</v>
      </c>
      <c r="S49" s="21">
        <f t="shared" si="3"/>
        <v>0</v>
      </c>
      <c r="T49" s="22" t="e">
        <f t="shared" si="4"/>
        <v>#DIV/0!</v>
      </c>
      <c r="U49" s="22" t="e">
        <f t="shared" si="18"/>
        <v>#DIV/0!</v>
      </c>
      <c r="V49" s="22" t="e">
        <f t="shared" si="6"/>
        <v>#DIV/0!</v>
      </c>
      <c r="W49" s="22" t="e">
        <f t="shared" si="20"/>
        <v>#DIV/0!</v>
      </c>
      <c r="X49" s="22">
        <f t="shared" si="19"/>
        <v>0</v>
      </c>
      <c r="Y49" s="22">
        <f t="shared" si="9"/>
        <v>0</v>
      </c>
      <c r="Z49" s="22">
        <f t="shared" si="10"/>
        <v>0</v>
      </c>
      <c r="AA49" s="22">
        <f t="shared" si="11"/>
        <v>0</v>
      </c>
      <c r="AB49" s="22">
        <f t="shared" si="12"/>
        <v>0</v>
      </c>
      <c r="AC49" s="38">
        <f t="shared" si="17"/>
        <v>0</v>
      </c>
      <c r="AD49" s="2" t="e">
        <f t="shared" si="13"/>
        <v>#DIV/0!</v>
      </c>
      <c r="AE49" s="2"/>
      <c r="AF49" s="2"/>
      <c r="AG49" s="2"/>
      <c r="AH49" s="2"/>
      <c r="AI49" s="2"/>
      <c r="AJ49" s="28"/>
      <c r="AK49" s="28"/>
      <c r="AL49" s="28"/>
    </row>
    <row r="50" spans="1:38" ht="13" x14ac:dyDescent="0.15">
      <c r="A50" s="42"/>
      <c r="B50" s="13"/>
      <c r="C50" s="13"/>
      <c r="D50" s="12"/>
      <c r="E50" s="12"/>
      <c r="F50" s="35"/>
      <c r="G50" s="35"/>
      <c r="H50" s="35"/>
      <c r="I50" s="12"/>
      <c r="J50" s="43"/>
      <c r="K50" s="39"/>
      <c r="L50" s="35"/>
      <c r="M50" s="39"/>
      <c r="N50" s="44"/>
      <c r="O50" s="34"/>
      <c r="P50" s="18" t="e">
        <f t="shared" si="0"/>
        <v>#DIV/0!</v>
      </c>
      <c r="Q50" s="19" t="e">
        <f t="shared" si="1"/>
        <v>#DIV/0!</v>
      </c>
      <c r="R50" s="20" t="e">
        <f t="shared" si="2"/>
        <v>#DIV/0!</v>
      </c>
      <c r="S50" s="21">
        <f t="shared" si="3"/>
        <v>0</v>
      </c>
      <c r="T50" s="22" t="e">
        <f t="shared" si="4"/>
        <v>#DIV/0!</v>
      </c>
      <c r="U50" s="22" t="e">
        <f t="shared" si="18"/>
        <v>#DIV/0!</v>
      </c>
      <c r="V50" s="22" t="e">
        <f t="shared" si="6"/>
        <v>#DIV/0!</v>
      </c>
      <c r="W50" s="22" t="e">
        <f t="shared" si="20"/>
        <v>#DIV/0!</v>
      </c>
      <c r="X50" s="22">
        <f t="shared" si="19"/>
        <v>0</v>
      </c>
      <c r="Y50" s="22">
        <f t="shared" si="9"/>
        <v>0</v>
      </c>
      <c r="Z50" s="22">
        <f t="shared" si="10"/>
        <v>0</v>
      </c>
      <c r="AA50" s="22">
        <f t="shared" si="11"/>
        <v>0</v>
      </c>
      <c r="AB50" s="22">
        <f t="shared" si="12"/>
        <v>0</v>
      </c>
      <c r="AC50" s="38">
        <f t="shared" si="17"/>
        <v>0</v>
      </c>
      <c r="AD50" s="2" t="e">
        <f t="shared" si="13"/>
        <v>#DIV/0!</v>
      </c>
      <c r="AE50" s="2"/>
      <c r="AF50" s="2"/>
      <c r="AG50" s="2"/>
      <c r="AH50" s="2"/>
      <c r="AI50" s="2"/>
      <c r="AJ50" s="28"/>
      <c r="AK50" s="28"/>
      <c r="AL50" s="28"/>
    </row>
    <row r="51" spans="1:38" ht="13" x14ac:dyDescent="0.15">
      <c r="A51" s="42"/>
      <c r="B51" s="13"/>
      <c r="C51" s="13"/>
      <c r="D51" s="12"/>
      <c r="E51" s="12"/>
      <c r="F51" s="35"/>
      <c r="G51" s="35"/>
      <c r="H51" s="35"/>
      <c r="I51" s="12"/>
      <c r="J51" s="43"/>
      <c r="K51" s="39"/>
      <c r="L51" s="35"/>
      <c r="M51" s="39"/>
      <c r="N51" s="44"/>
      <c r="O51" s="34"/>
      <c r="P51" s="18" t="e">
        <f t="shared" si="0"/>
        <v>#DIV/0!</v>
      </c>
      <c r="Q51" s="19" t="e">
        <f t="shared" si="1"/>
        <v>#DIV/0!</v>
      </c>
      <c r="R51" s="20" t="e">
        <f t="shared" si="2"/>
        <v>#DIV/0!</v>
      </c>
      <c r="S51" s="21">
        <f t="shared" si="3"/>
        <v>0</v>
      </c>
      <c r="T51" s="22" t="e">
        <f t="shared" si="4"/>
        <v>#DIV/0!</v>
      </c>
      <c r="U51" s="22" t="e">
        <f t="shared" si="18"/>
        <v>#DIV/0!</v>
      </c>
      <c r="V51" s="22" t="e">
        <f t="shared" si="6"/>
        <v>#DIV/0!</v>
      </c>
      <c r="W51" s="22">
        <f t="shared" si="20"/>
        <v>0</v>
      </c>
      <c r="X51" s="22">
        <f t="shared" si="19"/>
        <v>0</v>
      </c>
      <c r="Y51" s="22">
        <f t="shared" si="9"/>
        <v>0</v>
      </c>
      <c r="Z51" s="22">
        <f t="shared" si="10"/>
        <v>0</v>
      </c>
      <c r="AA51" s="22">
        <f t="shared" si="11"/>
        <v>0</v>
      </c>
      <c r="AB51" s="22">
        <f t="shared" si="12"/>
        <v>0</v>
      </c>
      <c r="AC51" s="38">
        <f t="shared" si="17"/>
        <v>0</v>
      </c>
      <c r="AD51" s="2" t="e">
        <f t="shared" si="13"/>
        <v>#DIV/0!</v>
      </c>
      <c r="AE51" s="2"/>
      <c r="AF51" s="2"/>
      <c r="AG51" s="2"/>
      <c r="AH51" s="2"/>
      <c r="AI51" s="2"/>
      <c r="AJ51" s="28"/>
      <c r="AK51" s="28"/>
      <c r="AL51" s="28"/>
    </row>
    <row r="52" spans="1:38" ht="13" x14ac:dyDescent="0.15">
      <c r="A52" s="42"/>
      <c r="B52" s="13"/>
      <c r="C52" s="13"/>
      <c r="D52" s="12"/>
      <c r="E52" s="12"/>
      <c r="F52" s="35"/>
      <c r="G52" s="35"/>
      <c r="H52" s="35"/>
      <c r="I52" s="12"/>
      <c r="J52" s="43"/>
      <c r="K52" s="39"/>
      <c r="L52" s="35"/>
      <c r="M52" s="39"/>
      <c r="N52" s="44"/>
      <c r="O52" s="34"/>
      <c r="P52" s="18" t="e">
        <f t="shared" si="0"/>
        <v>#DIV/0!</v>
      </c>
      <c r="Q52" s="19" t="e">
        <f t="shared" si="1"/>
        <v>#DIV/0!</v>
      </c>
      <c r="R52" s="20" t="e">
        <f t="shared" si="2"/>
        <v>#DIV/0!</v>
      </c>
      <c r="S52" s="21">
        <f t="shared" si="3"/>
        <v>0</v>
      </c>
      <c r="T52" s="22" t="e">
        <f t="shared" si="4"/>
        <v>#DIV/0!</v>
      </c>
      <c r="U52" s="22" t="e">
        <f t="shared" si="18"/>
        <v>#DIV/0!</v>
      </c>
      <c r="V52" s="22" t="e">
        <f t="shared" si="6"/>
        <v>#DIV/0!</v>
      </c>
      <c r="W52" s="22">
        <f t="shared" si="20"/>
        <v>0</v>
      </c>
      <c r="X52" s="22">
        <f t="shared" si="19"/>
        <v>0</v>
      </c>
      <c r="Y52" s="22">
        <f t="shared" si="9"/>
        <v>0</v>
      </c>
      <c r="Z52" s="22">
        <f t="shared" si="10"/>
        <v>0</v>
      </c>
      <c r="AA52" s="22">
        <f t="shared" si="11"/>
        <v>0</v>
      </c>
      <c r="AB52" s="22">
        <f t="shared" si="12"/>
        <v>0</v>
      </c>
      <c r="AC52" s="38">
        <f t="shared" si="17"/>
        <v>0</v>
      </c>
      <c r="AD52" s="2" t="e">
        <f t="shared" si="13"/>
        <v>#DIV/0!</v>
      </c>
      <c r="AE52" s="2"/>
      <c r="AF52" s="2"/>
      <c r="AG52" s="2"/>
      <c r="AH52" s="2"/>
      <c r="AI52" s="2"/>
      <c r="AJ52" s="28"/>
      <c r="AK52" s="28"/>
      <c r="AL52" s="28"/>
    </row>
    <row r="53" spans="1:38" ht="13" x14ac:dyDescent="0.15">
      <c r="A53" s="42"/>
      <c r="B53" s="13"/>
      <c r="C53" s="13"/>
      <c r="D53" s="12"/>
      <c r="E53" s="12"/>
      <c r="F53" s="35"/>
      <c r="G53" s="35"/>
      <c r="H53" s="35"/>
      <c r="I53" s="12"/>
      <c r="J53" s="43"/>
      <c r="K53" s="39"/>
      <c r="L53" s="35"/>
      <c r="M53" s="39"/>
      <c r="N53" s="44"/>
      <c r="O53" s="34"/>
      <c r="P53" s="18" t="e">
        <f t="shared" si="0"/>
        <v>#DIV/0!</v>
      </c>
      <c r="Q53" s="19" t="e">
        <f t="shared" si="1"/>
        <v>#DIV/0!</v>
      </c>
      <c r="R53" s="20" t="e">
        <f t="shared" si="2"/>
        <v>#DIV/0!</v>
      </c>
      <c r="S53" s="21">
        <f t="shared" si="3"/>
        <v>0</v>
      </c>
      <c r="T53" s="22" t="e">
        <f t="shared" si="4"/>
        <v>#DIV/0!</v>
      </c>
      <c r="U53" s="22" t="e">
        <f t="shared" si="18"/>
        <v>#DIV/0!</v>
      </c>
      <c r="V53" s="22" t="e">
        <f t="shared" si="6"/>
        <v>#DIV/0!</v>
      </c>
      <c r="W53" s="22">
        <f t="shared" si="20"/>
        <v>0</v>
      </c>
      <c r="X53" s="22">
        <f t="shared" si="19"/>
        <v>0</v>
      </c>
      <c r="Y53" s="22">
        <f t="shared" si="9"/>
        <v>0</v>
      </c>
      <c r="Z53" s="22">
        <f t="shared" si="10"/>
        <v>0</v>
      </c>
      <c r="AA53" s="22">
        <f t="shared" si="11"/>
        <v>0</v>
      </c>
      <c r="AB53" s="22">
        <f t="shared" si="12"/>
        <v>0</v>
      </c>
      <c r="AC53" s="38">
        <f t="shared" si="17"/>
        <v>0</v>
      </c>
      <c r="AD53" s="2" t="e">
        <f t="shared" si="13"/>
        <v>#DIV/0!</v>
      </c>
      <c r="AE53" s="2"/>
      <c r="AF53" s="2"/>
      <c r="AG53" s="2"/>
      <c r="AH53" s="2"/>
      <c r="AI53" s="2"/>
      <c r="AJ53" s="28"/>
      <c r="AK53" s="28"/>
      <c r="AL53" s="28"/>
    </row>
    <row r="54" spans="1:38" ht="13" x14ac:dyDescent="0.15">
      <c r="A54" s="42"/>
      <c r="B54" s="13"/>
      <c r="C54" s="13"/>
      <c r="D54" s="12"/>
      <c r="E54" s="12"/>
      <c r="F54" s="35"/>
      <c r="G54" s="35"/>
      <c r="H54" s="35"/>
      <c r="I54" s="12"/>
      <c r="J54" s="43"/>
      <c r="K54" s="39"/>
      <c r="L54" s="35"/>
      <c r="M54" s="39"/>
      <c r="N54" s="44"/>
      <c r="O54" s="34"/>
      <c r="P54" s="18" t="e">
        <f t="shared" si="0"/>
        <v>#DIV/0!</v>
      </c>
      <c r="Q54" s="19" t="e">
        <f t="shared" si="1"/>
        <v>#DIV/0!</v>
      </c>
      <c r="R54" s="20" t="e">
        <f t="shared" si="2"/>
        <v>#DIV/0!</v>
      </c>
      <c r="S54" s="21">
        <f t="shared" si="3"/>
        <v>0</v>
      </c>
      <c r="T54" s="22" t="e">
        <f t="shared" si="4"/>
        <v>#DIV/0!</v>
      </c>
      <c r="U54" s="22" t="e">
        <f t="shared" si="18"/>
        <v>#DIV/0!</v>
      </c>
      <c r="V54" s="22" t="e">
        <f t="shared" si="6"/>
        <v>#DIV/0!</v>
      </c>
      <c r="W54" s="22">
        <f t="shared" si="20"/>
        <v>0</v>
      </c>
      <c r="X54" s="22">
        <f t="shared" si="19"/>
        <v>0</v>
      </c>
      <c r="Y54" s="22">
        <f t="shared" si="9"/>
        <v>0</v>
      </c>
      <c r="Z54" s="22">
        <f t="shared" si="10"/>
        <v>0</v>
      </c>
      <c r="AA54" s="22">
        <f t="shared" si="11"/>
        <v>0</v>
      </c>
      <c r="AB54" s="22">
        <f t="shared" si="12"/>
        <v>0</v>
      </c>
      <c r="AC54" s="38">
        <f t="shared" si="17"/>
        <v>0</v>
      </c>
      <c r="AD54" s="2" t="e">
        <f t="shared" si="13"/>
        <v>#DIV/0!</v>
      </c>
      <c r="AE54" s="2"/>
      <c r="AF54" s="2"/>
      <c r="AG54" s="2"/>
      <c r="AH54" s="2"/>
      <c r="AI54" s="2"/>
      <c r="AJ54" s="28"/>
      <c r="AK54" s="28"/>
      <c r="AL54" s="28"/>
    </row>
    <row r="55" spans="1:38" ht="13" x14ac:dyDescent="0.15">
      <c r="A55" s="42"/>
      <c r="B55" s="13"/>
      <c r="C55" s="13"/>
      <c r="D55" s="12"/>
      <c r="E55" s="12"/>
      <c r="F55" s="35"/>
      <c r="G55" s="35"/>
      <c r="H55" s="35"/>
      <c r="I55" s="12"/>
      <c r="J55" s="43"/>
      <c r="K55" s="39"/>
      <c r="L55" s="35"/>
      <c r="M55" s="39"/>
      <c r="N55" s="44"/>
      <c r="O55" s="34"/>
      <c r="P55" s="18" t="e">
        <f t="shared" si="0"/>
        <v>#DIV/0!</v>
      </c>
      <c r="Q55" s="19" t="e">
        <f t="shared" si="1"/>
        <v>#DIV/0!</v>
      </c>
      <c r="R55" s="20" t="e">
        <f t="shared" si="2"/>
        <v>#DIV/0!</v>
      </c>
      <c r="S55" s="21">
        <f t="shared" si="3"/>
        <v>0</v>
      </c>
      <c r="T55" s="22" t="e">
        <f t="shared" si="4"/>
        <v>#DIV/0!</v>
      </c>
      <c r="U55" s="22" t="e">
        <f t="shared" si="18"/>
        <v>#DIV/0!</v>
      </c>
      <c r="V55" s="22" t="e">
        <f t="shared" si="6"/>
        <v>#DIV/0!</v>
      </c>
      <c r="W55" s="22">
        <f t="shared" si="20"/>
        <v>0</v>
      </c>
      <c r="X55" s="22">
        <f t="shared" si="19"/>
        <v>0</v>
      </c>
      <c r="Y55" s="22">
        <f t="shared" si="9"/>
        <v>0</v>
      </c>
      <c r="Z55" s="22">
        <f t="shared" si="10"/>
        <v>0</v>
      </c>
      <c r="AA55" s="22">
        <f t="shared" si="11"/>
        <v>0</v>
      </c>
      <c r="AB55" s="22">
        <f t="shared" si="12"/>
        <v>0</v>
      </c>
      <c r="AC55" s="38">
        <f t="shared" si="17"/>
        <v>0</v>
      </c>
      <c r="AD55" s="2" t="e">
        <f t="shared" si="13"/>
        <v>#DIV/0!</v>
      </c>
      <c r="AE55" s="2"/>
      <c r="AF55" s="2"/>
      <c r="AG55" s="2"/>
      <c r="AH55" s="2"/>
      <c r="AI55" s="2"/>
      <c r="AJ55" s="28"/>
      <c r="AK55" s="28"/>
      <c r="AL55" s="28"/>
    </row>
    <row r="56" spans="1:38" ht="13" x14ac:dyDescent="0.15">
      <c r="A56" s="42"/>
      <c r="B56" s="13"/>
      <c r="C56" s="13"/>
      <c r="D56" s="12"/>
      <c r="E56" s="12"/>
      <c r="F56" s="35"/>
      <c r="G56" s="35"/>
      <c r="H56" s="35"/>
      <c r="I56" s="12"/>
      <c r="J56" s="43"/>
      <c r="K56" s="39"/>
      <c r="L56" s="35"/>
      <c r="M56" s="39"/>
      <c r="N56" s="44"/>
      <c r="O56" s="34"/>
      <c r="P56" s="18" t="e">
        <f t="shared" si="0"/>
        <v>#DIV/0!</v>
      </c>
      <c r="Q56" s="19" t="e">
        <f t="shared" si="1"/>
        <v>#DIV/0!</v>
      </c>
      <c r="R56" s="20" t="e">
        <f t="shared" si="2"/>
        <v>#DIV/0!</v>
      </c>
      <c r="S56" s="21">
        <f t="shared" si="3"/>
        <v>0</v>
      </c>
      <c r="T56" s="22" t="e">
        <f t="shared" si="4"/>
        <v>#DIV/0!</v>
      </c>
      <c r="U56" s="22" t="e">
        <f t="shared" si="18"/>
        <v>#DIV/0!</v>
      </c>
      <c r="V56" s="22" t="e">
        <f t="shared" si="6"/>
        <v>#DIV/0!</v>
      </c>
      <c r="W56" s="22">
        <f t="shared" si="20"/>
        <v>0</v>
      </c>
      <c r="X56" s="22">
        <f t="shared" si="19"/>
        <v>0</v>
      </c>
      <c r="Y56" s="22">
        <f t="shared" si="9"/>
        <v>0</v>
      </c>
      <c r="Z56" s="22">
        <f t="shared" si="10"/>
        <v>0</v>
      </c>
      <c r="AA56" s="22">
        <f t="shared" si="11"/>
        <v>0</v>
      </c>
      <c r="AB56" s="22">
        <f t="shared" si="12"/>
        <v>0</v>
      </c>
      <c r="AC56" s="38">
        <f t="shared" si="17"/>
        <v>0</v>
      </c>
      <c r="AD56" s="2" t="e">
        <f t="shared" si="13"/>
        <v>#DIV/0!</v>
      </c>
      <c r="AE56" s="2"/>
      <c r="AF56" s="2"/>
      <c r="AG56" s="2"/>
      <c r="AH56" s="2"/>
      <c r="AI56" s="2"/>
      <c r="AJ56" s="28"/>
      <c r="AK56" s="28"/>
      <c r="AL56" s="28"/>
    </row>
    <row r="57" spans="1:38" ht="13" x14ac:dyDescent="0.15">
      <c r="A57" s="42"/>
      <c r="B57" s="13"/>
      <c r="C57" s="13"/>
      <c r="D57" s="12"/>
      <c r="E57" s="12"/>
      <c r="F57" s="35"/>
      <c r="G57" s="35"/>
      <c r="H57" s="35"/>
      <c r="I57" s="12"/>
      <c r="J57" s="43"/>
      <c r="K57" s="39"/>
      <c r="L57" s="35"/>
      <c r="M57" s="39"/>
      <c r="N57" s="44"/>
      <c r="O57" s="34"/>
      <c r="P57" s="18" t="e">
        <f t="shared" si="0"/>
        <v>#DIV/0!</v>
      </c>
      <c r="Q57" s="19" t="e">
        <f t="shared" si="1"/>
        <v>#DIV/0!</v>
      </c>
      <c r="R57" s="20" t="e">
        <f t="shared" si="2"/>
        <v>#DIV/0!</v>
      </c>
      <c r="S57" s="21">
        <f t="shared" si="3"/>
        <v>0</v>
      </c>
      <c r="T57" s="22" t="e">
        <f t="shared" si="4"/>
        <v>#DIV/0!</v>
      </c>
      <c r="U57" s="22" t="e">
        <f t="shared" si="18"/>
        <v>#DIV/0!</v>
      </c>
      <c r="V57" s="22" t="e">
        <f t="shared" si="6"/>
        <v>#DIV/0!</v>
      </c>
      <c r="W57" s="22">
        <f t="shared" si="20"/>
        <v>0</v>
      </c>
      <c r="X57" s="22">
        <f t="shared" si="19"/>
        <v>0</v>
      </c>
      <c r="Y57" s="22">
        <f t="shared" si="9"/>
        <v>0</v>
      </c>
      <c r="Z57" s="22">
        <f t="shared" si="10"/>
        <v>0</v>
      </c>
      <c r="AA57" s="22">
        <f t="shared" si="11"/>
        <v>0</v>
      </c>
      <c r="AB57" s="22">
        <f t="shared" si="12"/>
        <v>0</v>
      </c>
      <c r="AC57" s="38">
        <f t="shared" si="17"/>
        <v>0</v>
      </c>
      <c r="AD57" s="2" t="e">
        <f t="shared" si="13"/>
        <v>#DIV/0!</v>
      </c>
      <c r="AE57" s="2"/>
      <c r="AF57" s="2"/>
      <c r="AG57" s="2"/>
      <c r="AH57" s="2"/>
      <c r="AI57" s="2"/>
      <c r="AJ57" s="28"/>
      <c r="AK57" s="28"/>
      <c r="AL57" s="28"/>
    </row>
    <row r="58" spans="1:38" ht="13" x14ac:dyDescent="0.15">
      <c r="A58" s="42"/>
      <c r="B58" s="13"/>
      <c r="C58" s="13"/>
      <c r="D58" s="12"/>
      <c r="E58" s="12"/>
      <c r="F58" s="35"/>
      <c r="G58" s="35"/>
      <c r="H58" s="35"/>
      <c r="I58" s="12"/>
      <c r="J58" s="43"/>
      <c r="K58" s="39"/>
      <c r="L58" s="35"/>
      <c r="M58" s="39"/>
      <c r="N58" s="44"/>
      <c r="O58" s="34"/>
      <c r="P58" s="18" t="e">
        <f t="shared" si="0"/>
        <v>#DIV/0!</v>
      </c>
      <c r="Q58" s="19" t="e">
        <f t="shared" si="1"/>
        <v>#DIV/0!</v>
      </c>
      <c r="R58" s="20" t="e">
        <f t="shared" si="2"/>
        <v>#DIV/0!</v>
      </c>
      <c r="S58" s="21">
        <f t="shared" si="3"/>
        <v>0</v>
      </c>
      <c r="T58" s="22" t="e">
        <f t="shared" si="4"/>
        <v>#DIV/0!</v>
      </c>
      <c r="U58" s="22" t="e">
        <f t="shared" si="18"/>
        <v>#DIV/0!</v>
      </c>
      <c r="V58" s="22" t="e">
        <f t="shared" si="6"/>
        <v>#DIV/0!</v>
      </c>
      <c r="W58" s="22">
        <f t="shared" si="20"/>
        <v>0</v>
      </c>
      <c r="X58" s="22">
        <f t="shared" si="19"/>
        <v>0</v>
      </c>
      <c r="Y58" s="22">
        <f t="shared" si="9"/>
        <v>0</v>
      </c>
      <c r="Z58" s="22">
        <f t="shared" si="10"/>
        <v>0</v>
      </c>
      <c r="AA58" s="22">
        <f t="shared" si="11"/>
        <v>0</v>
      </c>
      <c r="AB58" s="22">
        <f t="shared" si="12"/>
        <v>0</v>
      </c>
      <c r="AC58" s="38">
        <f t="shared" si="17"/>
        <v>0</v>
      </c>
      <c r="AD58" s="2" t="e">
        <f t="shared" si="13"/>
        <v>#DIV/0!</v>
      </c>
      <c r="AE58" s="2"/>
      <c r="AF58" s="2"/>
      <c r="AG58" s="2"/>
      <c r="AH58" s="2"/>
      <c r="AI58" s="2"/>
      <c r="AJ58" s="28"/>
      <c r="AK58" s="28"/>
      <c r="AL58" s="28"/>
    </row>
    <row r="59" spans="1:38" ht="13" x14ac:dyDescent="0.15">
      <c r="A59" s="42"/>
      <c r="B59" s="13"/>
      <c r="C59" s="13"/>
      <c r="D59" s="12"/>
      <c r="E59" s="12"/>
      <c r="F59" s="35"/>
      <c r="G59" s="35"/>
      <c r="H59" s="35"/>
      <c r="I59" s="12"/>
      <c r="J59" s="43"/>
      <c r="K59" s="39"/>
      <c r="L59" s="35"/>
      <c r="M59" s="39"/>
      <c r="N59" s="44"/>
      <c r="O59" s="34"/>
      <c r="P59" s="18" t="e">
        <f t="shared" si="0"/>
        <v>#DIV/0!</v>
      </c>
      <c r="Q59" s="19" t="e">
        <f t="shared" si="1"/>
        <v>#DIV/0!</v>
      </c>
      <c r="R59" s="20" t="e">
        <f t="shared" si="2"/>
        <v>#DIV/0!</v>
      </c>
      <c r="S59" s="21">
        <f t="shared" si="3"/>
        <v>0</v>
      </c>
      <c r="T59" s="22" t="e">
        <f t="shared" si="4"/>
        <v>#DIV/0!</v>
      </c>
      <c r="U59" s="22" t="e">
        <f t="shared" si="18"/>
        <v>#DIV/0!</v>
      </c>
      <c r="V59" s="22" t="e">
        <f t="shared" si="6"/>
        <v>#DIV/0!</v>
      </c>
      <c r="W59" s="22">
        <f t="shared" si="20"/>
        <v>0</v>
      </c>
      <c r="X59" s="22">
        <f t="shared" si="19"/>
        <v>0</v>
      </c>
      <c r="Y59" s="22">
        <f t="shared" si="9"/>
        <v>0</v>
      </c>
      <c r="Z59" s="22">
        <f t="shared" si="10"/>
        <v>0</v>
      </c>
      <c r="AA59" s="22">
        <f t="shared" si="11"/>
        <v>0</v>
      </c>
      <c r="AB59" s="22">
        <f t="shared" si="12"/>
        <v>0</v>
      </c>
      <c r="AC59" s="38">
        <f t="shared" si="17"/>
        <v>0</v>
      </c>
      <c r="AD59" s="2" t="e">
        <f t="shared" si="13"/>
        <v>#DIV/0!</v>
      </c>
      <c r="AE59" s="2"/>
      <c r="AF59" s="2"/>
      <c r="AG59" s="2"/>
      <c r="AH59" s="2"/>
      <c r="AI59" s="2"/>
      <c r="AJ59" s="28"/>
      <c r="AK59" s="28"/>
      <c r="AL59" s="28"/>
    </row>
    <row r="60" spans="1:38" ht="13" x14ac:dyDescent="0.15">
      <c r="A60" s="42"/>
      <c r="B60" s="13"/>
      <c r="C60" s="13"/>
      <c r="D60" s="12"/>
      <c r="E60" s="12"/>
      <c r="F60" s="35"/>
      <c r="G60" s="35"/>
      <c r="H60" s="35"/>
      <c r="I60" s="12"/>
      <c r="J60" s="43"/>
      <c r="K60" s="39"/>
      <c r="L60" s="35"/>
      <c r="M60" s="39"/>
      <c r="N60" s="44"/>
      <c r="O60" s="34"/>
      <c r="P60" s="18" t="e">
        <f t="shared" si="0"/>
        <v>#DIV/0!</v>
      </c>
      <c r="Q60" s="19" t="e">
        <f t="shared" si="1"/>
        <v>#DIV/0!</v>
      </c>
      <c r="R60" s="20" t="e">
        <f t="shared" si="2"/>
        <v>#DIV/0!</v>
      </c>
      <c r="S60" s="21">
        <f t="shared" si="3"/>
        <v>0</v>
      </c>
      <c r="T60" s="22" t="e">
        <f t="shared" si="4"/>
        <v>#DIV/0!</v>
      </c>
      <c r="U60" s="22" t="e">
        <f t="shared" si="18"/>
        <v>#DIV/0!</v>
      </c>
      <c r="V60" s="22" t="e">
        <f t="shared" si="6"/>
        <v>#DIV/0!</v>
      </c>
      <c r="W60" s="22">
        <f t="shared" si="20"/>
        <v>0</v>
      </c>
      <c r="X60" s="22">
        <f t="shared" si="19"/>
        <v>0</v>
      </c>
      <c r="Y60" s="22">
        <f t="shared" si="9"/>
        <v>0</v>
      </c>
      <c r="Z60" s="22">
        <f t="shared" si="10"/>
        <v>0</v>
      </c>
      <c r="AA60" s="22">
        <f t="shared" si="11"/>
        <v>0</v>
      </c>
      <c r="AB60" s="22">
        <f t="shared" si="12"/>
        <v>0</v>
      </c>
      <c r="AC60" s="38">
        <f t="shared" si="17"/>
        <v>0</v>
      </c>
      <c r="AD60" s="2" t="e">
        <f t="shared" si="13"/>
        <v>#DIV/0!</v>
      </c>
      <c r="AE60" s="2"/>
      <c r="AF60" s="2"/>
      <c r="AG60" s="2"/>
      <c r="AH60" s="2"/>
      <c r="AI60" s="2"/>
      <c r="AJ60" s="28"/>
      <c r="AK60" s="28"/>
      <c r="AL60" s="28"/>
    </row>
    <row r="61" spans="1:38" ht="13" x14ac:dyDescent="0.15">
      <c r="A61" s="42"/>
      <c r="B61" s="13"/>
      <c r="C61" s="13"/>
      <c r="D61" s="12"/>
      <c r="E61" s="12"/>
      <c r="F61" s="35"/>
      <c r="G61" s="35"/>
      <c r="H61" s="35"/>
      <c r="I61" s="12"/>
      <c r="J61" s="43"/>
      <c r="K61" s="39"/>
      <c r="L61" s="35"/>
      <c r="M61" s="39"/>
      <c r="N61" s="44"/>
      <c r="O61" s="34"/>
      <c r="P61" s="18" t="e">
        <f t="shared" si="0"/>
        <v>#DIV/0!</v>
      </c>
      <c r="Q61" s="19" t="e">
        <f t="shared" si="1"/>
        <v>#DIV/0!</v>
      </c>
      <c r="R61" s="20" t="e">
        <f t="shared" si="2"/>
        <v>#DIV/0!</v>
      </c>
      <c r="S61" s="21">
        <f t="shared" si="3"/>
        <v>0</v>
      </c>
      <c r="T61" s="22" t="e">
        <f t="shared" si="4"/>
        <v>#DIV/0!</v>
      </c>
      <c r="U61" s="22" t="e">
        <f t="shared" si="18"/>
        <v>#DIV/0!</v>
      </c>
      <c r="V61" s="22" t="e">
        <f t="shared" si="6"/>
        <v>#DIV/0!</v>
      </c>
      <c r="W61" s="22">
        <f t="shared" si="20"/>
        <v>0</v>
      </c>
      <c r="X61" s="22">
        <f t="shared" si="19"/>
        <v>0</v>
      </c>
      <c r="Y61" s="22">
        <f t="shared" si="9"/>
        <v>0</v>
      </c>
      <c r="Z61" s="22">
        <f t="shared" si="10"/>
        <v>0</v>
      </c>
      <c r="AA61" s="22">
        <f t="shared" si="11"/>
        <v>0</v>
      </c>
      <c r="AB61" s="22">
        <f t="shared" si="12"/>
        <v>0</v>
      </c>
      <c r="AC61" s="38">
        <f t="shared" si="17"/>
        <v>0</v>
      </c>
      <c r="AD61" s="2" t="e">
        <f t="shared" si="13"/>
        <v>#DIV/0!</v>
      </c>
      <c r="AE61" s="2"/>
      <c r="AF61" s="2"/>
      <c r="AG61" s="2"/>
      <c r="AH61" s="2"/>
      <c r="AI61" s="2"/>
      <c r="AJ61" s="28"/>
      <c r="AK61" s="28"/>
      <c r="AL61" s="28"/>
    </row>
    <row r="62" spans="1:38" ht="13" x14ac:dyDescent="0.15">
      <c r="A62" s="42"/>
      <c r="B62" s="13"/>
      <c r="C62" s="13"/>
      <c r="D62" s="12"/>
      <c r="E62" s="12"/>
      <c r="F62" s="35"/>
      <c r="G62" s="35"/>
      <c r="H62" s="35"/>
      <c r="I62" s="12"/>
      <c r="J62" s="43"/>
      <c r="K62" s="39"/>
      <c r="L62" s="35"/>
      <c r="M62" s="39"/>
      <c r="N62" s="44"/>
      <c r="O62" s="34"/>
      <c r="P62" s="18" t="e">
        <f t="shared" si="0"/>
        <v>#DIV/0!</v>
      </c>
      <c r="Q62" s="19" t="e">
        <f t="shared" si="1"/>
        <v>#DIV/0!</v>
      </c>
      <c r="R62" s="20" t="e">
        <f t="shared" si="2"/>
        <v>#DIV/0!</v>
      </c>
      <c r="S62" s="21">
        <f t="shared" si="3"/>
        <v>0</v>
      </c>
      <c r="T62" s="22" t="e">
        <f t="shared" si="4"/>
        <v>#DIV/0!</v>
      </c>
      <c r="U62" s="22" t="e">
        <f t="shared" si="18"/>
        <v>#DIV/0!</v>
      </c>
      <c r="V62" s="22" t="e">
        <f t="shared" si="6"/>
        <v>#DIV/0!</v>
      </c>
      <c r="W62" s="22">
        <f t="shared" si="20"/>
        <v>0</v>
      </c>
      <c r="X62" s="22">
        <f t="shared" si="19"/>
        <v>0</v>
      </c>
      <c r="Y62" s="22">
        <f t="shared" si="9"/>
        <v>0</v>
      </c>
      <c r="Z62" s="22">
        <f t="shared" si="10"/>
        <v>0</v>
      </c>
      <c r="AA62" s="22">
        <f t="shared" si="11"/>
        <v>0</v>
      </c>
      <c r="AB62" s="22">
        <f t="shared" si="12"/>
        <v>0</v>
      </c>
      <c r="AC62" s="38">
        <f t="shared" si="17"/>
        <v>0</v>
      </c>
      <c r="AD62" s="2" t="e">
        <f t="shared" si="13"/>
        <v>#DIV/0!</v>
      </c>
      <c r="AE62" s="2"/>
      <c r="AF62" s="2"/>
      <c r="AG62" s="2"/>
      <c r="AH62" s="2"/>
      <c r="AI62" s="2"/>
      <c r="AJ62" s="28"/>
      <c r="AK62" s="28"/>
      <c r="AL62" s="28"/>
    </row>
    <row r="63" spans="1:38" ht="13" x14ac:dyDescent="0.15">
      <c r="A63" s="42"/>
      <c r="B63" s="13"/>
      <c r="C63" s="13"/>
      <c r="D63" s="12"/>
      <c r="E63" s="12"/>
      <c r="F63" s="35"/>
      <c r="G63" s="35"/>
      <c r="H63" s="35"/>
      <c r="I63" s="12"/>
      <c r="J63" s="43"/>
      <c r="K63" s="39"/>
      <c r="L63" s="35"/>
      <c r="M63" s="39"/>
      <c r="N63" s="44"/>
      <c r="O63" s="34"/>
      <c r="P63" s="18" t="e">
        <f t="shared" si="0"/>
        <v>#DIV/0!</v>
      </c>
      <c r="Q63" s="19" t="e">
        <f t="shared" si="1"/>
        <v>#DIV/0!</v>
      </c>
      <c r="R63" s="20" t="e">
        <f t="shared" si="2"/>
        <v>#DIV/0!</v>
      </c>
      <c r="S63" s="21">
        <f t="shared" si="3"/>
        <v>0</v>
      </c>
      <c r="T63" s="22" t="e">
        <f t="shared" si="4"/>
        <v>#DIV/0!</v>
      </c>
      <c r="U63" s="22" t="e">
        <f t="shared" si="18"/>
        <v>#DIV/0!</v>
      </c>
      <c r="V63" s="22" t="e">
        <f t="shared" si="6"/>
        <v>#DIV/0!</v>
      </c>
      <c r="W63" s="22">
        <f t="shared" si="20"/>
        <v>0</v>
      </c>
      <c r="X63" s="22">
        <f t="shared" si="19"/>
        <v>0</v>
      </c>
      <c r="Y63" s="22">
        <f t="shared" si="9"/>
        <v>0</v>
      </c>
      <c r="Z63" s="22">
        <f t="shared" si="10"/>
        <v>0</v>
      </c>
      <c r="AA63" s="22">
        <f t="shared" si="11"/>
        <v>0</v>
      </c>
      <c r="AB63" s="22">
        <f t="shared" si="12"/>
        <v>0</v>
      </c>
      <c r="AC63" s="38">
        <f t="shared" si="17"/>
        <v>0</v>
      </c>
      <c r="AD63" s="2" t="e">
        <f t="shared" si="13"/>
        <v>#DIV/0!</v>
      </c>
      <c r="AE63" s="2"/>
      <c r="AF63" s="2"/>
      <c r="AG63" s="2"/>
      <c r="AH63" s="2"/>
      <c r="AI63" s="2"/>
      <c r="AJ63" s="28"/>
      <c r="AK63" s="28"/>
      <c r="AL63" s="28"/>
    </row>
    <row r="64" spans="1:38" ht="13" x14ac:dyDescent="0.15">
      <c r="B64" s="45"/>
      <c r="C64" s="45"/>
      <c r="K64" s="39"/>
      <c r="M64" s="39"/>
      <c r="O64" s="39"/>
      <c r="R64" s="20"/>
      <c r="S64" s="2"/>
      <c r="T64" s="2"/>
      <c r="U64" s="2"/>
      <c r="V64" s="2"/>
      <c r="W64" s="2"/>
      <c r="X64" s="2"/>
      <c r="Y64" s="2"/>
      <c r="Z64" s="2"/>
      <c r="AA64" s="22">
        <f t="shared" si="11"/>
        <v>0</v>
      </c>
      <c r="AB64" s="22">
        <f t="shared" si="12"/>
        <v>0</v>
      </c>
      <c r="AC64" s="38">
        <f t="shared" si="17"/>
        <v>0</v>
      </c>
      <c r="AD64" s="2" t="e">
        <f t="shared" si="13"/>
        <v>#DIV/0!</v>
      </c>
      <c r="AE64" s="2"/>
      <c r="AF64" s="2"/>
      <c r="AG64" s="2"/>
      <c r="AH64" s="2"/>
      <c r="AI64" s="2"/>
      <c r="AJ64" s="28"/>
      <c r="AK64" s="28"/>
      <c r="AL64" s="28"/>
    </row>
    <row r="65" spans="2:38" ht="13" x14ac:dyDescent="0.15">
      <c r="B65" s="45"/>
      <c r="C65" s="45"/>
      <c r="K65" s="39"/>
      <c r="M65" s="39"/>
      <c r="O65" s="39"/>
      <c r="R65" s="20"/>
      <c r="S65" s="2"/>
      <c r="T65" s="2"/>
      <c r="U65" s="2"/>
      <c r="V65" s="2"/>
      <c r="W65" s="2"/>
      <c r="X65" s="2"/>
      <c r="Y65" s="2"/>
      <c r="Z65" s="2"/>
      <c r="AA65" s="22">
        <f t="shared" si="11"/>
        <v>0</v>
      </c>
      <c r="AB65" s="22">
        <f t="shared" si="12"/>
        <v>0</v>
      </c>
      <c r="AC65" s="38">
        <f t="shared" si="17"/>
        <v>0</v>
      </c>
      <c r="AD65" s="2" t="e">
        <f t="shared" si="13"/>
        <v>#DIV/0!</v>
      </c>
      <c r="AE65" s="2"/>
      <c r="AF65" s="2"/>
      <c r="AG65" s="2"/>
      <c r="AH65" s="2"/>
      <c r="AI65" s="2"/>
      <c r="AJ65" s="28"/>
      <c r="AK65" s="28"/>
      <c r="AL65" s="28"/>
    </row>
    <row r="66" spans="2:38" ht="13" x14ac:dyDescent="0.15">
      <c r="B66" s="45"/>
      <c r="C66" s="45"/>
      <c r="K66" s="39"/>
      <c r="M66" s="39"/>
      <c r="O66" s="39"/>
      <c r="R66" s="20"/>
      <c r="S66" s="2"/>
      <c r="T66" s="2"/>
      <c r="U66" s="2"/>
      <c r="V66" s="2"/>
      <c r="W66" s="2"/>
      <c r="X66" s="2"/>
      <c r="Y66" s="2"/>
      <c r="Z66" s="2"/>
      <c r="AA66" s="22">
        <f t="shared" si="11"/>
        <v>0</v>
      </c>
      <c r="AB66" s="22">
        <f t="shared" si="12"/>
        <v>0</v>
      </c>
      <c r="AC66" s="38">
        <f t="shared" si="17"/>
        <v>0</v>
      </c>
      <c r="AD66" s="2" t="e">
        <f t="shared" si="13"/>
        <v>#DIV/0!</v>
      </c>
      <c r="AE66" s="2"/>
      <c r="AF66" s="2"/>
      <c r="AG66" s="2"/>
      <c r="AH66" s="2"/>
      <c r="AI66" s="2"/>
      <c r="AJ66" s="28"/>
      <c r="AK66" s="28"/>
      <c r="AL66" s="28"/>
    </row>
    <row r="67" spans="2:38" ht="13" x14ac:dyDescent="0.15">
      <c r="B67" s="45"/>
      <c r="C67" s="45"/>
      <c r="K67" s="39"/>
      <c r="M67" s="39"/>
      <c r="O67" s="39"/>
      <c r="R67" s="20"/>
      <c r="S67" s="2"/>
      <c r="T67" s="2"/>
      <c r="U67" s="2"/>
      <c r="V67" s="2"/>
      <c r="W67" s="2"/>
      <c r="X67" s="2"/>
      <c r="Y67" s="2"/>
      <c r="Z67" s="2"/>
      <c r="AA67" s="22">
        <f t="shared" si="11"/>
        <v>0</v>
      </c>
      <c r="AB67" s="22">
        <f t="shared" si="12"/>
        <v>0</v>
      </c>
      <c r="AC67" s="38">
        <f t="shared" si="17"/>
        <v>0</v>
      </c>
      <c r="AD67" s="2" t="e">
        <f t="shared" si="13"/>
        <v>#DIV/0!</v>
      </c>
      <c r="AE67" s="2"/>
      <c r="AF67" s="2"/>
      <c r="AG67" s="2"/>
      <c r="AH67" s="2"/>
      <c r="AI67" s="2"/>
      <c r="AJ67" s="28"/>
      <c r="AK67" s="28"/>
      <c r="AL67" s="28"/>
    </row>
    <row r="68" spans="2:38" ht="13" x14ac:dyDescent="0.15">
      <c r="B68" s="45"/>
      <c r="C68" s="45"/>
      <c r="K68" s="39"/>
      <c r="M68" s="39"/>
      <c r="O68" s="39"/>
      <c r="R68" s="20"/>
      <c r="S68" s="2"/>
      <c r="T68" s="2"/>
      <c r="U68" s="2"/>
      <c r="V68" s="2"/>
      <c r="W68" s="2"/>
      <c r="X68" s="2"/>
      <c r="Y68" s="2"/>
      <c r="Z68" s="2"/>
      <c r="AA68" s="22">
        <f t="shared" si="11"/>
        <v>0</v>
      </c>
      <c r="AB68" s="22">
        <f t="shared" si="12"/>
        <v>0</v>
      </c>
      <c r="AC68" s="38">
        <f t="shared" si="17"/>
        <v>0</v>
      </c>
      <c r="AD68" s="2" t="e">
        <f t="shared" si="13"/>
        <v>#DIV/0!</v>
      </c>
      <c r="AE68" s="2"/>
      <c r="AF68" s="2"/>
      <c r="AG68" s="2"/>
      <c r="AH68" s="2"/>
      <c r="AI68" s="2"/>
      <c r="AJ68" s="28"/>
      <c r="AK68" s="28"/>
      <c r="AL68" s="28"/>
    </row>
    <row r="69" spans="2:38" ht="13" x14ac:dyDescent="0.15">
      <c r="B69" s="45"/>
      <c r="C69" s="45"/>
      <c r="K69" s="39"/>
      <c r="M69" s="39"/>
      <c r="O69" s="39"/>
      <c r="R69" s="20"/>
      <c r="S69" s="2"/>
      <c r="T69" s="2"/>
      <c r="U69" s="2"/>
      <c r="V69" s="2"/>
      <c r="W69" s="2"/>
      <c r="X69" s="2"/>
      <c r="Y69" s="2"/>
      <c r="Z69" s="2"/>
      <c r="AA69" s="22">
        <f t="shared" si="11"/>
        <v>0</v>
      </c>
      <c r="AB69" s="22">
        <f t="shared" si="12"/>
        <v>0</v>
      </c>
      <c r="AC69" s="38">
        <f t="shared" si="17"/>
        <v>0</v>
      </c>
      <c r="AD69" s="2" t="e">
        <f t="shared" si="13"/>
        <v>#DIV/0!</v>
      </c>
      <c r="AE69" s="2"/>
      <c r="AF69" s="2"/>
      <c r="AG69" s="2"/>
      <c r="AH69" s="2"/>
      <c r="AI69" s="2"/>
      <c r="AJ69" s="28"/>
      <c r="AK69" s="28"/>
      <c r="AL69" s="28"/>
    </row>
    <row r="70" spans="2:38" ht="13" x14ac:dyDescent="0.15">
      <c r="B70" s="45"/>
      <c r="C70" s="45"/>
      <c r="K70" s="39"/>
      <c r="M70" s="39"/>
      <c r="O70" s="39"/>
      <c r="R70" s="20"/>
      <c r="S70" s="2"/>
      <c r="T70" s="2"/>
      <c r="U70" s="2"/>
      <c r="V70" s="2"/>
      <c r="W70" s="2"/>
      <c r="X70" s="2"/>
      <c r="Y70" s="2"/>
      <c r="Z70" s="2"/>
      <c r="AA70" s="22">
        <f t="shared" si="11"/>
        <v>0</v>
      </c>
      <c r="AB70" s="22">
        <f t="shared" si="12"/>
        <v>0</v>
      </c>
      <c r="AC70" s="38">
        <f t="shared" si="17"/>
        <v>0</v>
      </c>
      <c r="AD70" s="2" t="e">
        <f t="shared" si="13"/>
        <v>#DIV/0!</v>
      </c>
      <c r="AE70" s="2"/>
      <c r="AF70" s="2"/>
      <c r="AG70" s="2"/>
      <c r="AH70" s="2"/>
      <c r="AI70" s="2"/>
      <c r="AJ70" s="28"/>
      <c r="AK70" s="28"/>
      <c r="AL70" s="28"/>
    </row>
    <row r="71" spans="2:38" ht="13" x14ac:dyDescent="0.15">
      <c r="B71" s="45"/>
      <c r="C71" s="45"/>
      <c r="K71" s="39"/>
      <c r="M71" s="39"/>
      <c r="O71" s="39"/>
      <c r="R71" s="20"/>
      <c r="S71" s="2"/>
      <c r="T71" s="2"/>
      <c r="U71" s="2"/>
      <c r="V71" s="2"/>
      <c r="W71" s="2"/>
      <c r="X71" s="2"/>
      <c r="Y71" s="2"/>
      <c r="Z71" s="2"/>
      <c r="AA71" s="22">
        <f t="shared" si="11"/>
        <v>0</v>
      </c>
      <c r="AB71" s="22">
        <f t="shared" si="12"/>
        <v>0</v>
      </c>
      <c r="AC71" s="38">
        <f t="shared" si="17"/>
        <v>0</v>
      </c>
      <c r="AD71" s="2" t="e">
        <f t="shared" si="13"/>
        <v>#DIV/0!</v>
      </c>
      <c r="AE71" s="2"/>
      <c r="AF71" s="2"/>
      <c r="AG71" s="2"/>
      <c r="AH71" s="2"/>
      <c r="AI71" s="2"/>
      <c r="AJ71" s="28"/>
      <c r="AK71" s="28"/>
      <c r="AL71" s="28"/>
    </row>
    <row r="72" spans="2:38" ht="13" x14ac:dyDescent="0.15">
      <c r="B72" s="45"/>
      <c r="C72" s="45"/>
      <c r="K72" s="39"/>
      <c r="M72" s="39"/>
      <c r="O72" s="39"/>
      <c r="R72" s="20"/>
      <c r="S72" s="2"/>
      <c r="T72" s="2"/>
      <c r="U72" s="2"/>
      <c r="V72" s="2"/>
      <c r="W72" s="2"/>
      <c r="X72" s="2"/>
      <c r="Y72" s="2"/>
      <c r="Z72" s="2"/>
      <c r="AA72" s="22">
        <f t="shared" si="11"/>
        <v>0</v>
      </c>
      <c r="AB72" s="22">
        <f t="shared" si="12"/>
        <v>0</v>
      </c>
      <c r="AC72" s="38">
        <f t="shared" si="17"/>
        <v>0</v>
      </c>
      <c r="AD72" s="2" t="e">
        <f t="shared" si="13"/>
        <v>#DIV/0!</v>
      </c>
      <c r="AE72" s="2"/>
      <c r="AF72" s="2"/>
      <c r="AG72" s="2"/>
      <c r="AH72" s="2"/>
      <c r="AI72" s="2"/>
      <c r="AJ72" s="28"/>
      <c r="AK72" s="28"/>
      <c r="AL72" s="28"/>
    </row>
    <row r="73" spans="2:38" ht="13" x14ac:dyDescent="0.15">
      <c r="B73" s="45"/>
      <c r="C73" s="45"/>
      <c r="K73" s="39"/>
      <c r="M73" s="39"/>
      <c r="O73" s="39"/>
      <c r="R73" s="20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2:38" ht="13" x14ac:dyDescent="0.15">
      <c r="B74" s="45"/>
      <c r="C74" s="45"/>
      <c r="K74" s="39"/>
      <c r="M74" s="39"/>
      <c r="O74" s="39"/>
      <c r="R74" s="20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2:38" ht="13" x14ac:dyDescent="0.15">
      <c r="B75" s="45"/>
      <c r="C75" s="45"/>
      <c r="K75" s="39"/>
      <c r="M75" s="39"/>
      <c r="O75" s="39"/>
      <c r="R75" s="20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2:38" ht="13" x14ac:dyDescent="0.15">
      <c r="B76" s="45"/>
      <c r="C76" s="45"/>
      <c r="K76" s="39"/>
      <c r="M76" s="39"/>
      <c r="O76" s="39"/>
      <c r="R76" s="20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2:38" ht="13" x14ac:dyDescent="0.15">
      <c r="B77" s="45"/>
      <c r="C77" s="45"/>
      <c r="K77" s="39"/>
      <c r="M77" s="39"/>
      <c r="O77" s="39"/>
      <c r="R77" s="20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2:38" ht="13" x14ac:dyDescent="0.15">
      <c r="B78" s="45"/>
      <c r="C78" s="45"/>
      <c r="K78" s="39"/>
      <c r="M78" s="39"/>
      <c r="O78" s="39"/>
      <c r="R78" s="20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2:38" ht="13" x14ac:dyDescent="0.15">
      <c r="B79" s="45"/>
      <c r="C79" s="45"/>
      <c r="K79" s="39"/>
      <c r="M79" s="39"/>
      <c r="O79" s="39"/>
      <c r="R79" s="20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2:38" ht="13" x14ac:dyDescent="0.15">
      <c r="B80" s="45"/>
      <c r="C80" s="45"/>
      <c r="K80" s="39"/>
      <c r="M80" s="39"/>
      <c r="O80" s="39"/>
      <c r="R80" s="20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2:35" ht="13" x14ac:dyDescent="0.15">
      <c r="B81" s="45"/>
      <c r="C81" s="45"/>
      <c r="K81" s="39"/>
      <c r="M81" s="39"/>
      <c r="O81" s="39"/>
      <c r="R81" s="20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2:35" ht="13" x14ac:dyDescent="0.15">
      <c r="B82" s="45"/>
      <c r="C82" s="45"/>
      <c r="K82" s="39"/>
      <c r="M82" s="39"/>
      <c r="O82" s="39"/>
      <c r="R82" s="20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2:35" ht="13" x14ac:dyDescent="0.15">
      <c r="B83" s="45"/>
      <c r="C83" s="45"/>
      <c r="K83" s="39"/>
      <c r="M83" s="39"/>
      <c r="O83" s="39"/>
      <c r="R83" s="20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2:35" ht="13" x14ac:dyDescent="0.15">
      <c r="B84" s="45"/>
      <c r="C84" s="45"/>
      <c r="K84" s="39"/>
      <c r="M84" s="39"/>
      <c r="O84" s="39"/>
      <c r="R84" s="20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2:35" ht="13" x14ac:dyDescent="0.15">
      <c r="B85" s="45"/>
      <c r="C85" s="45"/>
      <c r="K85" s="39"/>
      <c r="M85" s="39"/>
      <c r="O85" s="39"/>
      <c r="R85" s="20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2:35" ht="13" x14ac:dyDescent="0.15">
      <c r="B86" s="45"/>
      <c r="C86" s="45"/>
      <c r="K86" s="39"/>
      <c r="M86" s="39"/>
      <c r="O86" s="39"/>
      <c r="R86" s="20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2:35" ht="13" x14ac:dyDescent="0.15">
      <c r="B87" s="45"/>
      <c r="C87" s="45"/>
      <c r="K87" s="39"/>
      <c r="M87" s="39"/>
      <c r="O87" s="39"/>
      <c r="R87" s="20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2:35" ht="13" x14ac:dyDescent="0.15">
      <c r="B88" s="45"/>
      <c r="C88" s="45"/>
      <c r="K88" s="39"/>
      <c r="M88" s="39"/>
      <c r="O88" s="39"/>
      <c r="R88" s="20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2:35" ht="13" x14ac:dyDescent="0.15">
      <c r="B89" s="45"/>
      <c r="C89" s="45"/>
      <c r="K89" s="39"/>
      <c r="M89" s="39"/>
      <c r="O89" s="39"/>
      <c r="R89" s="20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2:35" ht="13" x14ac:dyDescent="0.15">
      <c r="B90" s="45"/>
      <c r="C90" s="45"/>
      <c r="K90" s="39"/>
      <c r="M90" s="39"/>
      <c r="O90" s="39"/>
      <c r="R90" s="20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2:35" ht="13" x14ac:dyDescent="0.15">
      <c r="B91" s="45"/>
      <c r="C91" s="45"/>
      <c r="K91" s="39"/>
      <c r="M91" s="39"/>
      <c r="O91" s="39"/>
      <c r="R91" s="20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2:35" ht="13" x14ac:dyDescent="0.15">
      <c r="B92" s="45"/>
      <c r="C92" s="45"/>
      <c r="K92" s="39"/>
      <c r="M92" s="39"/>
      <c r="O92" s="39"/>
      <c r="R92" s="20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2:35" ht="13" x14ac:dyDescent="0.15">
      <c r="B93" s="45"/>
      <c r="C93" s="45"/>
      <c r="K93" s="39"/>
      <c r="M93" s="39"/>
      <c r="O93" s="39"/>
      <c r="R93" s="20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2:35" ht="13" x14ac:dyDescent="0.15">
      <c r="B94" s="45"/>
      <c r="C94" s="45"/>
      <c r="K94" s="39"/>
      <c r="M94" s="39"/>
      <c r="O94" s="39"/>
      <c r="R94" s="20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2:35" ht="13" x14ac:dyDescent="0.15">
      <c r="B95" s="45"/>
      <c r="C95" s="45"/>
      <c r="K95" s="39"/>
      <c r="M95" s="39"/>
      <c r="O95" s="39"/>
      <c r="R95" s="20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2:35" ht="13" x14ac:dyDescent="0.15">
      <c r="B96" s="45"/>
      <c r="C96" s="45"/>
      <c r="K96" s="39"/>
      <c r="M96" s="39"/>
      <c r="O96" s="39"/>
      <c r="R96" s="20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2:35" ht="13" x14ac:dyDescent="0.15">
      <c r="B97" s="45"/>
      <c r="C97" s="45"/>
      <c r="K97" s="39"/>
      <c r="M97" s="39"/>
      <c r="O97" s="39"/>
      <c r="R97" s="20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2:35" ht="13" x14ac:dyDescent="0.15">
      <c r="B98" s="45"/>
      <c r="C98" s="45"/>
      <c r="K98" s="39"/>
      <c r="M98" s="39"/>
      <c r="O98" s="39"/>
      <c r="R98" s="20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2:35" ht="13" x14ac:dyDescent="0.15">
      <c r="B99" s="45"/>
      <c r="C99" s="45"/>
      <c r="K99" s="39"/>
      <c r="M99" s="39"/>
      <c r="O99" s="39"/>
      <c r="R99" s="20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2:35" ht="13" x14ac:dyDescent="0.15">
      <c r="B100" s="45"/>
      <c r="C100" s="45"/>
      <c r="K100" s="39"/>
      <c r="M100" s="39"/>
      <c r="O100" s="39"/>
      <c r="R100" s="20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2:35" ht="13" x14ac:dyDescent="0.15">
      <c r="B101" s="45"/>
      <c r="C101" s="45"/>
      <c r="K101" s="39"/>
      <c r="M101" s="39"/>
      <c r="O101" s="39"/>
      <c r="R101" s="20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2:35" ht="13" x14ac:dyDescent="0.15">
      <c r="B102" s="45"/>
      <c r="C102" s="45"/>
      <c r="K102" s="39"/>
      <c r="M102" s="39"/>
      <c r="O102" s="39"/>
      <c r="R102" s="20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2:35" ht="13" x14ac:dyDescent="0.15">
      <c r="B103" s="45"/>
      <c r="C103" s="45"/>
      <c r="K103" s="39"/>
      <c r="M103" s="39"/>
      <c r="O103" s="39"/>
      <c r="R103" s="20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2:35" ht="13" x14ac:dyDescent="0.15">
      <c r="B104" s="45"/>
      <c r="C104" s="45"/>
      <c r="K104" s="39"/>
      <c r="M104" s="39"/>
      <c r="O104" s="39"/>
      <c r="R104" s="20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2:35" ht="13" x14ac:dyDescent="0.15">
      <c r="B105" s="45"/>
      <c r="C105" s="45"/>
      <c r="K105" s="39"/>
      <c r="M105" s="39"/>
      <c r="O105" s="39"/>
      <c r="R105" s="20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2:35" ht="13" x14ac:dyDescent="0.15">
      <c r="B106" s="45"/>
      <c r="C106" s="45"/>
      <c r="K106" s="39"/>
      <c r="M106" s="39"/>
      <c r="O106" s="39"/>
      <c r="R106" s="20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2:35" ht="13" x14ac:dyDescent="0.15">
      <c r="B107" s="45"/>
      <c r="C107" s="45"/>
      <c r="K107" s="39"/>
      <c r="M107" s="39"/>
      <c r="O107" s="39"/>
      <c r="R107" s="20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2:35" ht="13" x14ac:dyDescent="0.15">
      <c r="B108" s="45"/>
      <c r="C108" s="45"/>
      <c r="K108" s="39"/>
      <c r="M108" s="39"/>
      <c r="O108" s="39"/>
      <c r="R108" s="20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2:35" ht="13" x14ac:dyDescent="0.15">
      <c r="B109" s="45"/>
      <c r="C109" s="45"/>
      <c r="K109" s="39"/>
      <c r="M109" s="39"/>
      <c r="O109" s="39"/>
      <c r="R109" s="20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2:35" ht="13" x14ac:dyDescent="0.15">
      <c r="B110" s="45"/>
      <c r="C110" s="45"/>
      <c r="K110" s="39"/>
      <c r="M110" s="39"/>
      <c r="O110" s="39"/>
      <c r="R110" s="2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2:35" ht="13" x14ac:dyDescent="0.15">
      <c r="B111" s="45"/>
      <c r="C111" s="45"/>
      <c r="K111" s="39"/>
      <c r="M111" s="39"/>
      <c r="O111" s="39"/>
      <c r="R111" s="2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2:35" ht="13" x14ac:dyDescent="0.15">
      <c r="B112" s="45"/>
      <c r="C112" s="45"/>
      <c r="K112" s="39"/>
      <c r="M112" s="39"/>
      <c r="O112" s="39"/>
      <c r="R112" s="2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2:35" ht="13" x14ac:dyDescent="0.15">
      <c r="B113" s="45"/>
      <c r="C113" s="45"/>
      <c r="K113" s="39"/>
      <c r="M113" s="39"/>
      <c r="O113" s="39"/>
      <c r="R113" s="2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2:35" ht="13" x14ac:dyDescent="0.15">
      <c r="B114" s="45"/>
      <c r="C114" s="45"/>
      <c r="K114" s="39"/>
      <c r="M114" s="39"/>
      <c r="O114" s="39"/>
      <c r="R114" s="2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2:35" ht="13" x14ac:dyDescent="0.15">
      <c r="B115" s="45"/>
      <c r="C115" s="45"/>
      <c r="K115" s="39"/>
      <c r="M115" s="39"/>
      <c r="O115" s="39"/>
      <c r="R115" s="2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2:35" ht="13" x14ac:dyDescent="0.15">
      <c r="B116" s="45"/>
      <c r="C116" s="45"/>
      <c r="K116" s="39"/>
      <c r="M116" s="39"/>
      <c r="O116" s="39"/>
      <c r="R116" s="2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2:35" ht="13" x14ac:dyDescent="0.15">
      <c r="B117" s="45"/>
      <c r="C117" s="45"/>
      <c r="K117" s="39"/>
      <c r="M117" s="39"/>
      <c r="O117" s="39"/>
      <c r="R117" s="20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2:35" ht="13" x14ac:dyDescent="0.15">
      <c r="B118" s="45"/>
      <c r="C118" s="45"/>
      <c r="K118" s="39"/>
      <c r="M118" s="39"/>
      <c r="O118" s="39"/>
      <c r="R118" s="2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2:35" ht="13" x14ac:dyDescent="0.15">
      <c r="B119" s="45"/>
      <c r="C119" s="45"/>
      <c r="K119" s="39"/>
      <c r="M119" s="39"/>
      <c r="O119" s="39"/>
      <c r="R119" s="20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2:35" ht="13" x14ac:dyDescent="0.15">
      <c r="B120" s="45"/>
      <c r="C120" s="45"/>
      <c r="K120" s="39"/>
      <c r="M120" s="39"/>
      <c r="O120" s="39"/>
      <c r="R120" s="20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2:35" ht="13" x14ac:dyDescent="0.15">
      <c r="B121" s="45"/>
      <c r="C121" s="45"/>
      <c r="K121" s="39"/>
      <c r="M121" s="39"/>
      <c r="O121" s="39"/>
      <c r="R121" s="20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2:35" ht="13" x14ac:dyDescent="0.15">
      <c r="B122" s="45"/>
      <c r="C122" s="45"/>
      <c r="K122" s="39"/>
      <c r="M122" s="39"/>
      <c r="O122" s="39"/>
      <c r="R122" s="20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2:35" ht="13" x14ac:dyDescent="0.15">
      <c r="B123" s="45"/>
      <c r="C123" s="45"/>
      <c r="K123" s="39"/>
      <c r="M123" s="39"/>
      <c r="O123" s="39"/>
      <c r="R123" s="20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2:35" ht="13" x14ac:dyDescent="0.15">
      <c r="B124" s="45"/>
      <c r="C124" s="45"/>
      <c r="K124" s="39"/>
      <c r="M124" s="39"/>
      <c r="O124" s="39"/>
      <c r="R124" s="20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2:35" ht="13" x14ac:dyDescent="0.15">
      <c r="B125" s="45"/>
      <c r="C125" s="45"/>
      <c r="K125" s="39"/>
      <c r="M125" s="39"/>
      <c r="O125" s="39"/>
      <c r="R125" s="20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2:35" ht="13" x14ac:dyDescent="0.15">
      <c r="B126" s="45"/>
      <c r="C126" s="45"/>
      <c r="K126" s="39"/>
      <c r="M126" s="39"/>
      <c r="O126" s="39"/>
      <c r="R126" s="20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2:35" ht="13" x14ac:dyDescent="0.15">
      <c r="B127" s="45"/>
      <c r="C127" s="45"/>
      <c r="K127" s="39"/>
      <c r="M127" s="39"/>
      <c r="O127" s="39"/>
      <c r="R127" s="20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2:35" ht="13" x14ac:dyDescent="0.15">
      <c r="B128" s="45"/>
      <c r="C128" s="45"/>
      <c r="K128" s="39"/>
      <c r="M128" s="39"/>
      <c r="O128" s="39"/>
      <c r="R128" s="20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2:35" ht="13" x14ac:dyDescent="0.15">
      <c r="B129" s="45"/>
      <c r="C129" s="45"/>
      <c r="K129" s="39"/>
      <c r="M129" s="39"/>
      <c r="O129" s="39"/>
      <c r="R129" s="20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2:35" ht="13" x14ac:dyDescent="0.15">
      <c r="B130" s="45"/>
      <c r="C130" s="45"/>
      <c r="K130" s="39"/>
      <c r="M130" s="39"/>
      <c r="O130" s="39"/>
      <c r="R130" s="20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2:35" ht="13" x14ac:dyDescent="0.15">
      <c r="B131" s="45"/>
      <c r="C131" s="45"/>
      <c r="K131" s="39"/>
      <c r="M131" s="39"/>
      <c r="O131" s="39"/>
      <c r="R131" s="20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2:35" ht="13" x14ac:dyDescent="0.15">
      <c r="B132" s="45"/>
      <c r="C132" s="45"/>
      <c r="K132" s="39"/>
      <c r="M132" s="39"/>
      <c r="O132" s="39"/>
      <c r="R132" s="20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2:35" ht="13" x14ac:dyDescent="0.15">
      <c r="B133" s="45"/>
      <c r="C133" s="45"/>
      <c r="K133" s="39"/>
      <c r="M133" s="39"/>
      <c r="O133" s="39"/>
      <c r="R133" s="20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2:35" ht="13" x14ac:dyDescent="0.15">
      <c r="B134" s="45"/>
      <c r="C134" s="45"/>
      <c r="K134" s="39"/>
      <c r="M134" s="39"/>
      <c r="O134" s="39"/>
      <c r="R134" s="20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2:35" ht="13" x14ac:dyDescent="0.15">
      <c r="B135" s="45"/>
      <c r="C135" s="45"/>
      <c r="K135" s="39"/>
      <c r="M135" s="39"/>
      <c r="O135" s="39"/>
      <c r="R135" s="20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2:35" ht="13" x14ac:dyDescent="0.15">
      <c r="B136" s="45"/>
      <c r="C136" s="45"/>
      <c r="K136" s="39"/>
      <c r="M136" s="39"/>
      <c r="O136" s="39"/>
      <c r="R136" s="20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2:35" ht="13" x14ac:dyDescent="0.15">
      <c r="B137" s="45"/>
      <c r="C137" s="45"/>
      <c r="K137" s="39"/>
      <c r="M137" s="39"/>
      <c r="O137" s="39"/>
      <c r="R137" s="20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2:35" ht="13" x14ac:dyDescent="0.15">
      <c r="B138" s="45"/>
      <c r="C138" s="45"/>
      <c r="K138" s="39"/>
      <c r="M138" s="39"/>
      <c r="O138" s="39"/>
      <c r="R138" s="20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2:35" ht="13" x14ac:dyDescent="0.15">
      <c r="B139" s="45"/>
      <c r="C139" s="45"/>
      <c r="K139" s="39"/>
      <c r="M139" s="39"/>
      <c r="O139" s="39"/>
      <c r="R139" s="20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2:35" ht="13" x14ac:dyDescent="0.15">
      <c r="B140" s="45"/>
      <c r="C140" s="45"/>
      <c r="K140" s="39"/>
      <c r="M140" s="39"/>
      <c r="O140" s="39"/>
      <c r="R140" s="20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2:35" ht="13" x14ac:dyDescent="0.15">
      <c r="B141" s="45"/>
      <c r="C141" s="45"/>
      <c r="K141" s="39"/>
      <c r="M141" s="39"/>
      <c r="O141" s="39"/>
      <c r="R141" s="20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2:35" ht="13" x14ac:dyDescent="0.15">
      <c r="B142" s="45"/>
      <c r="C142" s="45"/>
      <c r="K142" s="39"/>
      <c r="M142" s="39"/>
      <c r="O142" s="39"/>
      <c r="R142" s="20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2:35" ht="13" x14ac:dyDescent="0.15">
      <c r="B143" s="45"/>
      <c r="C143" s="45"/>
      <c r="K143" s="39"/>
      <c r="M143" s="39"/>
      <c r="O143" s="39"/>
      <c r="R143" s="20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2:35" ht="13" x14ac:dyDescent="0.15">
      <c r="B144" s="45"/>
      <c r="C144" s="45"/>
      <c r="K144" s="39"/>
      <c r="M144" s="39"/>
      <c r="O144" s="39"/>
      <c r="R144" s="20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2:35" ht="13" x14ac:dyDescent="0.15">
      <c r="B145" s="45"/>
      <c r="C145" s="45"/>
      <c r="K145" s="39"/>
      <c r="M145" s="39"/>
      <c r="O145" s="39"/>
      <c r="R145" s="20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2:35" ht="13" x14ac:dyDescent="0.15">
      <c r="B146" s="45"/>
      <c r="C146" s="45"/>
      <c r="K146" s="39"/>
      <c r="M146" s="39"/>
      <c r="O146" s="39"/>
      <c r="R146" s="20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2:35" ht="13" x14ac:dyDescent="0.15">
      <c r="B147" s="45"/>
      <c r="C147" s="45"/>
      <c r="K147" s="39"/>
      <c r="M147" s="39"/>
      <c r="O147" s="39"/>
      <c r="R147" s="20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2:35" ht="13" x14ac:dyDescent="0.15">
      <c r="B148" s="45"/>
      <c r="C148" s="45"/>
      <c r="K148" s="39"/>
      <c r="M148" s="39"/>
      <c r="O148" s="39"/>
      <c r="R148" s="20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2:35" ht="13" x14ac:dyDescent="0.15">
      <c r="B149" s="45"/>
      <c r="C149" s="45"/>
      <c r="K149" s="39"/>
      <c r="M149" s="39"/>
      <c r="O149" s="39"/>
      <c r="R149" s="20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2:35" ht="13" x14ac:dyDescent="0.15">
      <c r="B150" s="45"/>
      <c r="C150" s="45"/>
      <c r="K150" s="39"/>
      <c r="M150" s="39"/>
      <c r="O150" s="39"/>
      <c r="R150" s="20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2:35" ht="13" x14ac:dyDescent="0.15">
      <c r="B151" s="45"/>
      <c r="C151" s="45"/>
      <c r="K151" s="39"/>
      <c r="M151" s="39"/>
      <c r="O151" s="39"/>
      <c r="R151" s="20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2:35" ht="13" x14ac:dyDescent="0.15">
      <c r="B152" s="45"/>
      <c r="C152" s="45"/>
      <c r="K152" s="39"/>
      <c r="M152" s="39"/>
      <c r="O152" s="39"/>
      <c r="R152" s="20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2:35" ht="13" x14ac:dyDescent="0.15">
      <c r="B153" s="45"/>
      <c r="C153" s="45"/>
      <c r="K153" s="39"/>
      <c r="M153" s="39"/>
      <c r="O153" s="39"/>
      <c r="R153" s="20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2:35" ht="13" x14ac:dyDescent="0.15">
      <c r="B154" s="45"/>
      <c r="C154" s="45"/>
      <c r="K154" s="39"/>
      <c r="M154" s="39"/>
      <c r="O154" s="39"/>
      <c r="R154" s="20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2:35" ht="13" x14ac:dyDescent="0.15">
      <c r="B155" s="45"/>
      <c r="C155" s="45"/>
      <c r="K155" s="39"/>
      <c r="M155" s="39"/>
      <c r="O155" s="39"/>
      <c r="R155" s="20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2:35" ht="13" x14ac:dyDescent="0.15">
      <c r="B156" s="45"/>
      <c r="C156" s="45"/>
      <c r="K156" s="39"/>
      <c r="M156" s="39"/>
      <c r="O156" s="39"/>
      <c r="R156" s="20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2:35" ht="13" x14ac:dyDescent="0.15">
      <c r="B157" s="45"/>
      <c r="C157" s="45"/>
      <c r="K157" s="39"/>
      <c r="M157" s="39"/>
      <c r="O157" s="39"/>
      <c r="R157" s="20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2:35" ht="13" x14ac:dyDescent="0.15">
      <c r="B158" s="45"/>
      <c r="C158" s="45"/>
      <c r="K158" s="39"/>
      <c r="M158" s="39"/>
      <c r="O158" s="39"/>
      <c r="R158" s="20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2:35" ht="13" x14ac:dyDescent="0.15">
      <c r="B159" s="45"/>
      <c r="C159" s="45"/>
      <c r="K159" s="39"/>
      <c r="M159" s="39"/>
      <c r="O159" s="39"/>
      <c r="R159" s="20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2:35" ht="13" x14ac:dyDescent="0.15">
      <c r="B160" s="45"/>
      <c r="C160" s="45"/>
      <c r="K160" s="39"/>
      <c r="M160" s="39"/>
      <c r="O160" s="39"/>
      <c r="R160" s="20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2:35" ht="13" x14ac:dyDescent="0.15">
      <c r="B161" s="45"/>
      <c r="C161" s="45"/>
      <c r="K161" s="39"/>
      <c r="M161" s="39"/>
      <c r="O161" s="39"/>
      <c r="R161" s="20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2:35" ht="13" x14ac:dyDescent="0.15">
      <c r="B162" s="45"/>
      <c r="C162" s="45"/>
      <c r="K162" s="39"/>
      <c r="M162" s="39"/>
      <c r="O162" s="39"/>
      <c r="R162" s="20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2:35" ht="13" x14ac:dyDescent="0.15">
      <c r="B163" s="45"/>
      <c r="C163" s="45"/>
      <c r="K163" s="39"/>
      <c r="M163" s="39"/>
      <c r="O163" s="39"/>
      <c r="R163" s="20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2:35" ht="13" x14ac:dyDescent="0.15">
      <c r="B164" s="45"/>
      <c r="C164" s="45"/>
      <c r="K164" s="39"/>
      <c r="M164" s="39"/>
      <c r="O164" s="39"/>
      <c r="R164" s="20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2:35" ht="13" x14ac:dyDescent="0.15">
      <c r="B165" s="45"/>
      <c r="C165" s="45"/>
      <c r="K165" s="39"/>
      <c r="M165" s="39"/>
      <c r="O165" s="39"/>
      <c r="R165" s="20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2:35" ht="13" x14ac:dyDescent="0.15">
      <c r="B166" s="45"/>
      <c r="C166" s="45"/>
      <c r="K166" s="39"/>
      <c r="M166" s="39"/>
      <c r="O166" s="39"/>
      <c r="R166" s="20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2:35" ht="13" x14ac:dyDescent="0.15">
      <c r="B167" s="45"/>
      <c r="C167" s="45"/>
      <c r="K167" s="39"/>
      <c r="M167" s="39"/>
      <c r="O167" s="39"/>
      <c r="R167" s="20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2:35" ht="13" x14ac:dyDescent="0.15">
      <c r="B168" s="45"/>
      <c r="C168" s="45"/>
      <c r="K168" s="39"/>
      <c r="M168" s="39"/>
      <c r="O168" s="39"/>
      <c r="R168" s="20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2:35" ht="13" x14ac:dyDescent="0.15">
      <c r="B169" s="45"/>
      <c r="C169" s="45"/>
      <c r="K169" s="39"/>
      <c r="M169" s="39"/>
      <c r="O169" s="39"/>
      <c r="R169" s="20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2:35" ht="13" x14ac:dyDescent="0.15">
      <c r="B170" s="45"/>
      <c r="C170" s="45"/>
      <c r="K170" s="39"/>
      <c r="M170" s="39"/>
      <c r="O170" s="39"/>
      <c r="R170" s="20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2:35" ht="13" x14ac:dyDescent="0.15">
      <c r="B171" s="45"/>
      <c r="C171" s="45"/>
      <c r="K171" s="39"/>
      <c r="M171" s="39"/>
      <c r="O171" s="39"/>
      <c r="R171" s="20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2:35" ht="13" x14ac:dyDescent="0.15">
      <c r="B172" s="45"/>
      <c r="C172" s="45"/>
      <c r="K172" s="39"/>
      <c r="M172" s="39"/>
      <c r="O172" s="39"/>
      <c r="R172" s="20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2:35" ht="13" x14ac:dyDescent="0.15">
      <c r="B173" s="45"/>
      <c r="C173" s="45"/>
      <c r="K173" s="39"/>
      <c r="M173" s="39"/>
      <c r="O173" s="39"/>
      <c r="R173" s="20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2:35" ht="13" x14ac:dyDescent="0.15">
      <c r="B174" s="45"/>
      <c r="C174" s="45"/>
      <c r="K174" s="39"/>
      <c r="M174" s="39"/>
      <c r="O174" s="39"/>
      <c r="R174" s="20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2:35" ht="13" x14ac:dyDescent="0.15">
      <c r="B175" s="45"/>
      <c r="C175" s="45"/>
      <c r="K175" s="39"/>
      <c r="M175" s="39"/>
      <c r="O175" s="39"/>
      <c r="R175" s="20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2:35" ht="13" x14ac:dyDescent="0.15">
      <c r="B176" s="45"/>
      <c r="C176" s="45"/>
      <c r="K176" s="39"/>
      <c r="M176" s="39"/>
      <c r="O176" s="39"/>
      <c r="R176" s="20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2:35" ht="13" x14ac:dyDescent="0.15">
      <c r="B177" s="45"/>
      <c r="C177" s="45"/>
      <c r="K177" s="39"/>
      <c r="M177" s="39"/>
      <c r="O177" s="39"/>
      <c r="R177" s="20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2:35" ht="13" x14ac:dyDescent="0.15">
      <c r="B178" s="45"/>
      <c r="C178" s="45"/>
      <c r="K178" s="39"/>
      <c r="M178" s="39"/>
      <c r="O178" s="39"/>
      <c r="R178" s="20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2:35" ht="13" x14ac:dyDescent="0.15">
      <c r="B179" s="45"/>
      <c r="C179" s="45"/>
      <c r="K179" s="39"/>
      <c r="M179" s="39"/>
      <c r="O179" s="39"/>
      <c r="R179" s="20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2:35" ht="13" x14ac:dyDescent="0.15">
      <c r="B180" s="45"/>
      <c r="C180" s="45"/>
      <c r="K180" s="39"/>
      <c r="M180" s="39"/>
      <c r="O180" s="39"/>
      <c r="R180" s="20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2:35" ht="13" x14ac:dyDescent="0.15">
      <c r="B181" s="45"/>
      <c r="C181" s="45"/>
      <c r="K181" s="39"/>
      <c r="M181" s="39"/>
      <c r="O181" s="39"/>
      <c r="R181" s="20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2:35" ht="13" x14ac:dyDescent="0.15">
      <c r="B182" s="45"/>
      <c r="C182" s="45"/>
      <c r="K182" s="39"/>
      <c r="M182" s="39"/>
      <c r="O182" s="39"/>
      <c r="R182" s="2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2:35" ht="13" x14ac:dyDescent="0.15">
      <c r="B183" s="45"/>
      <c r="C183" s="45"/>
      <c r="K183" s="39"/>
      <c r="M183" s="39"/>
      <c r="O183" s="39"/>
      <c r="R183" s="2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2:35" ht="13" x14ac:dyDescent="0.15">
      <c r="B184" s="45"/>
      <c r="C184" s="45"/>
      <c r="K184" s="39"/>
      <c r="M184" s="39"/>
      <c r="O184" s="39"/>
      <c r="R184" s="2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2:35" ht="13" x14ac:dyDescent="0.15">
      <c r="B185" s="45"/>
      <c r="C185" s="45"/>
      <c r="K185" s="39"/>
      <c r="M185" s="39"/>
      <c r="O185" s="39"/>
      <c r="R185" s="2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2:35" ht="13" x14ac:dyDescent="0.15">
      <c r="B186" s="45"/>
      <c r="C186" s="45"/>
      <c r="K186" s="39"/>
      <c r="M186" s="39"/>
      <c r="O186" s="39"/>
      <c r="R186" s="20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2:35" ht="13" x14ac:dyDescent="0.15">
      <c r="B187" s="45"/>
      <c r="C187" s="45"/>
      <c r="K187" s="39"/>
      <c r="M187" s="39"/>
      <c r="O187" s="39"/>
      <c r="R187" s="20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2:35" ht="13" x14ac:dyDescent="0.15">
      <c r="B188" s="45"/>
      <c r="C188" s="45"/>
      <c r="K188" s="39"/>
      <c r="M188" s="39"/>
      <c r="O188" s="39"/>
      <c r="R188" s="20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2:35" ht="13" x14ac:dyDescent="0.15">
      <c r="B189" s="45"/>
      <c r="C189" s="45"/>
      <c r="K189" s="39"/>
      <c r="M189" s="39"/>
      <c r="O189" s="39"/>
      <c r="R189" s="20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2:35" ht="13" x14ac:dyDescent="0.15">
      <c r="B190" s="45"/>
      <c r="C190" s="45"/>
      <c r="K190" s="39"/>
      <c r="M190" s="39"/>
      <c r="O190" s="39"/>
      <c r="R190" s="20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2:35" ht="13" x14ac:dyDescent="0.15">
      <c r="B191" s="45"/>
      <c r="C191" s="45"/>
      <c r="K191" s="39"/>
      <c r="M191" s="39"/>
      <c r="O191" s="39"/>
      <c r="R191" s="20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2:35" ht="13" x14ac:dyDescent="0.15">
      <c r="B192" s="45"/>
      <c r="C192" s="45"/>
      <c r="K192" s="39"/>
      <c r="M192" s="39"/>
      <c r="O192" s="39"/>
      <c r="R192" s="20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2:35" ht="13" x14ac:dyDescent="0.15">
      <c r="B193" s="45"/>
      <c r="C193" s="45"/>
      <c r="K193" s="39"/>
      <c r="M193" s="39"/>
      <c r="O193" s="39"/>
      <c r="R193" s="20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2:35" ht="13" x14ac:dyDescent="0.15">
      <c r="B194" s="45"/>
      <c r="C194" s="45"/>
      <c r="K194" s="39"/>
      <c r="M194" s="39"/>
      <c r="O194" s="39"/>
      <c r="R194" s="20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2:35" ht="13" x14ac:dyDescent="0.15">
      <c r="B195" s="45"/>
      <c r="C195" s="45"/>
      <c r="K195" s="39"/>
      <c r="M195" s="39"/>
      <c r="O195" s="39"/>
      <c r="R195" s="2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2:35" ht="13" x14ac:dyDescent="0.15">
      <c r="B196" s="45"/>
      <c r="C196" s="45"/>
      <c r="K196" s="39"/>
      <c r="M196" s="39"/>
      <c r="O196" s="39"/>
      <c r="R196" s="2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2:35" ht="13" x14ac:dyDescent="0.15">
      <c r="B197" s="45"/>
      <c r="C197" s="45"/>
      <c r="K197" s="39"/>
      <c r="M197" s="39"/>
      <c r="O197" s="39"/>
      <c r="R197" s="2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2:35" ht="13" x14ac:dyDescent="0.15">
      <c r="B198" s="45"/>
      <c r="C198" s="45"/>
      <c r="K198" s="39"/>
      <c r="M198" s="39"/>
      <c r="O198" s="39"/>
      <c r="R198" s="20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2:35" ht="13" x14ac:dyDescent="0.15">
      <c r="B199" s="45"/>
      <c r="C199" s="45"/>
      <c r="K199" s="39"/>
      <c r="M199" s="39"/>
      <c r="O199" s="39"/>
      <c r="R199" s="20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2:35" ht="13" x14ac:dyDescent="0.15">
      <c r="B200" s="45"/>
      <c r="C200" s="45"/>
      <c r="K200" s="39"/>
      <c r="M200" s="39"/>
      <c r="O200" s="39"/>
      <c r="R200" s="20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2:35" ht="13" x14ac:dyDescent="0.15">
      <c r="B201" s="45"/>
      <c r="C201" s="45"/>
      <c r="K201" s="39"/>
      <c r="M201" s="39"/>
      <c r="O201" s="39"/>
      <c r="R201" s="20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2:35" ht="13" x14ac:dyDescent="0.15">
      <c r="B202" s="45"/>
      <c r="C202" s="45"/>
      <c r="K202" s="39"/>
      <c r="M202" s="39"/>
      <c r="O202" s="39"/>
      <c r="R202" s="20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2:35" ht="13" x14ac:dyDescent="0.15">
      <c r="B203" s="45"/>
      <c r="C203" s="45"/>
      <c r="K203" s="39"/>
      <c r="M203" s="39"/>
      <c r="O203" s="39"/>
      <c r="R203" s="20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2:35" ht="13" x14ac:dyDescent="0.15">
      <c r="B204" s="45"/>
      <c r="C204" s="45"/>
      <c r="K204" s="39"/>
      <c r="M204" s="39"/>
      <c r="O204" s="39"/>
      <c r="R204" s="20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2:35" ht="13" x14ac:dyDescent="0.15">
      <c r="B205" s="45"/>
      <c r="C205" s="45"/>
      <c r="K205" s="39"/>
      <c r="M205" s="39"/>
      <c r="O205" s="39"/>
      <c r="R205" s="20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2:35" ht="13" x14ac:dyDescent="0.15">
      <c r="B206" s="45"/>
      <c r="C206" s="45"/>
      <c r="K206" s="39"/>
      <c r="M206" s="39"/>
      <c r="O206" s="39"/>
      <c r="R206" s="20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2:35" ht="13" x14ac:dyDescent="0.15">
      <c r="B207" s="45"/>
      <c r="C207" s="45"/>
      <c r="K207" s="39"/>
      <c r="M207" s="39"/>
      <c r="O207" s="39"/>
      <c r="R207" s="20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2:35" ht="13" x14ac:dyDescent="0.15">
      <c r="B208" s="45"/>
      <c r="C208" s="45"/>
      <c r="K208" s="39"/>
      <c r="M208" s="39"/>
      <c r="O208" s="39"/>
      <c r="R208" s="20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2:35" ht="13" x14ac:dyDescent="0.15">
      <c r="B209" s="45"/>
      <c r="C209" s="45"/>
      <c r="K209" s="39"/>
      <c r="M209" s="39"/>
      <c r="O209" s="39"/>
      <c r="R209" s="20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2:35" ht="13" x14ac:dyDescent="0.15">
      <c r="B210" s="45"/>
      <c r="C210" s="45"/>
      <c r="K210" s="39"/>
      <c r="M210" s="39"/>
      <c r="O210" s="39"/>
      <c r="R210" s="20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2:35" ht="13" x14ac:dyDescent="0.15">
      <c r="B211" s="45"/>
      <c r="C211" s="45"/>
      <c r="K211" s="39"/>
      <c r="M211" s="39"/>
      <c r="O211" s="39"/>
      <c r="R211" s="20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2:35" ht="13" x14ac:dyDescent="0.15">
      <c r="B212" s="45"/>
      <c r="C212" s="45"/>
      <c r="K212" s="39"/>
      <c r="M212" s="39"/>
      <c r="O212" s="39"/>
      <c r="R212" s="20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2:35" ht="13" x14ac:dyDescent="0.15">
      <c r="B213" s="45"/>
      <c r="C213" s="45"/>
      <c r="K213" s="39"/>
      <c r="M213" s="39"/>
      <c r="O213" s="39"/>
      <c r="R213" s="20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2:35" ht="13" x14ac:dyDescent="0.15">
      <c r="B214" s="45"/>
      <c r="C214" s="45"/>
      <c r="K214" s="39"/>
      <c r="M214" s="39"/>
      <c r="O214" s="39"/>
      <c r="R214" s="20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2:35" ht="13" x14ac:dyDescent="0.15">
      <c r="B215" s="45"/>
      <c r="C215" s="45"/>
      <c r="K215" s="39"/>
      <c r="M215" s="39"/>
      <c r="O215" s="39"/>
      <c r="R215" s="20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2:35" ht="13" x14ac:dyDescent="0.15">
      <c r="B216" s="45"/>
      <c r="C216" s="45"/>
      <c r="K216" s="39"/>
      <c r="M216" s="39"/>
      <c r="O216" s="39"/>
      <c r="R216" s="20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2:35" ht="13" x14ac:dyDescent="0.15">
      <c r="B217" s="45"/>
      <c r="C217" s="45"/>
      <c r="K217" s="39"/>
      <c r="M217" s="39"/>
      <c r="O217" s="39"/>
      <c r="R217" s="20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2:35" ht="13" x14ac:dyDescent="0.15">
      <c r="B218" s="45"/>
      <c r="C218" s="45"/>
      <c r="K218" s="39"/>
      <c r="M218" s="39"/>
      <c r="O218" s="39"/>
      <c r="R218" s="20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2:35" ht="13" x14ac:dyDescent="0.15">
      <c r="B219" s="45"/>
      <c r="C219" s="45"/>
      <c r="K219" s="39"/>
      <c r="M219" s="39"/>
      <c r="O219" s="39"/>
      <c r="R219" s="20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2:35" ht="13" x14ac:dyDescent="0.15">
      <c r="B220" s="45"/>
      <c r="C220" s="45"/>
      <c r="K220" s="39"/>
      <c r="M220" s="39"/>
      <c r="O220" s="39"/>
      <c r="R220" s="20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2:35" ht="13" x14ac:dyDescent="0.15">
      <c r="B221" s="45"/>
      <c r="C221" s="45"/>
      <c r="K221" s="39"/>
      <c r="M221" s="39"/>
      <c r="O221" s="39"/>
      <c r="R221" s="20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2:35" ht="13" x14ac:dyDescent="0.15">
      <c r="B222" s="45"/>
      <c r="C222" s="45"/>
      <c r="K222" s="39"/>
      <c r="M222" s="39"/>
      <c r="O222" s="39"/>
      <c r="R222" s="20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2:35" ht="13" x14ac:dyDescent="0.15">
      <c r="B223" s="45"/>
      <c r="C223" s="45"/>
      <c r="K223" s="39"/>
      <c r="M223" s="39"/>
      <c r="O223" s="39"/>
      <c r="R223" s="20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2:35" ht="13" x14ac:dyDescent="0.15">
      <c r="B224" s="45"/>
      <c r="C224" s="45"/>
      <c r="K224" s="39"/>
      <c r="M224" s="39"/>
      <c r="O224" s="39"/>
      <c r="R224" s="20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2:35" ht="13" x14ac:dyDescent="0.15">
      <c r="B225" s="45"/>
      <c r="C225" s="45"/>
      <c r="K225" s="39"/>
      <c r="M225" s="39"/>
      <c r="O225" s="39"/>
      <c r="R225" s="20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2:35" ht="13" x14ac:dyDescent="0.15">
      <c r="B226" s="45"/>
      <c r="C226" s="45"/>
      <c r="K226" s="39"/>
      <c r="M226" s="39"/>
      <c r="O226" s="39"/>
      <c r="R226" s="20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2:35" ht="13" x14ac:dyDescent="0.15">
      <c r="B227" s="45"/>
      <c r="C227" s="45"/>
      <c r="K227" s="39"/>
      <c r="M227" s="39"/>
      <c r="O227" s="39"/>
      <c r="R227" s="20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2:35" ht="13" x14ac:dyDescent="0.15">
      <c r="B228" s="45"/>
      <c r="C228" s="45"/>
      <c r="K228" s="39"/>
      <c r="M228" s="39"/>
      <c r="O228" s="39"/>
      <c r="R228" s="20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2:35" ht="13" x14ac:dyDescent="0.15">
      <c r="B229" s="45"/>
      <c r="C229" s="45"/>
      <c r="K229" s="39"/>
      <c r="M229" s="39"/>
      <c r="O229" s="39"/>
      <c r="R229" s="20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2:35" ht="13" x14ac:dyDescent="0.15">
      <c r="B230" s="45"/>
      <c r="C230" s="45"/>
      <c r="K230" s="39"/>
      <c r="M230" s="39"/>
      <c r="O230" s="39"/>
      <c r="R230" s="20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2:35" ht="13" x14ac:dyDescent="0.15">
      <c r="B231" s="45"/>
      <c r="C231" s="45"/>
      <c r="K231" s="39"/>
      <c r="M231" s="39"/>
      <c r="O231" s="39"/>
      <c r="R231" s="20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2:35" ht="13" x14ac:dyDescent="0.15">
      <c r="B232" s="45"/>
      <c r="C232" s="45"/>
      <c r="K232" s="39"/>
      <c r="M232" s="39"/>
      <c r="O232" s="39"/>
      <c r="R232" s="20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2:35" ht="13" x14ac:dyDescent="0.15">
      <c r="B233" s="45"/>
      <c r="C233" s="45"/>
      <c r="K233" s="39"/>
      <c r="M233" s="39"/>
      <c r="O233" s="39"/>
      <c r="R233" s="20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2:35" ht="13" x14ac:dyDescent="0.15">
      <c r="B234" s="45"/>
      <c r="C234" s="45"/>
      <c r="K234" s="39"/>
      <c r="M234" s="39"/>
      <c r="O234" s="39"/>
      <c r="R234" s="20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2:35" ht="13" x14ac:dyDescent="0.15">
      <c r="B235" s="45"/>
      <c r="C235" s="45"/>
      <c r="K235" s="39"/>
      <c r="M235" s="39"/>
      <c r="O235" s="39"/>
      <c r="R235" s="20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2:35" ht="13" x14ac:dyDescent="0.15">
      <c r="B236" s="45"/>
      <c r="C236" s="45"/>
      <c r="K236" s="39"/>
      <c r="M236" s="39"/>
      <c r="O236" s="39"/>
      <c r="R236" s="2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2:35" ht="13" x14ac:dyDescent="0.15">
      <c r="B237" s="45"/>
      <c r="C237" s="45"/>
      <c r="K237" s="39"/>
      <c r="M237" s="39"/>
      <c r="O237" s="39"/>
      <c r="R237" s="2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2:35" ht="13" x14ac:dyDescent="0.15">
      <c r="B238" s="45"/>
      <c r="C238" s="45"/>
      <c r="K238" s="39"/>
      <c r="M238" s="39"/>
      <c r="O238" s="39"/>
      <c r="R238" s="2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2:35" ht="13" x14ac:dyDescent="0.15">
      <c r="B239" s="45"/>
      <c r="C239" s="45"/>
      <c r="K239" s="39"/>
      <c r="M239" s="39"/>
      <c r="O239" s="39"/>
      <c r="R239" s="2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2:35" ht="13" x14ac:dyDescent="0.15">
      <c r="B240" s="45"/>
      <c r="C240" s="45"/>
      <c r="K240" s="39"/>
      <c r="M240" s="39"/>
      <c r="O240" s="39"/>
      <c r="R240" s="2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2:35" ht="13" x14ac:dyDescent="0.15">
      <c r="B241" s="45"/>
      <c r="C241" s="45"/>
      <c r="K241" s="39"/>
      <c r="M241" s="39"/>
      <c r="O241" s="39"/>
      <c r="R241" s="2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2:35" ht="13" x14ac:dyDescent="0.15">
      <c r="B242" s="45"/>
      <c r="C242" s="45"/>
      <c r="K242" s="39"/>
      <c r="M242" s="39"/>
      <c r="O242" s="39"/>
      <c r="R242" s="2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2:35" ht="13" x14ac:dyDescent="0.15">
      <c r="B243" s="45"/>
      <c r="C243" s="45"/>
      <c r="K243" s="39"/>
      <c r="M243" s="39"/>
      <c r="O243" s="39"/>
      <c r="R243" s="2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2:35" ht="13" x14ac:dyDescent="0.15">
      <c r="B244" s="45"/>
      <c r="C244" s="45"/>
      <c r="K244" s="39"/>
      <c r="M244" s="39"/>
      <c r="O244" s="39"/>
      <c r="R244" s="2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2:35" ht="13" x14ac:dyDescent="0.15">
      <c r="B245" s="45"/>
      <c r="C245" s="45"/>
      <c r="K245" s="39"/>
      <c r="M245" s="39"/>
      <c r="O245" s="39"/>
      <c r="R245" s="2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2:35" ht="13" x14ac:dyDescent="0.15">
      <c r="B246" s="45"/>
      <c r="C246" s="45"/>
      <c r="K246" s="39"/>
      <c r="M246" s="39"/>
      <c r="O246" s="39"/>
      <c r="R246" s="2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2:35" ht="13" x14ac:dyDescent="0.15">
      <c r="B247" s="45"/>
      <c r="C247" s="45"/>
      <c r="K247" s="39"/>
      <c r="M247" s="39"/>
      <c r="O247" s="39"/>
      <c r="R247" s="2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2:35" ht="13" x14ac:dyDescent="0.15">
      <c r="B248" s="45"/>
      <c r="C248" s="45"/>
      <c r="K248" s="39"/>
      <c r="M248" s="39"/>
      <c r="O248" s="39"/>
      <c r="R248" s="20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2:35" ht="13" x14ac:dyDescent="0.15">
      <c r="B249" s="45"/>
      <c r="C249" s="45"/>
      <c r="K249" s="39"/>
      <c r="M249" s="39"/>
      <c r="O249" s="39"/>
      <c r="R249" s="2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2:35" ht="13" x14ac:dyDescent="0.15">
      <c r="B250" s="45"/>
      <c r="C250" s="45"/>
      <c r="K250" s="39"/>
      <c r="M250" s="39"/>
      <c r="O250" s="39"/>
      <c r="R250" s="2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2:35" ht="13" x14ac:dyDescent="0.15">
      <c r="B251" s="45"/>
      <c r="C251" s="45"/>
      <c r="K251" s="39"/>
      <c r="M251" s="39"/>
      <c r="O251" s="39"/>
      <c r="R251" s="2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2:35" ht="13" x14ac:dyDescent="0.15">
      <c r="B252" s="45"/>
      <c r="C252" s="45"/>
      <c r="K252" s="39"/>
      <c r="M252" s="39"/>
      <c r="O252" s="39"/>
      <c r="R252" s="20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2:35" ht="13" x14ac:dyDescent="0.15">
      <c r="B253" s="45"/>
      <c r="C253" s="45"/>
      <c r="K253" s="39"/>
      <c r="M253" s="39"/>
      <c r="O253" s="39"/>
      <c r="R253" s="20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2:35" ht="13" x14ac:dyDescent="0.15">
      <c r="B254" s="45"/>
      <c r="C254" s="45"/>
      <c r="K254" s="39"/>
      <c r="M254" s="39"/>
      <c r="O254" s="39"/>
      <c r="R254" s="20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2:35" ht="13" x14ac:dyDescent="0.15">
      <c r="B255" s="45"/>
      <c r="C255" s="45"/>
      <c r="K255" s="39"/>
      <c r="M255" s="39"/>
      <c r="O255" s="39"/>
      <c r="R255" s="20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2:35" ht="13" x14ac:dyDescent="0.15">
      <c r="B256" s="45"/>
      <c r="C256" s="45"/>
      <c r="K256" s="39"/>
      <c r="M256" s="39"/>
      <c r="O256" s="39"/>
      <c r="R256" s="20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2:35" ht="13" x14ac:dyDescent="0.15">
      <c r="B257" s="45"/>
      <c r="C257" s="45"/>
      <c r="K257" s="39"/>
      <c r="M257" s="39"/>
      <c r="O257" s="39"/>
      <c r="R257" s="20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2:35" ht="13" x14ac:dyDescent="0.15">
      <c r="B258" s="45"/>
      <c r="C258" s="45"/>
      <c r="K258" s="39"/>
      <c r="M258" s="39"/>
      <c r="O258" s="39"/>
      <c r="R258" s="20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2:35" ht="13" x14ac:dyDescent="0.15">
      <c r="B259" s="45"/>
      <c r="C259" s="45"/>
      <c r="K259" s="39"/>
      <c r="M259" s="39"/>
      <c r="O259" s="39"/>
      <c r="R259" s="20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2:35" ht="13" x14ac:dyDescent="0.15">
      <c r="B260" s="45"/>
      <c r="C260" s="45"/>
      <c r="K260" s="39"/>
      <c r="M260" s="39"/>
      <c r="O260" s="39"/>
      <c r="R260" s="20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2:35" ht="13" x14ac:dyDescent="0.15">
      <c r="B261" s="45"/>
      <c r="C261" s="45"/>
      <c r="K261" s="39"/>
      <c r="M261" s="39"/>
      <c r="O261" s="39"/>
      <c r="R261" s="20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2:35" ht="13" x14ac:dyDescent="0.15">
      <c r="B262" s="45"/>
      <c r="C262" s="45"/>
      <c r="K262" s="39"/>
      <c r="M262" s="39"/>
      <c r="O262" s="39"/>
      <c r="R262" s="20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2:35" ht="13" x14ac:dyDescent="0.15">
      <c r="B263" s="45"/>
      <c r="C263" s="45"/>
      <c r="K263" s="39"/>
      <c r="M263" s="39"/>
      <c r="O263" s="39"/>
      <c r="R263" s="20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2:35" ht="13" x14ac:dyDescent="0.15">
      <c r="B264" s="45"/>
      <c r="C264" s="45"/>
      <c r="K264" s="39"/>
      <c r="M264" s="39"/>
      <c r="O264" s="39"/>
      <c r="R264" s="20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2:35" ht="13" x14ac:dyDescent="0.15">
      <c r="B265" s="45"/>
      <c r="C265" s="45"/>
      <c r="K265" s="39"/>
      <c r="M265" s="39"/>
      <c r="O265" s="39"/>
      <c r="R265" s="20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2:35" ht="13" x14ac:dyDescent="0.15">
      <c r="B266" s="45"/>
      <c r="C266" s="45"/>
      <c r="K266" s="39"/>
      <c r="M266" s="39"/>
      <c r="O266" s="39"/>
      <c r="R266" s="20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2:35" ht="13" x14ac:dyDescent="0.15">
      <c r="B267" s="45"/>
      <c r="C267" s="45"/>
      <c r="K267" s="39"/>
      <c r="M267" s="39"/>
      <c r="O267" s="39"/>
      <c r="R267" s="20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2:35" ht="13" x14ac:dyDescent="0.15">
      <c r="B268" s="45"/>
      <c r="C268" s="45"/>
      <c r="K268" s="39"/>
      <c r="M268" s="39"/>
      <c r="O268" s="39"/>
      <c r="R268" s="20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2:35" ht="13" x14ac:dyDescent="0.15">
      <c r="B269" s="45"/>
      <c r="C269" s="45"/>
      <c r="K269" s="39"/>
      <c r="M269" s="39"/>
      <c r="O269" s="39"/>
      <c r="R269" s="20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2:35" ht="13" x14ac:dyDescent="0.15">
      <c r="B270" s="45"/>
      <c r="C270" s="45"/>
      <c r="K270" s="39"/>
      <c r="M270" s="39"/>
      <c r="O270" s="39"/>
      <c r="R270" s="20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2:35" ht="13" x14ac:dyDescent="0.15">
      <c r="B271" s="45"/>
      <c r="C271" s="45"/>
      <c r="K271" s="39"/>
      <c r="M271" s="39"/>
      <c r="O271" s="39"/>
      <c r="R271" s="20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2:35" ht="13" x14ac:dyDescent="0.15">
      <c r="B272" s="45"/>
      <c r="C272" s="45"/>
      <c r="K272" s="39"/>
      <c r="M272" s="39"/>
      <c r="O272" s="39"/>
      <c r="R272" s="20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2:35" ht="13" x14ac:dyDescent="0.15">
      <c r="B273" s="45"/>
      <c r="C273" s="45"/>
      <c r="K273" s="39"/>
      <c r="M273" s="39"/>
      <c r="O273" s="39"/>
      <c r="R273" s="20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2:35" ht="13" x14ac:dyDescent="0.15">
      <c r="B274" s="45"/>
      <c r="C274" s="45"/>
      <c r="K274" s="39"/>
      <c r="M274" s="39"/>
      <c r="O274" s="39"/>
      <c r="R274" s="20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2:35" ht="13" x14ac:dyDescent="0.15">
      <c r="B275" s="45"/>
      <c r="C275" s="45"/>
      <c r="K275" s="39"/>
      <c r="M275" s="39"/>
      <c r="O275" s="39"/>
      <c r="R275" s="20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2:35" ht="13" x14ac:dyDescent="0.15">
      <c r="B276" s="45"/>
      <c r="C276" s="45"/>
      <c r="K276" s="39"/>
      <c r="M276" s="39"/>
      <c r="O276" s="39"/>
      <c r="R276" s="20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2:35" ht="13" x14ac:dyDescent="0.15">
      <c r="B277" s="45"/>
      <c r="C277" s="45"/>
      <c r="K277" s="39"/>
      <c r="M277" s="39"/>
      <c r="O277" s="39"/>
      <c r="R277" s="20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2:35" ht="13" x14ac:dyDescent="0.15">
      <c r="B278" s="45"/>
      <c r="C278" s="45"/>
      <c r="K278" s="39"/>
      <c r="M278" s="39"/>
      <c r="O278" s="39"/>
      <c r="R278" s="20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2:35" ht="13" x14ac:dyDescent="0.15">
      <c r="B279" s="45"/>
      <c r="C279" s="45"/>
      <c r="K279" s="39"/>
      <c r="M279" s="39"/>
      <c r="O279" s="39"/>
      <c r="R279" s="20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2:35" ht="13" x14ac:dyDescent="0.15">
      <c r="B280" s="45"/>
      <c r="C280" s="45"/>
      <c r="K280" s="39"/>
      <c r="M280" s="39"/>
      <c r="O280" s="39"/>
      <c r="R280" s="20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2:35" ht="13" x14ac:dyDescent="0.15">
      <c r="B281" s="45"/>
      <c r="C281" s="45"/>
      <c r="K281" s="39"/>
      <c r="M281" s="39"/>
      <c r="O281" s="39"/>
      <c r="R281" s="20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2:35" ht="13" x14ac:dyDescent="0.15">
      <c r="B282" s="45"/>
      <c r="C282" s="45"/>
      <c r="K282" s="39"/>
      <c r="M282" s="39"/>
      <c r="O282" s="39"/>
      <c r="R282" s="20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2:35" ht="13" x14ac:dyDescent="0.15">
      <c r="B283" s="45"/>
      <c r="C283" s="45"/>
      <c r="K283" s="39"/>
      <c r="M283" s="39"/>
      <c r="O283" s="39"/>
      <c r="R283" s="20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2:35" ht="13" x14ac:dyDescent="0.15">
      <c r="B284" s="45"/>
      <c r="C284" s="45"/>
      <c r="K284" s="39"/>
      <c r="M284" s="39"/>
      <c r="O284" s="39"/>
      <c r="R284" s="20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2:35" ht="13" x14ac:dyDescent="0.15">
      <c r="B285" s="45"/>
      <c r="C285" s="45"/>
      <c r="K285" s="39"/>
      <c r="M285" s="39"/>
      <c r="O285" s="39"/>
      <c r="R285" s="20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2:35" ht="13" x14ac:dyDescent="0.15">
      <c r="B286" s="45"/>
      <c r="C286" s="45"/>
      <c r="K286" s="39"/>
      <c r="M286" s="39"/>
      <c r="O286" s="39"/>
      <c r="R286" s="20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2:35" ht="13" x14ac:dyDescent="0.15">
      <c r="B287" s="45"/>
      <c r="C287" s="45"/>
      <c r="K287" s="39"/>
      <c r="M287" s="39"/>
      <c r="O287" s="39"/>
      <c r="R287" s="20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2:35" ht="13" x14ac:dyDescent="0.15">
      <c r="B288" s="45"/>
      <c r="C288" s="45"/>
      <c r="K288" s="39"/>
      <c r="M288" s="39"/>
      <c r="O288" s="39"/>
      <c r="R288" s="20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2:35" ht="13" x14ac:dyDescent="0.15">
      <c r="B289" s="45"/>
      <c r="C289" s="45"/>
      <c r="K289" s="39"/>
      <c r="M289" s="39"/>
      <c r="O289" s="39"/>
      <c r="R289" s="20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2:35" ht="13" x14ac:dyDescent="0.15">
      <c r="B290" s="45"/>
      <c r="C290" s="45"/>
      <c r="K290" s="39"/>
      <c r="M290" s="39"/>
      <c r="O290" s="39"/>
      <c r="R290" s="20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2:35" ht="13" x14ac:dyDescent="0.15">
      <c r="B291" s="45"/>
      <c r="C291" s="45"/>
      <c r="K291" s="39"/>
      <c r="M291" s="39"/>
      <c r="O291" s="39"/>
      <c r="R291" s="20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2:35" ht="13" x14ac:dyDescent="0.15">
      <c r="B292" s="45"/>
      <c r="C292" s="45"/>
      <c r="K292" s="39"/>
      <c r="M292" s="39"/>
      <c r="O292" s="39"/>
      <c r="R292" s="20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2:35" ht="13" x14ac:dyDescent="0.15">
      <c r="B293" s="45"/>
      <c r="C293" s="45"/>
      <c r="K293" s="39"/>
      <c r="M293" s="39"/>
      <c r="O293" s="39"/>
      <c r="R293" s="20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2:35" ht="13" x14ac:dyDescent="0.15">
      <c r="B294" s="45"/>
      <c r="C294" s="45"/>
      <c r="K294" s="39"/>
      <c r="M294" s="39"/>
      <c r="O294" s="39"/>
      <c r="R294" s="20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2:35" ht="13" x14ac:dyDescent="0.15">
      <c r="B295" s="45"/>
      <c r="C295" s="45"/>
      <c r="K295" s="39"/>
      <c r="M295" s="39"/>
      <c r="O295" s="39"/>
      <c r="R295" s="20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2:35" ht="13" x14ac:dyDescent="0.15">
      <c r="B296" s="45"/>
      <c r="C296" s="45"/>
      <c r="K296" s="39"/>
      <c r="M296" s="39"/>
      <c r="O296" s="39"/>
      <c r="R296" s="20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2:35" ht="13" x14ac:dyDescent="0.15">
      <c r="B297" s="45"/>
      <c r="C297" s="45"/>
      <c r="K297" s="39"/>
      <c r="M297" s="39"/>
      <c r="O297" s="39"/>
      <c r="R297" s="20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2:35" ht="13" x14ac:dyDescent="0.15">
      <c r="B298" s="45"/>
      <c r="C298" s="45"/>
      <c r="K298" s="39"/>
      <c r="M298" s="39"/>
      <c r="O298" s="39"/>
      <c r="R298" s="20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2:35" ht="13" x14ac:dyDescent="0.15">
      <c r="B299" s="45"/>
      <c r="C299" s="45"/>
      <c r="K299" s="39"/>
      <c r="M299" s="39"/>
      <c r="O299" s="39"/>
      <c r="R299" s="20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2:35" ht="13" x14ac:dyDescent="0.15">
      <c r="B300" s="45"/>
      <c r="C300" s="45"/>
      <c r="K300" s="39"/>
      <c r="M300" s="39"/>
      <c r="O300" s="39"/>
      <c r="R300" s="20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2:35" ht="13" x14ac:dyDescent="0.15">
      <c r="B301" s="45"/>
      <c r="C301" s="45"/>
      <c r="K301" s="39"/>
      <c r="M301" s="39"/>
      <c r="O301" s="39"/>
      <c r="R301" s="20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2:35" ht="13" x14ac:dyDescent="0.15">
      <c r="B302" s="45"/>
      <c r="C302" s="45"/>
      <c r="K302" s="39"/>
      <c r="M302" s="39"/>
      <c r="O302" s="39"/>
      <c r="R302" s="20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2:35" ht="13" x14ac:dyDescent="0.15">
      <c r="B303" s="45"/>
      <c r="C303" s="45"/>
      <c r="K303" s="39"/>
      <c r="M303" s="39"/>
      <c r="O303" s="39"/>
      <c r="R303" s="20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2:35" ht="13" x14ac:dyDescent="0.15">
      <c r="B304" s="45"/>
      <c r="C304" s="45"/>
      <c r="K304" s="39"/>
      <c r="M304" s="39"/>
      <c r="O304" s="39"/>
      <c r="R304" s="20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2:35" ht="13" x14ac:dyDescent="0.15">
      <c r="B305" s="45"/>
      <c r="C305" s="45"/>
      <c r="K305" s="39"/>
      <c r="M305" s="39"/>
      <c r="O305" s="39"/>
      <c r="R305" s="20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2:35" ht="13" x14ac:dyDescent="0.15">
      <c r="B306" s="45"/>
      <c r="C306" s="45"/>
      <c r="K306" s="39"/>
      <c r="M306" s="39"/>
      <c r="O306" s="39"/>
      <c r="R306" s="20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2:35" ht="13" x14ac:dyDescent="0.15">
      <c r="B307" s="45"/>
      <c r="C307" s="45"/>
      <c r="K307" s="39"/>
      <c r="M307" s="39"/>
      <c r="O307" s="39"/>
      <c r="R307" s="20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2:35" ht="13" x14ac:dyDescent="0.15">
      <c r="B308" s="45"/>
      <c r="C308" s="45"/>
      <c r="K308" s="39"/>
      <c r="M308" s="39"/>
      <c r="O308" s="39"/>
      <c r="R308" s="2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2:35" ht="13" x14ac:dyDescent="0.15">
      <c r="B309" s="45"/>
      <c r="C309" s="45"/>
      <c r="K309" s="39"/>
      <c r="M309" s="39"/>
      <c r="O309" s="39"/>
      <c r="R309" s="2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2:35" ht="13" x14ac:dyDescent="0.15">
      <c r="B310" s="45"/>
      <c r="C310" s="45"/>
      <c r="K310" s="39"/>
      <c r="M310" s="39"/>
      <c r="O310" s="39"/>
      <c r="R310" s="2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2:35" ht="13" x14ac:dyDescent="0.15">
      <c r="B311" s="45"/>
      <c r="C311" s="45"/>
      <c r="K311" s="39"/>
      <c r="M311" s="39"/>
      <c r="O311" s="39"/>
      <c r="R311" s="2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2:35" ht="13" x14ac:dyDescent="0.15">
      <c r="B312" s="45"/>
      <c r="C312" s="45"/>
      <c r="K312" s="39"/>
      <c r="M312" s="39"/>
      <c r="O312" s="39"/>
      <c r="R312" s="2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2:35" ht="13" x14ac:dyDescent="0.15">
      <c r="B313" s="45"/>
      <c r="C313" s="45"/>
      <c r="K313" s="39"/>
      <c r="M313" s="39"/>
      <c r="O313" s="39"/>
      <c r="R313" s="2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2:35" ht="13" x14ac:dyDescent="0.15">
      <c r="B314" s="45"/>
      <c r="C314" s="45"/>
      <c r="K314" s="39"/>
      <c r="M314" s="39"/>
      <c r="O314" s="39"/>
      <c r="R314" s="2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2:35" ht="13" x14ac:dyDescent="0.15">
      <c r="B315" s="45"/>
      <c r="C315" s="45"/>
      <c r="K315" s="39"/>
      <c r="M315" s="39"/>
      <c r="O315" s="39"/>
      <c r="R315" s="2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2:35" ht="13" x14ac:dyDescent="0.15">
      <c r="B316" s="45"/>
      <c r="C316" s="45"/>
      <c r="K316" s="39"/>
      <c r="M316" s="39"/>
      <c r="O316" s="39"/>
      <c r="R316" s="2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2:35" ht="13" x14ac:dyDescent="0.15">
      <c r="B317" s="45"/>
      <c r="C317" s="45"/>
      <c r="K317" s="39"/>
      <c r="M317" s="39"/>
      <c r="O317" s="39"/>
      <c r="R317" s="2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2:35" ht="13" x14ac:dyDescent="0.15">
      <c r="B318" s="45"/>
      <c r="C318" s="45"/>
      <c r="K318" s="39"/>
      <c r="M318" s="39"/>
      <c r="O318" s="39"/>
      <c r="R318" s="2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2:35" ht="13" x14ac:dyDescent="0.15">
      <c r="B319" s="45"/>
      <c r="C319" s="45"/>
      <c r="K319" s="39"/>
      <c r="M319" s="39"/>
      <c r="O319" s="39"/>
      <c r="R319" s="2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2:35" ht="13" x14ac:dyDescent="0.15">
      <c r="B320" s="45"/>
      <c r="C320" s="45"/>
      <c r="K320" s="39"/>
      <c r="M320" s="39"/>
      <c r="O320" s="39"/>
      <c r="R320" s="20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2:35" ht="13" x14ac:dyDescent="0.15">
      <c r="B321" s="45"/>
      <c r="C321" s="45"/>
      <c r="K321" s="39"/>
      <c r="M321" s="39"/>
      <c r="O321" s="39"/>
      <c r="R321" s="2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2:35" ht="13" x14ac:dyDescent="0.15">
      <c r="B322" s="45"/>
      <c r="C322" s="45"/>
      <c r="K322" s="39"/>
      <c r="M322" s="39"/>
      <c r="O322" s="39"/>
      <c r="R322" s="2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2:35" ht="13" x14ac:dyDescent="0.15">
      <c r="B323" s="45"/>
      <c r="C323" s="45"/>
      <c r="K323" s="39"/>
      <c r="M323" s="39"/>
      <c r="O323" s="39"/>
      <c r="R323" s="2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2:35" ht="13" x14ac:dyDescent="0.15">
      <c r="B324" s="45"/>
      <c r="C324" s="45"/>
      <c r="K324" s="39"/>
      <c r="M324" s="39"/>
      <c r="O324" s="39"/>
      <c r="R324" s="20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2:35" ht="13" x14ac:dyDescent="0.15">
      <c r="B325" s="45"/>
      <c r="C325" s="45"/>
      <c r="K325" s="39"/>
      <c r="M325" s="39"/>
      <c r="O325" s="39"/>
      <c r="R325" s="20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2:35" ht="13" x14ac:dyDescent="0.15">
      <c r="B326" s="45"/>
      <c r="C326" s="45"/>
      <c r="K326" s="39"/>
      <c r="M326" s="39"/>
      <c r="O326" s="39"/>
      <c r="R326" s="20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2:35" ht="13" x14ac:dyDescent="0.15">
      <c r="B327" s="45"/>
      <c r="C327" s="45"/>
      <c r="K327" s="39"/>
      <c r="M327" s="39"/>
      <c r="O327" s="39"/>
      <c r="R327" s="20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2:35" ht="13" x14ac:dyDescent="0.15">
      <c r="B328" s="45"/>
      <c r="C328" s="45"/>
      <c r="K328" s="39"/>
      <c r="M328" s="39"/>
      <c r="O328" s="39"/>
      <c r="R328" s="20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2:35" ht="13" x14ac:dyDescent="0.15">
      <c r="B329" s="45"/>
      <c r="C329" s="45"/>
      <c r="K329" s="39"/>
      <c r="M329" s="39"/>
      <c r="O329" s="39"/>
      <c r="R329" s="20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2:35" ht="13" x14ac:dyDescent="0.15">
      <c r="B330" s="45"/>
      <c r="C330" s="45"/>
      <c r="K330" s="39"/>
      <c r="M330" s="39"/>
      <c r="O330" s="39"/>
      <c r="R330" s="20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2:35" ht="13" x14ac:dyDescent="0.15">
      <c r="B331" s="45"/>
      <c r="C331" s="45"/>
      <c r="K331" s="39"/>
      <c r="M331" s="39"/>
      <c r="O331" s="39"/>
      <c r="R331" s="20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2:35" ht="13" x14ac:dyDescent="0.15">
      <c r="B332" s="45"/>
      <c r="C332" s="45"/>
      <c r="K332" s="39"/>
      <c r="M332" s="39"/>
      <c r="O332" s="39"/>
      <c r="R332" s="20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2:35" ht="13" x14ac:dyDescent="0.15">
      <c r="B333" s="45"/>
      <c r="C333" s="45"/>
      <c r="K333" s="39"/>
      <c r="M333" s="39"/>
      <c r="O333" s="39"/>
      <c r="R333" s="20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2:35" ht="13" x14ac:dyDescent="0.15">
      <c r="B334" s="45"/>
      <c r="C334" s="45"/>
      <c r="K334" s="39"/>
      <c r="M334" s="39"/>
      <c r="O334" s="39"/>
      <c r="R334" s="20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2:35" ht="13" x14ac:dyDescent="0.15">
      <c r="B335" s="45"/>
      <c r="C335" s="45"/>
      <c r="K335" s="39"/>
      <c r="M335" s="39"/>
      <c r="O335" s="39"/>
      <c r="R335" s="20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2:35" ht="13" x14ac:dyDescent="0.15">
      <c r="B336" s="45"/>
      <c r="C336" s="45"/>
      <c r="K336" s="39"/>
      <c r="M336" s="39"/>
      <c r="O336" s="39"/>
      <c r="R336" s="20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2:35" ht="13" x14ac:dyDescent="0.15">
      <c r="B337" s="45"/>
      <c r="C337" s="45"/>
      <c r="K337" s="39"/>
      <c r="M337" s="39"/>
      <c r="O337" s="39"/>
      <c r="R337" s="20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2:35" ht="13" x14ac:dyDescent="0.15">
      <c r="B338" s="45"/>
      <c r="C338" s="45"/>
      <c r="K338" s="39"/>
      <c r="M338" s="39"/>
      <c r="O338" s="39"/>
      <c r="R338" s="20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2:35" ht="13" x14ac:dyDescent="0.15">
      <c r="B339" s="45"/>
      <c r="C339" s="45"/>
      <c r="K339" s="39"/>
      <c r="M339" s="39"/>
      <c r="O339" s="39"/>
      <c r="R339" s="20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2:35" ht="13" x14ac:dyDescent="0.15">
      <c r="B340" s="45"/>
      <c r="C340" s="45"/>
      <c r="K340" s="39"/>
      <c r="M340" s="39"/>
      <c r="O340" s="39"/>
      <c r="R340" s="20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2:35" ht="13" x14ac:dyDescent="0.15">
      <c r="B341" s="45"/>
      <c r="C341" s="45"/>
      <c r="K341" s="39"/>
      <c r="M341" s="39"/>
      <c r="O341" s="39"/>
      <c r="R341" s="20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2:35" ht="13" x14ac:dyDescent="0.15">
      <c r="B342" s="45"/>
      <c r="C342" s="45"/>
      <c r="K342" s="39"/>
      <c r="M342" s="39"/>
      <c r="O342" s="39"/>
      <c r="R342" s="20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2:35" ht="13" x14ac:dyDescent="0.15">
      <c r="B343" s="45"/>
      <c r="C343" s="45"/>
      <c r="K343" s="39"/>
      <c r="M343" s="39"/>
      <c r="O343" s="39"/>
      <c r="R343" s="20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2:35" ht="13" x14ac:dyDescent="0.15">
      <c r="B344" s="45"/>
      <c r="C344" s="45"/>
      <c r="K344" s="39"/>
      <c r="M344" s="39"/>
      <c r="O344" s="39"/>
      <c r="R344" s="20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2:35" ht="13" x14ac:dyDescent="0.15">
      <c r="B345" s="45"/>
      <c r="C345" s="45"/>
      <c r="K345" s="39"/>
      <c r="M345" s="39"/>
      <c r="O345" s="39"/>
      <c r="R345" s="20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2:35" ht="13" x14ac:dyDescent="0.15">
      <c r="B346" s="45"/>
      <c r="C346" s="45"/>
      <c r="K346" s="39"/>
      <c r="M346" s="39"/>
      <c r="O346" s="39"/>
      <c r="R346" s="20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2:35" ht="13" x14ac:dyDescent="0.15">
      <c r="B347" s="45"/>
      <c r="C347" s="45"/>
      <c r="K347" s="39"/>
      <c r="M347" s="39"/>
      <c r="O347" s="39"/>
      <c r="R347" s="20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2:35" ht="13" x14ac:dyDescent="0.15">
      <c r="B348" s="45"/>
      <c r="C348" s="45"/>
      <c r="K348" s="39"/>
      <c r="M348" s="39"/>
      <c r="O348" s="39"/>
      <c r="R348" s="20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2:35" ht="13" x14ac:dyDescent="0.15">
      <c r="B349" s="45"/>
      <c r="C349" s="45"/>
      <c r="K349" s="39"/>
      <c r="M349" s="39"/>
      <c r="O349" s="39"/>
      <c r="R349" s="20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2:35" ht="13" x14ac:dyDescent="0.15">
      <c r="B350" s="45"/>
      <c r="C350" s="45"/>
      <c r="K350" s="39"/>
      <c r="M350" s="39"/>
      <c r="O350" s="39"/>
      <c r="R350" s="20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2:35" ht="13" x14ac:dyDescent="0.15">
      <c r="B351" s="45"/>
      <c r="C351" s="45"/>
      <c r="K351" s="39"/>
      <c r="M351" s="39"/>
      <c r="O351" s="39"/>
      <c r="R351" s="20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2:35" ht="13" x14ac:dyDescent="0.15">
      <c r="B352" s="45"/>
      <c r="C352" s="45"/>
      <c r="K352" s="39"/>
      <c r="M352" s="39"/>
      <c r="O352" s="39"/>
      <c r="R352" s="20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2:35" ht="13" x14ac:dyDescent="0.15">
      <c r="B353" s="45"/>
      <c r="C353" s="45"/>
      <c r="K353" s="39"/>
      <c r="M353" s="39"/>
      <c r="O353" s="39"/>
      <c r="R353" s="20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2:35" ht="13" x14ac:dyDescent="0.15">
      <c r="B354" s="45"/>
      <c r="C354" s="45"/>
      <c r="K354" s="39"/>
      <c r="M354" s="39"/>
      <c r="O354" s="39"/>
      <c r="R354" s="20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2:35" ht="13" x14ac:dyDescent="0.15">
      <c r="B355" s="45"/>
      <c r="C355" s="45"/>
      <c r="K355" s="39"/>
      <c r="M355" s="39"/>
      <c r="O355" s="39"/>
      <c r="R355" s="20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2:35" ht="13" x14ac:dyDescent="0.15">
      <c r="B356" s="45"/>
      <c r="C356" s="45"/>
      <c r="K356" s="39"/>
      <c r="M356" s="39"/>
      <c r="O356" s="39"/>
      <c r="R356" s="20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2:35" ht="13" x14ac:dyDescent="0.15">
      <c r="B357" s="45"/>
      <c r="C357" s="45"/>
      <c r="K357" s="39"/>
      <c r="M357" s="39"/>
      <c r="O357" s="39"/>
      <c r="R357" s="20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2:35" ht="13" x14ac:dyDescent="0.15">
      <c r="B358" s="45"/>
      <c r="C358" s="45"/>
      <c r="K358" s="39"/>
      <c r="M358" s="39"/>
      <c r="O358" s="39"/>
      <c r="R358" s="20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2:35" ht="13" x14ac:dyDescent="0.15">
      <c r="B359" s="45"/>
      <c r="C359" s="45"/>
      <c r="K359" s="39"/>
      <c r="M359" s="39"/>
      <c r="O359" s="39"/>
      <c r="R359" s="20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2:35" ht="13" x14ac:dyDescent="0.15">
      <c r="B360" s="45"/>
      <c r="C360" s="45"/>
      <c r="K360" s="39"/>
      <c r="M360" s="39"/>
      <c r="O360" s="39"/>
      <c r="R360" s="20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2:35" ht="13" x14ac:dyDescent="0.15">
      <c r="B361" s="45"/>
      <c r="C361" s="45"/>
      <c r="K361" s="39"/>
      <c r="M361" s="39"/>
      <c r="O361" s="39"/>
      <c r="R361" s="20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2:35" ht="13" x14ac:dyDescent="0.15">
      <c r="B362" s="45"/>
      <c r="C362" s="45"/>
      <c r="K362" s="39"/>
      <c r="M362" s="39"/>
      <c r="O362" s="39"/>
      <c r="R362" s="20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2:35" ht="13" x14ac:dyDescent="0.15">
      <c r="B363" s="45"/>
      <c r="C363" s="45"/>
      <c r="K363" s="39"/>
      <c r="M363" s="39"/>
      <c r="O363" s="39"/>
      <c r="R363" s="20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2:35" ht="13" x14ac:dyDescent="0.15">
      <c r="B364" s="45"/>
      <c r="C364" s="45"/>
      <c r="K364" s="39"/>
      <c r="M364" s="39"/>
      <c r="O364" s="39"/>
      <c r="R364" s="20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2:35" ht="13" x14ac:dyDescent="0.15">
      <c r="B365" s="45"/>
      <c r="C365" s="45"/>
      <c r="K365" s="39"/>
      <c r="M365" s="39"/>
      <c r="O365" s="39"/>
      <c r="R365" s="20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2:35" ht="13" x14ac:dyDescent="0.15">
      <c r="B366" s="45"/>
      <c r="C366" s="45"/>
      <c r="K366" s="39"/>
      <c r="M366" s="39"/>
      <c r="O366" s="39"/>
      <c r="R366" s="20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2:35" ht="13" x14ac:dyDescent="0.15">
      <c r="B367" s="45"/>
      <c r="C367" s="45"/>
      <c r="K367" s="39"/>
      <c r="M367" s="39"/>
      <c r="O367" s="39"/>
      <c r="R367" s="20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2:35" ht="13" x14ac:dyDescent="0.15">
      <c r="B368" s="45"/>
      <c r="C368" s="45"/>
      <c r="K368" s="39"/>
      <c r="M368" s="39"/>
      <c r="O368" s="39"/>
      <c r="R368" s="20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2:35" ht="13" x14ac:dyDescent="0.15">
      <c r="B369" s="45"/>
      <c r="C369" s="45"/>
      <c r="K369" s="39"/>
      <c r="M369" s="39"/>
      <c r="O369" s="39"/>
      <c r="R369" s="20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2:35" ht="13" x14ac:dyDescent="0.15">
      <c r="B370" s="45"/>
      <c r="C370" s="45"/>
      <c r="K370" s="39"/>
      <c r="M370" s="39"/>
      <c r="O370" s="39"/>
      <c r="R370" s="20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2:35" ht="13" x14ac:dyDescent="0.15">
      <c r="B371" s="45"/>
      <c r="C371" s="45"/>
      <c r="K371" s="39"/>
      <c r="M371" s="39"/>
      <c r="O371" s="39"/>
      <c r="R371" s="20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2:35" ht="13" x14ac:dyDescent="0.15">
      <c r="B372" s="45"/>
      <c r="C372" s="45"/>
      <c r="K372" s="39"/>
      <c r="M372" s="39"/>
      <c r="O372" s="39"/>
      <c r="R372" s="20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2:35" ht="13" x14ac:dyDescent="0.15">
      <c r="B373" s="45"/>
      <c r="C373" s="45"/>
      <c r="K373" s="39"/>
      <c r="M373" s="39"/>
      <c r="O373" s="39"/>
      <c r="R373" s="20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2:35" ht="13" x14ac:dyDescent="0.15">
      <c r="B374" s="45"/>
      <c r="C374" s="45"/>
      <c r="K374" s="39"/>
      <c r="M374" s="39"/>
      <c r="O374" s="39"/>
      <c r="R374" s="20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2:35" ht="13" x14ac:dyDescent="0.15">
      <c r="B375" s="45"/>
      <c r="C375" s="45"/>
      <c r="K375" s="39"/>
      <c r="M375" s="39"/>
      <c r="O375" s="39"/>
      <c r="R375" s="20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2:35" ht="13" x14ac:dyDescent="0.15">
      <c r="B376" s="45"/>
      <c r="C376" s="45"/>
      <c r="K376" s="39"/>
      <c r="M376" s="39"/>
      <c r="O376" s="39"/>
      <c r="R376" s="20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2:35" ht="13" x14ac:dyDescent="0.15">
      <c r="B377" s="45"/>
      <c r="C377" s="45"/>
      <c r="K377" s="39"/>
      <c r="M377" s="39"/>
      <c r="O377" s="39"/>
      <c r="R377" s="20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2:35" ht="13" x14ac:dyDescent="0.15">
      <c r="B378" s="45"/>
      <c r="C378" s="45"/>
      <c r="K378" s="39"/>
      <c r="M378" s="39"/>
      <c r="O378" s="39"/>
      <c r="R378" s="20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2:35" ht="13" x14ac:dyDescent="0.15">
      <c r="B379" s="45"/>
      <c r="C379" s="45"/>
      <c r="K379" s="39"/>
      <c r="M379" s="39"/>
      <c r="O379" s="39"/>
      <c r="R379" s="20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2:35" ht="13" x14ac:dyDescent="0.15">
      <c r="B380" s="45"/>
      <c r="C380" s="45"/>
      <c r="K380" s="39"/>
      <c r="M380" s="39"/>
      <c r="O380" s="39"/>
      <c r="R380" s="20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2:35" ht="13" x14ac:dyDescent="0.15">
      <c r="B381" s="45"/>
      <c r="C381" s="45"/>
      <c r="K381" s="39"/>
      <c r="M381" s="39"/>
      <c r="O381" s="39"/>
      <c r="R381" s="20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2:35" ht="13" x14ac:dyDescent="0.15">
      <c r="B382" s="45"/>
      <c r="C382" s="45"/>
      <c r="K382" s="39"/>
      <c r="M382" s="39"/>
      <c r="O382" s="39"/>
      <c r="R382" s="20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2:35" ht="13" x14ac:dyDescent="0.15">
      <c r="B383" s="45"/>
      <c r="C383" s="45"/>
      <c r="K383" s="39"/>
      <c r="M383" s="39"/>
      <c r="O383" s="39"/>
      <c r="R383" s="20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2:35" ht="13" x14ac:dyDescent="0.15">
      <c r="B384" s="45"/>
      <c r="C384" s="45"/>
      <c r="K384" s="39"/>
      <c r="M384" s="39"/>
      <c r="O384" s="39"/>
      <c r="R384" s="20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2:35" ht="13" x14ac:dyDescent="0.15">
      <c r="B385" s="45"/>
      <c r="C385" s="45"/>
      <c r="K385" s="39"/>
      <c r="M385" s="39"/>
      <c r="O385" s="39"/>
      <c r="R385" s="20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2:35" ht="13" x14ac:dyDescent="0.15">
      <c r="B386" s="45"/>
      <c r="C386" s="45"/>
      <c r="K386" s="39"/>
      <c r="M386" s="39"/>
      <c r="O386" s="39"/>
      <c r="R386" s="20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2:35" ht="13" x14ac:dyDescent="0.15">
      <c r="B387" s="45"/>
      <c r="C387" s="45"/>
      <c r="K387" s="39"/>
      <c r="M387" s="39"/>
      <c r="O387" s="39"/>
      <c r="R387" s="20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2:35" ht="13" x14ac:dyDescent="0.15">
      <c r="B388" s="45"/>
      <c r="C388" s="45"/>
      <c r="K388" s="39"/>
      <c r="M388" s="39"/>
      <c r="O388" s="39"/>
      <c r="R388" s="20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2:35" ht="13" x14ac:dyDescent="0.15">
      <c r="B389" s="45"/>
      <c r="C389" s="45"/>
      <c r="K389" s="39"/>
      <c r="M389" s="39"/>
      <c r="O389" s="39"/>
      <c r="R389" s="20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2:35" ht="13" x14ac:dyDescent="0.15">
      <c r="B390" s="45"/>
      <c r="C390" s="45"/>
      <c r="K390" s="39"/>
      <c r="M390" s="39"/>
      <c r="O390" s="39"/>
      <c r="R390" s="20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2:35" ht="13" x14ac:dyDescent="0.15">
      <c r="B391" s="45"/>
      <c r="C391" s="45"/>
      <c r="K391" s="39"/>
      <c r="M391" s="39"/>
      <c r="O391" s="39"/>
      <c r="R391" s="20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2:35" ht="13" x14ac:dyDescent="0.15">
      <c r="B392" s="45"/>
      <c r="C392" s="45"/>
      <c r="K392" s="39"/>
      <c r="M392" s="39"/>
      <c r="O392" s="39"/>
      <c r="R392" s="20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2:35" ht="13" x14ac:dyDescent="0.15">
      <c r="B393" s="45"/>
      <c r="C393" s="45"/>
      <c r="K393" s="39"/>
      <c r="M393" s="39"/>
      <c r="O393" s="39"/>
      <c r="R393" s="20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2:35" ht="13" x14ac:dyDescent="0.15">
      <c r="B394" s="45"/>
      <c r="C394" s="45"/>
      <c r="K394" s="39"/>
      <c r="M394" s="39"/>
      <c r="O394" s="39"/>
      <c r="R394" s="20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2:35" ht="13" x14ac:dyDescent="0.15">
      <c r="B395" s="45"/>
      <c r="C395" s="45"/>
      <c r="K395" s="39"/>
      <c r="M395" s="39"/>
      <c r="O395" s="39"/>
      <c r="R395" s="20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2:35" ht="13" x14ac:dyDescent="0.15">
      <c r="B396" s="45"/>
      <c r="C396" s="45"/>
      <c r="K396" s="39"/>
      <c r="M396" s="39"/>
      <c r="O396" s="39"/>
      <c r="R396" s="20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2:35" ht="13" x14ac:dyDescent="0.15">
      <c r="B397" s="45"/>
      <c r="C397" s="45"/>
      <c r="K397" s="39"/>
      <c r="M397" s="39"/>
      <c r="O397" s="39"/>
      <c r="R397" s="20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2:35" ht="13" x14ac:dyDescent="0.15">
      <c r="B398" s="45"/>
      <c r="C398" s="45"/>
      <c r="K398" s="39"/>
      <c r="M398" s="39"/>
      <c r="O398" s="39"/>
      <c r="R398" s="20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2:35" ht="13" x14ac:dyDescent="0.15">
      <c r="B399" s="45"/>
      <c r="C399" s="45"/>
      <c r="K399" s="39"/>
      <c r="M399" s="39"/>
      <c r="O399" s="39"/>
      <c r="R399" s="20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2:35" ht="13" x14ac:dyDescent="0.15">
      <c r="B400" s="45"/>
      <c r="C400" s="45"/>
      <c r="K400" s="39"/>
      <c r="M400" s="39"/>
      <c r="O400" s="39"/>
      <c r="R400" s="20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2:35" ht="13" x14ac:dyDescent="0.15">
      <c r="B401" s="45"/>
      <c r="C401" s="45"/>
      <c r="K401" s="39"/>
      <c r="M401" s="39"/>
      <c r="O401" s="39"/>
      <c r="R401" s="20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2:35" ht="13" x14ac:dyDescent="0.15">
      <c r="B402" s="45"/>
      <c r="C402" s="45"/>
      <c r="K402" s="39"/>
      <c r="M402" s="39"/>
      <c r="O402" s="39"/>
      <c r="R402" s="20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2:35" ht="13" x14ac:dyDescent="0.15">
      <c r="B403" s="45"/>
      <c r="C403" s="45"/>
      <c r="K403" s="39"/>
      <c r="M403" s="39"/>
      <c r="O403" s="39"/>
      <c r="R403" s="20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2:35" ht="13" x14ac:dyDescent="0.15">
      <c r="B404" s="45"/>
      <c r="C404" s="45"/>
      <c r="K404" s="39"/>
      <c r="M404" s="39"/>
      <c r="O404" s="39"/>
      <c r="R404" s="20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2:35" ht="13" x14ac:dyDescent="0.15">
      <c r="B405" s="45"/>
      <c r="C405" s="45"/>
      <c r="K405" s="39"/>
      <c r="M405" s="39"/>
      <c r="O405" s="39"/>
      <c r="R405" s="20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2:35" ht="13" x14ac:dyDescent="0.15">
      <c r="B406" s="45"/>
      <c r="C406" s="45"/>
      <c r="K406" s="39"/>
      <c r="M406" s="39"/>
      <c r="O406" s="39"/>
      <c r="R406" s="20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2:35" ht="13" x14ac:dyDescent="0.15">
      <c r="B407" s="45"/>
      <c r="C407" s="45"/>
      <c r="K407" s="39"/>
      <c r="M407" s="39"/>
      <c r="O407" s="39"/>
      <c r="R407" s="20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2:35" ht="13" x14ac:dyDescent="0.15">
      <c r="B408" s="45"/>
      <c r="C408" s="45"/>
      <c r="K408" s="39"/>
      <c r="M408" s="39"/>
      <c r="O408" s="39"/>
      <c r="R408" s="20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2:35" ht="13" x14ac:dyDescent="0.15">
      <c r="B409" s="45"/>
      <c r="C409" s="45"/>
      <c r="K409" s="39"/>
      <c r="M409" s="39"/>
      <c r="O409" s="39"/>
      <c r="R409" s="20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2:35" ht="13" x14ac:dyDescent="0.15">
      <c r="B410" s="45"/>
      <c r="C410" s="45"/>
      <c r="K410" s="39"/>
      <c r="M410" s="39"/>
      <c r="O410" s="39"/>
      <c r="R410" s="20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2:35" ht="13" x14ac:dyDescent="0.15">
      <c r="B411" s="45"/>
      <c r="C411" s="45"/>
      <c r="K411" s="39"/>
      <c r="M411" s="39"/>
      <c r="O411" s="39"/>
      <c r="R411" s="20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2:35" ht="13" x14ac:dyDescent="0.15">
      <c r="B412" s="45"/>
      <c r="C412" s="45"/>
      <c r="K412" s="39"/>
      <c r="M412" s="39"/>
      <c r="O412" s="39"/>
      <c r="R412" s="20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2:35" ht="13" x14ac:dyDescent="0.15">
      <c r="B413" s="45"/>
      <c r="C413" s="45"/>
      <c r="K413" s="39"/>
      <c r="M413" s="39"/>
      <c r="O413" s="39"/>
      <c r="R413" s="20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2:35" ht="13" x14ac:dyDescent="0.15">
      <c r="B414" s="45"/>
      <c r="C414" s="45"/>
      <c r="K414" s="39"/>
      <c r="M414" s="39"/>
      <c r="O414" s="39"/>
      <c r="R414" s="20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2:35" ht="13" x14ac:dyDescent="0.15">
      <c r="B415" s="45"/>
      <c r="C415" s="45"/>
      <c r="K415" s="39"/>
      <c r="M415" s="39"/>
      <c r="O415" s="39"/>
      <c r="R415" s="20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2:35" ht="13" x14ac:dyDescent="0.15">
      <c r="B416" s="45"/>
      <c r="C416" s="45"/>
      <c r="K416" s="39"/>
      <c r="M416" s="39"/>
      <c r="O416" s="39"/>
      <c r="R416" s="20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2:35" ht="13" x14ac:dyDescent="0.15">
      <c r="B417" s="45"/>
      <c r="C417" s="45"/>
      <c r="K417" s="39"/>
      <c r="M417" s="39"/>
      <c r="O417" s="39"/>
      <c r="R417" s="20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2:35" ht="13" x14ac:dyDescent="0.15">
      <c r="B418" s="45"/>
      <c r="C418" s="45"/>
      <c r="K418" s="39"/>
      <c r="M418" s="39"/>
      <c r="O418" s="39"/>
      <c r="R418" s="20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2:35" ht="13" x14ac:dyDescent="0.15">
      <c r="B419" s="45"/>
      <c r="C419" s="45"/>
      <c r="K419" s="39"/>
      <c r="M419" s="39"/>
      <c r="O419" s="39"/>
      <c r="R419" s="20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2:35" ht="13" x14ac:dyDescent="0.15">
      <c r="B420" s="45"/>
      <c r="C420" s="45"/>
      <c r="K420" s="39"/>
      <c r="M420" s="39"/>
      <c r="O420" s="39"/>
      <c r="R420" s="20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2:35" ht="13" x14ac:dyDescent="0.15">
      <c r="B421" s="45"/>
      <c r="C421" s="45"/>
      <c r="K421" s="39"/>
      <c r="M421" s="39"/>
      <c r="O421" s="39"/>
      <c r="R421" s="20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2:35" ht="13" x14ac:dyDescent="0.15">
      <c r="B422" s="45"/>
      <c r="C422" s="45"/>
      <c r="K422" s="39"/>
      <c r="M422" s="39"/>
      <c r="O422" s="39"/>
      <c r="R422" s="20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2:35" ht="13" x14ac:dyDescent="0.15">
      <c r="B423" s="45"/>
      <c r="C423" s="45"/>
      <c r="K423" s="39"/>
      <c r="M423" s="39"/>
      <c r="O423" s="39"/>
      <c r="R423" s="20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2:35" ht="13" x14ac:dyDescent="0.15">
      <c r="B424" s="45"/>
      <c r="C424" s="45"/>
      <c r="K424" s="39"/>
      <c r="M424" s="39"/>
      <c r="O424" s="39"/>
      <c r="R424" s="20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2:35" ht="13" x14ac:dyDescent="0.15">
      <c r="B425" s="45"/>
      <c r="C425" s="45"/>
      <c r="K425" s="39"/>
      <c r="M425" s="39"/>
      <c r="O425" s="39"/>
      <c r="R425" s="20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2:35" ht="13" x14ac:dyDescent="0.15">
      <c r="B426" s="45"/>
      <c r="C426" s="45"/>
      <c r="K426" s="39"/>
      <c r="M426" s="39"/>
      <c r="O426" s="39"/>
      <c r="R426" s="20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2:35" ht="13" x14ac:dyDescent="0.15">
      <c r="B427" s="45"/>
      <c r="C427" s="45"/>
      <c r="K427" s="39"/>
      <c r="M427" s="39"/>
      <c r="O427" s="39"/>
      <c r="R427" s="20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2:35" ht="13" x14ac:dyDescent="0.15">
      <c r="B428" s="45"/>
      <c r="C428" s="45"/>
      <c r="K428" s="39"/>
      <c r="M428" s="39"/>
      <c r="O428" s="39"/>
      <c r="R428" s="20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2:35" ht="13" x14ac:dyDescent="0.15">
      <c r="B429" s="45"/>
      <c r="C429" s="45"/>
      <c r="K429" s="39"/>
      <c r="M429" s="39"/>
      <c r="O429" s="39"/>
      <c r="R429" s="20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2:35" ht="13" x14ac:dyDescent="0.15">
      <c r="B430" s="45"/>
      <c r="C430" s="45"/>
      <c r="K430" s="39"/>
      <c r="M430" s="39"/>
      <c r="O430" s="39"/>
      <c r="R430" s="20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2:35" ht="13" x14ac:dyDescent="0.15">
      <c r="B431" s="45"/>
      <c r="C431" s="45"/>
      <c r="K431" s="39"/>
      <c r="M431" s="39"/>
      <c r="O431" s="39"/>
      <c r="R431" s="20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2:35" ht="13" x14ac:dyDescent="0.15">
      <c r="B432" s="45"/>
      <c r="C432" s="45"/>
      <c r="K432" s="39"/>
      <c r="M432" s="39"/>
      <c r="O432" s="39"/>
      <c r="R432" s="20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2:35" ht="13" x14ac:dyDescent="0.15">
      <c r="B433" s="45"/>
      <c r="C433" s="45"/>
      <c r="K433" s="39"/>
      <c r="M433" s="39"/>
      <c r="O433" s="39"/>
      <c r="R433" s="20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2:35" ht="13" x14ac:dyDescent="0.15">
      <c r="B434" s="45"/>
      <c r="C434" s="45"/>
      <c r="K434" s="39"/>
      <c r="M434" s="39"/>
      <c r="O434" s="39"/>
      <c r="R434" s="20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2:35" ht="13" x14ac:dyDescent="0.15">
      <c r="B435" s="45"/>
      <c r="C435" s="45"/>
      <c r="K435" s="39"/>
      <c r="M435" s="39"/>
      <c r="O435" s="39"/>
      <c r="R435" s="20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2:35" ht="13" x14ac:dyDescent="0.15">
      <c r="B436" s="45"/>
      <c r="C436" s="45"/>
      <c r="K436" s="39"/>
      <c r="M436" s="39"/>
      <c r="O436" s="39"/>
      <c r="R436" s="20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2:35" ht="13" x14ac:dyDescent="0.15">
      <c r="B437" s="45"/>
      <c r="C437" s="45"/>
      <c r="K437" s="39"/>
      <c r="M437" s="39"/>
      <c r="O437" s="39"/>
      <c r="R437" s="20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2:35" ht="13" x14ac:dyDescent="0.15">
      <c r="B438" s="45"/>
      <c r="C438" s="45"/>
      <c r="K438" s="39"/>
      <c r="M438" s="39"/>
      <c r="O438" s="39"/>
      <c r="R438" s="20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2:35" ht="13" x14ac:dyDescent="0.15">
      <c r="B439" s="45"/>
      <c r="C439" s="45"/>
      <c r="K439" s="39"/>
      <c r="M439" s="39"/>
      <c r="O439" s="39"/>
      <c r="R439" s="20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2:35" ht="13" x14ac:dyDescent="0.15">
      <c r="B440" s="45"/>
      <c r="C440" s="45"/>
      <c r="K440" s="39"/>
      <c r="M440" s="39"/>
      <c r="O440" s="39"/>
      <c r="R440" s="20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2:35" ht="13" x14ac:dyDescent="0.15">
      <c r="B441" s="45"/>
      <c r="C441" s="45"/>
      <c r="K441" s="39"/>
      <c r="M441" s="39"/>
      <c r="O441" s="39"/>
      <c r="R441" s="20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2:35" ht="13" x14ac:dyDescent="0.15">
      <c r="B442" s="45"/>
      <c r="C442" s="45"/>
      <c r="K442" s="39"/>
      <c r="M442" s="39"/>
      <c r="O442" s="39"/>
      <c r="R442" s="20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2:35" ht="13" x14ac:dyDescent="0.15">
      <c r="B443" s="45"/>
      <c r="C443" s="45"/>
      <c r="K443" s="39"/>
      <c r="M443" s="39"/>
      <c r="O443" s="39"/>
      <c r="R443" s="20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2:35" ht="13" x14ac:dyDescent="0.15">
      <c r="B444" s="45"/>
      <c r="C444" s="45"/>
      <c r="K444" s="39"/>
      <c r="M444" s="39"/>
      <c r="O444" s="39"/>
      <c r="R444" s="20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2:35" ht="13" x14ac:dyDescent="0.15">
      <c r="B445" s="45"/>
      <c r="C445" s="45"/>
      <c r="K445" s="39"/>
      <c r="M445" s="39"/>
      <c r="O445" s="39"/>
      <c r="R445" s="20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2:35" ht="13" x14ac:dyDescent="0.15">
      <c r="B446" s="45"/>
      <c r="C446" s="45"/>
      <c r="K446" s="39"/>
      <c r="M446" s="39"/>
      <c r="O446" s="39"/>
      <c r="R446" s="20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2:35" ht="13" x14ac:dyDescent="0.15">
      <c r="B447" s="45"/>
      <c r="C447" s="45"/>
      <c r="K447" s="39"/>
      <c r="M447" s="39"/>
      <c r="O447" s="39"/>
      <c r="R447" s="20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2:35" ht="13" x14ac:dyDescent="0.15">
      <c r="B448" s="45"/>
      <c r="C448" s="45"/>
      <c r="K448" s="39"/>
      <c r="M448" s="39"/>
      <c r="O448" s="39"/>
      <c r="R448" s="20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2:35" ht="13" x14ac:dyDescent="0.15">
      <c r="B449" s="45"/>
      <c r="C449" s="45"/>
      <c r="K449" s="39"/>
      <c r="M449" s="39"/>
      <c r="O449" s="39"/>
      <c r="R449" s="20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2:35" ht="13" x14ac:dyDescent="0.15">
      <c r="B450" s="45"/>
      <c r="C450" s="45"/>
      <c r="K450" s="39"/>
      <c r="M450" s="39"/>
      <c r="O450" s="39"/>
      <c r="R450" s="20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2:35" ht="13" x14ac:dyDescent="0.15">
      <c r="B451" s="45"/>
      <c r="C451" s="45"/>
      <c r="K451" s="39"/>
      <c r="M451" s="39"/>
      <c r="O451" s="39"/>
      <c r="R451" s="20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2:35" ht="13" x14ac:dyDescent="0.15">
      <c r="B452" s="45"/>
      <c r="C452" s="45"/>
      <c r="K452" s="39"/>
      <c r="M452" s="39"/>
      <c r="O452" s="39"/>
      <c r="R452" s="20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2:35" ht="13" x14ac:dyDescent="0.15">
      <c r="B453" s="45"/>
      <c r="C453" s="45"/>
      <c r="K453" s="39"/>
      <c r="M453" s="39"/>
      <c r="O453" s="39"/>
      <c r="R453" s="20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2:35" ht="13" x14ac:dyDescent="0.15">
      <c r="B454" s="45"/>
      <c r="C454" s="45"/>
      <c r="K454" s="39"/>
      <c r="M454" s="39"/>
      <c r="O454" s="39"/>
      <c r="R454" s="20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2:35" ht="13" x14ac:dyDescent="0.15">
      <c r="B455" s="45"/>
      <c r="C455" s="45"/>
      <c r="K455" s="39"/>
      <c r="M455" s="39"/>
      <c r="O455" s="39"/>
      <c r="R455" s="20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2:35" ht="13" x14ac:dyDescent="0.15">
      <c r="B456" s="45"/>
      <c r="C456" s="45"/>
      <c r="K456" s="39"/>
      <c r="M456" s="39"/>
      <c r="O456" s="39"/>
      <c r="R456" s="20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2:35" ht="13" x14ac:dyDescent="0.15">
      <c r="B457" s="45"/>
      <c r="C457" s="45"/>
      <c r="K457" s="39"/>
      <c r="M457" s="39"/>
      <c r="O457" s="39"/>
      <c r="R457" s="20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2:35" ht="13" x14ac:dyDescent="0.15">
      <c r="B458" s="45"/>
      <c r="C458" s="45"/>
      <c r="K458" s="39"/>
      <c r="M458" s="39"/>
      <c r="O458" s="39"/>
      <c r="R458" s="20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2:35" ht="13" x14ac:dyDescent="0.15">
      <c r="B459" s="45"/>
      <c r="C459" s="45"/>
      <c r="K459" s="39"/>
      <c r="M459" s="39"/>
      <c r="O459" s="39"/>
      <c r="R459" s="20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2:35" ht="13" x14ac:dyDescent="0.15">
      <c r="B460" s="45"/>
      <c r="C460" s="45"/>
      <c r="K460" s="39"/>
      <c r="M460" s="39"/>
      <c r="O460" s="39"/>
      <c r="R460" s="20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2:35" ht="13" x14ac:dyDescent="0.15">
      <c r="B461" s="45"/>
      <c r="C461" s="45"/>
      <c r="K461" s="39"/>
      <c r="M461" s="39"/>
      <c r="O461" s="39"/>
      <c r="R461" s="20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2:35" ht="13" x14ac:dyDescent="0.15">
      <c r="B462" s="45"/>
      <c r="C462" s="45"/>
      <c r="K462" s="39"/>
      <c r="M462" s="39"/>
      <c r="O462" s="39"/>
      <c r="R462" s="20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2:35" ht="13" x14ac:dyDescent="0.15">
      <c r="B463" s="45"/>
      <c r="C463" s="45"/>
      <c r="K463" s="39"/>
      <c r="M463" s="39"/>
      <c r="O463" s="39"/>
      <c r="R463" s="20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2:35" ht="13" x14ac:dyDescent="0.15">
      <c r="B464" s="45"/>
      <c r="C464" s="45"/>
      <c r="K464" s="39"/>
      <c r="M464" s="39"/>
      <c r="O464" s="39"/>
      <c r="R464" s="20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2:35" ht="13" x14ac:dyDescent="0.15">
      <c r="B465" s="45"/>
      <c r="C465" s="45"/>
      <c r="K465" s="39"/>
      <c r="M465" s="39"/>
      <c r="O465" s="39"/>
      <c r="R465" s="20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2:35" ht="13" x14ac:dyDescent="0.15">
      <c r="B466" s="45"/>
      <c r="C466" s="45"/>
      <c r="K466" s="39"/>
      <c r="M466" s="39"/>
      <c r="O466" s="39"/>
      <c r="R466" s="20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2:35" ht="13" x14ac:dyDescent="0.15">
      <c r="B467" s="45"/>
      <c r="C467" s="45"/>
      <c r="K467" s="39"/>
      <c r="M467" s="39"/>
      <c r="O467" s="39"/>
      <c r="R467" s="20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2:35" ht="13" x14ac:dyDescent="0.15">
      <c r="B468" s="45"/>
      <c r="C468" s="45"/>
      <c r="K468" s="39"/>
      <c r="M468" s="39"/>
      <c r="O468" s="39"/>
      <c r="R468" s="20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2:35" ht="13" x14ac:dyDescent="0.15">
      <c r="B469" s="45"/>
      <c r="C469" s="45"/>
      <c r="K469" s="39"/>
      <c r="M469" s="39"/>
      <c r="O469" s="39"/>
      <c r="R469" s="20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2:35" ht="13" x14ac:dyDescent="0.15">
      <c r="B470" s="45"/>
      <c r="C470" s="45"/>
      <c r="K470" s="39"/>
      <c r="M470" s="39"/>
      <c r="O470" s="39"/>
      <c r="R470" s="20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2:35" ht="13" x14ac:dyDescent="0.15">
      <c r="B471" s="45"/>
      <c r="C471" s="45"/>
      <c r="K471" s="39"/>
      <c r="M471" s="39"/>
      <c r="O471" s="39"/>
      <c r="R471" s="20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2:35" ht="13" x14ac:dyDescent="0.15">
      <c r="B472" s="45"/>
      <c r="C472" s="45"/>
      <c r="K472" s="39"/>
      <c r="M472" s="39"/>
      <c r="O472" s="39"/>
      <c r="R472" s="20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2:35" ht="13" x14ac:dyDescent="0.15">
      <c r="B473" s="45"/>
      <c r="C473" s="45"/>
      <c r="K473" s="39"/>
      <c r="M473" s="39"/>
      <c r="O473" s="39"/>
      <c r="R473" s="20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2:35" ht="13" x14ac:dyDescent="0.15">
      <c r="B474" s="45"/>
      <c r="C474" s="45"/>
      <c r="K474" s="39"/>
      <c r="M474" s="39"/>
      <c r="O474" s="39"/>
      <c r="R474" s="20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2:35" ht="13" x14ac:dyDescent="0.15">
      <c r="B475" s="45"/>
      <c r="C475" s="45"/>
      <c r="K475" s="39"/>
      <c r="M475" s="39"/>
      <c r="O475" s="39"/>
      <c r="R475" s="20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2:35" ht="13" x14ac:dyDescent="0.15">
      <c r="B476" s="45"/>
      <c r="C476" s="45"/>
      <c r="K476" s="39"/>
      <c r="M476" s="39"/>
      <c r="O476" s="39"/>
      <c r="R476" s="20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2:35" ht="13" x14ac:dyDescent="0.15">
      <c r="B477" s="45"/>
      <c r="C477" s="45"/>
      <c r="K477" s="39"/>
      <c r="M477" s="39"/>
      <c r="O477" s="39"/>
      <c r="R477" s="20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2:35" ht="13" x14ac:dyDescent="0.15">
      <c r="B478" s="45"/>
      <c r="C478" s="45"/>
      <c r="K478" s="39"/>
      <c r="M478" s="39"/>
      <c r="O478" s="39"/>
      <c r="R478" s="20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2:35" ht="13" x14ac:dyDescent="0.15">
      <c r="B479" s="45"/>
      <c r="C479" s="45"/>
      <c r="K479" s="39"/>
      <c r="M479" s="39"/>
      <c r="O479" s="39"/>
      <c r="R479" s="20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2:35" ht="13" x14ac:dyDescent="0.15">
      <c r="B480" s="45"/>
      <c r="C480" s="45"/>
      <c r="K480" s="39"/>
      <c r="M480" s="39"/>
      <c r="O480" s="39"/>
      <c r="R480" s="20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2:35" ht="13" x14ac:dyDescent="0.15">
      <c r="B481" s="45"/>
      <c r="C481" s="45"/>
      <c r="K481" s="39"/>
      <c r="M481" s="39"/>
      <c r="O481" s="39"/>
      <c r="R481" s="20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2:35" ht="13" x14ac:dyDescent="0.15">
      <c r="B482" s="45"/>
      <c r="C482" s="45"/>
      <c r="K482" s="39"/>
      <c r="M482" s="39"/>
      <c r="O482" s="39"/>
      <c r="R482" s="20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2:35" ht="13" x14ac:dyDescent="0.15">
      <c r="B483" s="45"/>
      <c r="C483" s="45"/>
      <c r="K483" s="39"/>
      <c r="M483" s="39"/>
      <c r="O483" s="39"/>
      <c r="R483" s="20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2:35" ht="13" x14ac:dyDescent="0.15">
      <c r="B484" s="45"/>
      <c r="C484" s="45"/>
      <c r="K484" s="39"/>
      <c r="M484" s="39"/>
      <c r="O484" s="39"/>
      <c r="R484" s="20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2:35" ht="13" x14ac:dyDescent="0.15">
      <c r="B485" s="45"/>
      <c r="C485" s="45"/>
      <c r="K485" s="39"/>
      <c r="M485" s="39"/>
      <c r="O485" s="39"/>
      <c r="R485" s="20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2:35" ht="13" x14ac:dyDescent="0.15">
      <c r="B486" s="45"/>
      <c r="C486" s="45"/>
      <c r="K486" s="39"/>
      <c r="M486" s="39"/>
      <c r="O486" s="39"/>
      <c r="R486" s="20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2:35" ht="13" x14ac:dyDescent="0.15">
      <c r="B487" s="45"/>
      <c r="C487" s="45"/>
      <c r="K487" s="39"/>
      <c r="M487" s="39"/>
      <c r="O487" s="39"/>
      <c r="R487" s="20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2:35" ht="13" x14ac:dyDescent="0.15">
      <c r="B488" s="45"/>
      <c r="C488" s="45"/>
      <c r="K488" s="39"/>
      <c r="M488" s="39"/>
      <c r="O488" s="39"/>
      <c r="R488" s="20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2:35" ht="13" x14ac:dyDescent="0.15">
      <c r="B489" s="45"/>
      <c r="C489" s="45"/>
      <c r="K489" s="39"/>
      <c r="M489" s="39"/>
      <c r="O489" s="39"/>
      <c r="R489" s="20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2:35" ht="13" x14ac:dyDescent="0.15">
      <c r="B490" s="45"/>
      <c r="C490" s="45"/>
      <c r="K490" s="39"/>
      <c r="M490" s="39"/>
      <c r="O490" s="39"/>
      <c r="R490" s="20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2:35" ht="13" x14ac:dyDescent="0.15">
      <c r="B491" s="45"/>
      <c r="C491" s="45"/>
      <c r="K491" s="39"/>
      <c r="M491" s="39"/>
      <c r="O491" s="39"/>
      <c r="R491" s="20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2:35" ht="13" x14ac:dyDescent="0.15">
      <c r="B492" s="45"/>
      <c r="C492" s="45"/>
      <c r="K492" s="39"/>
      <c r="M492" s="39"/>
      <c r="O492" s="39"/>
      <c r="R492" s="20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2:35" ht="13" x14ac:dyDescent="0.15">
      <c r="B493" s="45"/>
      <c r="C493" s="45"/>
      <c r="K493" s="39"/>
      <c r="M493" s="39"/>
      <c r="O493" s="39"/>
      <c r="R493" s="20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2:35" ht="13" x14ac:dyDescent="0.15">
      <c r="B494" s="45"/>
      <c r="C494" s="45"/>
      <c r="K494" s="39"/>
      <c r="M494" s="39"/>
      <c r="O494" s="39"/>
      <c r="R494" s="20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2:35" ht="13" x14ac:dyDescent="0.15">
      <c r="B495" s="45"/>
      <c r="C495" s="45"/>
      <c r="K495" s="39"/>
      <c r="M495" s="39"/>
      <c r="O495" s="39"/>
      <c r="R495" s="20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2:35" ht="13" x14ac:dyDescent="0.15">
      <c r="B496" s="45"/>
      <c r="C496" s="45"/>
      <c r="K496" s="39"/>
      <c r="M496" s="39"/>
      <c r="O496" s="39"/>
      <c r="R496" s="20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2:35" ht="13" x14ac:dyDescent="0.15">
      <c r="B497" s="45"/>
      <c r="C497" s="45"/>
      <c r="K497" s="39"/>
      <c r="M497" s="39"/>
      <c r="O497" s="39"/>
      <c r="R497" s="20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2:35" ht="13" x14ac:dyDescent="0.15">
      <c r="B498" s="45"/>
      <c r="C498" s="45"/>
      <c r="K498" s="39"/>
      <c r="M498" s="39"/>
      <c r="O498" s="39"/>
      <c r="R498" s="20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2:35" ht="13" x14ac:dyDescent="0.15">
      <c r="B499" s="45"/>
      <c r="C499" s="45"/>
      <c r="K499" s="39"/>
      <c r="M499" s="39"/>
      <c r="O499" s="39"/>
      <c r="R499" s="20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2:35" ht="13" x14ac:dyDescent="0.15">
      <c r="B500" s="45"/>
      <c r="C500" s="45"/>
      <c r="K500" s="39"/>
      <c r="M500" s="39"/>
      <c r="O500" s="39"/>
      <c r="R500" s="20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2:35" ht="13" x14ac:dyDescent="0.15">
      <c r="B501" s="45"/>
      <c r="C501" s="45"/>
      <c r="K501" s="39"/>
      <c r="M501" s="39"/>
      <c r="O501" s="39"/>
      <c r="R501" s="20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2:35" ht="13" x14ac:dyDescent="0.15">
      <c r="B502" s="45"/>
      <c r="C502" s="45"/>
      <c r="K502" s="39"/>
      <c r="M502" s="39"/>
      <c r="O502" s="39"/>
      <c r="R502" s="20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2:35" ht="13" x14ac:dyDescent="0.15">
      <c r="B503" s="45"/>
      <c r="C503" s="45"/>
      <c r="K503" s="39"/>
      <c r="M503" s="39"/>
      <c r="O503" s="39"/>
      <c r="R503" s="20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2:35" ht="13" x14ac:dyDescent="0.15">
      <c r="B504" s="45"/>
      <c r="C504" s="45"/>
      <c r="K504" s="39"/>
      <c r="M504" s="39"/>
      <c r="O504" s="39"/>
      <c r="R504" s="20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2:35" ht="13" x14ac:dyDescent="0.15">
      <c r="B505" s="45"/>
      <c r="C505" s="45"/>
      <c r="K505" s="39"/>
      <c r="M505" s="39"/>
      <c r="O505" s="39"/>
      <c r="R505" s="20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2:35" ht="13" x14ac:dyDescent="0.15">
      <c r="B506" s="45"/>
      <c r="C506" s="45"/>
      <c r="K506" s="39"/>
      <c r="M506" s="39"/>
      <c r="O506" s="39"/>
      <c r="R506" s="20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2:35" ht="13" x14ac:dyDescent="0.15">
      <c r="B507" s="45"/>
      <c r="C507" s="45"/>
      <c r="K507" s="39"/>
      <c r="M507" s="39"/>
      <c r="O507" s="39"/>
      <c r="R507" s="20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2:35" ht="13" x14ac:dyDescent="0.15">
      <c r="B508" s="45"/>
      <c r="C508" s="45"/>
      <c r="K508" s="39"/>
      <c r="M508" s="39"/>
      <c r="O508" s="39"/>
      <c r="R508" s="20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2:35" ht="13" x14ac:dyDescent="0.15">
      <c r="B509" s="45"/>
      <c r="C509" s="45"/>
      <c r="K509" s="39"/>
      <c r="M509" s="39"/>
      <c r="O509" s="39"/>
      <c r="R509" s="20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2:35" ht="13" x14ac:dyDescent="0.15">
      <c r="B510" s="45"/>
      <c r="C510" s="45"/>
      <c r="K510" s="39"/>
      <c r="M510" s="39"/>
      <c r="O510" s="39"/>
      <c r="R510" s="20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2:35" ht="13" x14ac:dyDescent="0.15">
      <c r="B511" s="45"/>
      <c r="C511" s="45"/>
      <c r="K511" s="39"/>
      <c r="M511" s="39"/>
      <c r="O511" s="39"/>
      <c r="R511" s="20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2:35" ht="13" x14ac:dyDescent="0.15">
      <c r="B512" s="45"/>
      <c r="C512" s="45"/>
      <c r="K512" s="39"/>
      <c r="M512" s="39"/>
      <c r="O512" s="39"/>
      <c r="R512" s="20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2:35" ht="13" x14ac:dyDescent="0.15">
      <c r="B513" s="45"/>
      <c r="C513" s="45"/>
      <c r="K513" s="39"/>
      <c r="M513" s="39"/>
      <c r="O513" s="39"/>
      <c r="R513" s="20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2:35" ht="13" x14ac:dyDescent="0.15">
      <c r="B514" s="45"/>
      <c r="C514" s="45"/>
      <c r="K514" s="39"/>
      <c r="M514" s="39"/>
      <c r="O514" s="39"/>
      <c r="R514" s="20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2:35" ht="13" x14ac:dyDescent="0.15">
      <c r="B515" s="45"/>
      <c r="C515" s="45"/>
      <c r="K515" s="39"/>
      <c r="M515" s="39"/>
      <c r="O515" s="39"/>
      <c r="R515" s="20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2:35" ht="13" x14ac:dyDescent="0.15">
      <c r="B516" s="45"/>
      <c r="C516" s="45"/>
      <c r="K516" s="39"/>
      <c r="M516" s="39"/>
      <c r="O516" s="39"/>
      <c r="R516" s="20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2:35" ht="13" x14ac:dyDescent="0.15">
      <c r="B517" s="45"/>
      <c r="C517" s="45"/>
      <c r="K517" s="39"/>
      <c r="M517" s="39"/>
      <c r="O517" s="39"/>
      <c r="R517" s="20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2:35" ht="13" x14ac:dyDescent="0.15">
      <c r="B518" s="45"/>
      <c r="C518" s="45"/>
      <c r="K518" s="39"/>
      <c r="M518" s="39"/>
      <c r="O518" s="39"/>
      <c r="R518" s="20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2:35" ht="13" x14ac:dyDescent="0.15">
      <c r="B519" s="45"/>
      <c r="C519" s="45"/>
      <c r="K519" s="39"/>
      <c r="M519" s="39"/>
      <c r="O519" s="39"/>
      <c r="R519" s="20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2:35" ht="13" x14ac:dyDescent="0.15">
      <c r="B520" s="45"/>
      <c r="C520" s="45"/>
      <c r="K520" s="39"/>
      <c r="M520" s="39"/>
      <c r="O520" s="39"/>
      <c r="R520" s="20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2:35" ht="13" x14ac:dyDescent="0.15">
      <c r="B521" s="45"/>
      <c r="C521" s="45"/>
      <c r="K521" s="39"/>
      <c r="M521" s="39"/>
      <c r="O521" s="39"/>
      <c r="R521" s="20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2:35" ht="13" x14ac:dyDescent="0.15">
      <c r="B522" s="45"/>
      <c r="C522" s="45"/>
      <c r="K522" s="39"/>
      <c r="M522" s="39"/>
      <c r="O522" s="39"/>
      <c r="R522" s="20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2:35" ht="13" x14ac:dyDescent="0.15">
      <c r="B523" s="45"/>
      <c r="C523" s="45"/>
      <c r="K523" s="39"/>
      <c r="M523" s="39"/>
      <c r="O523" s="39"/>
      <c r="R523" s="20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2:35" ht="13" x14ac:dyDescent="0.15">
      <c r="B524" s="45"/>
      <c r="C524" s="45"/>
      <c r="K524" s="39"/>
      <c r="M524" s="39"/>
      <c r="O524" s="39"/>
      <c r="R524" s="20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2:35" ht="13" x14ac:dyDescent="0.15">
      <c r="B525" s="45"/>
      <c r="C525" s="45"/>
      <c r="K525" s="39"/>
      <c r="M525" s="39"/>
      <c r="O525" s="39"/>
      <c r="R525" s="20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2:35" ht="13" x14ac:dyDescent="0.15">
      <c r="B526" s="45"/>
      <c r="C526" s="45"/>
      <c r="K526" s="39"/>
      <c r="M526" s="39"/>
      <c r="O526" s="39"/>
      <c r="R526" s="20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2:35" ht="13" x14ac:dyDescent="0.15">
      <c r="B527" s="45"/>
      <c r="C527" s="45"/>
      <c r="K527" s="39"/>
      <c r="M527" s="39"/>
      <c r="O527" s="39"/>
      <c r="R527" s="20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2:35" ht="13" x14ac:dyDescent="0.15">
      <c r="B528" s="45"/>
      <c r="C528" s="45"/>
      <c r="K528" s="39"/>
      <c r="M528" s="39"/>
      <c r="O528" s="39"/>
      <c r="R528" s="20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2:35" ht="13" x14ac:dyDescent="0.15">
      <c r="B529" s="45"/>
      <c r="C529" s="45"/>
      <c r="K529" s="39"/>
      <c r="M529" s="39"/>
      <c r="O529" s="39"/>
      <c r="R529" s="20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2:35" ht="13" x14ac:dyDescent="0.15">
      <c r="B530" s="45"/>
      <c r="C530" s="45"/>
      <c r="K530" s="39"/>
      <c r="M530" s="39"/>
      <c r="O530" s="39"/>
      <c r="R530" s="20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2:35" ht="13" x14ac:dyDescent="0.15">
      <c r="B531" s="45"/>
      <c r="C531" s="45"/>
      <c r="K531" s="39"/>
      <c r="M531" s="39"/>
      <c r="O531" s="39"/>
      <c r="R531" s="20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2:35" ht="13" x14ac:dyDescent="0.15">
      <c r="B532" s="45"/>
      <c r="C532" s="45"/>
      <c r="K532" s="39"/>
      <c r="M532" s="39"/>
      <c r="O532" s="39"/>
      <c r="R532" s="20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2:35" ht="13" x14ac:dyDescent="0.15">
      <c r="B533" s="45"/>
      <c r="C533" s="45"/>
      <c r="K533" s="39"/>
      <c r="M533" s="39"/>
      <c r="O533" s="39"/>
      <c r="R533" s="20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2:35" ht="13" x14ac:dyDescent="0.15">
      <c r="B534" s="45"/>
      <c r="C534" s="45"/>
      <c r="K534" s="39"/>
      <c r="M534" s="39"/>
      <c r="O534" s="39"/>
      <c r="R534" s="20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2:35" ht="13" x14ac:dyDescent="0.15">
      <c r="B535" s="45"/>
      <c r="C535" s="45"/>
      <c r="K535" s="39"/>
      <c r="M535" s="39"/>
      <c r="O535" s="39"/>
      <c r="R535" s="20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2:35" ht="13" x14ac:dyDescent="0.15">
      <c r="B536" s="45"/>
      <c r="C536" s="45"/>
      <c r="K536" s="39"/>
      <c r="M536" s="39"/>
      <c r="O536" s="39"/>
      <c r="R536" s="20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2:35" ht="13" x14ac:dyDescent="0.15">
      <c r="B537" s="45"/>
      <c r="C537" s="45"/>
      <c r="K537" s="39"/>
      <c r="M537" s="39"/>
      <c r="O537" s="39"/>
      <c r="R537" s="20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2:35" ht="13" x14ac:dyDescent="0.15">
      <c r="B538" s="45"/>
      <c r="C538" s="45"/>
      <c r="K538" s="39"/>
      <c r="M538" s="39"/>
      <c r="O538" s="39"/>
      <c r="R538" s="20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2:35" ht="13" x14ac:dyDescent="0.15">
      <c r="B539" s="45"/>
      <c r="C539" s="45"/>
      <c r="K539" s="39"/>
      <c r="M539" s="39"/>
      <c r="O539" s="39"/>
      <c r="R539" s="20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2:35" ht="13" x14ac:dyDescent="0.15">
      <c r="B540" s="45"/>
      <c r="C540" s="45"/>
      <c r="K540" s="39"/>
      <c r="M540" s="39"/>
      <c r="O540" s="39"/>
      <c r="R540" s="20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2:35" ht="13" x14ac:dyDescent="0.15">
      <c r="B541" s="45"/>
      <c r="C541" s="45"/>
      <c r="K541" s="39"/>
      <c r="M541" s="39"/>
      <c r="O541" s="39"/>
      <c r="R541" s="20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2:35" ht="13" x14ac:dyDescent="0.15">
      <c r="B542" s="45"/>
      <c r="C542" s="45"/>
      <c r="K542" s="39"/>
      <c r="M542" s="39"/>
      <c r="O542" s="39"/>
      <c r="R542" s="20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2:35" ht="13" x14ac:dyDescent="0.15">
      <c r="B543" s="45"/>
      <c r="C543" s="45"/>
      <c r="K543" s="39"/>
      <c r="M543" s="39"/>
      <c r="O543" s="39"/>
      <c r="R543" s="20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2:35" ht="13" x14ac:dyDescent="0.15">
      <c r="B544" s="45"/>
      <c r="C544" s="45"/>
      <c r="K544" s="39"/>
      <c r="M544" s="39"/>
      <c r="O544" s="39"/>
      <c r="R544" s="20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2:35" ht="13" x14ac:dyDescent="0.15">
      <c r="B545" s="45"/>
      <c r="C545" s="45"/>
      <c r="K545" s="39"/>
      <c r="M545" s="39"/>
      <c r="O545" s="39"/>
      <c r="R545" s="20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2:35" ht="13" x14ac:dyDescent="0.15">
      <c r="B546" s="45"/>
      <c r="C546" s="45"/>
      <c r="K546" s="39"/>
      <c r="M546" s="39"/>
      <c r="O546" s="39"/>
      <c r="R546" s="20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2:35" ht="13" x14ac:dyDescent="0.15">
      <c r="B547" s="45"/>
      <c r="C547" s="45"/>
      <c r="K547" s="39"/>
      <c r="M547" s="39"/>
      <c r="O547" s="39"/>
      <c r="R547" s="20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2:35" ht="13" x14ac:dyDescent="0.15">
      <c r="B548" s="45"/>
      <c r="C548" s="45"/>
      <c r="K548" s="39"/>
      <c r="M548" s="39"/>
      <c r="O548" s="39"/>
      <c r="R548" s="20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2:35" ht="13" x14ac:dyDescent="0.15">
      <c r="B549" s="45"/>
      <c r="C549" s="45"/>
      <c r="K549" s="39"/>
      <c r="M549" s="39"/>
      <c r="O549" s="39"/>
      <c r="R549" s="20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2:35" ht="13" x14ac:dyDescent="0.15">
      <c r="B550" s="45"/>
      <c r="C550" s="45"/>
      <c r="K550" s="39"/>
      <c r="M550" s="39"/>
      <c r="O550" s="39"/>
      <c r="R550" s="20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2:35" ht="13" x14ac:dyDescent="0.15">
      <c r="B551" s="45"/>
      <c r="C551" s="45"/>
      <c r="K551" s="39"/>
      <c r="M551" s="39"/>
      <c r="O551" s="39"/>
      <c r="R551" s="20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2:35" ht="13" x14ac:dyDescent="0.15">
      <c r="B552" s="45"/>
      <c r="C552" s="45"/>
      <c r="K552" s="39"/>
      <c r="M552" s="39"/>
      <c r="O552" s="39"/>
      <c r="R552" s="20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2:35" ht="13" x14ac:dyDescent="0.15">
      <c r="B553" s="45"/>
      <c r="C553" s="45"/>
      <c r="K553" s="39"/>
      <c r="M553" s="39"/>
      <c r="O553" s="39"/>
      <c r="R553" s="20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2:35" ht="13" x14ac:dyDescent="0.15">
      <c r="B554" s="45"/>
      <c r="C554" s="45"/>
      <c r="K554" s="39"/>
      <c r="M554" s="39"/>
      <c r="O554" s="39"/>
      <c r="R554" s="20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2:35" ht="13" x14ac:dyDescent="0.15">
      <c r="B555" s="45"/>
      <c r="C555" s="45"/>
      <c r="K555" s="39"/>
      <c r="M555" s="39"/>
      <c r="O555" s="39"/>
      <c r="R555" s="20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2:35" ht="13" x14ac:dyDescent="0.15">
      <c r="B556" s="45"/>
      <c r="C556" s="45"/>
      <c r="K556" s="39"/>
      <c r="M556" s="39"/>
      <c r="O556" s="39"/>
      <c r="R556" s="20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2:35" ht="13" x14ac:dyDescent="0.15">
      <c r="B557" s="45"/>
      <c r="C557" s="45"/>
      <c r="K557" s="39"/>
      <c r="M557" s="39"/>
      <c r="O557" s="39"/>
      <c r="R557" s="20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2:35" ht="13" x14ac:dyDescent="0.15">
      <c r="B558" s="45"/>
      <c r="C558" s="45"/>
      <c r="K558" s="39"/>
      <c r="M558" s="39"/>
      <c r="O558" s="39"/>
      <c r="R558" s="20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2:35" ht="13" x14ac:dyDescent="0.15">
      <c r="B559" s="45"/>
      <c r="C559" s="45"/>
      <c r="K559" s="39"/>
      <c r="M559" s="39"/>
      <c r="O559" s="39"/>
      <c r="R559" s="20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2:35" ht="13" x14ac:dyDescent="0.15">
      <c r="B560" s="45"/>
      <c r="C560" s="45"/>
      <c r="K560" s="39"/>
      <c r="M560" s="39"/>
      <c r="O560" s="39"/>
      <c r="R560" s="20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2:35" ht="13" x14ac:dyDescent="0.15">
      <c r="B561" s="45"/>
      <c r="C561" s="45"/>
      <c r="K561" s="39"/>
      <c r="M561" s="39"/>
      <c r="O561" s="39"/>
      <c r="R561" s="20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2:35" ht="13" x14ac:dyDescent="0.15">
      <c r="B562" s="45"/>
      <c r="C562" s="45"/>
      <c r="K562" s="39"/>
      <c r="M562" s="39"/>
      <c r="O562" s="39"/>
      <c r="R562" s="20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2:35" ht="13" x14ac:dyDescent="0.15">
      <c r="B563" s="45"/>
      <c r="C563" s="45"/>
      <c r="K563" s="39"/>
      <c r="M563" s="39"/>
      <c r="O563" s="39"/>
      <c r="R563" s="20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2:35" ht="13" x14ac:dyDescent="0.15">
      <c r="B564" s="45"/>
      <c r="C564" s="45"/>
      <c r="K564" s="39"/>
      <c r="M564" s="39"/>
      <c r="O564" s="39"/>
      <c r="R564" s="20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2:35" ht="13" x14ac:dyDescent="0.15">
      <c r="B565" s="45"/>
      <c r="C565" s="45"/>
      <c r="K565" s="39"/>
      <c r="M565" s="39"/>
      <c r="O565" s="39"/>
      <c r="R565" s="20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2:35" ht="13" x14ac:dyDescent="0.15">
      <c r="B566" s="45"/>
      <c r="C566" s="45"/>
      <c r="K566" s="39"/>
      <c r="M566" s="39"/>
      <c r="O566" s="39"/>
      <c r="R566" s="20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2:35" ht="13" x14ac:dyDescent="0.15">
      <c r="B567" s="45"/>
      <c r="C567" s="45"/>
      <c r="K567" s="39"/>
      <c r="M567" s="39"/>
      <c r="O567" s="39"/>
      <c r="R567" s="20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2:35" ht="13" x14ac:dyDescent="0.15">
      <c r="B568" s="45"/>
      <c r="C568" s="45"/>
      <c r="K568" s="39"/>
      <c r="M568" s="39"/>
      <c r="O568" s="39"/>
      <c r="R568" s="20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2:35" ht="13" x14ac:dyDescent="0.15">
      <c r="B569" s="45"/>
      <c r="C569" s="45"/>
      <c r="K569" s="39"/>
      <c r="M569" s="39"/>
      <c r="O569" s="39"/>
      <c r="R569" s="20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2:35" ht="13" x14ac:dyDescent="0.15">
      <c r="B570" s="45"/>
      <c r="C570" s="45"/>
      <c r="K570" s="39"/>
      <c r="M570" s="39"/>
      <c r="O570" s="39"/>
      <c r="R570" s="20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2:35" ht="13" x14ac:dyDescent="0.15">
      <c r="B571" s="45"/>
      <c r="C571" s="45"/>
      <c r="K571" s="39"/>
      <c r="M571" s="39"/>
      <c r="O571" s="39"/>
      <c r="R571" s="20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2:35" ht="13" x14ac:dyDescent="0.15">
      <c r="B572" s="45"/>
      <c r="C572" s="45"/>
      <c r="K572" s="39"/>
      <c r="M572" s="39"/>
      <c r="O572" s="39"/>
      <c r="R572" s="20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2:35" ht="13" x14ac:dyDescent="0.15">
      <c r="B573" s="45"/>
      <c r="C573" s="45"/>
      <c r="K573" s="39"/>
      <c r="M573" s="39"/>
      <c r="O573" s="39"/>
      <c r="R573" s="20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2:35" ht="13" x14ac:dyDescent="0.15">
      <c r="B574" s="45"/>
      <c r="C574" s="45"/>
      <c r="K574" s="39"/>
      <c r="M574" s="39"/>
      <c r="O574" s="39"/>
      <c r="R574" s="20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2:35" ht="13" x14ac:dyDescent="0.15">
      <c r="B575" s="45"/>
      <c r="C575" s="45"/>
      <c r="K575" s="39"/>
      <c r="M575" s="39"/>
      <c r="O575" s="39"/>
      <c r="R575" s="20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2:35" ht="13" x14ac:dyDescent="0.15">
      <c r="B576" s="45"/>
      <c r="C576" s="45"/>
      <c r="K576" s="39"/>
      <c r="M576" s="39"/>
      <c r="O576" s="39"/>
      <c r="R576" s="20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2:35" ht="13" x14ac:dyDescent="0.15">
      <c r="B577" s="45"/>
      <c r="C577" s="45"/>
      <c r="K577" s="39"/>
      <c r="M577" s="39"/>
      <c r="O577" s="39"/>
      <c r="R577" s="20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2:35" ht="13" x14ac:dyDescent="0.15">
      <c r="B578" s="45"/>
      <c r="C578" s="45"/>
      <c r="K578" s="39"/>
      <c r="M578" s="39"/>
      <c r="O578" s="39"/>
      <c r="R578" s="20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2:35" ht="13" x14ac:dyDescent="0.15">
      <c r="B579" s="45"/>
      <c r="C579" s="45"/>
      <c r="K579" s="39"/>
      <c r="M579" s="39"/>
      <c r="O579" s="39"/>
      <c r="R579" s="20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2:35" ht="13" x14ac:dyDescent="0.15">
      <c r="B580" s="45"/>
      <c r="C580" s="45"/>
      <c r="K580" s="39"/>
      <c r="M580" s="39"/>
      <c r="O580" s="39"/>
      <c r="R580" s="20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2:35" ht="13" x14ac:dyDescent="0.15">
      <c r="B581" s="45"/>
      <c r="C581" s="45"/>
      <c r="K581" s="39"/>
      <c r="M581" s="39"/>
      <c r="O581" s="39"/>
      <c r="R581" s="20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2:35" ht="13" x14ac:dyDescent="0.15">
      <c r="B582" s="45"/>
      <c r="C582" s="45"/>
      <c r="K582" s="39"/>
      <c r="M582" s="39"/>
      <c r="O582" s="39"/>
      <c r="R582" s="20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2:35" ht="13" x14ac:dyDescent="0.15">
      <c r="B583" s="45"/>
      <c r="C583" s="45"/>
      <c r="K583" s="39"/>
      <c r="M583" s="39"/>
      <c r="O583" s="39"/>
      <c r="R583" s="20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2:35" ht="13" x14ac:dyDescent="0.15">
      <c r="B584" s="45"/>
      <c r="C584" s="45"/>
      <c r="K584" s="39"/>
      <c r="M584" s="39"/>
      <c r="O584" s="39"/>
      <c r="R584" s="20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2:35" ht="13" x14ac:dyDescent="0.15">
      <c r="B585" s="45"/>
      <c r="C585" s="45"/>
      <c r="K585" s="39"/>
      <c r="M585" s="39"/>
      <c r="O585" s="39"/>
      <c r="R585" s="20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2:35" ht="13" x14ac:dyDescent="0.15">
      <c r="B586" s="45"/>
      <c r="C586" s="45"/>
      <c r="K586" s="39"/>
      <c r="M586" s="39"/>
      <c r="O586" s="39"/>
      <c r="R586" s="20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2:35" ht="13" x14ac:dyDescent="0.15">
      <c r="B587" s="45"/>
      <c r="C587" s="45"/>
      <c r="K587" s="39"/>
      <c r="M587" s="39"/>
      <c r="O587" s="39"/>
      <c r="R587" s="20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2:35" ht="13" x14ac:dyDescent="0.15">
      <c r="B588" s="45"/>
      <c r="C588" s="45"/>
      <c r="K588" s="39"/>
      <c r="M588" s="39"/>
      <c r="O588" s="39"/>
      <c r="R588" s="20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2:35" ht="13" x14ac:dyDescent="0.15">
      <c r="B589" s="45"/>
      <c r="C589" s="45"/>
      <c r="K589" s="39"/>
      <c r="M589" s="39"/>
      <c r="O589" s="39"/>
      <c r="R589" s="20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2:35" ht="13" x14ac:dyDescent="0.15">
      <c r="B590" s="45"/>
      <c r="C590" s="45"/>
      <c r="K590" s="39"/>
      <c r="M590" s="39"/>
      <c r="O590" s="39"/>
      <c r="R590" s="20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2:35" ht="13" x14ac:dyDescent="0.15">
      <c r="B591" s="45"/>
      <c r="C591" s="45"/>
      <c r="K591" s="39"/>
      <c r="M591" s="39"/>
      <c r="O591" s="39"/>
      <c r="R591" s="20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2:35" ht="13" x14ac:dyDescent="0.15">
      <c r="B592" s="45"/>
      <c r="C592" s="45"/>
      <c r="K592" s="39"/>
      <c r="M592" s="39"/>
      <c r="O592" s="39"/>
      <c r="R592" s="20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2:35" ht="13" x14ac:dyDescent="0.15">
      <c r="B593" s="45"/>
      <c r="C593" s="45"/>
      <c r="K593" s="39"/>
      <c r="M593" s="39"/>
      <c r="O593" s="39"/>
      <c r="R593" s="20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2:35" ht="13" x14ac:dyDescent="0.15">
      <c r="B594" s="45"/>
      <c r="C594" s="45"/>
      <c r="K594" s="39"/>
      <c r="M594" s="39"/>
      <c r="O594" s="39"/>
      <c r="R594" s="20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2:35" ht="13" x14ac:dyDescent="0.15">
      <c r="B595" s="45"/>
      <c r="C595" s="45"/>
      <c r="K595" s="39"/>
      <c r="M595" s="39"/>
      <c r="O595" s="39"/>
      <c r="R595" s="20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2:35" ht="13" x14ac:dyDescent="0.15">
      <c r="B596" s="45"/>
      <c r="C596" s="45"/>
      <c r="K596" s="39"/>
      <c r="M596" s="39"/>
      <c r="O596" s="39"/>
      <c r="R596" s="20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2:35" ht="13" x14ac:dyDescent="0.15">
      <c r="B597" s="45"/>
      <c r="C597" s="45"/>
      <c r="K597" s="39"/>
      <c r="M597" s="39"/>
      <c r="O597" s="39"/>
      <c r="R597" s="20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2:35" ht="13" x14ac:dyDescent="0.15">
      <c r="B598" s="45"/>
      <c r="C598" s="45"/>
      <c r="K598" s="39"/>
      <c r="M598" s="39"/>
      <c r="O598" s="39"/>
      <c r="R598" s="20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2:35" ht="13" x14ac:dyDescent="0.15">
      <c r="B599" s="45"/>
      <c r="C599" s="45"/>
      <c r="K599" s="39"/>
      <c r="M599" s="39"/>
      <c r="O599" s="39"/>
      <c r="R599" s="20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2:35" ht="13" x14ac:dyDescent="0.15">
      <c r="B600" s="45"/>
      <c r="C600" s="45"/>
      <c r="K600" s="39"/>
      <c r="M600" s="39"/>
      <c r="O600" s="39"/>
      <c r="R600" s="20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2:35" ht="13" x14ac:dyDescent="0.15">
      <c r="B601" s="45"/>
      <c r="C601" s="45"/>
      <c r="K601" s="39"/>
      <c r="M601" s="39"/>
      <c r="O601" s="39"/>
      <c r="R601" s="20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2:35" ht="13" x14ac:dyDescent="0.15">
      <c r="B602" s="45"/>
      <c r="C602" s="45"/>
      <c r="K602" s="39"/>
      <c r="M602" s="39"/>
      <c r="O602" s="39"/>
      <c r="R602" s="20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2:35" ht="13" x14ac:dyDescent="0.15">
      <c r="B603" s="45"/>
      <c r="C603" s="45"/>
      <c r="K603" s="39"/>
      <c r="M603" s="39"/>
      <c r="O603" s="39"/>
      <c r="R603" s="20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2:35" ht="13" x14ac:dyDescent="0.15">
      <c r="B604" s="45"/>
      <c r="C604" s="45"/>
      <c r="K604" s="39"/>
      <c r="M604" s="39"/>
      <c r="O604" s="39"/>
      <c r="R604" s="20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2:35" ht="13" x14ac:dyDescent="0.15">
      <c r="B605" s="45"/>
      <c r="C605" s="45"/>
      <c r="K605" s="39"/>
      <c r="M605" s="39"/>
      <c r="O605" s="39"/>
      <c r="R605" s="20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2:35" ht="13" x14ac:dyDescent="0.15">
      <c r="B606" s="45"/>
      <c r="C606" s="45"/>
      <c r="K606" s="39"/>
      <c r="M606" s="39"/>
      <c r="O606" s="39"/>
      <c r="R606" s="20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2:35" ht="13" x14ac:dyDescent="0.15">
      <c r="B607" s="45"/>
      <c r="C607" s="45"/>
      <c r="K607" s="39"/>
      <c r="M607" s="39"/>
      <c r="O607" s="39"/>
      <c r="R607" s="20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2:35" ht="13" x14ac:dyDescent="0.15">
      <c r="B608" s="45"/>
      <c r="C608" s="45"/>
      <c r="K608" s="39"/>
      <c r="M608" s="39"/>
      <c r="O608" s="39"/>
      <c r="R608" s="20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2:35" ht="13" x14ac:dyDescent="0.15">
      <c r="B609" s="45"/>
      <c r="C609" s="45"/>
      <c r="K609" s="39"/>
      <c r="M609" s="39"/>
      <c r="O609" s="39"/>
      <c r="R609" s="20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2:35" ht="13" x14ac:dyDescent="0.15">
      <c r="B610" s="45"/>
      <c r="C610" s="45"/>
      <c r="K610" s="39"/>
      <c r="M610" s="39"/>
      <c r="O610" s="39"/>
      <c r="R610" s="20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2:35" ht="13" x14ac:dyDescent="0.15">
      <c r="B611" s="45"/>
      <c r="C611" s="45"/>
      <c r="K611" s="39"/>
      <c r="M611" s="39"/>
      <c r="O611" s="39"/>
      <c r="R611" s="20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2:35" ht="13" x14ac:dyDescent="0.15">
      <c r="B612" s="45"/>
      <c r="C612" s="45"/>
      <c r="K612" s="39"/>
      <c r="M612" s="39"/>
      <c r="O612" s="39"/>
      <c r="R612" s="20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2:35" ht="13" x14ac:dyDescent="0.15">
      <c r="B613" s="45"/>
      <c r="C613" s="45"/>
      <c r="K613" s="39"/>
      <c r="M613" s="39"/>
      <c r="O613" s="39"/>
      <c r="R613" s="20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2:35" ht="13" x14ac:dyDescent="0.15">
      <c r="B614" s="45"/>
      <c r="C614" s="45"/>
      <c r="K614" s="39"/>
      <c r="M614" s="39"/>
      <c r="O614" s="39"/>
      <c r="R614" s="2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2:35" ht="13" x14ac:dyDescent="0.15">
      <c r="B615" s="45"/>
      <c r="C615" s="45"/>
      <c r="K615" s="39"/>
      <c r="M615" s="39"/>
      <c r="O615" s="39"/>
      <c r="R615" s="2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2:35" ht="13" x14ac:dyDescent="0.15">
      <c r="B616" s="45"/>
      <c r="C616" s="45"/>
      <c r="K616" s="39"/>
      <c r="M616" s="39"/>
      <c r="O616" s="39"/>
      <c r="R616" s="2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2:35" ht="13" x14ac:dyDescent="0.15">
      <c r="B617" s="45"/>
      <c r="C617" s="45"/>
      <c r="K617" s="39"/>
      <c r="M617" s="39"/>
      <c r="O617" s="39"/>
      <c r="R617" s="2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2:35" ht="13" x14ac:dyDescent="0.15">
      <c r="B618" s="45"/>
      <c r="C618" s="45"/>
      <c r="K618" s="39"/>
      <c r="M618" s="39"/>
      <c r="O618" s="39"/>
      <c r="R618" s="2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2:35" ht="13" x14ac:dyDescent="0.15">
      <c r="B619" s="45"/>
      <c r="C619" s="45"/>
      <c r="K619" s="39"/>
      <c r="M619" s="39"/>
      <c r="O619" s="39"/>
      <c r="R619" s="2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2:35" ht="13" x14ac:dyDescent="0.15">
      <c r="B620" s="45"/>
      <c r="C620" s="45"/>
      <c r="K620" s="39"/>
      <c r="M620" s="39"/>
      <c r="O620" s="39"/>
      <c r="R620" s="2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2:35" ht="13" x14ac:dyDescent="0.15">
      <c r="B621" s="45"/>
      <c r="C621" s="45"/>
      <c r="K621" s="39"/>
      <c r="M621" s="39"/>
      <c r="O621" s="39"/>
      <c r="R621" s="2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2:35" ht="13" x14ac:dyDescent="0.15">
      <c r="B622" s="45"/>
      <c r="C622" s="45"/>
      <c r="K622" s="39"/>
      <c r="M622" s="39"/>
      <c r="O622" s="39"/>
      <c r="R622" s="2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2:35" ht="13" x14ac:dyDescent="0.15">
      <c r="B623" s="45"/>
      <c r="C623" s="45"/>
      <c r="K623" s="39"/>
      <c r="M623" s="39"/>
      <c r="O623" s="39"/>
      <c r="R623" s="2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2:35" ht="13" x14ac:dyDescent="0.15">
      <c r="B624" s="45"/>
      <c r="C624" s="45"/>
      <c r="K624" s="39"/>
      <c r="M624" s="39"/>
      <c r="O624" s="39"/>
      <c r="R624" s="2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2:35" ht="13" x14ac:dyDescent="0.15">
      <c r="B625" s="45"/>
      <c r="C625" s="45"/>
      <c r="K625" s="39"/>
      <c r="M625" s="39"/>
      <c r="O625" s="39"/>
      <c r="R625" s="2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2:35" ht="13" x14ac:dyDescent="0.15">
      <c r="B626" s="45"/>
      <c r="C626" s="45"/>
      <c r="K626" s="39"/>
      <c r="M626" s="39"/>
      <c r="O626" s="39"/>
      <c r="R626" s="20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2:35" ht="13" x14ac:dyDescent="0.15">
      <c r="B627" s="45"/>
      <c r="C627" s="45"/>
      <c r="K627" s="39"/>
      <c r="M627" s="39"/>
      <c r="O627" s="39"/>
      <c r="R627" s="2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2:35" ht="13" x14ac:dyDescent="0.15">
      <c r="B628" s="45"/>
      <c r="C628" s="45"/>
      <c r="K628" s="39"/>
      <c r="M628" s="39"/>
      <c r="O628" s="39"/>
      <c r="R628" s="2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2:35" ht="13" x14ac:dyDescent="0.15">
      <c r="B629" s="45"/>
      <c r="C629" s="45"/>
      <c r="K629" s="39"/>
      <c r="M629" s="39"/>
      <c r="O629" s="39"/>
      <c r="R629" s="2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2:35" ht="13" x14ac:dyDescent="0.15">
      <c r="B630" s="45"/>
      <c r="C630" s="45"/>
      <c r="K630" s="39"/>
      <c r="M630" s="39"/>
      <c r="O630" s="39"/>
      <c r="R630" s="20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2:35" ht="13" x14ac:dyDescent="0.15">
      <c r="B631" s="45"/>
      <c r="C631" s="45"/>
      <c r="K631" s="39"/>
      <c r="M631" s="39"/>
      <c r="O631" s="39"/>
      <c r="R631" s="20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2:35" ht="13" x14ac:dyDescent="0.15">
      <c r="B632" s="45"/>
      <c r="C632" s="45"/>
      <c r="K632" s="39"/>
      <c r="M632" s="39"/>
      <c r="O632" s="39"/>
      <c r="R632" s="20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2:35" ht="13" x14ac:dyDescent="0.15">
      <c r="B633" s="45"/>
      <c r="C633" s="45"/>
      <c r="K633" s="39"/>
      <c r="M633" s="39"/>
      <c r="O633" s="39"/>
      <c r="R633" s="20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2:35" ht="13" x14ac:dyDescent="0.15">
      <c r="B634" s="45"/>
      <c r="C634" s="45"/>
      <c r="K634" s="39"/>
      <c r="M634" s="39"/>
      <c r="O634" s="39"/>
      <c r="R634" s="20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2:35" ht="13" x14ac:dyDescent="0.15">
      <c r="B635" s="45"/>
      <c r="C635" s="45"/>
      <c r="K635" s="39"/>
      <c r="M635" s="39"/>
      <c r="O635" s="39"/>
      <c r="R635" s="20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2:35" ht="13" x14ac:dyDescent="0.15">
      <c r="B636" s="45"/>
      <c r="C636" s="45"/>
      <c r="K636" s="39"/>
      <c r="M636" s="39"/>
      <c r="O636" s="39"/>
      <c r="R636" s="20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2:35" ht="13" x14ac:dyDescent="0.15">
      <c r="B637" s="45"/>
      <c r="C637" s="45"/>
      <c r="K637" s="39"/>
      <c r="M637" s="39"/>
      <c r="O637" s="39"/>
      <c r="R637" s="20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2:35" ht="13" x14ac:dyDescent="0.15">
      <c r="B638" s="45"/>
      <c r="C638" s="45"/>
      <c r="K638" s="39"/>
      <c r="M638" s="39"/>
      <c r="O638" s="39"/>
      <c r="R638" s="20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2:35" ht="13" x14ac:dyDescent="0.15">
      <c r="B639" s="45"/>
      <c r="C639" s="45"/>
      <c r="K639" s="39"/>
      <c r="M639" s="39"/>
      <c r="O639" s="39"/>
      <c r="R639" s="20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2:35" ht="13" x14ac:dyDescent="0.15">
      <c r="B640" s="45"/>
      <c r="C640" s="45"/>
      <c r="K640" s="39"/>
      <c r="M640" s="39"/>
      <c r="O640" s="39"/>
      <c r="R640" s="20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2:35" ht="13" x14ac:dyDescent="0.15">
      <c r="B641" s="45"/>
      <c r="C641" s="45"/>
      <c r="K641" s="39"/>
      <c r="M641" s="39"/>
      <c r="O641" s="39"/>
      <c r="R641" s="20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2:35" ht="13" x14ac:dyDescent="0.15">
      <c r="B642" s="45"/>
      <c r="C642" s="45"/>
      <c r="K642" s="39"/>
      <c r="M642" s="39"/>
      <c r="O642" s="39"/>
      <c r="R642" s="20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2:35" ht="13" x14ac:dyDescent="0.15">
      <c r="B643" s="45"/>
      <c r="C643" s="45"/>
      <c r="K643" s="39"/>
      <c r="M643" s="39"/>
      <c r="O643" s="39"/>
      <c r="R643" s="20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2:35" ht="13" x14ac:dyDescent="0.15">
      <c r="B644" s="45"/>
      <c r="C644" s="45"/>
      <c r="K644" s="39"/>
      <c r="M644" s="39"/>
      <c r="O644" s="39"/>
      <c r="R644" s="20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2:35" ht="13" x14ac:dyDescent="0.15">
      <c r="B645" s="45"/>
      <c r="C645" s="45"/>
      <c r="K645" s="39"/>
      <c r="M645" s="39"/>
      <c r="O645" s="39"/>
      <c r="R645" s="20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2:35" ht="13" x14ac:dyDescent="0.15">
      <c r="B646" s="45"/>
      <c r="C646" s="45"/>
      <c r="K646" s="39"/>
      <c r="M646" s="39"/>
      <c r="O646" s="39"/>
      <c r="R646" s="20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2:35" ht="13" x14ac:dyDescent="0.15">
      <c r="B647" s="45"/>
      <c r="C647" s="45"/>
      <c r="K647" s="39"/>
      <c r="M647" s="39"/>
      <c r="O647" s="39"/>
      <c r="R647" s="20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2:35" ht="13" x14ac:dyDescent="0.15">
      <c r="B648" s="45"/>
      <c r="C648" s="45"/>
      <c r="K648" s="39"/>
      <c r="M648" s="39"/>
      <c r="O648" s="39"/>
      <c r="R648" s="20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2:35" ht="13" x14ac:dyDescent="0.15">
      <c r="B649" s="45"/>
      <c r="C649" s="45"/>
      <c r="K649" s="39"/>
      <c r="M649" s="39"/>
      <c r="O649" s="39"/>
      <c r="R649" s="20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2:35" ht="13" x14ac:dyDescent="0.15">
      <c r="B650" s="45"/>
      <c r="C650" s="45"/>
      <c r="K650" s="39"/>
      <c r="M650" s="39"/>
      <c r="O650" s="39"/>
      <c r="R650" s="20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2:35" ht="13" x14ac:dyDescent="0.15">
      <c r="B651" s="45"/>
      <c r="C651" s="45"/>
      <c r="K651" s="39"/>
      <c r="M651" s="39"/>
      <c r="O651" s="39"/>
      <c r="R651" s="20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2:35" ht="13" x14ac:dyDescent="0.15">
      <c r="B652" s="45"/>
      <c r="C652" s="45"/>
      <c r="K652" s="39"/>
      <c r="M652" s="39"/>
      <c r="O652" s="39"/>
      <c r="R652" s="20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2:35" ht="13" x14ac:dyDescent="0.15">
      <c r="B653" s="45"/>
      <c r="C653" s="45"/>
      <c r="K653" s="39"/>
      <c r="M653" s="39"/>
      <c r="O653" s="39"/>
      <c r="R653" s="20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2:35" ht="13" x14ac:dyDescent="0.15">
      <c r="B654" s="45"/>
      <c r="C654" s="45"/>
      <c r="K654" s="39"/>
      <c r="M654" s="39"/>
      <c r="O654" s="39"/>
      <c r="R654" s="20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2:35" ht="13" x14ac:dyDescent="0.15">
      <c r="B655" s="45"/>
      <c r="C655" s="45"/>
      <c r="K655" s="39"/>
      <c r="M655" s="39"/>
      <c r="O655" s="39"/>
      <c r="R655" s="20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2:35" ht="13" x14ac:dyDescent="0.15">
      <c r="B656" s="45"/>
      <c r="C656" s="45"/>
      <c r="K656" s="39"/>
      <c r="M656" s="39"/>
      <c r="O656" s="39"/>
      <c r="R656" s="20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2:35" ht="13" x14ac:dyDescent="0.15">
      <c r="B657" s="45"/>
      <c r="C657" s="45"/>
      <c r="K657" s="39"/>
      <c r="M657" s="39"/>
      <c r="O657" s="39"/>
      <c r="R657" s="20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2:35" ht="13" x14ac:dyDescent="0.15">
      <c r="B658" s="45"/>
      <c r="C658" s="45"/>
      <c r="K658" s="39"/>
      <c r="M658" s="39"/>
      <c r="O658" s="39"/>
      <c r="R658" s="20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2:35" ht="13" x14ac:dyDescent="0.15">
      <c r="B659" s="45"/>
      <c r="C659" s="45"/>
      <c r="K659" s="39"/>
      <c r="M659" s="39"/>
      <c r="O659" s="39"/>
      <c r="R659" s="20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2:35" ht="13" x14ac:dyDescent="0.15">
      <c r="B660" s="45"/>
      <c r="C660" s="45"/>
      <c r="K660" s="39"/>
      <c r="M660" s="39"/>
      <c r="O660" s="39"/>
      <c r="R660" s="20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2:35" ht="13" x14ac:dyDescent="0.15">
      <c r="B661" s="45"/>
      <c r="C661" s="45"/>
      <c r="K661" s="39"/>
      <c r="M661" s="39"/>
      <c r="O661" s="39"/>
      <c r="R661" s="20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2:35" ht="13" x14ac:dyDescent="0.15">
      <c r="B662" s="45"/>
      <c r="C662" s="45"/>
      <c r="K662" s="39"/>
      <c r="M662" s="39"/>
      <c r="O662" s="39"/>
      <c r="R662" s="20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2:35" ht="13" x14ac:dyDescent="0.15">
      <c r="B663" s="45"/>
      <c r="C663" s="45"/>
      <c r="K663" s="39"/>
      <c r="M663" s="39"/>
      <c r="O663" s="39"/>
      <c r="R663" s="20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2:35" ht="13" x14ac:dyDescent="0.15">
      <c r="B664" s="45"/>
      <c r="C664" s="45"/>
      <c r="K664" s="39"/>
      <c r="M664" s="39"/>
      <c r="O664" s="39"/>
      <c r="R664" s="20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2:35" ht="13" x14ac:dyDescent="0.15">
      <c r="B665" s="45"/>
      <c r="C665" s="45"/>
      <c r="K665" s="39"/>
      <c r="M665" s="39"/>
      <c r="O665" s="39"/>
      <c r="R665" s="20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2:35" ht="13" x14ac:dyDescent="0.15">
      <c r="B666" s="45"/>
      <c r="C666" s="45"/>
      <c r="K666" s="39"/>
      <c r="M666" s="39"/>
      <c r="O666" s="39"/>
      <c r="R666" s="20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2:35" ht="13" x14ac:dyDescent="0.15">
      <c r="B667" s="45"/>
      <c r="C667" s="45"/>
      <c r="K667" s="39"/>
      <c r="M667" s="39"/>
      <c r="O667" s="39"/>
      <c r="R667" s="20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2:35" ht="13" x14ac:dyDescent="0.15">
      <c r="B668" s="45"/>
      <c r="C668" s="45"/>
      <c r="K668" s="39"/>
      <c r="M668" s="39"/>
      <c r="O668" s="39"/>
      <c r="R668" s="20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2:35" ht="13" x14ac:dyDescent="0.15">
      <c r="B669" s="45"/>
      <c r="C669" s="45"/>
      <c r="K669" s="39"/>
      <c r="M669" s="39"/>
      <c r="O669" s="39"/>
      <c r="R669" s="20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2:35" ht="13" x14ac:dyDescent="0.15">
      <c r="B670" s="45"/>
      <c r="C670" s="45"/>
      <c r="K670" s="39"/>
      <c r="M670" s="39"/>
      <c r="O670" s="39"/>
      <c r="R670" s="20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2:35" ht="13" x14ac:dyDescent="0.15">
      <c r="B671" s="45"/>
      <c r="C671" s="45"/>
      <c r="K671" s="39"/>
      <c r="M671" s="39"/>
      <c r="O671" s="39"/>
      <c r="R671" s="20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2:35" ht="13" x14ac:dyDescent="0.15">
      <c r="B672" s="45"/>
      <c r="C672" s="45"/>
      <c r="K672" s="39"/>
      <c r="M672" s="39"/>
      <c r="O672" s="39"/>
      <c r="R672" s="20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2:35" ht="13" x14ac:dyDescent="0.15">
      <c r="B673" s="45"/>
      <c r="C673" s="45"/>
      <c r="K673" s="39"/>
      <c r="M673" s="39"/>
      <c r="O673" s="39"/>
      <c r="R673" s="20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2:35" ht="13" x14ac:dyDescent="0.15">
      <c r="B674" s="45"/>
      <c r="C674" s="45"/>
      <c r="K674" s="39"/>
      <c r="M674" s="39"/>
      <c r="O674" s="39"/>
      <c r="R674" s="20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2:35" ht="13" x14ac:dyDescent="0.15">
      <c r="B675" s="45"/>
      <c r="C675" s="45"/>
      <c r="K675" s="39"/>
      <c r="M675" s="39"/>
      <c r="O675" s="39"/>
      <c r="R675" s="20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2:35" ht="13" x14ac:dyDescent="0.15">
      <c r="B676" s="45"/>
      <c r="C676" s="45"/>
      <c r="K676" s="39"/>
      <c r="M676" s="39"/>
      <c r="O676" s="39"/>
      <c r="R676" s="20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2:35" ht="13" x14ac:dyDescent="0.15">
      <c r="B677" s="45"/>
      <c r="C677" s="45"/>
      <c r="K677" s="39"/>
      <c r="M677" s="39"/>
      <c r="O677" s="39"/>
      <c r="R677" s="20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2:35" ht="13" x14ac:dyDescent="0.15">
      <c r="B678" s="45"/>
      <c r="C678" s="45"/>
      <c r="K678" s="39"/>
      <c r="M678" s="39"/>
      <c r="O678" s="39"/>
      <c r="R678" s="20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2:35" ht="13" x14ac:dyDescent="0.15">
      <c r="B679" s="45"/>
      <c r="C679" s="45"/>
      <c r="K679" s="39"/>
      <c r="M679" s="39"/>
      <c r="O679" s="39"/>
      <c r="R679" s="20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2:35" ht="13" x14ac:dyDescent="0.15">
      <c r="B680" s="45"/>
      <c r="C680" s="45"/>
      <c r="K680" s="39"/>
      <c r="M680" s="39"/>
      <c r="O680" s="39"/>
      <c r="R680" s="20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2:35" ht="13" x14ac:dyDescent="0.15">
      <c r="B681" s="45"/>
      <c r="C681" s="45"/>
      <c r="K681" s="39"/>
      <c r="M681" s="39"/>
      <c r="O681" s="39"/>
      <c r="R681" s="20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2:35" ht="13" x14ac:dyDescent="0.15">
      <c r="B682" s="45"/>
      <c r="C682" s="45"/>
      <c r="K682" s="39"/>
      <c r="M682" s="39"/>
      <c r="O682" s="39"/>
      <c r="R682" s="20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2:35" ht="13" x14ac:dyDescent="0.15">
      <c r="B683" s="45"/>
      <c r="C683" s="45"/>
      <c r="K683" s="39"/>
      <c r="M683" s="39"/>
      <c r="O683" s="39"/>
      <c r="R683" s="20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2:35" ht="13" x14ac:dyDescent="0.15">
      <c r="B684" s="45"/>
      <c r="C684" s="45"/>
      <c r="K684" s="39"/>
      <c r="M684" s="39"/>
      <c r="O684" s="39"/>
      <c r="R684" s="20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2:35" ht="13" x14ac:dyDescent="0.15">
      <c r="B685" s="45"/>
      <c r="C685" s="45"/>
      <c r="K685" s="39"/>
      <c r="M685" s="39"/>
      <c r="O685" s="39"/>
      <c r="R685" s="20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2:35" ht="13" x14ac:dyDescent="0.15">
      <c r="B686" s="45"/>
      <c r="C686" s="45"/>
      <c r="K686" s="39"/>
      <c r="M686" s="39"/>
      <c r="O686" s="39"/>
      <c r="R686" s="20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2:35" ht="13" x14ac:dyDescent="0.15">
      <c r="B687" s="45"/>
      <c r="C687" s="45"/>
      <c r="K687" s="39"/>
      <c r="M687" s="39"/>
      <c r="O687" s="39"/>
      <c r="R687" s="20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2:35" ht="13" x14ac:dyDescent="0.15">
      <c r="B688" s="45"/>
      <c r="C688" s="45"/>
      <c r="K688" s="39"/>
      <c r="M688" s="39"/>
      <c r="O688" s="39"/>
      <c r="R688" s="20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2:35" ht="13" x14ac:dyDescent="0.15">
      <c r="B689" s="45"/>
      <c r="C689" s="45"/>
      <c r="K689" s="39"/>
      <c r="M689" s="39"/>
      <c r="O689" s="39"/>
      <c r="R689" s="20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2:35" ht="13" x14ac:dyDescent="0.15">
      <c r="B690" s="45"/>
      <c r="C690" s="45"/>
      <c r="K690" s="39"/>
      <c r="M690" s="39"/>
      <c r="O690" s="39"/>
      <c r="R690" s="20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2:35" ht="13" x14ac:dyDescent="0.15">
      <c r="B691" s="45"/>
      <c r="C691" s="45"/>
      <c r="K691" s="39"/>
      <c r="M691" s="39"/>
      <c r="O691" s="39"/>
      <c r="R691" s="20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2:35" ht="13" x14ac:dyDescent="0.15">
      <c r="B692" s="45"/>
      <c r="C692" s="45"/>
      <c r="K692" s="39"/>
      <c r="M692" s="39"/>
      <c r="O692" s="39"/>
      <c r="R692" s="20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2:35" ht="13" x14ac:dyDescent="0.15">
      <c r="B693" s="45"/>
      <c r="C693" s="45"/>
      <c r="K693" s="39"/>
      <c r="M693" s="39"/>
      <c r="O693" s="39"/>
      <c r="R693" s="20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2:35" ht="13" x14ac:dyDescent="0.15">
      <c r="B694" s="45"/>
      <c r="C694" s="45"/>
      <c r="K694" s="39"/>
      <c r="M694" s="39"/>
      <c r="O694" s="39"/>
      <c r="R694" s="20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2:35" ht="13" x14ac:dyDescent="0.15">
      <c r="B695" s="45"/>
      <c r="C695" s="45"/>
      <c r="K695" s="39"/>
      <c r="M695" s="39"/>
      <c r="O695" s="39"/>
      <c r="R695" s="20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2:35" ht="13" x14ac:dyDescent="0.15">
      <c r="B696" s="45"/>
      <c r="C696" s="45"/>
      <c r="K696" s="39"/>
      <c r="M696" s="39"/>
      <c r="O696" s="39"/>
      <c r="R696" s="20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2:35" ht="13" x14ac:dyDescent="0.15">
      <c r="B697" s="45"/>
      <c r="C697" s="45"/>
      <c r="K697" s="39"/>
      <c r="M697" s="39"/>
      <c r="O697" s="39"/>
      <c r="R697" s="20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2:35" ht="13" x14ac:dyDescent="0.15">
      <c r="B698" s="45"/>
      <c r="C698" s="45"/>
      <c r="K698" s="39"/>
      <c r="M698" s="39"/>
      <c r="O698" s="39"/>
      <c r="R698" s="20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2:35" ht="13" x14ac:dyDescent="0.15">
      <c r="B699" s="45"/>
      <c r="C699" s="45"/>
      <c r="K699" s="39"/>
      <c r="M699" s="39"/>
      <c r="O699" s="39"/>
      <c r="R699" s="20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2:35" ht="13" x14ac:dyDescent="0.15">
      <c r="B700" s="45"/>
      <c r="C700" s="45"/>
      <c r="K700" s="39"/>
      <c r="M700" s="39"/>
      <c r="O700" s="39"/>
      <c r="R700" s="20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2:35" ht="13" x14ac:dyDescent="0.15">
      <c r="B701" s="45"/>
      <c r="C701" s="45"/>
      <c r="K701" s="39"/>
      <c r="M701" s="39"/>
      <c r="O701" s="39"/>
      <c r="R701" s="20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2:35" ht="13" x14ac:dyDescent="0.15">
      <c r="B702" s="45"/>
      <c r="C702" s="45"/>
      <c r="K702" s="39"/>
      <c r="M702" s="39"/>
      <c r="O702" s="39"/>
      <c r="R702" s="20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2:35" ht="13" x14ac:dyDescent="0.15">
      <c r="B703" s="45"/>
      <c r="C703" s="45"/>
      <c r="K703" s="39"/>
      <c r="M703" s="39"/>
      <c r="O703" s="39"/>
      <c r="R703" s="20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2:35" ht="13" x14ac:dyDescent="0.15">
      <c r="B704" s="45"/>
      <c r="C704" s="45"/>
      <c r="K704" s="39"/>
      <c r="M704" s="39"/>
      <c r="O704" s="39"/>
      <c r="R704" s="20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2:35" ht="13" x14ac:dyDescent="0.15">
      <c r="B705" s="45"/>
      <c r="C705" s="45"/>
      <c r="K705" s="39"/>
      <c r="M705" s="39"/>
      <c r="O705" s="39"/>
      <c r="R705" s="20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2:35" ht="13" x14ac:dyDescent="0.15">
      <c r="B706" s="45"/>
      <c r="C706" s="45"/>
      <c r="K706" s="39"/>
      <c r="M706" s="39"/>
      <c r="O706" s="39"/>
      <c r="R706" s="20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2:35" ht="13" x14ac:dyDescent="0.15">
      <c r="B707" s="45"/>
      <c r="C707" s="45"/>
      <c r="K707" s="39"/>
      <c r="M707" s="39"/>
      <c r="O707" s="39"/>
      <c r="R707" s="20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2:35" ht="13" x14ac:dyDescent="0.15">
      <c r="B708" s="45"/>
      <c r="C708" s="45"/>
      <c r="K708" s="39"/>
      <c r="M708" s="39"/>
      <c r="O708" s="39"/>
      <c r="R708" s="20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2:35" ht="13" x14ac:dyDescent="0.15">
      <c r="B709" s="45"/>
      <c r="C709" s="45"/>
      <c r="K709" s="39"/>
      <c r="M709" s="39"/>
      <c r="O709" s="39"/>
      <c r="R709" s="20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2:35" ht="13" x14ac:dyDescent="0.15">
      <c r="B710" s="45"/>
      <c r="C710" s="45"/>
      <c r="K710" s="39"/>
      <c r="M710" s="39"/>
      <c r="O710" s="39"/>
      <c r="R710" s="20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2:35" ht="13" x14ac:dyDescent="0.15">
      <c r="B711" s="45"/>
      <c r="C711" s="45"/>
      <c r="K711" s="39"/>
      <c r="M711" s="39"/>
      <c r="O711" s="39"/>
      <c r="R711" s="20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2:35" ht="13" x14ac:dyDescent="0.15">
      <c r="B712" s="45"/>
      <c r="C712" s="45"/>
      <c r="K712" s="39"/>
      <c r="M712" s="39"/>
      <c r="O712" s="39"/>
      <c r="R712" s="20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2:35" ht="13" x14ac:dyDescent="0.15">
      <c r="B713" s="45"/>
      <c r="C713" s="45"/>
      <c r="K713" s="39"/>
      <c r="M713" s="39"/>
      <c r="O713" s="39"/>
      <c r="R713" s="20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2:35" ht="13" x14ac:dyDescent="0.15">
      <c r="B714" s="45"/>
      <c r="C714" s="45"/>
      <c r="K714" s="39"/>
      <c r="M714" s="39"/>
      <c r="O714" s="39"/>
      <c r="R714" s="20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2:35" ht="13" x14ac:dyDescent="0.15">
      <c r="B715" s="45"/>
      <c r="C715" s="45"/>
      <c r="K715" s="39"/>
      <c r="M715" s="39"/>
      <c r="O715" s="39"/>
      <c r="R715" s="20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2:35" ht="13" x14ac:dyDescent="0.15">
      <c r="B716" s="45"/>
      <c r="C716" s="45"/>
      <c r="K716" s="39"/>
      <c r="M716" s="39"/>
      <c r="O716" s="39"/>
      <c r="R716" s="20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2:35" ht="13" x14ac:dyDescent="0.15">
      <c r="B717" s="45"/>
      <c r="C717" s="45"/>
      <c r="K717" s="39"/>
      <c r="M717" s="39"/>
      <c r="O717" s="39"/>
      <c r="R717" s="20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2:35" ht="13" x14ac:dyDescent="0.15">
      <c r="B718" s="45"/>
      <c r="C718" s="45"/>
      <c r="K718" s="39"/>
      <c r="M718" s="39"/>
      <c r="O718" s="39"/>
      <c r="R718" s="20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2:35" ht="13" x14ac:dyDescent="0.15">
      <c r="B719" s="45"/>
      <c r="C719" s="45"/>
      <c r="K719" s="39"/>
      <c r="M719" s="39"/>
      <c r="O719" s="39"/>
      <c r="R719" s="20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2:35" ht="13" x14ac:dyDescent="0.15">
      <c r="B720" s="45"/>
      <c r="C720" s="45"/>
      <c r="K720" s="39"/>
      <c r="M720" s="39"/>
      <c r="O720" s="39"/>
      <c r="R720" s="20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2:35" ht="13" x14ac:dyDescent="0.15">
      <c r="B721" s="45"/>
      <c r="C721" s="45"/>
      <c r="K721" s="39"/>
      <c r="M721" s="39"/>
      <c r="O721" s="39"/>
      <c r="R721" s="20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2:35" ht="13" x14ac:dyDescent="0.15">
      <c r="B722" s="45"/>
      <c r="C722" s="45"/>
      <c r="K722" s="39"/>
      <c r="M722" s="39"/>
      <c r="O722" s="39"/>
      <c r="R722" s="20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2:35" ht="13" x14ac:dyDescent="0.15">
      <c r="B723" s="45"/>
      <c r="C723" s="45"/>
      <c r="K723" s="39"/>
      <c r="M723" s="39"/>
      <c r="O723" s="39"/>
      <c r="R723" s="20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2:35" ht="13" x14ac:dyDescent="0.15">
      <c r="B724" s="45"/>
      <c r="C724" s="45"/>
      <c r="K724" s="39"/>
      <c r="M724" s="39"/>
      <c r="O724" s="39"/>
      <c r="R724" s="20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2:35" ht="13" x14ac:dyDescent="0.15">
      <c r="B725" s="45"/>
      <c r="C725" s="45"/>
      <c r="K725" s="39"/>
      <c r="M725" s="39"/>
      <c r="O725" s="39"/>
      <c r="R725" s="20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2:35" ht="13" x14ac:dyDescent="0.15">
      <c r="B726" s="45"/>
      <c r="C726" s="45"/>
      <c r="K726" s="39"/>
      <c r="M726" s="39"/>
      <c r="O726" s="39"/>
      <c r="R726" s="20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2:35" ht="13" x14ac:dyDescent="0.15">
      <c r="B727" s="45"/>
      <c r="C727" s="45"/>
      <c r="K727" s="39"/>
      <c r="M727" s="39"/>
      <c r="O727" s="39"/>
      <c r="R727" s="20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2:35" ht="13" x14ac:dyDescent="0.15">
      <c r="B728" s="45"/>
      <c r="C728" s="45"/>
      <c r="K728" s="39"/>
      <c r="M728" s="39"/>
      <c r="O728" s="39"/>
      <c r="R728" s="20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2:35" ht="13" x14ac:dyDescent="0.15">
      <c r="B729" s="45"/>
      <c r="C729" s="45"/>
      <c r="K729" s="39"/>
      <c r="M729" s="39"/>
      <c r="O729" s="39"/>
      <c r="R729" s="20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2:35" ht="13" x14ac:dyDescent="0.15">
      <c r="B730" s="45"/>
      <c r="C730" s="45"/>
      <c r="K730" s="39"/>
      <c r="M730" s="39"/>
      <c r="O730" s="39"/>
      <c r="R730" s="20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2:35" ht="13" x14ac:dyDescent="0.15">
      <c r="B731" s="45"/>
      <c r="C731" s="45"/>
      <c r="K731" s="39"/>
      <c r="M731" s="39"/>
      <c r="O731" s="39"/>
      <c r="R731" s="20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2:35" ht="13" x14ac:dyDescent="0.15">
      <c r="B732" s="45"/>
      <c r="C732" s="45"/>
      <c r="K732" s="39"/>
      <c r="M732" s="39"/>
      <c r="O732" s="39"/>
      <c r="R732" s="20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2:35" ht="13" x14ac:dyDescent="0.15">
      <c r="B733" s="45"/>
      <c r="C733" s="45"/>
      <c r="K733" s="39"/>
      <c r="M733" s="39"/>
      <c r="O733" s="39"/>
      <c r="R733" s="20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2:35" ht="13" x14ac:dyDescent="0.15">
      <c r="B734" s="45"/>
      <c r="C734" s="45"/>
      <c r="K734" s="39"/>
      <c r="M734" s="39"/>
      <c r="O734" s="39"/>
      <c r="R734" s="20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2:35" ht="13" x14ac:dyDescent="0.15">
      <c r="B735" s="45"/>
      <c r="C735" s="45"/>
      <c r="K735" s="39"/>
      <c r="M735" s="39"/>
      <c r="O735" s="39"/>
      <c r="R735" s="20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2:35" ht="13" x14ac:dyDescent="0.15">
      <c r="B736" s="45"/>
      <c r="C736" s="45"/>
      <c r="K736" s="39"/>
      <c r="M736" s="39"/>
      <c r="O736" s="39"/>
      <c r="R736" s="20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2:35" ht="13" x14ac:dyDescent="0.15">
      <c r="B737" s="45"/>
      <c r="C737" s="45"/>
      <c r="K737" s="39"/>
      <c r="M737" s="39"/>
      <c r="O737" s="39"/>
      <c r="R737" s="20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2:35" ht="13" x14ac:dyDescent="0.15">
      <c r="B738" s="45"/>
      <c r="C738" s="45"/>
      <c r="K738" s="39"/>
      <c r="M738" s="39"/>
      <c r="O738" s="39"/>
      <c r="R738" s="20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2:35" ht="13" x14ac:dyDescent="0.15">
      <c r="B739" s="45"/>
      <c r="C739" s="45"/>
      <c r="K739" s="39"/>
      <c r="M739" s="39"/>
      <c r="O739" s="39"/>
      <c r="R739" s="20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2:35" ht="13" x14ac:dyDescent="0.15">
      <c r="B740" s="45"/>
      <c r="C740" s="45"/>
      <c r="K740" s="39"/>
      <c r="M740" s="39"/>
      <c r="O740" s="39"/>
      <c r="R740" s="20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2:35" ht="13" x14ac:dyDescent="0.15">
      <c r="B741" s="45"/>
      <c r="C741" s="45"/>
      <c r="K741" s="39"/>
      <c r="M741" s="39"/>
      <c r="O741" s="39"/>
      <c r="R741" s="20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2:35" ht="13" x14ac:dyDescent="0.15">
      <c r="B742" s="45"/>
      <c r="C742" s="45"/>
      <c r="K742" s="39"/>
      <c r="M742" s="39"/>
      <c r="O742" s="39"/>
      <c r="R742" s="20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2:35" ht="13" x14ac:dyDescent="0.15">
      <c r="B743" s="45"/>
      <c r="C743" s="45"/>
      <c r="K743" s="39"/>
      <c r="M743" s="39"/>
      <c r="O743" s="39"/>
      <c r="R743" s="20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2:35" ht="13" x14ac:dyDescent="0.15">
      <c r="B744" s="45"/>
      <c r="C744" s="45"/>
      <c r="K744" s="39"/>
      <c r="M744" s="39"/>
      <c r="O744" s="39"/>
      <c r="R744" s="20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2:35" ht="13" x14ac:dyDescent="0.15">
      <c r="B745" s="45"/>
      <c r="C745" s="45"/>
      <c r="K745" s="39"/>
      <c r="M745" s="39"/>
      <c r="O745" s="39"/>
      <c r="R745" s="20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2:35" ht="13" x14ac:dyDescent="0.15">
      <c r="B746" s="45"/>
      <c r="C746" s="45"/>
      <c r="K746" s="39"/>
      <c r="M746" s="39"/>
      <c r="O746" s="39"/>
      <c r="R746" s="20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2:35" ht="13" x14ac:dyDescent="0.15">
      <c r="B747" s="45"/>
      <c r="C747" s="45"/>
      <c r="K747" s="39"/>
      <c r="M747" s="39"/>
      <c r="O747" s="39"/>
      <c r="R747" s="20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2:35" ht="13" x14ac:dyDescent="0.15">
      <c r="B748" s="45"/>
      <c r="C748" s="45"/>
      <c r="K748" s="39"/>
      <c r="M748" s="39"/>
      <c r="O748" s="39"/>
      <c r="R748" s="20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2:35" ht="13" x14ac:dyDescent="0.15">
      <c r="B749" s="45"/>
      <c r="C749" s="45"/>
      <c r="K749" s="39"/>
      <c r="M749" s="39"/>
      <c r="O749" s="39"/>
      <c r="R749" s="20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2:35" ht="13" x14ac:dyDescent="0.15">
      <c r="B750" s="45"/>
      <c r="C750" s="45"/>
      <c r="K750" s="39"/>
      <c r="M750" s="39"/>
      <c r="O750" s="39"/>
      <c r="R750" s="20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2:35" ht="13" x14ac:dyDescent="0.15">
      <c r="B751" s="45"/>
      <c r="C751" s="45"/>
      <c r="K751" s="39"/>
      <c r="M751" s="39"/>
      <c r="O751" s="39"/>
      <c r="R751" s="20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2:35" ht="13" x14ac:dyDescent="0.15">
      <c r="B752" s="45"/>
      <c r="C752" s="45"/>
      <c r="K752" s="39"/>
      <c r="M752" s="39"/>
      <c r="O752" s="39"/>
      <c r="R752" s="20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2:35" ht="13" x14ac:dyDescent="0.15">
      <c r="B753" s="45"/>
      <c r="C753" s="45"/>
      <c r="K753" s="39"/>
      <c r="M753" s="39"/>
      <c r="O753" s="39"/>
      <c r="R753" s="20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2:35" ht="13" x14ac:dyDescent="0.15">
      <c r="B754" s="45"/>
      <c r="C754" s="45"/>
      <c r="K754" s="39"/>
      <c r="M754" s="39"/>
      <c r="O754" s="39"/>
      <c r="R754" s="20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2:35" ht="13" x14ac:dyDescent="0.15">
      <c r="B755" s="45"/>
      <c r="C755" s="45"/>
      <c r="K755" s="39"/>
      <c r="M755" s="39"/>
      <c r="O755" s="39"/>
      <c r="R755" s="20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2:35" ht="13" x14ac:dyDescent="0.15">
      <c r="B756" s="45"/>
      <c r="C756" s="45"/>
      <c r="K756" s="39"/>
      <c r="M756" s="39"/>
      <c r="O756" s="39"/>
      <c r="R756" s="20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2:35" ht="13" x14ac:dyDescent="0.15">
      <c r="B757" s="45"/>
      <c r="C757" s="45"/>
      <c r="K757" s="39"/>
      <c r="M757" s="39"/>
      <c r="O757" s="39"/>
      <c r="R757" s="20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2:35" ht="13" x14ac:dyDescent="0.15">
      <c r="B758" s="45"/>
      <c r="C758" s="45"/>
      <c r="K758" s="39"/>
      <c r="M758" s="39"/>
      <c r="O758" s="39"/>
      <c r="R758" s="20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2:35" ht="13" x14ac:dyDescent="0.15">
      <c r="B759" s="45"/>
      <c r="C759" s="45"/>
      <c r="K759" s="39"/>
      <c r="M759" s="39"/>
      <c r="O759" s="39"/>
      <c r="R759" s="20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2:35" ht="13" x14ac:dyDescent="0.15">
      <c r="B760" s="45"/>
      <c r="C760" s="45"/>
      <c r="K760" s="39"/>
      <c r="M760" s="39"/>
      <c r="O760" s="39"/>
      <c r="R760" s="20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2:35" ht="13" x14ac:dyDescent="0.15">
      <c r="B761" s="45"/>
      <c r="C761" s="45"/>
      <c r="K761" s="39"/>
      <c r="M761" s="39"/>
      <c r="O761" s="39"/>
      <c r="R761" s="20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2:35" ht="13" x14ac:dyDescent="0.15">
      <c r="B762" s="45"/>
      <c r="C762" s="45"/>
      <c r="K762" s="39"/>
      <c r="M762" s="39"/>
      <c r="O762" s="39"/>
      <c r="R762" s="20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2:35" ht="13" x14ac:dyDescent="0.15">
      <c r="B763" s="45"/>
      <c r="C763" s="45"/>
      <c r="K763" s="39"/>
      <c r="M763" s="39"/>
      <c r="O763" s="39"/>
      <c r="R763" s="20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2:35" ht="13" x14ac:dyDescent="0.15">
      <c r="B764" s="45"/>
      <c r="C764" s="45"/>
      <c r="K764" s="39"/>
      <c r="M764" s="39"/>
      <c r="O764" s="39"/>
      <c r="R764" s="20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2:35" ht="13" x14ac:dyDescent="0.15">
      <c r="B765" s="45"/>
      <c r="C765" s="45"/>
      <c r="K765" s="39"/>
      <c r="M765" s="39"/>
      <c r="O765" s="39"/>
      <c r="R765" s="20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2:35" ht="13" x14ac:dyDescent="0.15">
      <c r="B766" s="45"/>
      <c r="C766" s="45"/>
      <c r="K766" s="39"/>
      <c r="M766" s="39"/>
      <c r="O766" s="39"/>
      <c r="R766" s="20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2:35" ht="13" x14ac:dyDescent="0.15">
      <c r="B767" s="45"/>
      <c r="C767" s="45"/>
      <c r="K767" s="39"/>
      <c r="M767" s="39"/>
      <c r="O767" s="39"/>
      <c r="R767" s="20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2:35" ht="13" x14ac:dyDescent="0.15">
      <c r="B768" s="45"/>
      <c r="C768" s="45"/>
      <c r="K768" s="39"/>
      <c r="M768" s="39"/>
      <c r="O768" s="39"/>
      <c r="R768" s="20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2:35" ht="13" x14ac:dyDescent="0.15">
      <c r="B769" s="45"/>
      <c r="C769" s="45"/>
      <c r="K769" s="39"/>
      <c r="M769" s="39"/>
      <c r="O769" s="39"/>
      <c r="R769" s="20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2:35" ht="13" x14ac:dyDescent="0.15">
      <c r="B770" s="45"/>
      <c r="C770" s="45"/>
      <c r="K770" s="39"/>
      <c r="M770" s="39"/>
      <c r="O770" s="39"/>
      <c r="R770" s="20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2:35" ht="13" x14ac:dyDescent="0.15">
      <c r="B771" s="45"/>
      <c r="C771" s="45"/>
      <c r="K771" s="39"/>
      <c r="M771" s="39"/>
      <c r="O771" s="39"/>
      <c r="R771" s="20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2:35" ht="13" x14ac:dyDescent="0.15">
      <c r="B772" s="45"/>
      <c r="C772" s="45"/>
      <c r="K772" s="39"/>
      <c r="M772" s="39"/>
      <c r="O772" s="39"/>
      <c r="R772" s="20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2:35" ht="13" x14ac:dyDescent="0.15">
      <c r="B773" s="45"/>
      <c r="C773" s="45"/>
      <c r="K773" s="39"/>
      <c r="M773" s="39"/>
      <c r="O773" s="39"/>
      <c r="R773" s="20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2:35" ht="13" x14ac:dyDescent="0.15">
      <c r="B774" s="45"/>
      <c r="C774" s="45"/>
      <c r="K774" s="39"/>
      <c r="M774" s="39"/>
      <c r="O774" s="39"/>
      <c r="R774" s="20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2:35" ht="13" x14ac:dyDescent="0.15">
      <c r="B775" s="45"/>
      <c r="C775" s="45"/>
      <c r="K775" s="39"/>
      <c r="M775" s="39"/>
      <c r="O775" s="39"/>
      <c r="R775" s="20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2:35" ht="13" x14ac:dyDescent="0.15">
      <c r="B776" s="45"/>
      <c r="C776" s="45"/>
      <c r="K776" s="39"/>
      <c r="M776" s="39"/>
      <c r="O776" s="39"/>
      <c r="R776" s="20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2:35" ht="13" x14ac:dyDescent="0.15">
      <c r="B777" s="45"/>
      <c r="C777" s="45"/>
      <c r="K777" s="39"/>
      <c r="M777" s="39"/>
      <c r="O777" s="39"/>
      <c r="R777" s="20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2:35" ht="13" x14ac:dyDescent="0.15">
      <c r="B778" s="45"/>
      <c r="C778" s="45"/>
      <c r="K778" s="39"/>
      <c r="M778" s="39"/>
      <c r="O778" s="39"/>
      <c r="R778" s="20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2:35" ht="13" x14ac:dyDescent="0.15">
      <c r="B779" s="45"/>
      <c r="C779" s="45"/>
      <c r="K779" s="39"/>
      <c r="M779" s="39"/>
      <c r="O779" s="39"/>
      <c r="R779" s="20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2:35" ht="13" x14ac:dyDescent="0.15">
      <c r="B780" s="45"/>
      <c r="C780" s="45"/>
      <c r="K780" s="39"/>
      <c r="M780" s="39"/>
      <c r="O780" s="39"/>
      <c r="R780" s="20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2:35" ht="13" x14ac:dyDescent="0.15">
      <c r="B781" s="45"/>
      <c r="C781" s="45"/>
      <c r="K781" s="39"/>
      <c r="M781" s="39"/>
      <c r="O781" s="39"/>
      <c r="R781" s="20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2:35" ht="13" x14ac:dyDescent="0.15">
      <c r="B782" s="45"/>
      <c r="C782" s="45"/>
      <c r="K782" s="39"/>
      <c r="M782" s="39"/>
      <c r="O782" s="39"/>
      <c r="R782" s="20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2:35" ht="13" x14ac:dyDescent="0.15">
      <c r="B783" s="45"/>
      <c r="C783" s="45"/>
      <c r="K783" s="39"/>
      <c r="M783" s="39"/>
      <c r="O783" s="39"/>
      <c r="R783" s="20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2:35" ht="13" x14ac:dyDescent="0.15">
      <c r="B784" s="45"/>
      <c r="C784" s="45"/>
      <c r="K784" s="39"/>
      <c r="M784" s="39"/>
      <c r="O784" s="39"/>
      <c r="R784" s="20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2:35" ht="13" x14ac:dyDescent="0.15">
      <c r="B785" s="45"/>
      <c r="C785" s="45"/>
      <c r="K785" s="39"/>
      <c r="M785" s="39"/>
      <c r="O785" s="39"/>
      <c r="R785" s="20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2:35" ht="13" x14ac:dyDescent="0.15">
      <c r="B786" s="45"/>
      <c r="C786" s="45"/>
      <c r="K786" s="39"/>
      <c r="M786" s="39"/>
      <c r="O786" s="39"/>
      <c r="R786" s="20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2:35" ht="13" x14ac:dyDescent="0.15">
      <c r="B787" s="45"/>
      <c r="C787" s="45"/>
      <c r="K787" s="39"/>
      <c r="M787" s="39"/>
      <c r="O787" s="39"/>
      <c r="R787" s="20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2:35" ht="13" x14ac:dyDescent="0.15">
      <c r="B788" s="45"/>
      <c r="C788" s="45"/>
      <c r="K788" s="39"/>
      <c r="M788" s="39"/>
      <c r="O788" s="39"/>
      <c r="R788" s="20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2:35" ht="13" x14ac:dyDescent="0.15">
      <c r="B789" s="45"/>
      <c r="C789" s="45"/>
      <c r="K789" s="39"/>
      <c r="M789" s="39"/>
      <c r="O789" s="39"/>
      <c r="R789" s="20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2:35" ht="13" x14ac:dyDescent="0.15">
      <c r="B790" s="45"/>
      <c r="C790" s="45"/>
      <c r="K790" s="39"/>
      <c r="M790" s="39"/>
      <c r="O790" s="39"/>
      <c r="R790" s="20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2:35" ht="13" x14ac:dyDescent="0.15">
      <c r="B791" s="45"/>
      <c r="C791" s="45"/>
      <c r="K791" s="39"/>
      <c r="M791" s="39"/>
      <c r="O791" s="39"/>
      <c r="R791" s="20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2:35" ht="13" x14ac:dyDescent="0.15">
      <c r="B792" s="45"/>
      <c r="C792" s="45"/>
      <c r="K792" s="39"/>
      <c r="M792" s="39"/>
      <c r="O792" s="39"/>
      <c r="R792" s="20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2:35" ht="13" x14ac:dyDescent="0.15">
      <c r="B793" s="45"/>
      <c r="C793" s="45"/>
      <c r="K793" s="39"/>
      <c r="M793" s="39"/>
      <c r="O793" s="39"/>
      <c r="R793" s="20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2:35" ht="13" x14ac:dyDescent="0.15">
      <c r="B794" s="45"/>
      <c r="C794" s="45"/>
      <c r="K794" s="39"/>
      <c r="M794" s="39"/>
      <c r="O794" s="39"/>
      <c r="R794" s="20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2:35" ht="13" x14ac:dyDescent="0.15">
      <c r="B795" s="45"/>
      <c r="C795" s="45"/>
      <c r="K795" s="39"/>
      <c r="M795" s="39"/>
      <c r="O795" s="39"/>
      <c r="R795" s="20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2:35" ht="13" x14ac:dyDescent="0.15">
      <c r="B796" s="45"/>
      <c r="C796" s="45"/>
      <c r="K796" s="39"/>
      <c r="M796" s="39"/>
      <c r="O796" s="39"/>
      <c r="R796" s="20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2:35" ht="13" x14ac:dyDescent="0.15">
      <c r="B797" s="45"/>
      <c r="C797" s="45"/>
      <c r="K797" s="39"/>
      <c r="M797" s="39"/>
      <c r="O797" s="39"/>
      <c r="R797" s="20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2:35" ht="13" x14ac:dyDescent="0.15">
      <c r="B798" s="45"/>
      <c r="C798" s="45"/>
      <c r="K798" s="39"/>
      <c r="M798" s="39"/>
      <c r="O798" s="39"/>
      <c r="R798" s="20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2:35" ht="13" x14ac:dyDescent="0.15">
      <c r="B799" s="45"/>
      <c r="C799" s="45"/>
      <c r="K799" s="39"/>
      <c r="M799" s="39"/>
      <c r="O799" s="39"/>
      <c r="R799" s="20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2:35" ht="13" x14ac:dyDescent="0.15">
      <c r="B800" s="45"/>
      <c r="C800" s="45"/>
      <c r="K800" s="39"/>
      <c r="M800" s="39"/>
      <c r="O800" s="39"/>
      <c r="R800" s="20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2:35" ht="13" x14ac:dyDescent="0.15">
      <c r="B801" s="45"/>
      <c r="C801" s="45"/>
      <c r="K801" s="39"/>
      <c r="M801" s="39"/>
      <c r="O801" s="39"/>
      <c r="R801" s="20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2:35" ht="13" x14ac:dyDescent="0.15">
      <c r="B802" s="45"/>
      <c r="C802" s="45"/>
      <c r="K802" s="39"/>
      <c r="M802" s="39"/>
      <c r="O802" s="39"/>
      <c r="R802" s="20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2:35" ht="13" x14ac:dyDescent="0.15">
      <c r="B803" s="45"/>
      <c r="C803" s="45"/>
      <c r="K803" s="39"/>
      <c r="M803" s="39"/>
      <c r="O803" s="39"/>
      <c r="R803" s="20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2:35" ht="13" x14ac:dyDescent="0.15">
      <c r="B804" s="45"/>
      <c r="C804" s="45"/>
      <c r="K804" s="39"/>
      <c r="M804" s="39"/>
      <c r="O804" s="39"/>
      <c r="R804" s="20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2:35" ht="13" x14ac:dyDescent="0.15">
      <c r="B805" s="45"/>
      <c r="C805" s="45"/>
      <c r="K805" s="39"/>
      <c r="M805" s="39"/>
      <c r="O805" s="39"/>
      <c r="R805" s="20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2:35" ht="13" x14ac:dyDescent="0.15">
      <c r="B806" s="45"/>
      <c r="C806" s="45"/>
      <c r="K806" s="39"/>
      <c r="M806" s="39"/>
      <c r="O806" s="39"/>
      <c r="R806" s="20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2:35" ht="13" x14ac:dyDescent="0.15">
      <c r="B807" s="45"/>
      <c r="C807" s="45"/>
      <c r="K807" s="39"/>
      <c r="M807" s="39"/>
      <c r="O807" s="39"/>
      <c r="R807" s="20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2:35" ht="13" x14ac:dyDescent="0.15">
      <c r="B808" s="45"/>
      <c r="C808" s="45"/>
      <c r="K808" s="39"/>
      <c r="M808" s="39"/>
      <c r="O808" s="39"/>
      <c r="R808" s="20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2:35" ht="13" x14ac:dyDescent="0.15">
      <c r="B809" s="45"/>
      <c r="C809" s="45"/>
      <c r="K809" s="39"/>
      <c r="M809" s="39"/>
      <c r="O809" s="39"/>
      <c r="R809" s="20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2:35" ht="13" x14ac:dyDescent="0.15">
      <c r="B810" s="45"/>
      <c r="C810" s="45"/>
      <c r="K810" s="39"/>
      <c r="M810" s="39"/>
      <c r="O810" s="39"/>
      <c r="R810" s="20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2:35" ht="13" x14ac:dyDescent="0.15">
      <c r="B811" s="45"/>
      <c r="C811" s="45"/>
      <c r="K811" s="39"/>
      <c r="M811" s="39"/>
      <c r="O811" s="39"/>
      <c r="R811" s="20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2:35" ht="13" x14ac:dyDescent="0.15">
      <c r="B812" s="45"/>
      <c r="C812" s="45"/>
      <c r="K812" s="39"/>
      <c r="M812" s="39"/>
      <c r="O812" s="39"/>
      <c r="R812" s="20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2:35" ht="13" x14ac:dyDescent="0.15">
      <c r="B813" s="45"/>
      <c r="C813" s="45"/>
      <c r="K813" s="39"/>
      <c r="M813" s="39"/>
      <c r="O813" s="39"/>
      <c r="R813" s="20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2:35" ht="13" x14ac:dyDescent="0.15">
      <c r="B814" s="45"/>
      <c r="C814" s="45"/>
      <c r="K814" s="39"/>
      <c r="M814" s="39"/>
      <c r="O814" s="39"/>
      <c r="R814" s="20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2:35" ht="13" x14ac:dyDescent="0.15">
      <c r="B815" s="45"/>
      <c r="C815" s="45"/>
      <c r="K815" s="39"/>
      <c r="M815" s="39"/>
      <c r="O815" s="39"/>
      <c r="R815" s="20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2:35" ht="13" x14ac:dyDescent="0.15">
      <c r="B816" s="45"/>
      <c r="C816" s="45"/>
      <c r="K816" s="39"/>
      <c r="M816" s="39"/>
      <c r="O816" s="39"/>
      <c r="R816" s="20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2:35" ht="13" x14ac:dyDescent="0.15">
      <c r="B817" s="45"/>
      <c r="C817" s="45"/>
      <c r="K817" s="39"/>
      <c r="M817" s="39"/>
      <c r="O817" s="39"/>
      <c r="R817" s="20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2:35" ht="13" x14ac:dyDescent="0.15">
      <c r="B818" s="45"/>
      <c r="C818" s="45"/>
      <c r="K818" s="39"/>
      <c r="M818" s="39"/>
      <c r="O818" s="39"/>
      <c r="R818" s="20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2:35" ht="13" x14ac:dyDescent="0.15">
      <c r="B819" s="45"/>
      <c r="C819" s="45"/>
      <c r="K819" s="39"/>
      <c r="M819" s="39"/>
      <c r="O819" s="39"/>
      <c r="R819" s="20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2:35" ht="13" x14ac:dyDescent="0.15">
      <c r="B820" s="45"/>
      <c r="C820" s="45"/>
      <c r="K820" s="39"/>
      <c r="M820" s="39"/>
      <c r="O820" s="39"/>
      <c r="R820" s="20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2:35" ht="13" x14ac:dyDescent="0.15">
      <c r="B821" s="45"/>
      <c r="C821" s="45"/>
      <c r="K821" s="39"/>
      <c r="M821" s="39"/>
      <c r="O821" s="39"/>
      <c r="R821" s="20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2:35" ht="13" x14ac:dyDescent="0.15">
      <c r="B822" s="45"/>
      <c r="C822" s="45"/>
      <c r="K822" s="39"/>
      <c r="M822" s="39"/>
      <c r="O822" s="39"/>
      <c r="R822" s="20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2:35" ht="13" x14ac:dyDescent="0.15">
      <c r="B823" s="45"/>
      <c r="C823" s="45"/>
      <c r="K823" s="39"/>
      <c r="M823" s="39"/>
      <c r="O823" s="39"/>
      <c r="R823" s="20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2:35" ht="13" x14ac:dyDescent="0.15">
      <c r="B824" s="45"/>
      <c r="C824" s="45"/>
      <c r="K824" s="39"/>
      <c r="M824" s="39"/>
      <c r="O824" s="39"/>
      <c r="R824" s="20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2:35" ht="13" x14ac:dyDescent="0.15">
      <c r="B825" s="45"/>
      <c r="C825" s="45"/>
      <c r="K825" s="39"/>
      <c r="M825" s="39"/>
      <c r="O825" s="39"/>
      <c r="R825" s="20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2:35" ht="13" x14ac:dyDescent="0.15">
      <c r="B826" s="45"/>
      <c r="C826" s="45"/>
      <c r="K826" s="39"/>
      <c r="M826" s="39"/>
      <c r="O826" s="39"/>
      <c r="R826" s="20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2:35" ht="13" x14ac:dyDescent="0.15">
      <c r="B827" s="45"/>
      <c r="C827" s="45"/>
      <c r="K827" s="39"/>
      <c r="M827" s="39"/>
      <c r="O827" s="39"/>
      <c r="R827" s="20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2:35" ht="13" x14ac:dyDescent="0.15">
      <c r="B828" s="45"/>
      <c r="C828" s="45"/>
      <c r="K828" s="39"/>
      <c r="M828" s="39"/>
      <c r="O828" s="39"/>
      <c r="R828" s="20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2:35" ht="13" x14ac:dyDescent="0.15">
      <c r="B829" s="45"/>
      <c r="C829" s="45"/>
      <c r="K829" s="39"/>
      <c r="M829" s="39"/>
      <c r="O829" s="39"/>
      <c r="R829" s="20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2:35" ht="13" x14ac:dyDescent="0.15">
      <c r="B830" s="45"/>
      <c r="C830" s="45"/>
      <c r="K830" s="39"/>
      <c r="M830" s="39"/>
      <c r="O830" s="39"/>
      <c r="R830" s="20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2:35" ht="13" x14ac:dyDescent="0.15">
      <c r="B831" s="45"/>
      <c r="C831" s="45"/>
      <c r="K831" s="39"/>
      <c r="M831" s="39"/>
      <c r="O831" s="39"/>
      <c r="R831" s="20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2:35" ht="13" x14ac:dyDescent="0.15">
      <c r="B832" s="45"/>
      <c r="C832" s="45"/>
      <c r="K832" s="39"/>
      <c r="M832" s="39"/>
      <c r="O832" s="39"/>
      <c r="R832" s="20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2:35" ht="13" x14ac:dyDescent="0.15">
      <c r="B833" s="45"/>
      <c r="C833" s="45"/>
      <c r="K833" s="39"/>
      <c r="M833" s="39"/>
      <c r="O833" s="39"/>
      <c r="R833" s="20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2:35" ht="13" x14ac:dyDescent="0.15">
      <c r="B834" s="45"/>
      <c r="C834" s="45"/>
      <c r="K834" s="39"/>
      <c r="M834" s="39"/>
      <c r="O834" s="39"/>
      <c r="R834" s="20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2:35" ht="13" x14ac:dyDescent="0.15">
      <c r="B835" s="45"/>
      <c r="C835" s="45"/>
      <c r="K835" s="39"/>
      <c r="M835" s="39"/>
      <c r="O835" s="39"/>
      <c r="R835" s="20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2:35" ht="13" x14ac:dyDescent="0.15">
      <c r="B836" s="45"/>
      <c r="C836" s="45"/>
      <c r="K836" s="39"/>
      <c r="M836" s="39"/>
      <c r="O836" s="39"/>
      <c r="R836" s="20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2:35" ht="13" x14ac:dyDescent="0.15">
      <c r="B837" s="45"/>
      <c r="C837" s="45"/>
      <c r="K837" s="39"/>
      <c r="M837" s="39"/>
      <c r="O837" s="39"/>
      <c r="R837" s="20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2:35" ht="13" x14ac:dyDescent="0.15">
      <c r="B838" s="45"/>
      <c r="C838" s="45"/>
      <c r="K838" s="39"/>
      <c r="M838" s="39"/>
      <c r="O838" s="39"/>
      <c r="R838" s="20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2:35" ht="13" x14ac:dyDescent="0.15">
      <c r="B839" s="45"/>
      <c r="C839" s="45"/>
      <c r="K839" s="39"/>
      <c r="M839" s="39"/>
      <c r="O839" s="39"/>
      <c r="R839" s="20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2:35" ht="13" x14ac:dyDescent="0.15">
      <c r="B840" s="45"/>
      <c r="C840" s="45"/>
      <c r="K840" s="39"/>
      <c r="M840" s="39"/>
      <c r="O840" s="39"/>
      <c r="R840" s="20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2:35" ht="13" x14ac:dyDescent="0.15">
      <c r="B841" s="45"/>
      <c r="C841" s="45"/>
      <c r="K841" s="39"/>
      <c r="M841" s="39"/>
      <c r="O841" s="39"/>
      <c r="R841" s="20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2:35" ht="13" x14ac:dyDescent="0.15">
      <c r="B842" s="45"/>
      <c r="C842" s="45"/>
      <c r="K842" s="39"/>
      <c r="M842" s="39"/>
      <c r="O842" s="39"/>
      <c r="R842" s="20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2:35" ht="13" x14ac:dyDescent="0.15">
      <c r="B843" s="45"/>
      <c r="C843" s="45"/>
      <c r="K843" s="39"/>
      <c r="M843" s="39"/>
      <c r="O843" s="39"/>
      <c r="R843" s="20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2:35" ht="13" x14ac:dyDescent="0.15">
      <c r="B844" s="45"/>
      <c r="C844" s="45"/>
      <c r="K844" s="39"/>
      <c r="M844" s="39"/>
      <c r="O844" s="39"/>
      <c r="R844" s="20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2:35" ht="13" x14ac:dyDescent="0.15">
      <c r="B845" s="45"/>
      <c r="C845" s="45"/>
      <c r="K845" s="39"/>
      <c r="M845" s="39"/>
      <c r="O845" s="39"/>
      <c r="R845" s="20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2:35" ht="13" x14ac:dyDescent="0.15">
      <c r="B846" s="45"/>
      <c r="C846" s="45"/>
      <c r="K846" s="39"/>
      <c r="M846" s="39"/>
      <c r="O846" s="39"/>
      <c r="R846" s="20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2:35" ht="13" x14ac:dyDescent="0.15">
      <c r="B847" s="45"/>
      <c r="C847" s="45"/>
      <c r="K847" s="39"/>
      <c r="M847" s="39"/>
      <c r="O847" s="39"/>
      <c r="R847" s="20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2:35" ht="13" x14ac:dyDescent="0.15">
      <c r="B848" s="45"/>
      <c r="C848" s="45"/>
      <c r="K848" s="39"/>
      <c r="M848" s="39"/>
      <c r="O848" s="39"/>
      <c r="R848" s="20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2:35" ht="13" x14ac:dyDescent="0.15">
      <c r="B849" s="45"/>
      <c r="C849" s="45"/>
      <c r="K849" s="39"/>
      <c r="M849" s="39"/>
      <c r="O849" s="39"/>
      <c r="R849" s="20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2:35" ht="13" x14ac:dyDescent="0.15">
      <c r="B850" s="45"/>
      <c r="C850" s="45"/>
      <c r="K850" s="39"/>
      <c r="M850" s="39"/>
      <c r="O850" s="39"/>
      <c r="R850" s="20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2:35" ht="13" x14ac:dyDescent="0.15">
      <c r="B851" s="45"/>
      <c r="C851" s="45"/>
      <c r="K851" s="39"/>
      <c r="M851" s="39"/>
      <c r="O851" s="39"/>
      <c r="R851" s="20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2:35" ht="13" x14ac:dyDescent="0.15">
      <c r="B852" s="45"/>
      <c r="C852" s="45"/>
      <c r="K852" s="39"/>
      <c r="M852" s="39"/>
      <c r="O852" s="39"/>
      <c r="R852" s="20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2:35" ht="13" x14ac:dyDescent="0.15">
      <c r="B853" s="45"/>
      <c r="C853" s="45"/>
      <c r="K853" s="39"/>
      <c r="M853" s="39"/>
      <c r="O853" s="39"/>
      <c r="R853" s="20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2:35" ht="13" x14ac:dyDescent="0.15">
      <c r="B854" s="45"/>
      <c r="C854" s="45"/>
      <c r="K854" s="39"/>
      <c r="M854" s="39"/>
      <c r="O854" s="39"/>
      <c r="R854" s="20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2:35" ht="13" x14ac:dyDescent="0.15">
      <c r="B855" s="45"/>
      <c r="C855" s="45"/>
      <c r="K855" s="39"/>
      <c r="M855" s="39"/>
      <c r="O855" s="39"/>
      <c r="R855" s="20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2:35" ht="13" x14ac:dyDescent="0.15">
      <c r="B856" s="45"/>
      <c r="C856" s="45"/>
      <c r="K856" s="39"/>
      <c r="M856" s="39"/>
      <c r="O856" s="39"/>
      <c r="R856" s="20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2:35" ht="13" x14ac:dyDescent="0.15">
      <c r="B857" s="45"/>
      <c r="C857" s="45"/>
      <c r="K857" s="39"/>
      <c r="M857" s="39"/>
      <c r="O857" s="39"/>
      <c r="R857" s="20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2:35" ht="13" x14ac:dyDescent="0.15">
      <c r="B858" s="45"/>
      <c r="C858" s="45"/>
      <c r="K858" s="39"/>
      <c r="M858" s="39"/>
      <c r="O858" s="39"/>
      <c r="R858" s="20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2:35" ht="13" x14ac:dyDescent="0.15">
      <c r="B859" s="45"/>
      <c r="C859" s="45"/>
      <c r="K859" s="39"/>
      <c r="M859" s="39"/>
      <c r="O859" s="39"/>
      <c r="R859" s="20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2:35" ht="13" x14ac:dyDescent="0.15">
      <c r="B860" s="45"/>
      <c r="C860" s="45"/>
      <c r="K860" s="39"/>
      <c r="M860" s="39"/>
      <c r="O860" s="39"/>
      <c r="R860" s="20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2:35" ht="13" x14ac:dyDescent="0.15">
      <c r="B861" s="45"/>
      <c r="C861" s="45"/>
      <c r="K861" s="39"/>
      <c r="M861" s="39"/>
      <c r="O861" s="39"/>
      <c r="R861" s="20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2:35" ht="13" x14ac:dyDescent="0.15">
      <c r="B862" s="45"/>
      <c r="C862" s="45"/>
      <c r="K862" s="39"/>
      <c r="M862" s="39"/>
      <c r="O862" s="39"/>
      <c r="R862" s="20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2:35" ht="13" x14ac:dyDescent="0.15">
      <c r="B863" s="45"/>
      <c r="C863" s="45"/>
      <c r="K863" s="39"/>
      <c r="M863" s="39"/>
      <c r="O863" s="39"/>
      <c r="R863" s="20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2:35" ht="13" x14ac:dyDescent="0.15">
      <c r="B864" s="45"/>
      <c r="C864" s="45"/>
      <c r="K864" s="39"/>
      <c r="M864" s="39"/>
      <c r="O864" s="39"/>
      <c r="R864" s="20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2:35" ht="13" x14ac:dyDescent="0.15">
      <c r="B865" s="45"/>
      <c r="C865" s="45"/>
      <c r="K865" s="39"/>
      <c r="M865" s="39"/>
      <c r="O865" s="39"/>
      <c r="R865" s="20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2:35" ht="13" x14ac:dyDescent="0.15">
      <c r="B866" s="45"/>
      <c r="C866" s="45"/>
      <c r="K866" s="39"/>
      <c r="M866" s="39"/>
      <c r="O866" s="39"/>
      <c r="R866" s="20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2:35" ht="13" x14ac:dyDescent="0.15">
      <c r="B867" s="45"/>
      <c r="C867" s="45"/>
      <c r="K867" s="39"/>
      <c r="M867" s="39"/>
      <c r="O867" s="39"/>
      <c r="R867" s="20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2:35" ht="13" x14ac:dyDescent="0.15">
      <c r="B868" s="45"/>
      <c r="C868" s="45"/>
      <c r="K868" s="39"/>
      <c r="M868" s="39"/>
      <c r="O868" s="39"/>
      <c r="R868" s="20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2:35" ht="13" x14ac:dyDescent="0.15">
      <c r="B869" s="45"/>
      <c r="C869" s="45"/>
      <c r="K869" s="39"/>
      <c r="M869" s="39"/>
      <c r="O869" s="39"/>
      <c r="R869" s="20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2:35" ht="13" x14ac:dyDescent="0.15">
      <c r="B870" s="45"/>
      <c r="C870" s="45"/>
      <c r="K870" s="39"/>
      <c r="M870" s="39"/>
      <c r="O870" s="39"/>
      <c r="R870" s="20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2:35" ht="13" x14ac:dyDescent="0.15">
      <c r="B871" s="45"/>
      <c r="C871" s="45"/>
      <c r="K871" s="39"/>
      <c r="M871" s="39"/>
      <c r="O871" s="39"/>
      <c r="R871" s="20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2:35" ht="13" x14ac:dyDescent="0.15">
      <c r="B872" s="45"/>
      <c r="C872" s="45"/>
      <c r="K872" s="39"/>
      <c r="M872" s="39"/>
      <c r="O872" s="39"/>
      <c r="R872" s="20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2:35" ht="13" x14ac:dyDescent="0.15">
      <c r="B873" s="45"/>
      <c r="C873" s="45"/>
      <c r="K873" s="39"/>
      <c r="M873" s="39"/>
      <c r="O873" s="39"/>
      <c r="R873" s="20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2:35" ht="13" x14ac:dyDescent="0.15">
      <c r="B874" s="45"/>
      <c r="C874" s="45"/>
      <c r="K874" s="39"/>
      <c r="M874" s="39"/>
      <c r="O874" s="39"/>
      <c r="R874" s="20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2:35" ht="13" x14ac:dyDescent="0.15">
      <c r="B875" s="45"/>
      <c r="C875" s="45"/>
      <c r="K875" s="39"/>
      <c r="M875" s="39"/>
      <c r="O875" s="39"/>
      <c r="R875" s="20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2:35" ht="13" x14ac:dyDescent="0.15">
      <c r="B876" s="45"/>
      <c r="C876" s="45"/>
      <c r="K876" s="39"/>
      <c r="M876" s="39"/>
      <c r="O876" s="39"/>
      <c r="R876" s="20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2:35" ht="13" x14ac:dyDescent="0.15">
      <c r="B877" s="45"/>
      <c r="C877" s="45"/>
      <c r="K877" s="39"/>
      <c r="M877" s="39"/>
      <c r="O877" s="39"/>
      <c r="R877" s="20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2:35" ht="13" x14ac:dyDescent="0.15">
      <c r="B878" s="45"/>
      <c r="C878" s="45"/>
      <c r="K878" s="39"/>
      <c r="M878" s="39"/>
      <c r="O878" s="39"/>
      <c r="R878" s="20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2:35" ht="13" x14ac:dyDescent="0.15">
      <c r="B879" s="45"/>
      <c r="C879" s="45"/>
      <c r="K879" s="39"/>
      <c r="M879" s="39"/>
      <c r="O879" s="39"/>
      <c r="R879" s="20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2:35" ht="13" x14ac:dyDescent="0.15">
      <c r="B880" s="45"/>
      <c r="C880" s="45"/>
      <c r="K880" s="39"/>
      <c r="M880" s="39"/>
      <c r="O880" s="39"/>
      <c r="R880" s="20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2:35" ht="13" x14ac:dyDescent="0.15">
      <c r="B881" s="45"/>
      <c r="C881" s="45"/>
      <c r="K881" s="39"/>
      <c r="M881" s="39"/>
      <c r="O881" s="39"/>
      <c r="R881" s="20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2:35" ht="13" x14ac:dyDescent="0.15">
      <c r="B882" s="45"/>
      <c r="C882" s="45"/>
      <c r="K882" s="39"/>
      <c r="M882" s="39"/>
      <c r="O882" s="39"/>
      <c r="R882" s="20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2:35" ht="13" x14ac:dyDescent="0.15">
      <c r="B883" s="45"/>
      <c r="C883" s="45"/>
      <c r="K883" s="39"/>
      <c r="M883" s="39"/>
      <c r="O883" s="39"/>
      <c r="R883" s="20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2:35" ht="13" x14ac:dyDescent="0.15">
      <c r="B884" s="45"/>
      <c r="C884" s="45"/>
      <c r="K884" s="39"/>
      <c r="M884" s="39"/>
      <c r="O884" s="39"/>
      <c r="R884" s="20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2:35" ht="13" x14ac:dyDescent="0.15">
      <c r="B885" s="45"/>
      <c r="C885" s="45"/>
      <c r="K885" s="39"/>
      <c r="M885" s="39"/>
      <c r="O885" s="39"/>
      <c r="R885" s="20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2:35" ht="13" x14ac:dyDescent="0.15">
      <c r="B886" s="45"/>
      <c r="C886" s="45"/>
      <c r="K886" s="39"/>
      <c r="M886" s="39"/>
      <c r="O886" s="39"/>
      <c r="R886" s="20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2:35" ht="13" x14ac:dyDescent="0.15">
      <c r="B887" s="45"/>
      <c r="C887" s="45"/>
      <c r="K887" s="39"/>
      <c r="M887" s="39"/>
      <c r="O887" s="39"/>
      <c r="R887" s="20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2:35" ht="13" x14ac:dyDescent="0.15">
      <c r="B888" s="45"/>
      <c r="C888" s="45"/>
      <c r="K888" s="39"/>
      <c r="M888" s="39"/>
      <c r="O888" s="39"/>
      <c r="R888" s="20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2:35" ht="13" x14ac:dyDescent="0.15">
      <c r="B889" s="45"/>
      <c r="C889" s="45"/>
      <c r="K889" s="39"/>
      <c r="M889" s="39"/>
      <c r="O889" s="39"/>
      <c r="R889" s="20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2:35" ht="13" x14ac:dyDescent="0.15">
      <c r="B890" s="45"/>
      <c r="C890" s="45"/>
      <c r="K890" s="39"/>
      <c r="M890" s="39"/>
      <c r="O890" s="39"/>
      <c r="R890" s="20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2:35" ht="13" x14ac:dyDescent="0.15">
      <c r="B891" s="45"/>
      <c r="C891" s="45"/>
      <c r="K891" s="39"/>
      <c r="M891" s="39"/>
      <c r="O891" s="39"/>
      <c r="R891" s="20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2:35" ht="13" x14ac:dyDescent="0.15">
      <c r="B892" s="45"/>
      <c r="C892" s="45"/>
      <c r="K892" s="39"/>
      <c r="M892" s="39"/>
      <c r="O892" s="39"/>
      <c r="R892" s="20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2:35" ht="13" x14ac:dyDescent="0.15">
      <c r="B893" s="45"/>
      <c r="C893" s="45"/>
      <c r="K893" s="39"/>
      <c r="M893" s="39"/>
      <c r="O893" s="39"/>
      <c r="R893" s="20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2:35" ht="13" x14ac:dyDescent="0.15">
      <c r="B894" s="45"/>
      <c r="C894" s="45"/>
      <c r="K894" s="39"/>
      <c r="M894" s="39"/>
      <c r="O894" s="39"/>
      <c r="R894" s="20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2:35" ht="13" x14ac:dyDescent="0.15">
      <c r="B895" s="45"/>
      <c r="C895" s="45"/>
      <c r="K895" s="39"/>
      <c r="M895" s="39"/>
      <c r="O895" s="39"/>
      <c r="R895" s="20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2:35" ht="13" x14ac:dyDescent="0.15">
      <c r="B896" s="45"/>
      <c r="C896" s="45"/>
      <c r="K896" s="39"/>
      <c r="M896" s="39"/>
      <c r="O896" s="39"/>
      <c r="R896" s="20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2:35" ht="13" x14ac:dyDescent="0.15">
      <c r="B897" s="45"/>
      <c r="C897" s="45"/>
      <c r="K897" s="39"/>
      <c r="M897" s="39"/>
      <c r="O897" s="39"/>
      <c r="R897" s="20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2:35" ht="13" x14ac:dyDescent="0.15">
      <c r="B898" s="45"/>
      <c r="C898" s="45"/>
      <c r="K898" s="39"/>
      <c r="M898" s="39"/>
      <c r="O898" s="39"/>
      <c r="R898" s="20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2:35" ht="13" x14ac:dyDescent="0.15">
      <c r="B899" s="45"/>
      <c r="C899" s="45"/>
      <c r="K899" s="39"/>
      <c r="M899" s="39"/>
      <c r="O899" s="39"/>
      <c r="R899" s="20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2:35" ht="13" x14ac:dyDescent="0.15">
      <c r="B900" s="45"/>
      <c r="C900" s="45"/>
      <c r="K900" s="39"/>
      <c r="M900" s="39"/>
      <c r="O900" s="39"/>
      <c r="R900" s="20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2:35" ht="13" x14ac:dyDescent="0.15">
      <c r="B901" s="45"/>
      <c r="C901" s="45"/>
      <c r="K901" s="39"/>
      <c r="M901" s="39"/>
      <c r="O901" s="39"/>
      <c r="R901" s="20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2:35" ht="13" x14ac:dyDescent="0.15">
      <c r="B902" s="45"/>
      <c r="C902" s="45"/>
      <c r="K902" s="39"/>
      <c r="M902" s="39"/>
      <c r="O902" s="39"/>
      <c r="R902" s="20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2:35" ht="13" x14ac:dyDescent="0.15">
      <c r="B903" s="45"/>
      <c r="C903" s="45"/>
      <c r="K903" s="39"/>
      <c r="M903" s="39"/>
      <c r="O903" s="39"/>
      <c r="R903" s="20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2:35" ht="13" x14ac:dyDescent="0.15">
      <c r="B904" s="45"/>
      <c r="C904" s="45"/>
      <c r="K904" s="39"/>
      <c r="M904" s="39"/>
      <c r="O904" s="39"/>
      <c r="R904" s="20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2:35" ht="13" x14ac:dyDescent="0.15">
      <c r="B905" s="45"/>
      <c r="C905" s="45"/>
      <c r="K905" s="39"/>
      <c r="M905" s="39"/>
      <c r="O905" s="39"/>
      <c r="R905" s="20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2:35" ht="13" x14ac:dyDescent="0.15">
      <c r="B906" s="45"/>
      <c r="C906" s="45"/>
      <c r="K906" s="39"/>
      <c r="M906" s="39"/>
      <c r="O906" s="39"/>
      <c r="R906" s="20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2:35" ht="13" x14ac:dyDescent="0.15">
      <c r="B907" s="45"/>
      <c r="C907" s="45"/>
      <c r="K907" s="39"/>
      <c r="M907" s="39"/>
      <c r="O907" s="39"/>
      <c r="R907" s="20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2:35" ht="13" x14ac:dyDescent="0.15">
      <c r="B908" s="45"/>
      <c r="C908" s="45"/>
      <c r="K908" s="39"/>
      <c r="M908" s="39"/>
      <c r="O908" s="39"/>
      <c r="R908" s="20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2:35" ht="13" x14ac:dyDescent="0.15">
      <c r="B909" s="45"/>
      <c r="C909" s="45"/>
      <c r="K909" s="39"/>
      <c r="M909" s="39"/>
      <c r="O909" s="39"/>
      <c r="R909" s="20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2:35" ht="13" x14ac:dyDescent="0.15">
      <c r="B910" s="45"/>
      <c r="C910" s="45"/>
      <c r="K910" s="39"/>
      <c r="M910" s="39"/>
      <c r="O910" s="39"/>
      <c r="R910" s="20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2:35" ht="13" x14ac:dyDescent="0.15">
      <c r="B911" s="45"/>
      <c r="C911" s="45"/>
      <c r="K911" s="39"/>
      <c r="M911" s="39"/>
      <c r="O911" s="39"/>
      <c r="R911" s="20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2:35" ht="13" x14ac:dyDescent="0.15">
      <c r="B912" s="45"/>
      <c r="C912" s="45"/>
      <c r="K912" s="39"/>
      <c r="M912" s="39"/>
      <c r="O912" s="39"/>
      <c r="R912" s="20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2:35" ht="13" x14ac:dyDescent="0.15">
      <c r="B913" s="45"/>
      <c r="C913" s="45"/>
      <c r="K913" s="39"/>
      <c r="M913" s="39"/>
      <c r="O913" s="39"/>
      <c r="R913" s="20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2:35" ht="13" x14ac:dyDescent="0.15">
      <c r="B914" s="45"/>
      <c r="C914" s="45"/>
      <c r="K914" s="39"/>
      <c r="M914" s="39"/>
      <c r="O914" s="39"/>
      <c r="R914" s="20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2:35" ht="13" x14ac:dyDescent="0.15">
      <c r="B915" s="45"/>
      <c r="C915" s="45"/>
      <c r="K915" s="39"/>
      <c r="M915" s="39"/>
      <c r="O915" s="39"/>
      <c r="R915" s="20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2:35" ht="13" x14ac:dyDescent="0.15">
      <c r="B916" s="45"/>
      <c r="C916" s="45"/>
      <c r="K916" s="39"/>
      <c r="M916" s="39"/>
      <c r="O916" s="39"/>
      <c r="R916" s="20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2:35" ht="13" x14ac:dyDescent="0.15">
      <c r="B917" s="45"/>
      <c r="C917" s="45"/>
      <c r="K917" s="39"/>
      <c r="M917" s="39"/>
      <c r="O917" s="39"/>
      <c r="R917" s="20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2:35" ht="13" x14ac:dyDescent="0.15">
      <c r="B918" s="45"/>
      <c r="C918" s="45"/>
      <c r="K918" s="39"/>
      <c r="M918" s="39"/>
      <c r="O918" s="39"/>
      <c r="R918" s="20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2:35" ht="13" x14ac:dyDescent="0.15">
      <c r="B919" s="45"/>
      <c r="C919" s="45"/>
      <c r="K919" s="39"/>
      <c r="M919" s="39"/>
      <c r="O919" s="39"/>
      <c r="R919" s="20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2:35" ht="13" x14ac:dyDescent="0.15">
      <c r="B920" s="45"/>
      <c r="C920" s="45"/>
      <c r="K920" s="39"/>
      <c r="M920" s="39"/>
      <c r="O920" s="39"/>
      <c r="R920" s="20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2:35" ht="13" x14ac:dyDescent="0.15">
      <c r="B921" s="45"/>
      <c r="C921" s="45"/>
      <c r="K921" s="39"/>
      <c r="M921" s="39"/>
      <c r="O921" s="39"/>
      <c r="R921" s="20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2:35" ht="13" x14ac:dyDescent="0.15">
      <c r="B922" s="45"/>
      <c r="C922" s="45"/>
      <c r="K922" s="39"/>
      <c r="M922" s="39"/>
      <c r="O922" s="39"/>
      <c r="R922" s="20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2:35" ht="13" x14ac:dyDescent="0.15">
      <c r="B923" s="45"/>
      <c r="C923" s="45"/>
      <c r="K923" s="39"/>
      <c r="M923" s="39"/>
      <c r="O923" s="39"/>
      <c r="R923" s="20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2:35" ht="13" x14ac:dyDescent="0.15">
      <c r="B924" s="45"/>
      <c r="C924" s="45"/>
      <c r="K924" s="39"/>
      <c r="M924" s="39"/>
      <c r="O924" s="39"/>
      <c r="R924" s="20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2:35" ht="13" x14ac:dyDescent="0.15">
      <c r="B925" s="45"/>
      <c r="C925" s="45"/>
      <c r="K925" s="39"/>
      <c r="M925" s="39"/>
      <c r="O925" s="39"/>
      <c r="R925" s="20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2:35" ht="13" x14ac:dyDescent="0.15">
      <c r="B926" s="45"/>
      <c r="C926" s="45"/>
      <c r="K926" s="39"/>
      <c r="M926" s="39"/>
      <c r="O926" s="39"/>
      <c r="R926" s="20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2:35" ht="13" x14ac:dyDescent="0.15">
      <c r="B927" s="45"/>
      <c r="C927" s="45"/>
      <c r="K927" s="39"/>
      <c r="M927" s="39"/>
      <c r="O927" s="39"/>
      <c r="R927" s="20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2:35" ht="13" x14ac:dyDescent="0.15">
      <c r="B928" s="45"/>
      <c r="C928" s="45"/>
      <c r="K928" s="39"/>
      <c r="M928" s="39"/>
      <c r="O928" s="39"/>
      <c r="R928" s="20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2:35" ht="13" x14ac:dyDescent="0.15">
      <c r="B929" s="45"/>
      <c r="C929" s="45"/>
      <c r="K929" s="39"/>
      <c r="M929" s="39"/>
      <c r="O929" s="39"/>
      <c r="R929" s="20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2:35" ht="13" x14ac:dyDescent="0.15">
      <c r="B930" s="45"/>
      <c r="C930" s="45"/>
      <c r="K930" s="39"/>
      <c r="M930" s="39"/>
      <c r="O930" s="39"/>
      <c r="R930" s="20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2:35" ht="13" x14ac:dyDescent="0.15">
      <c r="B931" s="45"/>
      <c r="C931" s="45"/>
      <c r="K931" s="39"/>
      <c r="M931" s="39"/>
      <c r="O931" s="39"/>
      <c r="R931" s="20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2:35" ht="13" x14ac:dyDescent="0.15">
      <c r="B932" s="45"/>
      <c r="C932" s="45"/>
      <c r="K932" s="39"/>
      <c r="M932" s="39"/>
      <c r="O932" s="39"/>
      <c r="R932" s="20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2:35" ht="13" x14ac:dyDescent="0.15">
      <c r="B933" s="45"/>
      <c r="C933" s="45"/>
      <c r="K933" s="39"/>
      <c r="M933" s="39"/>
      <c r="O933" s="39"/>
      <c r="R933" s="20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2:35" ht="13" x14ac:dyDescent="0.15">
      <c r="B934" s="45"/>
      <c r="C934" s="45"/>
      <c r="K934" s="39"/>
      <c r="M934" s="39"/>
      <c r="O934" s="39"/>
      <c r="R934" s="20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2:35" ht="13" x14ac:dyDescent="0.15">
      <c r="B935" s="45"/>
      <c r="C935" s="45"/>
      <c r="K935" s="39"/>
      <c r="M935" s="39"/>
      <c r="O935" s="39"/>
      <c r="R935" s="20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2:35" ht="13" x14ac:dyDescent="0.15">
      <c r="B936" s="45"/>
      <c r="C936" s="45"/>
      <c r="K936" s="39"/>
      <c r="M936" s="39"/>
      <c r="O936" s="39"/>
      <c r="R936" s="20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2:35" ht="13" x14ac:dyDescent="0.15">
      <c r="B937" s="45"/>
      <c r="C937" s="45"/>
      <c r="K937" s="39"/>
      <c r="M937" s="39"/>
      <c r="O937" s="39"/>
      <c r="R937" s="20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2:35" ht="13" x14ac:dyDescent="0.15">
      <c r="B938" s="45"/>
      <c r="C938" s="45"/>
      <c r="K938" s="39"/>
      <c r="M938" s="39"/>
      <c r="O938" s="39"/>
      <c r="R938" s="20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2:35" ht="13" x14ac:dyDescent="0.15">
      <c r="B939" s="45"/>
      <c r="C939" s="45"/>
      <c r="K939" s="39"/>
      <c r="M939" s="39"/>
      <c r="O939" s="39"/>
      <c r="R939" s="20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2:35" ht="13" x14ac:dyDescent="0.15">
      <c r="B940" s="45"/>
      <c r="C940" s="45"/>
      <c r="K940" s="39"/>
      <c r="M940" s="39"/>
      <c r="O940" s="39"/>
      <c r="R940" s="20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2:35" ht="13" x14ac:dyDescent="0.15">
      <c r="B941" s="45"/>
      <c r="C941" s="45"/>
      <c r="K941" s="39"/>
      <c r="M941" s="39"/>
      <c r="O941" s="39"/>
      <c r="R941" s="20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2:35" ht="13" x14ac:dyDescent="0.15">
      <c r="B942" s="45"/>
      <c r="C942" s="45"/>
      <c r="K942" s="39"/>
      <c r="M942" s="39"/>
      <c r="O942" s="39"/>
      <c r="R942" s="20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2:35" ht="13" x14ac:dyDescent="0.15">
      <c r="B943" s="45"/>
      <c r="C943" s="45"/>
      <c r="K943" s="39"/>
      <c r="M943" s="39"/>
      <c r="O943" s="39"/>
      <c r="R943" s="20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2:35" ht="13" x14ac:dyDescent="0.15">
      <c r="B944" s="45"/>
      <c r="C944" s="45"/>
      <c r="K944" s="39"/>
      <c r="M944" s="39"/>
      <c r="O944" s="39"/>
      <c r="R944" s="20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2:35" ht="13" x14ac:dyDescent="0.15">
      <c r="B945" s="45"/>
      <c r="C945" s="45"/>
      <c r="K945" s="39"/>
      <c r="M945" s="39"/>
      <c r="O945" s="39"/>
      <c r="R945" s="20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2:35" ht="13" x14ac:dyDescent="0.15">
      <c r="B946" s="45"/>
      <c r="C946" s="45"/>
      <c r="K946" s="39"/>
      <c r="M946" s="39"/>
      <c r="O946" s="39"/>
      <c r="R946" s="20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2:35" ht="13" x14ac:dyDescent="0.15">
      <c r="B947" s="45"/>
      <c r="C947" s="45"/>
      <c r="K947" s="39"/>
      <c r="M947" s="39"/>
      <c r="O947" s="39"/>
      <c r="R947" s="20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2:35" ht="13" x14ac:dyDescent="0.15">
      <c r="B948" s="45"/>
      <c r="C948" s="45"/>
      <c r="K948" s="39"/>
      <c r="M948" s="39"/>
      <c r="O948" s="39"/>
      <c r="R948" s="20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2:35" ht="13" x14ac:dyDescent="0.15">
      <c r="B949" s="45"/>
      <c r="C949" s="45"/>
      <c r="K949" s="39"/>
      <c r="M949" s="39"/>
      <c r="O949" s="39"/>
      <c r="R949" s="20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2:35" ht="13" x14ac:dyDescent="0.15">
      <c r="B950" s="45"/>
      <c r="C950" s="45"/>
      <c r="K950" s="39"/>
      <c r="M950" s="39"/>
      <c r="O950" s="39"/>
      <c r="R950" s="20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2:35" ht="13" x14ac:dyDescent="0.15">
      <c r="B951" s="45"/>
      <c r="C951" s="45"/>
      <c r="K951" s="39"/>
      <c r="M951" s="39"/>
      <c r="O951" s="39"/>
      <c r="R951" s="20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2:35" ht="13" x14ac:dyDescent="0.15">
      <c r="B952" s="45"/>
      <c r="C952" s="45"/>
      <c r="K952" s="39"/>
      <c r="M952" s="39"/>
      <c r="O952" s="39"/>
      <c r="R952" s="20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2:35" ht="13" x14ac:dyDescent="0.15">
      <c r="B953" s="45"/>
      <c r="C953" s="45"/>
      <c r="K953" s="39"/>
      <c r="M953" s="39"/>
      <c r="O953" s="39"/>
      <c r="R953" s="20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2:35" ht="13" x14ac:dyDescent="0.15">
      <c r="B954" s="45"/>
      <c r="C954" s="45"/>
      <c r="K954" s="39"/>
      <c r="M954" s="39"/>
      <c r="O954" s="39"/>
      <c r="R954" s="20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2:35" ht="13" x14ac:dyDescent="0.15">
      <c r="B955" s="45"/>
      <c r="C955" s="45"/>
      <c r="K955" s="39"/>
      <c r="M955" s="39"/>
      <c r="O955" s="39"/>
      <c r="R955" s="20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2:35" ht="13" x14ac:dyDescent="0.15">
      <c r="B956" s="45"/>
      <c r="C956" s="45"/>
      <c r="K956" s="39"/>
      <c r="M956" s="39"/>
      <c r="O956" s="39"/>
      <c r="R956" s="20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2:35" ht="13" x14ac:dyDescent="0.15">
      <c r="B957" s="45"/>
      <c r="C957" s="45"/>
      <c r="K957" s="39"/>
      <c r="M957" s="39"/>
      <c r="O957" s="39"/>
      <c r="R957" s="20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2:35" ht="13" x14ac:dyDescent="0.15">
      <c r="B958" s="45"/>
      <c r="C958" s="45"/>
      <c r="K958" s="39"/>
      <c r="M958" s="39"/>
      <c r="O958" s="39"/>
      <c r="R958" s="20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2:35" ht="13" x14ac:dyDescent="0.15">
      <c r="B959" s="45"/>
      <c r="C959" s="45"/>
      <c r="K959" s="39"/>
      <c r="M959" s="39"/>
      <c r="O959" s="39"/>
      <c r="R959" s="20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2:35" ht="13" x14ac:dyDescent="0.15">
      <c r="B960" s="45"/>
      <c r="C960" s="45"/>
      <c r="K960" s="39"/>
      <c r="M960" s="39"/>
      <c r="O960" s="39"/>
      <c r="R960" s="20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2:35" ht="13" x14ac:dyDescent="0.15">
      <c r="B961" s="45"/>
      <c r="C961" s="45"/>
      <c r="K961" s="39"/>
      <c r="M961" s="39"/>
      <c r="O961" s="39"/>
      <c r="R961" s="20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2:35" ht="13" x14ac:dyDescent="0.15">
      <c r="B962" s="45"/>
      <c r="C962" s="45"/>
      <c r="K962" s="39"/>
      <c r="M962" s="39"/>
      <c r="O962" s="39"/>
      <c r="R962" s="20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2:35" ht="13" x14ac:dyDescent="0.15">
      <c r="B963" s="45"/>
      <c r="C963" s="45"/>
      <c r="K963" s="39"/>
      <c r="M963" s="39"/>
      <c r="O963" s="39"/>
      <c r="R963" s="20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2:35" ht="13" x14ac:dyDescent="0.15">
      <c r="B964" s="45"/>
      <c r="C964" s="45"/>
      <c r="K964" s="39"/>
      <c r="M964" s="39"/>
      <c r="O964" s="39"/>
      <c r="R964" s="20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2:35" ht="13" x14ac:dyDescent="0.15">
      <c r="B965" s="45"/>
      <c r="C965" s="45"/>
      <c r="K965" s="39"/>
      <c r="M965" s="39"/>
      <c r="O965" s="39"/>
      <c r="R965" s="20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2:35" ht="13" x14ac:dyDescent="0.15">
      <c r="B966" s="45"/>
      <c r="C966" s="45"/>
      <c r="K966" s="39"/>
      <c r="M966" s="39"/>
      <c r="O966" s="39"/>
      <c r="R966" s="20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2:35" ht="13" x14ac:dyDescent="0.15">
      <c r="B967" s="45"/>
      <c r="C967" s="45"/>
      <c r="K967" s="39"/>
      <c r="M967" s="39"/>
      <c r="O967" s="39"/>
      <c r="R967" s="20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2:35" ht="13" x14ac:dyDescent="0.15">
      <c r="B968" s="45"/>
      <c r="C968" s="45"/>
      <c r="K968" s="39"/>
      <c r="M968" s="39"/>
      <c r="O968" s="39"/>
      <c r="R968" s="20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2:35" ht="13" x14ac:dyDescent="0.15">
      <c r="B969" s="45"/>
      <c r="C969" s="45"/>
      <c r="K969" s="39"/>
      <c r="M969" s="39"/>
      <c r="O969" s="39"/>
      <c r="R969" s="20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2:35" ht="13" x14ac:dyDescent="0.15">
      <c r="B970" s="45"/>
      <c r="C970" s="45"/>
      <c r="K970" s="39"/>
      <c r="M970" s="39"/>
      <c r="O970" s="39"/>
      <c r="R970" s="20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2:35" ht="13" x14ac:dyDescent="0.15">
      <c r="B971" s="45"/>
      <c r="C971" s="45"/>
      <c r="K971" s="39"/>
      <c r="M971" s="39"/>
      <c r="O971" s="39"/>
      <c r="R971" s="20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2:35" ht="13" x14ac:dyDescent="0.15">
      <c r="B972" s="45"/>
      <c r="C972" s="45"/>
      <c r="K972" s="39"/>
      <c r="M972" s="39"/>
      <c r="O972" s="39"/>
      <c r="R972" s="20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2:35" ht="13" x14ac:dyDescent="0.15">
      <c r="B973" s="45"/>
      <c r="C973" s="45"/>
      <c r="K973" s="39"/>
      <c r="M973" s="39"/>
      <c r="O973" s="39"/>
      <c r="R973" s="20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2:35" ht="13" x14ac:dyDescent="0.15">
      <c r="B974" s="45"/>
      <c r="C974" s="45"/>
      <c r="K974" s="39"/>
      <c r="M974" s="39"/>
      <c r="O974" s="39"/>
      <c r="R974" s="20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2:35" ht="13" x14ac:dyDescent="0.15">
      <c r="B975" s="45"/>
      <c r="C975" s="45"/>
      <c r="K975" s="39"/>
      <c r="M975" s="39"/>
      <c r="O975" s="39"/>
      <c r="R975" s="20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2:35" ht="13" x14ac:dyDescent="0.15">
      <c r="B976" s="45"/>
      <c r="C976" s="45"/>
      <c r="K976" s="39"/>
      <c r="M976" s="39"/>
      <c r="O976" s="39"/>
      <c r="R976" s="20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2:35" ht="13" x14ac:dyDescent="0.15">
      <c r="B977" s="45"/>
      <c r="C977" s="45"/>
      <c r="K977" s="39"/>
      <c r="M977" s="39"/>
      <c r="O977" s="39"/>
      <c r="R977" s="20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2:35" ht="13" x14ac:dyDescent="0.15">
      <c r="B978" s="45"/>
      <c r="C978" s="45"/>
      <c r="K978" s="39"/>
      <c r="M978" s="39"/>
      <c r="O978" s="39"/>
      <c r="R978" s="20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2:35" ht="13" x14ac:dyDescent="0.15">
      <c r="B979" s="45"/>
      <c r="C979" s="45"/>
      <c r="K979" s="39"/>
      <c r="M979" s="39"/>
      <c r="O979" s="39"/>
      <c r="R979" s="20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2:35" ht="13" x14ac:dyDescent="0.15">
      <c r="B980" s="45"/>
      <c r="C980" s="45"/>
      <c r="K980" s="39"/>
      <c r="M980" s="39"/>
      <c r="O980" s="39"/>
      <c r="R980" s="20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2:35" ht="13" x14ac:dyDescent="0.15">
      <c r="B981" s="45"/>
      <c r="C981" s="45"/>
      <c r="K981" s="39"/>
      <c r="M981" s="39"/>
      <c r="O981" s="39"/>
      <c r="R981" s="20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2:35" ht="13" x14ac:dyDescent="0.15">
      <c r="B982" s="45"/>
      <c r="C982" s="45"/>
      <c r="K982" s="39"/>
      <c r="M982" s="39"/>
      <c r="O982" s="39"/>
      <c r="R982" s="20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2:35" ht="13" x14ac:dyDescent="0.15">
      <c r="B983" s="45"/>
      <c r="C983" s="45"/>
      <c r="K983" s="39"/>
      <c r="M983" s="39"/>
      <c r="O983" s="39"/>
      <c r="R983" s="20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2:35" ht="13" x14ac:dyDescent="0.15">
      <c r="B984" s="45"/>
      <c r="C984" s="45"/>
      <c r="K984" s="39"/>
      <c r="M984" s="39"/>
      <c r="O984" s="39"/>
      <c r="R984" s="20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2:35" ht="13" x14ac:dyDescent="0.15">
      <c r="B985" s="45"/>
      <c r="C985" s="45"/>
      <c r="K985" s="39"/>
      <c r="M985" s="39"/>
      <c r="O985" s="39"/>
      <c r="R985" s="20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2:35" ht="13" x14ac:dyDescent="0.15">
      <c r="B986" s="45"/>
      <c r="C986" s="45"/>
      <c r="K986" s="39"/>
      <c r="M986" s="39"/>
      <c r="O986" s="39"/>
      <c r="R986" s="20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2:35" ht="13" x14ac:dyDescent="0.15">
      <c r="B987" s="45"/>
      <c r="C987" s="45"/>
      <c r="K987" s="39"/>
      <c r="M987" s="39"/>
      <c r="O987" s="39"/>
      <c r="R987" s="20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2:35" ht="13" x14ac:dyDescent="0.15">
      <c r="B988" s="45"/>
      <c r="C988" s="45"/>
      <c r="K988" s="39"/>
      <c r="M988" s="39"/>
      <c r="O988" s="39"/>
      <c r="R988" s="20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2:35" ht="13" x14ac:dyDescent="0.15">
      <c r="B989" s="45"/>
      <c r="C989" s="45"/>
      <c r="K989" s="39"/>
      <c r="M989" s="39"/>
      <c r="O989" s="39"/>
      <c r="R989" s="20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2:35" ht="13" x14ac:dyDescent="0.15">
      <c r="B990" s="45"/>
      <c r="C990" s="45"/>
      <c r="K990" s="39"/>
      <c r="M990" s="39"/>
      <c r="O990" s="39"/>
      <c r="R990" s="20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2:35" ht="13" x14ac:dyDescent="0.15">
      <c r="B991" s="45"/>
      <c r="C991" s="45"/>
      <c r="K991" s="39"/>
      <c r="M991" s="39"/>
      <c r="O991" s="39"/>
      <c r="R991" s="20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2:35" ht="13" x14ac:dyDescent="0.15">
      <c r="B992" s="45"/>
      <c r="C992" s="45"/>
      <c r="K992" s="39"/>
      <c r="M992" s="39"/>
      <c r="O992" s="39"/>
      <c r="R992" s="20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2:35" ht="13" x14ac:dyDescent="0.15">
      <c r="B993" s="45"/>
      <c r="C993" s="45"/>
      <c r="K993" s="39"/>
      <c r="M993" s="39"/>
      <c r="O993" s="39"/>
      <c r="R993" s="20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2:35" ht="13" x14ac:dyDescent="0.15">
      <c r="B994" s="45"/>
      <c r="C994" s="45"/>
      <c r="K994" s="39"/>
      <c r="M994" s="39"/>
      <c r="O994" s="39"/>
      <c r="R994" s="20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2:35" ht="13" x14ac:dyDescent="0.15">
      <c r="B995" s="45"/>
      <c r="C995" s="45"/>
      <c r="K995" s="39"/>
      <c r="M995" s="39"/>
      <c r="O995" s="39"/>
      <c r="R995" s="20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2:35" ht="13" x14ac:dyDescent="0.15">
      <c r="B996" s="45"/>
      <c r="C996" s="45"/>
      <c r="K996" s="39"/>
      <c r="M996" s="39"/>
      <c r="O996" s="39"/>
      <c r="R996" s="20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2:35" ht="13" x14ac:dyDescent="0.15">
      <c r="B997" s="45"/>
      <c r="C997" s="45"/>
      <c r="K997" s="39"/>
      <c r="M997" s="39"/>
      <c r="O997" s="39"/>
      <c r="R997" s="20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2:35" ht="13" x14ac:dyDescent="0.15">
      <c r="B998" s="45"/>
      <c r="C998" s="45"/>
      <c r="K998" s="39"/>
      <c r="M998" s="39"/>
      <c r="O998" s="39"/>
      <c r="R998" s="20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2:35" ht="13" x14ac:dyDescent="0.15">
      <c r="B999" s="45"/>
      <c r="C999" s="45"/>
      <c r="K999" s="39"/>
      <c r="M999" s="39"/>
      <c r="O999" s="39"/>
      <c r="R999" s="20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2:35" ht="13" x14ac:dyDescent="0.15">
      <c r="B1000" s="45"/>
      <c r="C1000" s="45"/>
      <c r="K1000" s="39"/>
      <c r="M1000" s="39"/>
      <c r="O1000" s="39"/>
      <c r="R1000" s="20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2:35" ht="13" x14ac:dyDescent="0.15">
      <c r="B1001" s="45"/>
      <c r="C1001" s="45"/>
      <c r="K1001" s="39"/>
      <c r="M1001" s="39"/>
      <c r="O1001" s="39"/>
      <c r="R1001" s="20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2:35" ht="13" x14ac:dyDescent="0.15">
      <c r="B1002" s="45"/>
      <c r="C1002" s="45"/>
      <c r="K1002" s="39"/>
      <c r="M1002" s="39"/>
      <c r="O1002" s="39"/>
      <c r="R1002" s="20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2:35" ht="13" x14ac:dyDescent="0.15">
      <c r="B1003" s="45"/>
      <c r="C1003" s="45"/>
      <c r="K1003" s="39"/>
      <c r="M1003" s="39"/>
      <c r="O1003" s="39"/>
      <c r="R1003" s="20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2:35" ht="13" x14ac:dyDescent="0.15">
      <c r="B1004" s="45"/>
      <c r="C1004" s="45"/>
      <c r="K1004" s="39"/>
      <c r="M1004" s="39"/>
      <c r="O1004" s="39"/>
      <c r="R1004" s="20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2:35" ht="13" x14ac:dyDescent="0.15">
      <c r="B1005" s="45"/>
      <c r="C1005" s="45"/>
      <c r="K1005" s="39"/>
      <c r="M1005" s="39"/>
      <c r="O1005" s="39"/>
      <c r="R1005" s="20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2:35" ht="13" x14ac:dyDescent="0.15">
      <c r="B1006" s="45"/>
      <c r="C1006" s="45"/>
      <c r="K1006" s="39"/>
      <c r="M1006" s="39"/>
      <c r="O1006" s="39"/>
      <c r="R1006" s="20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2:35" ht="13" x14ac:dyDescent="0.15">
      <c r="B1007" s="45"/>
      <c r="C1007" s="45"/>
      <c r="K1007" s="39"/>
      <c r="M1007" s="39"/>
      <c r="O1007" s="39"/>
      <c r="R1007" s="20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2:35" ht="13" x14ac:dyDescent="0.15">
      <c r="B1008" s="45"/>
      <c r="C1008" s="45"/>
      <c r="K1008" s="39"/>
      <c r="M1008" s="39"/>
      <c r="O1008" s="39"/>
      <c r="R1008" s="20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2:35" ht="13" x14ac:dyDescent="0.15">
      <c r="B1009" s="45"/>
      <c r="C1009" s="45"/>
      <c r="K1009" s="39"/>
      <c r="M1009" s="39"/>
      <c r="O1009" s="39"/>
      <c r="R1009" s="20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2:35" ht="13" x14ac:dyDescent="0.15">
      <c r="B1010" s="45"/>
      <c r="C1010" s="45"/>
      <c r="K1010" s="39"/>
      <c r="M1010" s="39"/>
      <c r="O1010" s="39"/>
      <c r="R1010" s="20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2:35" ht="13" x14ac:dyDescent="0.15">
      <c r="B1011" s="45"/>
      <c r="C1011" s="45"/>
      <c r="K1011" s="39"/>
      <c r="M1011" s="39"/>
      <c r="O1011" s="39"/>
      <c r="R1011" s="20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2:35" ht="13" x14ac:dyDescent="0.15">
      <c r="B1012" s="45"/>
      <c r="C1012" s="45"/>
      <c r="K1012" s="39"/>
      <c r="M1012" s="39"/>
      <c r="O1012" s="39"/>
      <c r="R1012" s="20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2:35" ht="13" x14ac:dyDescent="0.15">
      <c r="B1013" s="45"/>
      <c r="C1013" s="45"/>
      <c r="K1013" s="39"/>
      <c r="M1013" s="39"/>
      <c r="O1013" s="39"/>
      <c r="R1013" s="20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2:35" ht="13" x14ac:dyDescent="0.15">
      <c r="B1014" s="45"/>
      <c r="C1014" s="45"/>
      <c r="K1014" s="39"/>
      <c r="M1014" s="39"/>
      <c r="O1014" s="39"/>
      <c r="R1014" s="20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2:35" ht="13" x14ac:dyDescent="0.15">
      <c r="B1015" s="45"/>
      <c r="C1015" s="45"/>
      <c r="K1015" s="39"/>
      <c r="M1015" s="39"/>
      <c r="O1015" s="39"/>
      <c r="R1015" s="20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2:35" ht="13" x14ac:dyDescent="0.15">
      <c r="B1016" s="45"/>
      <c r="C1016" s="45"/>
      <c r="K1016" s="39"/>
      <c r="M1016" s="39"/>
      <c r="O1016" s="39"/>
      <c r="R1016" s="20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2:35" ht="13" x14ac:dyDescent="0.15">
      <c r="B1017" s="45"/>
      <c r="C1017" s="45"/>
      <c r="K1017" s="39"/>
      <c r="M1017" s="39"/>
      <c r="O1017" s="39"/>
      <c r="R1017" s="20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2:35" ht="13" x14ac:dyDescent="0.15">
      <c r="B1018" s="45"/>
      <c r="C1018" s="45"/>
      <c r="K1018" s="39"/>
      <c r="M1018" s="39"/>
      <c r="O1018" s="39"/>
      <c r="R1018" s="20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2:35" ht="13" x14ac:dyDescent="0.15">
      <c r="B1019" s="45"/>
      <c r="C1019" s="45"/>
      <c r="K1019" s="39"/>
      <c r="M1019" s="39"/>
      <c r="O1019" s="39"/>
      <c r="R1019" s="20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2:35" ht="13" x14ac:dyDescent="0.15">
      <c r="B1020" s="45"/>
      <c r="C1020" s="45"/>
      <c r="K1020" s="39"/>
      <c r="M1020" s="39"/>
      <c r="O1020" s="39"/>
      <c r="R1020" s="20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2:35" ht="13" x14ac:dyDescent="0.15">
      <c r="B1021" s="45"/>
      <c r="C1021" s="45"/>
      <c r="K1021" s="39"/>
      <c r="M1021" s="39"/>
      <c r="O1021" s="39"/>
      <c r="R1021" s="20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2:35" ht="13" x14ac:dyDescent="0.15">
      <c r="B1022" s="45"/>
      <c r="C1022" s="45"/>
      <c r="K1022" s="39"/>
      <c r="M1022" s="39"/>
      <c r="O1022" s="39"/>
      <c r="R1022" s="20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2:35" ht="13" x14ac:dyDescent="0.15">
      <c r="B1023" s="45"/>
      <c r="C1023" s="45"/>
      <c r="K1023" s="39"/>
      <c r="M1023" s="39"/>
      <c r="O1023" s="39"/>
      <c r="R1023" s="20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2:35" ht="13" x14ac:dyDescent="0.15">
      <c r="B1024" s="45"/>
      <c r="C1024" s="45"/>
      <c r="K1024" s="39"/>
      <c r="M1024" s="39"/>
      <c r="O1024" s="39"/>
      <c r="R1024" s="20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2:35" ht="13" x14ac:dyDescent="0.15">
      <c r="B1025" s="45"/>
      <c r="C1025" s="45"/>
      <c r="K1025" s="39"/>
      <c r="M1025" s="39"/>
      <c r="O1025" s="39"/>
      <c r="R1025" s="20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2:35" ht="13" x14ac:dyDescent="0.15">
      <c r="B1026" s="45"/>
      <c r="C1026" s="45"/>
      <c r="K1026" s="39"/>
      <c r="M1026" s="39"/>
      <c r="O1026" s="39"/>
      <c r="R1026" s="20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2:35" ht="13" x14ac:dyDescent="0.15">
      <c r="B1027" s="45"/>
      <c r="C1027" s="45"/>
      <c r="K1027" s="39"/>
      <c r="M1027" s="39"/>
      <c r="O1027" s="39"/>
      <c r="R1027" s="20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2:35" ht="13" x14ac:dyDescent="0.15">
      <c r="B1028" s="45"/>
      <c r="C1028" s="45"/>
      <c r="K1028" s="39"/>
      <c r="M1028" s="39"/>
      <c r="O1028" s="39"/>
      <c r="R1028" s="20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2:35" ht="13" x14ac:dyDescent="0.15">
      <c r="B1029" s="45"/>
      <c r="C1029" s="45"/>
      <c r="K1029" s="39"/>
      <c r="M1029" s="39"/>
      <c r="O1029" s="39"/>
      <c r="R1029" s="20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</sheetData>
  <mergeCells count="2">
    <mergeCell ref="A1:O1"/>
    <mergeCell ref="P1:S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0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56" t="s">
        <v>10</v>
      </c>
      <c r="B1" s="56" t="s">
        <v>11</v>
      </c>
      <c r="C1" s="56" t="s">
        <v>79</v>
      </c>
      <c r="D1" s="56" t="s">
        <v>14</v>
      </c>
      <c r="E1" s="57" t="s">
        <v>133</v>
      </c>
    </row>
    <row r="2" spans="1:5" ht="15.75" customHeight="1" x14ac:dyDescent="0.15">
      <c r="A2" s="58">
        <v>4</v>
      </c>
      <c r="B2" s="59">
        <v>246</v>
      </c>
      <c r="C2" s="59">
        <v>53.151000000000003</v>
      </c>
      <c r="D2" s="59">
        <v>22.734999999999999</v>
      </c>
      <c r="E2" s="59">
        <v>2.4300000000000002</v>
      </c>
    </row>
    <row r="3" spans="1:5" ht="15.75" customHeight="1" x14ac:dyDescent="0.15">
      <c r="A3" s="58">
        <v>4</v>
      </c>
      <c r="B3" s="59">
        <v>271</v>
      </c>
      <c r="C3" s="59">
        <v>47.914999999999999</v>
      </c>
      <c r="D3" s="59">
        <v>19.623999999999999</v>
      </c>
      <c r="E3" s="59">
        <v>2.4300000000000002</v>
      </c>
    </row>
    <row r="4" spans="1:5" ht="15.75" customHeight="1" x14ac:dyDescent="0.15">
      <c r="A4" s="58">
        <v>4</v>
      </c>
      <c r="B4" s="59">
        <v>369</v>
      </c>
      <c r="C4" s="59">
        <v>34.664000000000001</v>
      </c>
      <c r="D4" s="59">
        <v>17.370999999999999</v>
      </c>
      <c r="E4" s="59">
        <v>2.4300000000000002</v>
      </c>
    </row>
    <row r="5" spans="1:5" ht="15.75" customHeight="1" x14ac:dyDescent="0.15">
      <c r="A5" s="58">
        <v>4</v>
      </c>
      <c r="B5" s="59">
        <v>306.3</v>
      </c>
      <c r="C5" s="59">
        <v>40.115000000000002</v>
      </c>
      <c r="D5" s="59">
        <v>22.06</v>
      </c>
      <c r="E5" s="59">
        <v>2.4300000000000002</v>
      </c>
    </row>
    <row r="6" spans="1:5" ht="15.75" customHeight="1" x14ac:dyDescent="0.15">
      <c r="A6" s="58">
        <v>4</v>
      </c>
      <c r="B6" s="59">
        <v>396.1</v>
      </c>
      <c r="C6" s="59">
        <v>32.767000000000003</v>
      </c>
      <c r="D6" s="59">
        <v>19.297000000000001</v>
      </c>
      <c r="E6" s="59">
        <v>2.4300000000000002</v>
      </c>
    </row>
    <row r="7" spans="1:5" ht="15.75" customHeight="1" x14ac:dyDescent="0.15">
      <c r="A7" s="60">
        <v>4</v>
      </c>
      <c r="B7" s="61">
        <f>872.4</f>
        <v>872.4</v>
      </c>
      <c r="C7" s="61">
        <f>120.134*0.345</f>
        <v>41.44623</v>
      </c>
      <c r="D7" s="61">
        <f>66.601*0.345</f>
        <v>22.977345</v>
      </c>
      <c r="E7" s="61">
        <v>2.4300000000000002</v>
      </c>
    </row>
    <row r="8" spans="1:5" ht="15.75" customHeight="1" x14ac:dyDescent="0.15">
      <c r="A8" s="58">
        <v>4</v>
      </c>
      <c r="B8" s="59">
        <v>175</v>
      </c>
      <c r="C8" s="59">
        <v>58</v>
      </c>
      <c r="D8" s="59">
        <v>25.12</v>
      </c>
      <c r="E8" s="59">
        <v>2.4300000000000002</v>
      </c>
    </row>
    <row r="9" spans="1:5" ht="15.75" customHeight="1" x14ac:dyDescent="0.15">
      <c r="A9" s="58">
        <v>6</v>
      </c>
      <c r="B9" s="58">
        <v>463.3</v>
      </c>
      <c r="C9" s="58">
        <v>38</v>
      </c>
      <c r="D9" s="58">
        <v>22</v>
      </c>
      <c r="E9" s="59">
        <v>3.43</v>
      </c>
    </row>
    <row r="10" spans="1:5" ht="15.75" customHeight="1" x14ac:dyDescent="0.15">
      <c r="A10" s="62"/>
      <c r="B10" s="62"/>
      <c r="C10" s="62"/>
      <c r="D10" s="62"/>
      <c r="E10" s="62"/>
    </row>
    <row r="11" spans="1:5" ht="15.75" customHeight="1" x14ac:dyDescent="0.15">
      <c r="A11" s="62"/>
      <c r="B11" s="62"/>
      <c r="C11" s="62"/>
      <c r="D11" s="62"/>
      <c r="E11" s="62"/>
    </row>
    <row r="12" spans="1:5" ht="15.75" customHeight="1" x14ac:dyDescent="0.15">
      <c r="A12" s="63"/>
      <c r="B12" s="63"/>
      <c r="C12" s="63"/>
      <c r="D12" s="63"/>
      <c r="E12" s="62"/>
    </row>
    <row r="13" spans="1:5" ht="15.75" customHeight="1" x14ac:dyDescent="0.15">
      <c r="A13" s="62"/>
      <c r="B13" s="62"/>
      <c r="C13" s="62"/>
      <c r="D13" s="62"/>
      <c r="E13" s="62"/>
    </row>
    <row r="14" spans="1:5" ht="15.75" customHeight="1" x14ac:dyDescent="0.15">
      <c r="A14" s="62"/>
      <c r="B14" s="62"/>
      <c r="C14" s="62"/>
      <c r="D14" s="62"/>
      <c r="E14" s="62"/>
    </row>
    <row r="15" spans="1:5" ht="15.75" customHeight="1" x14ac:dyDescent="0.15">
      <c r="A15" s="64"/>
      <c r="B15" s="62"/>
      <c r="C15" s="62"/>
      <c r="D15" s="62"/>
      <c r="E15" s="62"/>
    </row>
    <row r="16" spans="1:5" ht="15.75" customHeight="1" x14ac:dyDescent="0.15">
      <c r="A16" s="64"/>
      <c r="B16" s="62"/>
      <c r="C16" s="62"/>
      <c r="D16" s="62"/>
      <c r="E16" s="62"/>
    </row>
    <row r="17" spans="1:5" ht="15.75" customHeight="1" x14ac:dyDescent="0.15">
      <c r="A17" s="62"/>
      <c r="B17" s="62"/>
      <c r="C17" s="62"/>
      <c r="D17" s="62"/>
      <c r="E17" s="62"/>
    </row>
    <row r="18" spans="1:5" ht="15.75" customHeight="1" x14ac:dyDescent="0.15">
      <c r="A18" s="62"/>
      <c r="B18" s="62"/>
      <c r="C18" s="62"/>
      <c r="D18" s="62"/>
      <c r="E18" s="62"/>
    </row>
    <row r="19" spans="1:5" ht="15.75" customHeight="1" x14ac:dyDescent="0.15">
      <c r="A19" s="62"/>
      <c r="B19" s="62"/>
      <c r="C19" s="62"/>
      <c r="D19" s="62"/>
      <c r="E19" s="62"/>
    </row>
    <row r="20" spans="1:5" ht="15.75" customHeight="1" x14ac:dyDescent="0.15">
      <c r="A20" s="62"/>
      <c r="B20" s="62"/>
      <c r="C20" s="62"/>
      <c r="D20" s="62"/>
      <c r="E20" s="62"/>
    </row>
    <row r="21" spans="1:5" ht="15.75" customHeight="1" x14ac:dyDescent="0.15">
      <c r="A21" s="62"/>
      <c r="B21" s="62"/>
      <c r="C21" s="62"/>
      <c r="D21" s="62"/>
      <c r="E21" s="62"/>
    </row>
    <row r="22" spans="1:5" ht="15.75" customHeight="1" x14ac:dyDescent="0.15">
      <c r="A22" s="62"/>
      <c r="B22" s="62"/>
      <c r="C22" s="62"/>
      <c r="D22" s="62"/>
      <c r="E22" s="62"/>
    </row>
    <row r="23" spans="1:5" ht="15.75" customHeight="1" x14ac:dyDescent="0.15">
      <c r="A23" s="62"/>
      <c r="B23" s="62"/>
      <c r="C23" s="62"/>
      <c r="D23" s="62"/>
      <c r="E23" s="62"/>
    </row>
    <row r="24" spans="1:5" ht="15.75" customHeight="1" x14ac:dyDescent="0.15">
      <c r="A24" s="62"/>
      <c r="B24" s="62"/>
      <c r="C24" s="62"/>
      <c r="D24" s="62"/>
      <c r="E24" s="62"/>
    </row>
    <row r="25" spans="1:5" ht="15.75" customHeight="1" x14ac:dyDescent="0.15">
      <c r="A25" s="62"/>
      <c r="B25" s="62"/>
      <c r="C25" s="62"/>
      <c r="D25" s="62"/>
      <c r="E25" s="62"/>
    </row>
    <row r="26" spans="1:5" ht="15.75" customHeight="1" x14ac:dyDescent="0.15">
      <c r="A26" s="62"/>
      <c r="B26" s="62"/>
      <c r="C26" s="62"/>
      <c r="D26" s="62"/>
      <c r="E26" s="62"/>
    </row>
    <row r="27" spans="1:5" ht="15.75" customHeight="1" x14ac:dyDescent="0.15">
      <c r="A27" s="62"/>
      <c r="B27" s="62"/>
      <c r="C27" s="62"/>
      <c r="D27" s="62"/>
      <c r="E27" s="62"/>
    </row>
    <row r="28" spans="1:5" ht="15.75" customHeight="1" x14ac:dyDescent="0.15">
      <c r="A28" s="62"/>
      <c r="B28" s="62"/>
      <c r="C28" s="62"/>
      <c r="D28" s="62"/>
      <c r="E28" s="62"/>
    </row>
    <row r="29" spans="1:5" ht="15.75" customHeight="1" x14ac:dyDescent="0.15">
      <c r="A29" s="62"/>
      <c r="B29" s="62"/>
      <c r="C29" s="62"/>
      <c r="D29" s="62"/>
      <c r="E29" s="62"/>
    </row>
    <row r="30" spans="1:5" ht="15.75" customHeight="1" x14ac:dyDescent="0.15">
      <c r="A30" s="62"/>
      <c r="B30" s="62"/>
      <c r="C30" s="62"/>
      <c r="D30" s="62"/>
      <c r="E30" s="62"/>
    </row>
    <row r="31" spans="1:5" ht="15.75" customHeight="1" x14ac:dyDescent="0.15">
      <c r="A31" s="62"/>
      <c r="B31" s="62"/>
      <c r="C31" s="62"/>
      <c r="D31" s="62"/>
      <c r="E31" s="62"/>
    </row>
    <row r="32" spans="1:5" ht="15.75" customHeight="1" x14ac:dyDescent="0.15">
      <c r="A32" s="62"/>
      <c r="B32" s="62"/>
      <c r="C32" s="62"/>
      <c r="D32" s="62"/>
      <c r="E32" s="62"/>
    </row>
    <row r="33" spans="1:5" ht="15.75" customHeight="1" x14ac:dyDescent="0.15">
      <c r="A33" s="62"/>
      <c r="B33" s="62"/>
      <c r="C33" s="62"/>
      <c r="D33" s="62"/>
      <c r="E33" s="62"/>
    </row>
    <row r="34" spans="1:5" ht="15.75" customHeight="1" x14ac:dyDescent="0.15">
      <c r="A34" s="62"/>
      <c r="B34" s="62"/>
      <c r="C34" s="62"/>
      <c r="D34" s="62"/>
      <c r="E34" s="62"/>
    </row>
    <row r="35" spans="1:5" ht="15.75" customHeight="1" x14ac:dyDescent="0.15">
      <c r="A35" s="62"/>
      <c r="B35" s="62"/>
      <c r="C35" s="62"/>
      <c r="D35" s="62"/>
      <c r="E35" s="62"/>
    </row>
    <row r="36" spans="1:5" ht="15.75" customHeight="1" x14ac:dyDescent="0.15">
      <c r="A36" s="62"/>
      <c r="B36" s="62"/>
      <c r="C36" s="62"/>
      <c r="D36" s="62"/>
      <c r="E36" s="62"/>
    </row>
    <row r="37" spans="1:5" ht="15.75" customHeight="1" x14ac:dyDescent="0.15">
      <c r="A37" s="62"/>
      <c r="B37" s="62"/>
      <c r="C37" s="62"/>
      <c r="D37" s="62"/>
      <c r="E37" s="62"/>
    </row>
    <row r="38" spans="1:5" ht="15.75" customHeight="1" x14ac:dyDescent="0.15">
      <c r="A38" s="62"/>
      <c r="B38" s="62"/>
      <c r="C38" s="62"/>
      <c r="D38" s="62"/>
      <c r="E38" s="62"/>
    </row>
    <row r="39" spans="1:5" ht="15.75" customHeight="1" x14ac:dyDescent="0.15">
      <c r="A39" s="62"/>
      <c r="B39" s="62"/>
      <c r="C39" s="62"/>
      <c r="D39" s="62"/>
      <c r="E39" s="62"/>
    </row>
    <row r="40" spans="1:5" ht="15.75" customHeight="1" x14ac:dyDescent="0.15">
      <c r="A40" s="62"/>
      <c r="B40" s="62"/>
      <c r="C40" s="62"/>
      <c r="D40" s="62"/>
      <c r="E40" s="62"/>
    </row>
    <row r="41" spans="1:5" ht="15.75" customHeight="1" x14ac:dyDescent="0.15">
      <c r="A41" s="62"/>
      <c r="B41" s="62"/>
      <c r="C41" s="62"/>
      <c r="D41" s="62"/>
      <c r="E41" s="62"/>
    </row>
    <row r="42" spans="1:5" ht="15.75" customHeight="1" x14ac:dyDescent="0.15">
      <c r="A42" s="62"/>
      <c r="B42" s="62"/>
      <c r="C42" s="62"/>
      <c r="D42" s="62"/>
      <c r="E42" s="62"/>
    </row>
    <row r="43" spans="1:5" ht="15.75" customHeight="1" x14ac:dyDescent="0.15">
      <c r="A43" s="62"/>
      <c r="B43" s="62"/>
      <c r="C43" s="62"/>
      <c r="D43" s="62"/>
      <c r="E43" s="62"/>
    </row>
    <row r="44" spans="1:5" ht="15.75" customHeight="1" x14ac:dyDescent="0.15">
      <c r="A44" s="62"/>
      <c r="B44" s="62"/>
      <c r="C44" s="62"/>
      <c r="D44" s="62"/>
      <c r="E44" s="62"/>
    </row>
    <row r="45" spans="1:5" ht="15.75" customHeight="1" x14ac:dyDescent="0.15">
      <c r="A45" s="62"/>
      <c r="B45" s="62"/>
      <c r="C45" s="62"/>
      <c r="D45" s="62"/>
      <c r="E45" s="62"/>
    </row>
    <row r="46" spans="1:5" ht="15.75" customHeight="1" x14ac:dyDescent="0.15">
      <c r="A46" s="62"/>
      <c r="B46" s="62"/>
      <c r="C46" s="62"/>
      <c r="D46" s="62"/>
      <c r="E46" s="62"/>
    </row>
    <row r="47" spans="1:5" ht="15.75" customHeight="1" x14ac:dyDescent="0.15">
      <c r="A47" s="62"/>
      <c r="B47" s="62"/>
      <c r="C47" s="62"/>
      <c r="D47" s="62"/>
      <c r="E47" s="62"/>
    </row>
    <row r="48" spans="1:5" ht="15.75" customHeight="1" x14ac:dyDescent="0.15">
      <c r="A48" s="62"/>
      <c r="B48" s="62"/>
      <c r="C48" s="62"/>
      <c r="D48" s="62"/>
      <c r="E48" s="62"/>
    </row>
    <row r="49" spans="1:5" ht="13" x14ac:dyDescent="0.15">
      <c r="A49" s="62"/>
      <c r="B49" s="62"/>
      <c r="C49" s="62"/>
      <c r="D49" s="62"/>
      <c r="E49" s="62"/>
    </row>
    <row r="50" spans="1:5" ht="13" x14ac:dyDescent="0.15">
      <c r="A50" s="62"/>
      <c r="B50" s="62"/>
      <c r="C50" s="62"/>
      <c r="D50" s="62"/>
      <c r="E50" s="62"/>
    </row>
    <row r="51" spans="1:5" ht="13" x14ac:dyDescent="0.15">
      <c r="A51" s="62"/>
      <c r="B51" s="62"/>
      <c r="C51" s="62"/>
      <c r="D51" s="62"/>
      <c r="E51" s="62"/>
    </row>
    <row r="52" spans="1:5" ht="13" x14ac:dyDescent="0.15">
      <c r="A52" s="62"/>
      <c r="B52" s="62"/>
      <c r="C52" s="62"/>
      <c r="D52" s="62"/>
      <c r="E52" s="62"/>
    </row>
    <row r="53" spans="1:5" ht="13" x14ac:dyDescent="0.15">
      <c r="A53" s="62"/>
      <c r="B53" s="62"/>
      <c r="C53" s="62"/>
      <c r="D53" s="62"/>
      <c r="E53" s="62"/>
    </row>
    <row r="54" spans="1:5" ht="13" x14ac:dyDescent="0.15">
      <c r="A54" s="62"/>
      <c r="B54" s="62"/>
      <c r="C54" s="62"/>
      <c r="D54" s="62"/>
      <c r="E54" s="62"/>
    </row>
    <row r="55" spans="1:5" ht="13" x14ac:dyDescent="0.15">
      <c r="A55" s="62"/>
      <c r="B55" s="62"/>
      <c r="C55" s="62"/>
      <c r="D55" s="62"/>
      <c r="E55" s="62"/>
    </row>
    <row r="56" spans="1:5" ht="13" x14ac:dyDescent="0.15">
      <c r="A56" s="62"/>
      <c r="B56" s="62"/>
      <c r="C56" s="62"/>
      <c r="D56" s="62"/>
      <c r="E56" s="62"/>
    </row>
    <row r="57" spans="1:5" ht="13" x14ac:dyDescent="0.15">
      <c r="A57" s="62"/>
      <c r="B57" s="62"/>
      <c r="C57" s="62"/>
      <c r="D57" s="62"/>
      <c r="E57" s="62"/>
    </row>
    <row r="58" spans="1:5" ht="13" x14ac:dyDescent="0.15">
      <c r="A58" s="62"/>
      <c r="B58" s="62"/>
      <c r="C58" s="62"/>
      <c r="D58" s="62"/>
      <c r="E58" s="62"/>
    </row>
    <row r="59" spans="1:5" ht="13" x14ac:dyDescent="0.15">
      <c r="A59" s="62"/>
      <c r="B59" s="62"/>
      <c r="C59" s="62"/>
      <c r="D59" s="62"/>
      <c r="E59" s="62"/>
    </row>
    <row r="60" spans="1:5" ht="13" x14ac:dyDescent="0.15">
      <c r="A60" s="62"/>
      <c r="B60" s="62"/>
      <c r="C60" s="62"/>
      <c r="D60" s="62"/>
      <c r="E60" s="62"/>
    </row>
    <row r="61" spans="1:5" ht="13" x14ac:dyDescent="0.15">
      <c r="A61" s="62"/>
      <c r="B61" s="62"/>
      <c r="C61" s="62"/>
      <c r="D61" s="62"/>
      <c r="E61" s="62"/>
    </row>
    <row r="62" spans="1:5" ht="13" x14ac:dyDescent="0.15">
      <c r="A62" s="62"/>
      <c r="B62" s="62"/>
      <c r="C62" s="62"/>
      <c r="D62" s="62"/>
      <c r="E62" s="62"/>
    </row>
    <row r="63" spans="1:5" ht="13" x14ac:dyDescent="0.15">
      <c r="A63" s="62"/>
      <c r="B63" s="62"/>
      <c r="C63" s="62"/>
      <c r="D63" s="62"/>
      <c r="E63" s="62"/>
    </row>
    <row r="64" spans="1:5" ht="13" x14ac:dyDescent="0.15">
      <c r="A64" s="62"/>
      <c r="B64" s="62"/>
      <c r="C64" s="62"/>
      <c r="D64" s="62"/>
      <c r="E64" s="62"/>
    </row>
    <row r="65" spans="1:5" ht="13" x14ac:dyDescent="0.15">
      <c r="A65" s="62"/>
      <c r="B65" s="62"/>
      <c r="C65" s="62"/>
      <c r="D65" s="62"/>
      <c r="E65" s="62"/>
    </row>
    <row r="66" spans="1:5" ht="13" x14ac:dyDescent="0.15">
      <c r="A66" s="62"/>
      <c r="B66" s="62"/>
      <c r="C66" s="62"/>
      <c r="D66" s="62"/>
      <c r="E66" s="62"/>
    </row>
    <row r="67" spans="1:5" ht="13" x14ac:dyDescent="0.15">
      <c r="A67" s="62"/>
      <c r="B67" s="62"/>
      <c r="C67" s="62"/>
      <c r="D67" s="62"/>
      <c r="E67" s="62"/>
    </row>
    <row r="68" spans="1:5" ht="13" x14ac:dyDescent="0.15">
      <c r="A68" s="62"/>
      <c r="B68" s="62"/>
      <c r="C68" s="62"/>
      <c r="D68" s="62"/>
      <c r="E68" s="62"/>
    </row>
    <row r="69" spans="1:5" ht="13" x14ac:dyDescent="0.15">
      <c r="A69" s="62"/>
      <c r="B69" s="62"/>
      <c r="C69" s="62"/>
      <c r="D69" s="62"/>
      <c r="E69" s="62"/>
    </row>
    <row r="70" spans="1:5" ht="13" x14ac:dyDescent="0.15">
      <c r="A70" s="62"/>
      <c r="B70" s="62"/>
      <c r="C70" s="62"/>
      <c r="D70" s="62"/>
      <c r="E70" s="62"/>
    </row>
    <row r="71" spans="1:5" ht="13" x14ac:dyDescent="0.15">
      <c r="A71" s="62"/>
      <c r="B71" s="62"/>
      <c r="C71" s="62"/>
      <c r="D71" s="62"/>
      <c r="E71" s="62"/>
    </row>
    <row r="72" spans="1:5" ht="13" x14ac:dyDescent="0.15">
      <c r="A72" s="62"/>
      <c r="B72" s="62"/>
      <c r="C72" s="62"/>
      <c r="D72" s="62"/>
      <c r="E72" s="62"/>
    </row>
    <row r="73" spans="1:5" ht="13" x14ac:dyDescent="0.15">
      <c r="A73" s="62"/>
      <c r="B73" s="62"/>
      <c r="C73" s="62"/>
      <c r="D73" s="62"/>
      <c r="E73" s="62"/>
    </row>
    <row r="74" spans="1:5" ht="13" x14ac:dyDescent="0.15">
      <c r="A74" s="62"/>
      <c r="B74" s="62"/>
      <c r="C74" s="62"/>
      <c r="D74" s="62"/>
      <c r="E74" s="62"/>
    </row>
    <row r="75" spans="1:5" ht="13" x14ac:dyDescent="0.15">
      <c r="A75" s="62"/>
      <c r="B75" s="62"/>
      <c r="C75" s="62"/>
      <c r="D75" s="62"/>
      <c r="E75" s="62"/>
    </row>
    <row r="76" spans="1:5" ht="13" x14ac:dyDescent="0.15">
      <c r="A76" s="62"/>
      <c r="B76" s="62"/>
      <c r="C76" s="62"/>
      <c r="D76" s="62"/>
      <c r="E76" s="62"/>
    </row>
    <row r="77" spans="1:5" ht="13" x14ac:dyDescent="0.15">
      <c r="A77" s="62"/>
      <c r="B77" s="62"/>
      <c r="C77" s="62"/>
      <c r="D77" s="62"/>
      <c r="E77" s="62"/>
    </row>
    <row r="78" spans="1:5" ht="13" x14ac:dyDescent="0.15">
      <c r="A78" s="62"/>
      <c r="B78" s="62"/>
      <c r="C78" s="62"/>
      <c r="D78" s="62"/>
      <c r="E78" s="62"/>
    </row>
    <row r="79" spans="1:5" ht="13" x14ac:dyDescent="0.15">
      <c r="A79" s="62"/>
      <c r="B79" s="62"/>
      <c r="C79" s="62"/>
      <c r="D79" s="62"/>
      <c r="E79" s="62"/>
    </row>
    <row r="80" spans="1:5" ht="13" x14ac:dyDescent="0.15">
      <c r="A80" s="62"/>
      <c r="B80" s="62"/>
      <c r="C80" s="62"/>
      <c r="D80" s="62"/>
      <c r="E80" s="62"/>
    </row>
    <row r="81" spans="1:5" ht="13" x14ac:dyDescent="0.15">
      <c r="A81" s="62"/>
      <c r="B81" s="62"/>
      <c r="C81" s="62"/>
      <c r="D81" s="62"/>
      <c r="E81" s="62"/>
    </row>
    <row r="82" spans="1:5" ht="13" x14ac:dyDescent="0.15">
      <c r="A82" s="62"/>
      <c r="B82" s="62"/>
      <c r="C82" s="62"/>
      <c r="D82" s="62"/>
      <c r="E82" s="62"/>
    </row>
    <row r="83" spans="1:5" ht="13" x14ac:dyDescent="0.15">
      <c r="A83" s="62"/>
      <c r="B83" s="62"/>
      <c r="C83" s="62"/>
      <c r="D83" s="62"/>
      <c r="E83" s="62"/>
    </row>
    <row r="84" spans="1:5" ht="13" x14ac:dyDescent="0.15">
      <c r="A84" s="62"/>
      <c r="B84" s="62"/>
      <c r="C84" s="62"/>
      <c r="D84" s="62"/>
      <c r="E84" s="62"/>
    </row>
    <row r="85" spans="1:5" ht="13" x14ac:dyDescent="0.15">
      <c r="A85" s="62"/>
      <c r="B85" s="62"/>
      <c r="C85" s="62"/>
      <c r="D85" s="62"/>
      <c r="E85" s="62"/>
    </row>
    <row r="86" spans="1:5" ht="13" x14ac:dyDescent="0.15">
      <c r="A86" s="62"/>
      <c r="B86" s="62"/>
      <c r="C86" s="62"/>
      <c r="D86" s="62"/>
      <c r="E86" s="62"/>
    </row>
    <row r="87" spans="1:5" ht="13" x14ac:dyDescent="0.15">
      <c r="A87" s="62"/>
      <c r="B87" s="62"/>
      <c r="C87" s="62"/>
      <c r="D87" s="62"/>
      <c r="E87" s="62"/>
    </row>
    <row r="88" spans="1:5" ht="13" x14ac:dyDescent="0.15">
      <c r="A88" s="62"/>
      <c r="B88" s="62"/>
      <c r="C88" s="62"/>
      <c r="D88" s="62"/>
      <c r="E88" s="62"/>
    </row>
    <row r="89" spans="1:5" ht="13" x14ac:dyDescent="0.15">
      <c r="A89" s="62"/>
      <c r="B89" s="62"/>
      <c r="C89" s="62"/>
      <c r="D89" s="62"/>
      <c r="E89" s="62"/>
    </row>
    <row r="90" spans="1:5" ht="13" x14ac:dyDescent="0.15">
      <c r="A90" s="62"/>
      <c r="B90" s="62"/>
      <c r="C90" s="62"/>
      <c r="D90" s="62"/>
      <c r="E90" s="62"/>
    </row>
    <row r="91" spans="1:5" ht="13" x14ac:dyDescent="0.15">
      <c r="A91" s="62"/>
      <c r="B91" s="62"/>
      <c r="C91" s="62"/>
      <c r="D91" s="62"/>
      <c r="E91" s="62"/>
    </row>
    <row r="92" spans="1:5" ht="13" x14ac:dyDescent="0.15">
      <c r="A92" s="62"/>
      <c r="B92" s="62"/>
      <c r="C92" s="62"/>
      <c r="D92" s="62"/>
      <c r="E92" s="62"/>
    </row>
    <row r="93" spans="1:5" ht="13" x14ac:dyDescent="0.15">
      <c r="A93" s="62"/>
      <c r="B93" s="62"/>
      <c r="C93" s="62"/>
      <c r="D93" s="62"/>
      <c r="E93" s="62"/>
    </row>
    <row r="94" spans="1:5" ht="13" x14ac:dyDescent="0.15">
      <c r="A94" s="62"/>
      <c r="B94" s="62"/>
      <c r="C94" s="62"/>
      <c r="D94" s="62"/>
      <c r="E94" s="62"/>
    </row>
    <row r="95" spans="1:5" ht="13" x14ac:dyDescent="0.15">
      <c r="A95" s="62"/>
      <c r="B95" s="62"/>
      <c r="C95" s="62"/>
      <c r="D95" s="62"/>
      <c r="E95" s="62"/>
    </row>
    <row r="96" spans="1:5" ht="13" x14ac:dyDescent="0.15">
      <c r="A96" s="62"/>
      <c r="B96" s="62"/>
      <c r="C96" s="62"/>
      <c r="D96" s="62"/>
      <c r="E96" s="62"/>
    </row>
    <row r="97" spans="1:5" ht="13" x14ac:dyDescent="0.15">
      <c r="A97" s="62"/>
      <c r="B97" s="62"/>
      <c r="C97" s="62"/>
      <c r="D97" s="62"/>
      <c r="E97" s="62"/>
    </row>
    <row r="98" spans="1:5" ht="13" x14ac:dyDescent="0.15">
      <c r="A98" s="62"/>
      <c r="B98" s="62"/>
      <c r="C98" s="62"/>
      <c r="D98" s="62"/>
      <c r="E98" s="62"/>
    </row>
    <row r="99" spans="1:5" ht="13" x14ac:dyDescent="0.15">
      <c r="A99" s="62"/>
      <c r="B99" s="62"/>
      <c r="C99" s="62"/>
      <c r="D99" s="62"/>
      <c r="E99" s="62"/>
    </row>
    <row r="100" spans="1:5" ht="13" x14ac:dyDescent="0.15">
      <c r="A100" s="62"/>
      <c r="B100" s="62"/>
      <c r="C100" s="62"/>
      <c r="D100" s="62"/>
      <c r="E100" s="62"/>
    </row>
    <row r="101" spans="1:5" ht="13" x14ac:dyDescent="0.15">
      <c r="A101" s="62"/>
      <c r="B101" s="62"/>
      <c r="C101" s="62"/>
      <c r="D101" s="62"/>
      <c r="E101" s="62"/>
    </row>
    <row r="102" spans="1:5" ht="13" x14ac:dyDescent="0.15">
      <c r="A102" s="62"/>
      <c r="B102" s="62"/>
      <c r="C102" s="62"/>
      <c r="D102" s="62"/>
      <c r="E102" s="62"/>
    </row>
    <row r="103" spans="1:5" ht="13" x14ac:dyDescent="0.15">
      <c r="A103" s="62"/>
      <c r="B103" s="62"/>
      <c r="C103" s="62"/>
      <c r="D103" s="62"/>
      <c r="E103" s="62"/>
    </row>
    <row r="104" spans="1:5" ht="13" x14ac:dyDescent="0.15">
      <c r="A104" s="62"/>
      <c r="B104" s="62"/>
      <c r="C104" s="62"/>
      <c r="D104" s="62"/>
      <c r="E104" s="62"/>
    </row>
    <row r="105" spans="1:5" ht="13" x14ac:dyDescent="0.15">
      <c r="A105" s="62"/>
      <c r="B105" s="62"/>
      <c r="C105" s="62"/>
      <c r="D105" s="62"/>
      <c r="E105" s="62"/>
    </row>
    <row r="106" spans="1:5" ht="13" x14ac:dyDescent="0.15">
      <c r="A106" s="62"/>
      <c r="B106" s="62"/>
      <c r="C106" s="62"/>
      <c r="D106" s="62"/>
      <c r="E106" s="62"/>
    </row>
    <row r="107" spans="1:5" ht="13" x14ac:dyDescent="0.15">
      <c r="A107" s="62"/>
      <c r="B107" s="62"/>
      <c r="C107" s="62"/>
      <c r="D107" s="62"/>
      <c r="E107" s="62"/>
    </row>
    <row r="108" spans="1:5" ht="13" x14ac:dyDescent="0.15">
      <c r="A108" s="62"/>
      <c r="B108" s="62"/>
      <c r="C108" s="62"/>
      <c r="D108" s="62"/>
      <c r="E108" s="62"/>
    </row>
    <row r="109" spans="1:5" ht="13" x14ac:dyDescent="0.15">
      <c r="A109" s="62"/>
      <c r="B109" s="62"/>
      <c r="C109" s="62"/>
      <c r="D109" s="62"/>
      <c r="E109" s="62"/>
    </row>
    <row r="110" spans="1:5" ht="13" x14ac:dyDescent="0.15">
      <c r="A110" s="62"/>
      <c r="B110" s="62"/>
      <c r="C110" s="62"/>
      <c r="D110" s="62"/>
      <c r="E110" s="62"/>
    </row>
    <row r="111" spans="1:5" ht="13" x14ac:dyDescent="0.15">
      <c r="A111" s="62"/>
      <c r="B111" s="62"/>
      <c r="C111" s="62"/>
      <c r="D111" s="62"/>
      <c r="E111" s="62"/>
    </row>
    <row r="112" spans="1:5" ht="13" x14ac:dyDescent="0.15">
      <c r="A112" s="62"/>
      <c r="B112" s="62"/>
      <c r="C112" s="62"/>
      <c r="D112" s="62"/>
      <c r="E112" s="62"/>
    </row>
    <row r="113" spans="1:5" ht="13" x14ac:dyDescent="0.15">
      <c r="A113" s="62"/>
      <c r="B113" s="62"/>
      <c r="C113" s="62"/>
      <c r="D113" s="62"/>
      <c r="E113" s="62"/>
    </row>
    <row r="114" spans="1:5" ht="13" x14ac:dyDescent="0.15">
      <c r="A114" s="62"/>
      <c r="B114" s="62"/>
      <c r="C114" s="62"/>
      <c r="D114" s="62"/>
      <c r="E114" s="62"/>
    </row>
    <row r="115" spans="1:5" ht="13" x14ac:dyDescent="0.15">
      <c r="A115" s="62"/>
      <c r="B115" s="62"/>
      <c r="C115" s="62"/>
      <c r="D115" s="62"/>
      <c r="E115" s="62"/>
    </row>
    <row r="116" spans="1:5" ht="13" x14ac:dyDescent="0.15">
      <c r="A116" s="62"/>
      <c r="B116" s="62"/>
      <c r="C116" s="62"/>
      <c r="D116" s="62"/>
      <c r="E116" s="62"/>
    </row>
    <row r="117" spans="1:5" ht="13" x14ac:dyDescent="0.15">
      <c r="A117" s="62"/>
      <c r="B117" s="62"/>
      <c r="C117" s="62"/>
      <c r="D117" s="62"/>
      <c r="E117" s="62"/>
    </row>
    <row r="118" spans="1:5" ht="13" x14ac:dyDescent="0.15">
      <c r="A118" s="62"/>
      <c r="B118" s="62"/>
      <c r="C118" s="62"/>
      <c r="D118" s="62"/>
      <c r="E118" s="62"/>
    </row>
    <row r="119" spans="1:5" ht="13" x14ac:dyDescent="0.15">
      <c r="A119" s="62"/>
      <c r="B119" s="62"/>
      <c r="C119" s="62"/>
      <c r="D119" s="62"/>
      <c r="E119" s="62"/>
    </row>
    <row r="120" spans="1:5" ht="13" x14ac:dyDescent="0.15">
      <c r="A120" s="62"/>
      <c r="B120" s="62"/>
      <c r="C120" s="62"/>
      <c r="D120" s="62"/>
      <c r="E120" s="62"/>
    </row>
    <row r="121" spans="1:5" ht="13" x14ac:dyDescent="0.15">
      <c r="A121" s="62"/>
      <c r="B121" s="62"/>
      <c r="C121" s="62"/>
      <c r="D121" s="62"/>
      <c r="E121" s="62"/>
    </row>
    <row r="122" spans="1:5" ht="13" x14ac:dyDescent="0.15">
      <c r="A122" s="62"/>
      <c r="B122" s="62"/>
      <c r="C122" s="62"/>
      <c r="D122" s="62"/>
      <c r="E122" s="62"/>
    </row>
    <row r="123" spans="1:5" ht="13" x14ac:dyDescent="0.15">
      <c r="A123" s="62"/>
      <c r="B123" s="62"/>
      <c r="C123" s="62"/>
      <c r="D123" s="62"/>
      <c r="E123" s="62"/>
    </row>
    <row r="124" spans="1:5" ht="13" x14ac:dyDescent="0.15">
      <c r="A124" s="62"/>
      <c r="B124" s="62"/>
      <c r="C124" s="62"/>
      <c r="D124" s="62"/>
      <c r="E124" s="62"/>
    </row>
    <row r="125" spans="1:5" ht="13" x14ac:dyDescent="0.15">
      <c r="A125" s="62"/>
      <c r="B125" s="62"/>
      <c r="C125" s="62"/>
      <c r="D125" s="62"/>
      <c r="E125" s="62"/>
    </row>
    <row r="126" spans="1:5" ht="13" x14ac:dyDescent="0.15">
      <c r="A126" s="62"/>
      <c r="B126" s="62"/>
      <c r="C126" s="62"/>
      <c r="D126" s="62"/>
      <c r="E126" s="62"/>
    </row>
    <row r="127" spans="1:5" ht="13" x14ac:dyDescent="0.15">
      <c r="A127" s="62"/>
      <c r="B127" s="62"/>
      <c r="C127" s="62"/>
      <c r="D127" s="62"/>
      <c r="E127" s="62"/>
    </row>
    <row r="128" spans="1:5" ht="13" x14ac:dyDescent="0.15">
      <c r="A128" s="62"/>
      <c r="B128" s="62"/>
      <c r="C128" s="62"/>
      <c r="D128" s="62"/>
      <c r="E128" s="62"/>
    </row>
    <row r="129" spans="1:5" ht="13" x14ac:dyDescent="0.15">
      <c r="A129" s="62"/>
      <c r="B129" s="62"/>
      <c r="C129" s="62"/>
      <c r="D129" s="62"/>
      <c r="E129" s="62"/>
    </row>
    <row r="130" spans="1:5" ht="13" x14ac:dyDescent="0.15">
      <c r="A130" s="62"/>
      <c r="B130" s="62"/>
      <c r="C130" s="62"/>
      <c r="D130" s="62"/>
      <c r="E130" s="62"/>
    </row>
    <row r="131" spans="1:5" ht="13" x14ac:dyDescent="0.15">
      <c r="A131" s="62"/>
      <c r="B131" s="62"/>
      <c r="C131" s="62"/>
      <c r="D131" s="62"/>
      <c r="E131" s="62"/>
    </row>
    <row r="132" spans="1:5" ht="13" x14ac:dyDescent="0.15">
      <c r="A132" s="62"/>
      <c r="B132" s="62"/>
      <c r="C132" s="62"/>
      <c r="D132" s="62"/>
      <c r="E132" s="62"/>
    </row>
    <row r="133" spans="1:5" ht="13" x14ac:dyDescent="0.15">
      <c r="A133" s="62"/>
      <c r="B133" s="62"/>
      <c r="C133" s="62"/>
      <c r="D133" s="62"/>
      <c r="E133" s="62"/>
    </row>
    <row r="134" spans="1:5" ht="13" x14ac:dyDescent="0.15">
      <c r="A134" s="62"/>
      <c r="B134" s="62"/>
      <c r="C134" s="62"/>
      <c r="D134" s="62"/>
      <c r="E134" s="62"/>
    </row>
    <row r="135" spans="1:5" ht="13" x14ac:dyDescent="0.15">
      <c r="A135" s="62"/>
      <c r="B135" s="62"/>
      <c r="C135" s="62"/>
      <c r="D135" s="62"/>
      <c r="E135" s="62"/>
    </row>
    <row r="136" spans="1:5" ht="13" x14ac:dyDescent="0.15">
      <c r="A136" s="62"/>
      <c r="B136" s="62"/>
      <c r="C136" s="62"/>
      <c r="D136" s="62"/>
      <c r="E136" s="62"/>
    </row>
    <row r="137" spans="1:5" ht="13" x14ac:dyDescent="0.15">
      <c r="A137" s="62"/>
      <c r="B137" s="62"/>
      <c r="C137" s="62"/>
      <c r="D137" s="62"/>
      <c r="E137" s="62"/>
    </row>
    <row r="138" spans="1:5" ht="13" x14ac:dyDescent="0.15">
      <c r="A138" s="62"/>
      <c r="B138" s="62"/>
      <c r="C138" s="62"/>
      <c r="D138" s="62"/>
      <c r="E138" s="62"/>
    </row>
    <row r="139" spans="1:5" ht="13" x14ac:dyDescent="0.15">
      <c r="A139" s="62"/>
      <c r="B139" s="62"/>
      <c r="C139" s="62"/>
      <c r="D139" s="62"/>
      <c r="E139" s="62"/>
    </row>
    <row r="140" spans="1:5" ht="13" x14ac:dyDescent="0.15">
      <c r="A140" s="62"/>
      <c r="B140" s="62"/>
      <c r="C140" s="62"/>
      <c r="D140" s="62"/>
      <c r="E140" s="62"/>
    </row>
    <row r="141" spans="1:5" ht="13" x14ac:dyDescent="0.15">
      <c r="A141" s="62"/>
      <c r="B141" s="62"/>
      <c r="C141" s="62"/>
      <c r="D141" s="62"/>
      <c r="E141" s="62"/>
    </row>
    <row r="142" spans="1:5" ht="13" x14ac:dyDescent="0.15">
      <c r="A142" s="62"/>
      <c r="B142" s="62"/>
      <c r="C142" s="62"/>
      <c r="D142" s="62"/>
      <c r="E142" s="62"/>
    </row>
    <row r="143" spans="1:5" ht="13" x14ac:dyDescent="0.15">
      <c r="A143" s="62"/>
      <c r="B143" s="62"/>
      <c r="C143" s="62"/>
      <c r="D143" s="62"/>
      <c r="E143" s="62"/>
    </row>
    <row r="144" spans="1:5" ht="13" x14ac:dyDescent="0.15">
      <c r="A144" s="62"/>
      <c r="B144" s="62"/>
      <c r="C144" s="62"/>
      <c r="D144" s="62"/>
      <c r="E144" s="62"/>
    </row>
    <row r="145" spans="1:5" ht="13" x14ac:dyDescent="0.15">
      <c r="A145" s="62"/>
      <c r="B145" s="62"/>
      <c r="C145" s="62"/>
      <c r="D145" s="62"/>
      <c r="E145" s="62"/>
    </row>
    <row r="146" spans="1:5" ht="13" x14ac:dyDescent="0.15">
      <c r="A146" s="62"/>
      <c r="B146" s="62"/>
      <c r="C146" s="62"/>
      <c r="D146" s="62"/>
      <c r="E146" s="62"/>
    </row>
    <row r="147" spans="1:5" ht="13" x14ac:dyDescent="0.15">
      <c r="A147" s="62"/>
      <c r="B147" s="62"/>
      <c r="C147" s="62"/>
      <c r="D147" s="62"/>
      <c r="E147" s="62"/>
    </row>
    <row r="148" spans="1:5" ht="13" x14ac:dyDescent="0.15">
      <c r="A148" s="62"/>
      <c r="B148" s="62"/>
      <c r="C148" s="62"/>
      <c r="D148" s="62"/>
      <c r="E148" s="62"/>
    </row>
    <row r="149" spans="1:5" ht="13" x14ac:dyDescent="0.15">
      <c r="A149" s="62"/>
      <c r="B149" s="62"/>
      <c r="C149" s="62"/>
      <c r="D149" s="62"/>
      <c r="E149" s="62"/>
    </row>
    <row r="150" spans="1:5" ht="13" x14ac:dyDescent="0.15">
      <c r="A150" s="62"/>
      <c r="B150" s="62"/>
      <c r="C150" s="62"/>
      <c r="D150" s="62"/>
      <c r="E150" s="62"/>
    </row>
    <row r="151" spans="1:5" ht="13" x14ac:dyDescent="0.15">
      <c r="A151" s="62"/>
      <c r="B151" s="62"/>
      <c r="C151" s="62"/>
      <c r="D151" s="62"/>
      <c r="E151" s="62"/>
    </row>
    <row r="152" spans="1:5" ht="13" x14ac:dyDescent="0.15">
      <c r="A152" s="62"/>
      <c r="B152" s="62"/>
      <c r="C152" s="62"/>
      <c r="D152" s="62"/>
      <c r="E152" s="62"/>
    </row>
    <row r="153" spans="1:5" ht="13" x14ac:dyDescent="0.15">
      <c r="A153" s="62"/>
      <c r="B153" s="62"/>
      <c r="C153" s="62"/>
      <c r="D153" s="62"/>
      <c r="E153" s="62"/>
    </row>
    <row r="154" spans="1:5" ht="13" x14ac:dyDescent="0.15">
      <c r="A154" s="62"/>
      <c r="B154" s="62"/>
      <c r="C154" s="62"/>
      <c r="D154" s="62"/>
      <c r="E154" s="62"/>
    </row>
    <row r="155" spans="1:5" ht="13" x14ac:dyDescent="0.15">
      <c r="A155" s="62"/>
      <c r="B155" s="62"/>
      <c r="C155" s="62"/>
      <c r="D155" s="62"/>
      <c r="E155" s="62"/>
    </row>
    <row r="156" spans="1:5" ht="13" x14ac:dyDescent="0.15">
      <c r="A156" s="62"/>
      <c r="B156" s="62"/>
      <c r="C156" s="62"/>
      <c r="D156" s="62"/>
      <c r="E156" s="62"/>
    </row>
    <row r="157" spans="1:5" ht="13" x14ac:dyDescent="0.15">
      <c r="A157" s="62"/>
      <c r="B157" s="62"/>
      <c r="C157" s="62"/>
      <c r="D157" s="62"/>
      <c r="E157" s="62"/>
    </row>
    <row r="158" spans="1:5" ht="13" x14ac:dyDescent="0.15">
      <c r="A158" s="62"/>
      <c r="B158" s="62"/>
      <c r="C158" s="62"/>
      <c r="D158" s="62"/>
      <c r="E158" s="62"/>
    </row>
    <row r="159" spans="1:5" ht="13" x14ac:dyDescent="0.15">
      <c r="A159" s="62"/>
      <c r="B159" s="62"/>
      <c r="C159" s="62"/>
      <c r="D159" s="62"/>
      <c r="E159" s="62"/>
    </row>
    <row r="160" spans="1:5" ht="13" x14ac:dyDescent="0.15">
      <c r="A160" s="62"/>
      <c r="B160" s="62"/>
      <c r="C160" s="62"/>
      <c r="D160" s="62"/>
      <c r="E160" s="62"/>
    </row>
    <row r="161" spans="1:5" ht="13" x14ac:dyDescent="0.15">
      <c r="A161" s="62"/>
      <c r="B161" s="62"/>
      <c r="C161" s="62"/>
      <c r="D161" s="62"/>
      <c r="E161" s="62"/>
    </row>
    <row r="162" spans="1:5" ht="13" x14ac:dyDescent="0.15">
      <c r="A162" s="62"/>
      <c r="B162" s="62"/>
      <c r="C162" s="62"/>
      <c r="D162" s="62"/>
      <c r="E162" s="62"/>
    </row>
    <row r="163" spans="1:5" ht="13" x14ac:dyDescent="0.15">
      <c r="A163" s="62"/>
      <c r="B163" s="62"/>
      <c r="C163" s="62"/>
      <c r="D163" s="62"/>
      <c r="E163" s="62"/>
    </row>
    <row r="164" spans="1:5" ht="13" x14ac:dyDescent="0.15">
      <c r="A164" s="62"/>
      <c r="B164" s="62"/>
      <c r="C164" s="62"/>
      <c r="D164" s="62"/>
      <c r="E164" s="62"/>
    </row>
    <row r="165" spans="1:5" ht="13" x14ac:dyDescent="0.15">
      <c r="A165" s="62"/>
      <c r="B165" s="62"/>
      <c r="C165" s="62"/>
      <c r="D165" s="62"/>
      <c r="E165" s="62"/>
    </row>
    <row r="166" spans="1:5" ht="13" x14ac:dyDescent="0.15">
      <c r="A166" s="62"/>
      <c r="B166" s="62"/>
      <c r="C166" s="62"/>
      <c r="D166" s="62"/>
      <c r="E166" s="62"/>
    </row>
    <row r="167" spans="1:5" ht="13" x14ac:dyDescent="0.15">
      <c r="A167" s="62"/>
      <c r="B167" s="62"/>
      <c r="C167" s="62"/>
      <c r="D167" s="62"/>
      <c r="E167" s="62"/>
    </row>
    <row r="168" spans="1:5" ht="13" x14ac:dyDescent="0.15">
      <c r="A168" s="62"/>
      <c r="B168" s="62"/>
      <c r="C168" s="62"/>
      <c r="D168" s="62"/>
      <c r="E168" s="62"/>
    </row>
    <row r="169" spans="1:5" ht="13" x14ac:dyDescent="0.15">
      <c r="A169" s="62"/>
      <c r="B169" s="62"/>
      <c r="C169" s="62"/>
      <c r="D169" s="62"/>
      <c r="E169" s="62"/>
    </row>
    <row r="170" spans="1:5" ht="13" x14ac:dyDescent="0.15">
      <c r="A170" s="62"/>
      <c r="B170" s="62"/>
      <c r="C170" s="62"/>
      <c r="D170" s="62"/>
      <c r="E170" s="62"/>
    </row>
    <row r="171" spans="1:5" ht="13" x14ac:dyDescent="0.15">
      <c r="A171" s="62"/>
      <c r="B171" s="62"/>
      <c r="C171" s="62"/>
      <c r="D171" s="62"/>
      <c r="E171" s="62"/>
    </row>
    <row r="172" spans="1:5" ht="13" x14ac:dyDescent="0.15">
      <c r="A172" s="62"/>
      <c r="B172" s="62"/>
      <c r="C172" s="62"/>
      <c r="D172" s="62"/>
      <c r="E172" s="62"/>
    </row>
    <row r="173" spans="1:5" ht="13" x14ac:dyDescent="0.15">
      <c r="A173" s="62"/>
      <c r="B173" s="62"/>
      <c r="C173" s="62"/>
      <c r="D173" s="62"/>
      <c r="E173" s="62"/>
    </row>
    <row r="174" spans="1:5" ht="13" x14ac:dyDescent="0.15">
      <c r="A174" s="62"/>
      <c r="B174" s="62"/>
      <c r="C174" s="62"/>
      <c r="D174" s="62"/>
      <c r="E174" s="62"/>
    </row>
    <row r="175" spans="1:5" ht="13" x14ac:dyDescent="0.15">
      <c r="A175" s="62"/>
      <c r="B175" s="62"/>
      <c r="C175" s="62"/>
      <c r="D175" s="62"/>
      <c r="E175" s="62"/>
    </row>
    <row r="176" spans="1:5" ht="13" x14ac:dyDescent="0.15">
      <c r="A176" s="62"/>
      <c r="B176" s="62"/>
      <c r="C176" s="62"/>
      <c r="D176" s="62"/>
      <c r="E176" s="62"/>
    </row>
    <row r="177" spans="1:5" ht="13" x14ac:dyDescent="0.15">
      <c r="A177" s="62"/>
      <c r="B177" s="62"/>
      <c r="C177" s="62"/>
      <c r="D177" s="62"/>
      <c r="E177" s="62"/>
    </row>
    <row r="178" spans="1:5" ht="13" x14ac:dyDescent="0.15">
      <c r="A178" s="62"/>
      <c r="B178" s="62"/>
      <c r="C178" s="62"/>
      <c r="D178" s="62"/>
      <c r="E178" s="62"/>
    </row>
    <row r="179" spans="1:5" ht="13" x14ac:dyDescent="0.15">
      <c r="A179" s="62"/>
      <c r="B179" s="62"/>
      <c r="C179" s="62"/>
      <c r="D179" s="62"/>
      <c r="E179" s="62"/>
    </row>
    <row r="180" spans="1:5" ht="13" x14ac:dyDescent="0.15">
      <c r="A180" s="62"/>
      <c r="B180" s="62"/>
      <c r="C180" s="62"/>
      <c r="D180" s="62"/>
      <c r="E180" s="62"/>
    </row>
    <row r="181" spans="1:5" ht="13" x14ac:dyDescent="0.15">
      <c r="A181" s="62"/>
      <c r="B181" s="62"/>
      <c r="C181" s="62"/>
      <c r="D181" s="62"/>
      <c r="E181" s="62"/>
    </row>
    <row r="182" spans="1:5" ht="13" x14ac:dyDescent="0.15">
      <c r="A182" s="62"/>
      <c r="B182" s="62"/>
      <c r="C182" s="62"/>
      <c r="D182" s="62"/>
      <c r="E182" s="62"/>
    </row>
    <row r="183" spans="1:5" ht="13" x14ac:dyDescent="0.15">
      <c r="A183" s="62"/>
      <c r="B183" s="62"/>
      <c r="C183" s="62"/>
      <c r="D183" s="62"/>
      <c r="E183" s="62"/>
    </row>
    <row r="184" spans="1:5" ht="13" x14ac:dyDescent="0.15">
      <c r="A184" s="62"/>
      <c r="B184" s="62"/>
      <c r="C184" s="62"/>
      <c r="D184" s="62"/>
      <c r="E184" s="62"/>
    </row>
    <row r="185" spans="1:5" ht="13" x14ac:dyDescent="0.15">
      <c r="A185" s="62"/>
      <c r="B185" s="62"/>
      <c r="C185" s="62"/>
      <c r="D185" s="62"/>
      <c r="E185" s="62"/>
    </row>
    <row r="186" spans="1:5" ht="13" x14ac:dyDescent="0.15">
      <c r="A186" s="62"/>
      <c r="B186" s="62"/>
      <c r="C186" s="62"/>
      <c r="D186" s="62"/>
      <c r="E186" s="62"/>
    </row>
    <row r="187" spans="1:5" ht="13" x14ac:dyDescent="0.15">
      <c r="A187" s="62"/>
      <c r="B187" s="62"/>
      <c r="C187" s="62"/>
      <c r="D187" s="62"/>
      <c r="E187" s="62"/>
    </row>
    <row r="188" spans="1:5" ht="13" x14ac:dyDescent="0.15">
      <c r="A188" s="62"/>
      <c r="B188" s="62"/>
      <c r="C188" s="62"/>
      <c r="D188" s="62"/>
      <c r="E188" s="62"/>
    </row>
    <row r="189" spans="1:5" ht="13" x14ac:dyDescent="0.15">
      <c r="A189" s="62"/>
      <c r="B189" s="62"/>
      <c r="C189" s="62"/>
      <c r="D189" s="62"/>
      <c r="E189" s="62"/>
    </row>
    <row r="190" spans="1:5" ht="13" x14ac:dyDescent="0.15">
      <c r="A190" s="62"/>
      <c r="B190" s="62"/>
      <c r="C190" s="62"/>
      <c r="D190" s="62"/>
      <c r="E190" s="62"/>
    </row>
    <row r="191" spans="1:5" ht="13" x14ac:dyDescent="0.15">
      <c r="A191" s="62"/>
      <c r="B191" s="62"/>
      <c r="C191" s="62"/>
      <c r="D191" s="62"/>
      <c r="E191" s="62"/>
    </row>
    <row r="192" spans="1:5" ht="13" x14ac:dyDescent="0.15">
      <c r="A192" s="62"/>
      <c r="B192" s="62"/>
      <c r="C192" s="62"/>
      <c r="D192" s="62"/>
      <c r="E192" s="62"/>
    </row>
    <row r="193" spans="1:5" ht="13" x14ac:dyDescent="0.15">
      <c r="A193" s="62"/>
      <c r="B193" s="62"/>
      <c r="C193" s="62"/>
      <c r="D193" s="62"/>
      <c r="E193" s="62"/>
    </row>
    <row r="194" spans="1:5" ht="13" x14ac:dyDescent="0.15">
      <c r="A194" s="62"/>
      <c r="B194" s="62"/>
      <c r="C194" s="62"/>
      <c r="D194" s="62"/>
      <c r="E194" s="62"/>
    </row>
    <row r="195" spans="1:5" ht="13" x14ac:dyDescent="0.15">
      <c r="A195" s="62"/>
      <c r="B195" s="62"/>
      <c r="C195" s="62"/>
      <c r="D195" s="62"/>
      <c r="E195" s="62"/>
    </row>
    <row r="196" spans="1:5" ht="13" x14ac:dyDescent="0.15">
      <c r="A196" s="62"/>
      <c r="B196" s="62"/>
      <c r="C196" s="62"/>
      <c r="D196" s="62"/>
      <c r="E196" s="62"/>
    </row>
    <row r="197" spans="1:5" ht="13" x14ac:dyDescent="0.15">
      <c r="A197" s="62"/>
      <c r="B197" s="62"/>
      <c r="C197" s="62"/>
      <c r="D197" s="62"/>
      <c r="E197" s="62"/>
    </row>
    <row r="198" spans="1:5" ht="13" x14ac:dyDescent="0.15">
      <c r="A198" s="62"/>
      <c r="B198" s="62"/>
      <c r="C198" s="62"/>
      <c r="D198" s="62"/>
      <c r="E198" s="62"/>
    </row>
    <row r="199" spans="1:5" ht="13" x14ac:dyDescent="0.15">
      <c r="A199" s="62"/>
      <c r="B199" s="62"/>
      <c r="C199" s="62"/>
      <c r="D199" s="62"/>
      <c r="E199" s="62"/>
    </row>
    <row r="200" spans="1:5" ht="13" x14ac:dyDescent="0.15">
      <c r="A200" s="62"/>
      <c r="B200" s="62"/>
      <c r="C200" s="62"/>
      <c r="D200" s="62"/>
      <c r="E200" s="62"/>
    </row>
    <row r="201" spans="1:5" ht="13" x14ac:dyDescent="0.15">
      <c r="A201" s="62"/>
      <c r="B201" s="62"/>
      <c r="C201" s="62"/>
      <c r="D201" s="62"/>
      <c r="E201" s="62"/>
    </row>
    <row r="202" spans="1:5" ht="13" x14ac:dyDescent="0.15">
      <c r="A202" s="62"/>
      <c r="B202" s="62"/>
      <c r="C202" s="62"/>
      <c r="D202" s="62"/>
      <c r="E202" s="62"/>
    </row>
    <row r="203" spans="1:5" ht="13" x14ac:dyDescent="0.15">
      <c r="A203" s="62"/>
      <c r="B203" s="62"/>
      <c r="C203" s="62"/>
      <c r="D203" s="62"/>
      <c r="E203" s="62"/>
    </row>
    <row r="204" spans="1:5" ht="13" x14ac:dyDescent="0.15">
      <c r="A204" s="62"/>
      <c r="B204" s="62"/>
      <c r="C204" s="62"/>
      <c r="D204" s="62"/>
      <c r="E204" s="62"/>
    </row>
    <row r="205" spans="1:5" ht="13" x14ac:dyDescent="0.15">
      <c r="A205" s="62"/>
      <c r="B205" s="62"/>
      <c r="C205" s="62"/>
      <c r="D205" s="62"/>
      <c r="E205" s="62"/>
    </row>
    <row r="206" spans="1:5" ht="13" x14ac:dyDescent="0.15">
      <c r="A206" s="62"/>
      <c r="B206" s="62"/>
      <c r="C206" s="62"/>
      <c r="D206" s="62"/>
      <c r="E206" s="62"/>
    </row>
    <row r="207" spans="1:5" ht="13" x14ac:dyDescent="0.15">
      <c r="A207" s="62"/>
      <c r="B207" s="62"/>
      <c r="C207" s="62"/>
      <c r="D207" s="62"/>
      <c r="E207" s="62"/>
    </row>
    <row r="208" spans="1:5" ht="13" x14ac:dyDescent="0.15">
      <c r="A208" s="62"/>
      <c r="B208" s="62"/>
      <c r="C208" s="62"/>
      <c r="D208" s="62"/>
      <c r="E208" s="62"/>
    </row>
    <row r="209" spans="1:5" ht="13" x14ac:dyDescent="0.15">
      <c r="A209" s="62"/>
      <c r="B209" s="62"/>
      <c r="C209" s="62"/>
      <c r="D209" s="62"/>
      <c r="E209" s="62"/>
    </row>
    <row r="210" spans="1:5" ht="13" x14ac:dyDescent="0.15">
      <c r="A210" s="62"/>
      <c r="B210" s="62"/>
      <c r="C210" s="62"/>
      <c r="D210" s="62"/>
      <c r="E210" s="62"/>
    </row>
    <row r="211" spans="1:5" ht="13" x14ac:dyDescent="0.15">
      <c r="A211" s="62"/>
      <c r="B211" s="62"/>
      <c r="C211" s="62"/>
      <c r="D211" s="62"/>
      <c r="E211" s="62"/>
    </row>
    <row r="212" spans="1:5" ht="13" x14ac:dyDescent="0.15">
      <c r="A212" s="62"/>
      <c r="B212" s="62"/>
      <c r="C212" s="62"/>
      <c r="D212" s="62"/>
      <c r="E212" s="62"/>
    </row>
    <row r="213" spans="1:5" ht="13" x14ac:dyDescent="0.15">
      <c r="A213" s="62"/>
      <c r="B213" s="62"/>
      <c r="C213" s="62"/>
      <c r="D213" s="62"/>
      <c r="E213" s="62"/>
    </row>
    <row r="214" spans="1:5" ht="13" x14ac:dyDescent="0.15">
      <c r="A214" s="62"/>
      <c r="B214" s="62"/>
      <c r="C214" s="62"/>
      <c r="D214" s="62"/>
      <c r="E214" s="62"/>
    </row>
    <row r="215" spans="1:5" ht="13" x14ac:dyDescent="0.15">
      <c r="A215" s="62"/>
      <c r="B215" s="62"/>
      <c r="C215" s="62"/>
      <c r="D215" s="62"/>
      <c r="E215" s="62"/>
    </row>
    <row r="216" spans="1:5" ht="13" x14ac:dyDescent="0.15">
      <c r="A216" s="62"/>
      <c r="B216" s="62"/>
      <c r="C216" s="62"/>
      <c r="D216" s="62"/>
      <c r="E216" s="62"/>
    </row>
    <row r="217" spans="1:5" ht="13" x14ac:dyDescent="0.15">
      <c r="A217" s="62"/>
      <c r="B217" s="62"/>
      <c r="C217" s="62"/>
      <c r="D217" s="62"/>
      <c r="E217" s="62"/>
    </row>
    <row r="218" spans="1:5" ht="13" x14ac:dyDescent="0.15">
      <c r="A218" s="62"/>
      <c r="B218" s="62"/>
      <c r="C218" s="62"/>
      <c r="D218" s="62"/>
      <c r="E218" s="62"/>
    </row>
    <row r="219" spans="1:5" ht="13" x14ac:dyDescent="0.15">
      <c r="A219" s="62"/>
      <c r="B219" s="62"/>
      <c r="C219" s="62"/>
      <c r="D219" s="62"/>
      <c r="E219" s="62"/>
    </row>
    <row r="220" spans="1:5" ht="13" x14ac:dyDescent="0.15">
      <c r="A220" s="62"/>
      <c r="B220" s="62"/>
      <c r="C220" s="62"/>
      <c r="D220" s="62"/>
      <c r="E220" s="62"/>
    </row>
    <row r="221" spans="1:5" ht="13" x14ac:dyDescent="0.15">
      <c r="A221" s="62"/>
      <c r="B221" s="62"/>
      <c r="C221" s="62"/>
      <c r="D221" s="62"/>
      <c r="E221" s="62"/>
    </row>
    <row r="222" spans="1:5" ht="13" x14ac:dyDescent="0.15">
      <c r="A222" s="62"/>
      <c r="B222" s="62"/>
      <c r="C222" s="62"/>
      <c r="D222" s="62"/>
      <c r="E222" s="62"/>
    </row>
    <row r="223" spans="1:5" ht="13" x14ac:dyDescent="0.15">
      <c r="A223" s="62"/>
      <c r="B223" s="62"/>
      <c r="C223" s="62"/>
      <c r="D223" s="62"/>
      <c r="E223" s="62"/>
    </row>
    <row r="224" spans="1:5" ht="13" x14ac:dyDescent="0.15">
      <c r="A224" s="62"/>
      <c r="B224" s="62"/>
      <c r="C224" s="62"/>
      <c r="D224" s="62"/>
      <c r="E224" s="62"/>
    </row>
    <row r="225" spans="1:5" ht="13" x14ac:dyDescent="0.15">
      <c r="A225" s="62"/>
      <c r="B225" s="62"/>
      <c r="C225" s="62"/>
      <c r="D225" s="62"/>
      <c r="E225" s="62"/>
    </row>
    <row r="226" spans="1:5" ht="13" x14ac:dyDescent="0.15">
      <c r="A226" s="62"/>
      <c r="B226" s="62"/>
      <c r="C226" s="62"/>
      <c r="D226" s="62"/>
      <c r="E226" s="62"/>
    </row>
    <row r="227" spans="1:5" ht="13" x14ac:dyDescent="0.15">
      <c r="A227" s="62"/>
      <c r="B227" s="62"/>
      <c r="C227" s="62"/>
      <c r="D227" s="62"/>
      <c r="E227" s="62"/>
    </row>
    <row r="228" spans="1:5" ht="13" x14ac:dyDescent="0.15">
      <c r="A228" s="62"/>
      <c r="B228" s="62"/>
      <c r="C228" s="62"/>
      <c r="D228" s="62"/>
      <c r="E228" s="62"/>
    </row>
    <row r="229" spans="1:5" ht="13" x14ac:dyDescent="0.15">
      <c r="A229" s="62"/>
      <c r="B229" s="62"/>
      <c r="C229" s="62"/>
      <c r="D229" s="62"/>
      <c r="E229" s="62"/>
    </row>
    <row r="230" spans="1:5" ht="13" x14ac:dyDescent="0.15">
      <c r="A230" s="62"/>
      <c r="B230" s="62"/>
      <c r="C230" s="62"/>
      <c r="D230" s="62"/>
      <c r="E230" s="62"/>
    </row>
    <row r="231" spans="1:5" ht="13" x14ac:dyDescent="0.15">
      <c r="A231" s="62"/>
      <c r="B231" s="62"/>
      <c r="C231" s="62"/>
      <c r="D231" s="62"/>
      <c r="E231" s="62"/>
    </row>
    <row r="232" spans="1:5" ht="13" x14ac:dyDescent="0.15">
      <c r="A232" s="62"/>
      <c r="B232" s="62"/>
      <c r="C232" s="62"/>
      <c r="D232" s="62"/>
      <c r="E232" s="62"/>
    </row>
    <row r="233" spans="1:5" ht="13" x14ac:dyDescent="0.15">
      <c r="A233" s="62"/>
      <c r="B233" s="62"/>
      <c r="C233" s="62"/>
      <c r="D233" s="62"/>
      <c r="E233" s="62"/>
    </row>
    <row r="234" spans="1:5" ht="13" x14ac:dyDescent="0.15">
      <c r="A234" s="62"/>
      <c r="B234" s="62"/>
      <c r="C234" s="62"/>
      <c r="D234" s="62"/>
      <c r="E234" s="62"/>
    </row>
    <row r="235" spans="1:5" ht="13" x14ac:dyDescent="0.15">
      <c r="A235" s="62"/>
      <c r="B235" s="62"/>
      <c r="C235" s="62"/>
      <c r="D235" s="62"/>
      <c r="E235" s="62"/>
    </row>
    <row r="236" spans="1:5" ht="13" x14ac:dyDescent="0.15">
      <c r="A236" s="62"/>
      <c r="B236" s="62"/>
      <c r="C236" s="62"/>
      <c r="D236" s="62"/>
      <c r="E236" s="62"/>
    </row>
    <row r="237" spans="1:5" ht="13" x14ac:dyDescent="0.15">
      <c r="A237" s="62"/>
      <c r="B237" s="62"/>
      <c r="C237" s="62"/>
      <c r="D237" s="62"/>
      <c r="E237" s="62"/>
    </row>
    <row r="238" spans="1:5" ht="13" x14ac:dyDescent="0.15">
      <c r="A238" s="62"/>
      <c r="B238" s="62"/>
      <c r="C238" s="62"/>
      <c r="D238" s="62"/>
      <c r="E238" s="62"/>
    </row>
    <row r="239" spans="1:5" ht="13" x14ac:dyDescent="0.15">
      <c r="A239" s="62"/>
      <c r="B239" s="62"/>
      <c r="C239" s="62"/>
      <c r="D239" s="62"/>
      <c r="E239" s="62"/>
    </row>
    <row r="240" spans="1:5" ht="13" x14ac:dyDescent="0.15">
      <c r="A240" s="62"/>
      <c r="B240" s="62"/>
      <c r="C240" s="62"/>
      <c r="D240" s="62"/>
      <c r="E240" s="62"/>
    </row>
    <row r="241" spans="1:5" ht="13" x14ac:dyDescent="0.15">
      <c r="A241" s="62"/>
      <c r="B241" s="62"/>
      <c r="C241" s="62"/>
      <c r="D241" s="62"/>
      <c r="E241" s="62"/>
    </row>
    <row r="242" spans="1:5" ht="13" x14ac:dyDescent="0.15">
      <c r="A242" s="62"/>
      <c r="B242" s="62"/>
      <c r="C242" s="62"/>
      <c r="D242" s="62"/>
      <c r="E242" s="62"/>
    </row>
    <row r="243" spans="1:5" ht="13" x14ac:dyDescent="0.15">
      <c r="A243" s="62"/>
      <c r="B243" s="62"/>
      <c r="C243" s="62"/>
      <c r="D243" s="62"/>
      <c r="E243" s="62"/>
    </row>
    <row r="244" spans="1:5" ht="13" x14ac:dyDescent="0.15">
      <c r="A244" s="62"/>
      <c r="B244" s="62"/>
      <c r="C244" s="62"/>
      <c r="D244" s="62"/>
      <c r="E244" s="62"/>
    </row>
    <row r="245" spans="1:5" ht="13" x14ac:dyDescent="0.15">
      <c r="A245" s="62"/>
      <c r="B245" s="62"/>
      <c r="C245" s="62"/>
      <c r="D245" s="62"/>
      <c r="E245" s="62"/>
    </row>
    <row r="246" spans="1:5" ht="13" x14ac:dyDescent="0.15">
      <c r="A246" s="62"/>
      <c r="B246" s="62"/>
      <c r="C246" s="62"/>
      <c r="D246" s="62"/>
      <c r="E246" s="62"/>
    </row>
    <row r="247" spans="1:5" ht="13" x14ac:dyDescent="0.15">
      <c r="A247" s="62"/>
      <c r="B247" s="62"/>
      <c r="C247" s="62"/>
      <c r="D247" s="62"/>
      <c r="E247" s="62"/>
    </row>
    <row r="248" spans="1:5" ht="13" x14ac:dyDescent="0.15">
      <c r="A248" s="62"/>
      <c r="B248" s="62"/>
      <c r="C248" s="62"/>
      <c r="D248" s="62"/>
      <c r="E248" s="62"/>
    </row>
    <row r="249" spans="1:5" ht="13" x14ac:dyDescent="0.15">
      <c r="A249" s="62"/>
      <c r="B249" s="62"/>
      <c r="C249" s="62"/>
      <c r="D249" s="62"/>
      <c r="E249" s="62"/>
    </row>
    <row r="250" spans="1:5" ht="13" x14ac:dyDescent="0.15">
      <c r="A250" s="62"/>
      <c r="B250" s="62"/>
      <c r="C250" s="62"/>
      <c r="D250" s="62"/>
      <c r="E250" s="62"/>
    </row>
    <row r="251" spans="1:5" ht="13" x14ac:dyDescent="0.15">
      <c r="A251" s="62"/>
      <c r="B251" s="62"/>
      <c r="C251" s="62"/>
      <c r="D251" s="62"/>
      <c r="E251" s="62"/>
    </row>
    <row r="252" spans="1:5" ht="13" x14ac:dyDescent="0.15">
      <c r="A252" s="62"/>
      <c r="B252" s="62"/>
      <c r="C252" s="62"/>
      <c r="D252" s="62"/>
      <c r="E252" s="62"/>
    </row>
    <row r="253" spans="1:5" ht="13" x14ac:dyDescent="0.15">
      <c r="A253" s="62"/>
      <c r="B253" s="62"/>
      <c r="C253" s="62"/>
      <c r="D253" s="62"/>
      <c r="E253" s="62"/>
    </row>
    <row r="254" spans="1:5" ht="13" x14ac:dyDescent="0.15">
      <c r="A254" s="62"/>
      <c r="B254" s="62"/>
      <c r="C254" s="62"/>
      <c r="D254" s="62"/>
      <c r="E254" s="62"/>
    </row>
    <row r="255" spans="1:5" ht="13" x14ac:dyDescent="0.15">
      <c r="A255" s="62"/>
      <c r="B255" s="62"/>
      <c r="C255" s="62"/>
      <c r="D255" s="62"/>
      <c r="E255" s="62"/>
    </row>
    <row r="256" spans="1:5" ht="13" x14ac:dyDescent="0.15">
      <c r="A256" s="62"/>
      <c r="B256" s="62"/>
      <c r="C256" s="62"/>
      <c r="D256" s="62"/>
      <c r="E256" s="62"/>
    </row>
    <row r="257" spans="1:5" ht="13" x14ac:dyDescent="0.15">
      <c r="A257" s="62"/>
      <c r="B257" s="62"/>
      <c r="C257" s="62"/>
      <c r="D257" s="62"/>
      <c r="E257" s="62"/>
    </row>
    <row r="258" spans="1:5" ht="13" x14ac:dyDescent="0.15">
      <c r="A258" s="62"/>
      <c r="B258" s="62"/>
      <c r="C258" s="62"/>
      <c r="D258" s="62"/>
      <c r="E258" s="62"/>
    </row>
    <row r="259" spans="1:5" ht="13" x14ac:dyDescent="0.15">
      <c r="A259" s="62"/>
      <c r="B259" s="62"/>
      <c r="C259" s="62"/>
      <c r="D259" s="62"/>
      <c r="E259" s="62"/>
    </row>
    <row r="260" spans="1:5" ht="13" x14ac:dyDescent="0.15">
      <c r="A260" s="62"/>
      <c r="B260" s="62"/>
      <c r="C260" s="62"/>
      <c r="D260" s="62"/>
      <c r="E260" s="62"/>
    </row>
    <row r="261" spans="1:5" ht="13" x14ac:dyDescent="0.15">
      <c r="A261" s="62"/>
      <c r="B261" s="62"/>
      <c r="C261" s="62"/>
      <c r="D261" s="62"/>
      <c r="E261" s="62"/>
    </row>
    <row r="262" spans="1:5" ht="13" x14ac:dyDescent="0.15">
      <c r="A262" s="62"/>
      <c r="B262" s="62"/>
      <c r="C262" s="62"/>
      <c r="D262" s="62"/>
      <c r="E262" s="62"/>
    </row>
    <row r="263" spans="1:5" ht="13" x14ac:dyDescent="0.15">
      <c r="A263" s="62"/>
      <c r="B263" s="62"/>
      <c r="C263" s="62"/>
      <c r="D263" s="62"/>
      <c r="E263" s="62"/>
    </row>
    <row r="264" spans="1:5" ht="13" x14ac:dyDescent="0.15">
      <c r="A264" s="62"/>
      <c r="B264" s="62"/>
      <c r="C264" s="62"/>
      <c r="D264" s="62"/>
      <c r="E264" s="62"/>
    </row>
    <row r="265" spans="1:5" ht="13" x14ac:dyDescent="0.15">
      <c r="A265" s="62"/>
      <c r="B265" s="62"/>
      <c r="C265" s="62"/>
      <c r="D265" s="62"/>
      <c r="E265" s="62"/>
    </row>
    <row r="266" spans="1:5" ht="13" x14ac:dyDescent="0.15">
      <c r="A266" s="62"/>
      <c r="B266" s="62"/>
      <c r="C266" s="62"/>
      <c r="D266" s="62"/>
      <c r="E266" s="62"/>
    </row>
    <row r="267" spans="1:5" ht="13" x14ac:dyDescent="0.15">
      <c r="A267" s="62"/>
      <c r="B267" s="62"/>
      <c r="C267" s="62"/>
      <c r="D267" s="62"/>
      <c r="E267" s="62"/>
    </row>
    <row r="268" spans="1:5" ht="13" x14ac:dyDescent="0.15">
      <c r="A268" s="62"/>
      <c r="B268" s="62"/>
      <c r="C268" s="62"/>
      <c r="D268" s="62"/>
      <c r="E268" s="62"/>
    </row>
    <row r="269" spans="1:5" ht="13" x14ac:dyDescent="0.15">
      <c r="A269" s="62"/>
      <c r="B269" s="62"/>
      <c r="C269" s="62"/>
      <c r="D269" s="62"/>
      <c r="E269" s="62"/>
    </row>
    <row r="270" spans="1:5" ht="13" x14ac:dyDescent="0.15">
      <c r="A270" s="62"/>
      <c r="B270" s="62"/>
      <c r="C270" s="62"/>
      <c r="D270" s="62"/>
      <c r="E270" s="62"/>
    </row>
    <row r="271" spans="1:5" ht="13" x14ac:dyDescent="0.15">
      <c r="A271" s="62"/>
      <c r="B271" s="62"/>
      <c r="C271" s="62"/>
      <c r="D271" s="62"/>
      <c r="E271" s="62"/>
    </row>
    <row r="272" spans="1:5" ht="13" x14ac:dyDescent="0.15">
      <c r="A272" s="62"/>
      <c r="B272" s="62"/>
      <c r="C272" s="62"/>
      <c r="D272" s="62"/>
      <c r="E272" s="62"/>
    </row>
    <row r="273" spans="1:5" ht="13" x14ac:dyDescent="0.15">
      <c r="A273" s="62"/>
      <c r="B273" s="62"/>
      <c r="C273" s="62"/>
      <c r="D273" s="62"/>
      <c r="E273" s="62"/>
    </row>
    <row r="274" spans="1:5" ht="13" x14ac:dyDescent="0.15">
      <c r="A274" s="62"/>
      <c r="B274" s="62"/>
      <c r="C274" s="62"/>
      <c r="D274" s="62"/>
      <c r="E274" s="62"/>
    </row>
    <row r="275" spans="1:5" ht="13" x14ac:dyDescent="0.15">
      <c r="A275" s="62"/>
      <c r="B275" s="62"/>
      <c r="C275" s="62"/>
      <c r="D275" s="62"/>
      <c r="E275" s="62"/>
    </row>
    <row r="276" spans="1:5" ht="13" x14ac:dyDescent="0.15">
      <c r="A276" s="62"/>
      <c r="B276" s="62"/>
      <c r="C276" s="62"/>
      <c r="D276" s="62"/>
      <c r="E276" s="62"/>
    </row>
    <row r="277" spans="1:5" ht="13" x14ac:dyDescent="0.15">
      <c r="A277" s="62"/>
      <c r="B277" s="62"/>
      <c r="C277" s="62"/>
      <c r="D277" s="62"/>
      <c r="E277" s="62"/>
    </row>
    <row r="278" spans="1:5" ht="13" x14ac:dyDescent="0.15">
      <c r="A278" s="62"/>
      <c r="B278" s="62"/>
      <c r="C278" s="62"/>
      <c r="D278" s="62"/>
      <c r="E278" s="62"/>
    </row>
    <row r="279" spans="1:5" ht="13" x14ac:dyDescent="0.15">
      <c r="A279" s="62"/>
      <c r="B279" s="62"/>
      <c r="C279" s="62"/>
      <c r="D279" s="62"/>
      <c r="E279" s="62"/>
    </row>
    <row r="280" spans="1:5" ht="13" x14ac:dyDescent="0.15">
      <c r="A280" s="62"/>
      <c r="B280" s="62"/>
      <c r="C280" s="62"/>
      <c r="D280" s="62"/>
      <c r="E280" s="62"/>
    </row>
    <row r="281" spans="1:5" ht="13" x14ac:dyDescent="0.15">
      <c r="A281" s="62"/>
      <c r="B281" s="62"/>
      <c r="C281" s="62"/>
      <c r="D281" s="62"/>
      <c r="E281" s="62"/>
    </row>
    <row r="282" spans="1:5" ht="13" x14ac:dyDescent="0.15">
      <c r="A282" s="62"/>
      <c r="B282" s="62"/>
      <c r="C282" s="62"/>
      <c r="D282" s="62"/>
      <c r="E282" s="62"/>
    </row>
    <row r="283" spans="1:5" ht="13" x14ac:dyDescent="0.15">
      <c r="A283" s="62"/>
      <c r="B283" s="62"/>
      <c r="C283" s="62"/>
      <c r="D283" s="62"/>
      <c r="E283" s="62"/>
    </row>
    <row r="284" spans="1:5" ht="13" x14ac:dyDescent="0.15">
      <c r="A284" s="62"/>
      <c r="B284" s="62"/>
      <c r="C284" s="62"/>
      <c r="D284" s="62"/>
      <c r="E284" s="62"/>
    </row>
    <row r="285" spans="1:5" ht="13" x14ac:dyDescent="0.15">
      <c r="A285" s="62"/>
      <c r="B285" s="62"/>
      <c r="C285" s="62"/>
      <c r="D285" s="62"/>
      <c r="E285" s="62"/>
    </row>
    <row r="286" spans="1:5" ht="13" x14ac:dyDescent="0.15">
      <c r="A286" s="62"/>
      <c r="B286" s="62"/>
      <c r="C286" s="62"/>
      <c r="D286" s="62"/>
      <c r="E286" s="62"/>
    </row>
    <row r="287" spans="1:5" ht="13" x14ac:dyDescent="0.15">
      <c r="A287" s="62"/>
      <c r="B287" s="62"/>
      <c r="C287" s="62"/>
      <c r="D287" s="62"/>
      <c r="E287" s="62"/>
    </row>
    <row r="288" spans="1:5" ht="13" x14ac:dyDescent="0.15">
      <c r="A288" s="62"/>
      <c r="B288" s="62"/>
      <c r="C288" s="62"/>
      <c r="D288" s="62"/>
      <c r="E288" s="62"/>
    </row>
    <row r="289" spans="1:5" ht="13" x14ac:dyDescent="0.15">
      <c r="A289" s="62"/>
      <c r="B289" s="62"/>
      <c r="C289" s="62"/>
      <c r="D289" s="62"/>
      <c r="E289" s="62"/>
    </row>
    <row r="290" spans="1:5" ht="13" x14ac:dyDescent="0.15">
      <c r="A290" s="62"/>
      <c r="B290" s="62"/>
      <c r="C290" s="62"/>
      <c r="D290" s="62"/>
      <c r="E290" s="62"/>
    </row>
    <row r="291" spans="1:5" ht="13" x14ac:dyDescent="0.15">
      <c r="A291" s="62"/>
      <c r="B291" s="62"/>
      <c r="C291" s="62"/>
      <c r="D291" s="62"/>
      <c r="E291" s="62"/>
    </row>
    <row r="292" spans="1:5" ht="13" x14ac:dyDescent="0.15">
      <c r="A292" s="62"/>
      <c r="B292" s="62"/>
      <c r="C292" s="62"/>
      <c r="D292" s="62"/>
      <c r="E292" s="62"/>
    </row>
    <row r="293" spans="1:5" ht="13" x14ac:dyDescent="0.15">
      <c r="A293" s="62"/>
      <c r="B293" s="62"/>
      <c r="C293" s="62"/>
      <c r="D293" s="62"/>
      <c r="E293" s="62"/>
    </row>
    <row r="294" spans="1:5" ht="13" x14ac:dyDescent="0.15">
      <c r="A294" s="62"/>
      <c r="B294" s="62"/>
      <c r="C294" s="62"/>
      <c r="D294" s="62"/>
      <c r="E294" s="62"/>
    </row>
    <row r="295" spans="1:5" ht="13" x14ac:dyDescent="0.15">
      <c r="A295" s="62"/>
      <c r="B295" s="62"/>
      <c r="C295" s="62"/>
      <c r="D295" s="62"/>
      <c r="E295" s="62"/>
    </row>
    <row r="296" spans="1:5" ht="13" x14ac:dyDescent="0.15">
      <c r="A296" s="62"/>
      <c r="B296" s="62"/>
      <c r="C296" s="62"/>
      <c r="D296" s="62"/>
      <c r="E296" s="62"/>
    </row>
    <row r="297" spans="1:5" ht="13" x14ac:dyDescent="0.15">
      <c r="A297" s="62"/>
      <c r="B297" s="62"/>
      <c r="C297" s="62"/>
      <c r="D297" s="62"/>
      <c r="E297" s="62"/>
    </row>
    <row r="298" spans="1:5" ht="13" x14ac:dyDescent="0.15">
      <c r="A298" s="62"/>
      <c r="B298" s="62"/>
      <c r="C298" s="62"/>
      <c r="D298" s="62"/>
      <c r="E298" s="62"/>
    </row>
    <row r="299" spans="1:5" ht="13" x14ac:dyDescent="0.15">
      <c r="A299" s="62"/>
      <c r="B299" s="62"/>
      <c r="C299" s="62"/>
      <c r="D299" s="62"/>
      <c r="E299" s="62"/>
    </row>
    <row r="300" spans="1:5" ht="13" x14ac:dyDescent="0.15">
      <c r="A300" s="62"/>
      <c r="B300" s="62"/>
      <c r="C300" s="62"/>
      <c r="D300" s="62"/>
      <c r="E300" s="62"/>
    </row>
    <row r="301" spans="1:5" ht="13" x14ac:dyDescent="0.15">
      <c r="A301" s="62"/>
      <c r="B301" s="62"/>
      <c r="C301" s="62"/>
      <c r="D301" s="62"/>
      <c r="E301" s="62"/>
    </row>
    <row r="302" spans="1:5" ht="13" x14ac:dyDescent="0.15">
      <c r="A302" s="62"/>
      <c r="B302" s="62"/>
      <c r="C302" s="62"/>
      <c r="D302" s="62"/>
      <c r="E302" s="62"/>
    </row>
    <row r="303" spans="1:5" ht="13" x14ac:dyDescent="0.15">
      <c r="A303" s="62"/>
      <c r="B303" s="62"/>
      <c r="C303" s="62"/>
      <c r="D303" s="62"/>
      <c r="E303" s="62"/>
    </row>
    <row r="304" spans="1:5" ht="13" x14ac:dyDescent="0.15">
      <c r="A304" s="62"/>
      <c r="B304" s="62"/>
      <c r="C304" s="62"/>
      <c r="D304" s="62"/>
      <c r="E304" s="62"/>
    </row>
    <row r="305" spans="1:5" ht="13" x14ac:dyDescent="0.15">
      <c r="A305" s="62"/>
      <c r="B305" s="62"/>
      <c r="C305" s="62"/>
      <c r="D305" s="62"/>
      <c r="E305" s="62"/>
    </row>
    <row r="306" spans="1:5" ht="13" x14ac:dyDescent="0.15">
      <c r="A306" s="62"/>
      <c r="B306" s="62"/>
      <c r="C306" s="62"/>
      <c r="D306" s="62"/>
      <c r="E306" s="62"/>
    </row>
    <row r="307" spans="1:5" ht="13" x14ac:dyDescent="0.15">
      <c r="A307" s="62"/>
      <c r="B307" s="62"/>
      <c r="C307" s="62"/>
      <c r="D307" s="62"/>
      <c r="E307" s="62"/>
    </row>
    <row r="308" spans="1:5" ht="13" x14ac:dyDescent="0.15">
      <c r="A308" s="62"/>
      <c r="B308" s="62"/>
      <c r="C308" s="62"/>
      <c r="D308" s="62"/>
      <c r="E308" s="62"/>
    </row>
    <row r="309" spans="1:5" ht="13" x14ac:dyDescent="0.15">
      <c r="A309" s="62"/>
      <c r="B309" s="62"/>
      <c r="C309" s="62"/>
      <c r="D309" s="62"/>
      <c r="E309" s="62"/>
    </row>
    <row r="310" spans="1:5" ht="13" x14ac:dyDescent="0.15">
      <c r="A310" s="62"/>
      <c r="B310" s="62"/>
      <c r="C310" s="62"/>
      <c r="D310" s="62"/>
      <c r="E310" s="62"/>
    </row>
    <row r="311" spans="1:5" ht="13" x14ac:dyDescent="0.15">
      <c r="A311" s="62"/>
      <c r="B311" s="62"/>
      <c r="C311" s="62"/>
      <c r="D311" s="62"/>
      <c r="E311" s="62"/>
    </row>
    <row r="312" spans="1:5" ht="13" x14ac:dyDescent="0.15">
      <c r="A312" s="62"/>
      <c r="B312" s="62"/>
      <c r="C312" s="62"/>
      <c r="D312" s="62"/>
      <c r="E312" s="62"/>
    </row>
    <row r="313" spans="1:5" ht="13" x14ac:dyDescent="0.15">
      <c r="A313" s="62"/>
      <c r="B313" s="62"/>
      <c r="C313" s="62"/>
      <c r="D313" s="62"/>
      <c r="E313" s="62"/>
    </row>
    <row r="314" spans="1:5" ht="13" x14ac:dyDescent="0.15">
      <c r="A314" s="62"/>
      <c r="B314" s="62"/>
      <c r="C314" s="62"/>
      <c r="D314" s="62"/>
      <c r="E314" s="62"/>
    </row>
    <row r="315" spans="1:5" ht="13" x14ac:dyDescent="0.15">
      <c r="A315" s="62"/>
      <c r="B315" s="62"/>
      <c r="C315" s="62"/>
      <c r="D315" s="62"/>
      <c r="E315" s="62"/>
    </row>
    <row r="316" spans="1:5" ht="13" x14ac:dyDescent="0.15">
      <c r="A316" s="62"/>
      <c r="B316" s="62"/>
      <c r="C316" s="62"/>
      <c r="D316" s="62"/>
      <c r="E316" s="62"/>
    </row>
    <row r="317" spans="1:5" ht="13" x14ac:dyDescent="0.15">
      <c r="A317" s="62"/>
      <c r="B317" s="62"/>
      <c r="C317" s="62"/>
      <c r="D317" s="62"/>
      <c r="E317" s="62"/>
    </row>
    <row r="318" spans="1:5" ht="13" x14ac:dyDescent="0.15">
      <c r="A318" s="62"/>
      <c r="B318" s="62"/>
      <c r="C318" s="62"/>
      <c r="D318" s="62"/>
      <c r="E318" s="62"/>
    </row>
    <row r="319" spans="1:5" ht="13" x14ac:dyDescent="0.15">
      <c r="A319" s="62"/>
      <c r="B319" s="62"/>
      <c r="C319" s="62"/>
      <c r="D319" s="62"/>
      <c r="E319" s="62"/>
    </row>
    <row r="320" spans="1:5" ht="13" x14ac:dyDescent="0.15">
      <c r="A320" s="62"/>
      <c r="B320" s="62"/>
      <c r="C320" s="62"/>
      <c r="D320" s="62"/>
      <c r="E320" s="62"/>
    </row>
    <row r="321" spans="1:5" ht="13" x14ac:dyDescent="0.15">
      <c r="A321" s="62"/>
      <c r="B321" s="62"/>
      <c r="C321" s="62"/>
      <c r="D321" s="62"/>
      <c r="E321" s="62"/>
    </row>
    <row r="322" spans="1:5" ht="13" x14ac:dyDescent="0.15">
      <c r="A322" s="62"/>
      <c r="B322" s="62"/>
      <c r="C322" s="62"/>
      <c r="D322" s="62"/>
      <c r="E322" s="62"/>
    </row>
    <row r="323" spans="1:5" ht="13" x14ac:dyDescent="0.15">
      <c r="A323" s="62"/>
      <c r="B323" s="62"/>
      <c r="C323" s="62"/>
      <c r="D323" s="62"/>
      <c r="E323" s="62"/>
    </row>
    <row r="324" spans="1:5" ht="13" x14ac:dyDescent="0.15">
      <c r="A324" s="62"/>
      <c r="B324" s="62"/>
      <c r="C324" s="62"/>
      <c r="D324" s="62"/>
      <c r="E324" s="62"/>
    </row>
    <row r="325" spans="1:5" ht="13" x14ac:dyDescent="0.15">
      <c r="A325" s="62"/>
      <c r="B325" s="62"/>
      <c r="C325" s="62"/>
      <c r="D325" s="62"/>
      <c r="E325" s="62"/>
    </row>
    <row r="326" spans="1:5" ht="13" x14ac:dyDescent="0.15">
      <c r="A326" s="62"/>
      <c r="B326" s="62"/>
      <c r="C326" s="62"/>
      <c r="D326" s="62"/>
      <c r="E326" s="62"/>
    </row>
    <row r="327" spans="1:5" ht="13" x14ac:dyDescent="0.15">
      <c r="A327" s="62"/>
      <c r="B327" s="62"/>
      <c r="C327" s="62"/>
      <c r="D327" s="62"/>
      <c r="E327" s="62"/>
    </row>
    <row r="328" spans="1:5" ht="13" x14ac:dyDescent="0.15">
      <c r="A328" s="62"/>
      <c r="B328" s="62"/>
      <c r="C328" s="62"/>
      <c r="D328" s="62"/>
      <c r="E328" s="62"/>
    </row>
    <row r="329" spans="1:5" ht="13" x14ac:dyDescent="0.15">
      <c r="A329" s="62"/>
      <c r="B329" s="62"/>
      <c r="C329" s="62"/>
      <c r="D329" s="62"/>
      <c r="E329" s="62"/>
    </row>
    <row r="330" spans="1:5" ht="13" x14ac:dyDescent="0.15">
      <c r="A330" s="62"/>
      <c r="B330" s="62"/>
      <c r="C330" s="62"/>
      <c r="D330" s="62"/>
      <c r="E330" s="62"/>
    </row>
    <row r="331" spans="1:5" ht="13" x14ac:dyDescent="0.15">
      <c r="A331" s="62"/>
      <c r="B331" s="62"/>
      <c r="C331" s="62"/>
      <c r="D331" s="62"/>
      <c r="E331" s="62"/>
    </row>
    <row r="332" spans="1:5" ht="13" x14ac:dyDescent="0.15">
      <c r="A332" s="62"/>
      <c r="B332" s="62"/>
      <c r="C332" s="62"/>
      <c r="D332" s="62"/>
      <c r="E332" s="62"/>
    </row>
    <row r="333" spans="1:5" ht="13" x14ac:dyDescent="0.15">
      <c r="A333" s="62"/>
      <c r="B333" s="62"/>
      <c r="C333" s="62"/>
      <c r="D333" s="62"/>
      <c r="E333" s="62"/>
    </row>
    <row r="334" spans="1:5" ht="13" x14ac:dyDescent="0.15">
      <c r="A334" s="62"/>
      <c r="B334" s="62"/>
      <c r="C334" s="62"/>
      <c r="D334" s="62"/>
      <c r="E334" s="62"/>
    </row>
    <row r="335" spans="1:5" ht="13" x14ac:dyDescent="0.15">
      <c r="A335" s="62"/>
      <c r="B335" s="62"/>
      <c r="C335" s="62"/>
      <c r="D335" s="62"/>
      <c r="E335" s="62"/>
    </row>
    <row r="336" spans="1:5" ht="13" x14ac:dyDescent="0.15">
      <c r="A336" s="62"/>
      <c r="B336" s="62"/>
      <c r="C336" s="62"/>
      <c r="D336" s="62"/>
      <c r="E336" s="62"/>
    </row>
    <row r="337" spans="1:5" ht="13" x14ac:dyDescent="0.15">
      <c r="A337" s="62"/>
      <c r="B337" s="62"/>
      <c r="C337" s="62"/>
      <c r="D337" s="62"/>
      <c r="E337" s="62"/>
    </row>
    <row r="338" spans="1:5" ht="13" x14ac:dyDescent="0.15">
      <c r="A338" s="62"/>
      <c r="B338" s="62"/>
      <c r="C338" s="62"/>
      <c r="D338" s="62"/>
      <c r="E338" s="62"/>
    </row>
    <row r="339" spans="1:5" ht="13" x14ac:dyDescent="0.15">
      <c r="A339" s="62"/>
      <c r="B339" s="62"/>
      <c r="C339" s="62"/>
      <c r="D339" s="62"/>
      <c r="E339" s="62"/>
    </row>
    <row r="340" spans="1:5" ht="13" x14ac:dyDescent="0.15">
      <c r="A340" s="62"/>
      <c r="B340" s="62"/>
      <c r="C340" s="62"/>
      <c r="D340" s="62"/>
      <c r="E340" s="62"/>
    </row>
    <row r="341" spans="1:5" ht="13" x14ac:dyDescent="0.15">
      <c r="A341" s="62"/>
      <c r="B341" s="62"/>
      <c r="C341" s="62"/>
      <c r="D341" s="62"/>
      <c r="E341" s="62"/>
    </row>
    <row r="342" spans="1:5" ht="13" x14ac:dyDescent="0.15">
      <c r="A342" s="62"/>
      <c r="B342" s="62"/>
      <c r="C342" s="62"/>
      <c r="D342" s="62"/>
      <c r="E342" s="62"/>
    </row>
    <row r="343" spans="1:5" ht="13" x14ac:dyDescent="0.15">
      <c r="A343" s="62"/>
      <c r="B343" s="62"/>
      <c r="C343" s="62"/>
      <c r="D343" s="62"/>
      <c r="E343" s="62"/>
    </row>
    <row r="344" spans="1:5" ht="13" x14ac:dyDescent="0.15">
      <c r="A344" s="62"/>
      <c r="B344" s="62"/>
      <c r="C344" s="62"/>
      <c r="D344" s="62"/>
      <c r="E344" s="62"/>
    </row>
    <row r="345" spans="1:5" ht="13" x14ac:dyDescent="0.15">
      <c r="A345" s="62"/>
      <c r="B345" s="62"/>
      <c r="C345" s="62"/>
      <c r="D345" s="62"/>
      <c r="E345" s="62"/>
    </row>
    <row r="346" spans="1:5" ht="13" x14ac:dyDescent="0.15">
      <c r="A346" s="62"/>
      <c r="B346" s="62"/>
      <c r="C346" s="62"/>
      <c r="D346" s="62"/>
      <c r="E346" s="62"/>
    </row>
    <row r="347" spans="1:5" ht="13" x14ac:dyDescent="0.15">
      <c r="A347" s="62"/>
      <c r="B347" s="62"/>
      <c r="C347" s="62"/>
      <c r="D347" s="62"/>
      <c r="E347" s="62"/>
    </row>
    <row r="348" spans="1:5" ht="13" x14ac:dyDescent="0.15">
      <c r="A348" s="62"/>
      <c r="B348" s="62"/>
      <c r="C348" s="62"/>
      <c r="D348" s="62"/>
      <c r="E348" s="62"/>
    </row>
    <row r="349" spans="1:5" ht="13" x14ac:dyDescent="0.15">
      <c r="A349" s="62"/>
      <c r="B349" s="62"/>
      <c r="C349" s="62"/>
      <c r="D349" s="62"/>
      <c r="E349" s="62"/>
    </row>
    <row r="350" spans="1:5" ht="13" x14ac:dyDescent="0.15">
      <c r="A350" s="62"/>
      <c r="B350" s="62"/>
      <c r="C350" s="62"/>
      <c r="D350" s="62"/>
      <c r="E350" s="62"/>
    </row>
    <row r="351" spans="1:5" ht="13" x14ac:dyDescent="0.15">
      <c r="A351" s="62"/>
      <c r="B351" s="62"/>
      <c r="C351" s="62"/>
      <c r="D351" s="62"/>
      <c r="E351" s="62"/>
    </row>
    <row r="352" spans="1:5" ht="13" x14ac:dyDescent="0.15">
      <c r="A352" s="62"/>
      <c r="B352" s="62"/>
      <c r="C352" s="62"/>
      <c r="D352" s="62"/>
      <c r="E352" s="62"/>
    </row>
    <row r="353" spans="1:5" ht="13" x14ac:dyDescent="0.15">
      <c r="A353" s="62"/>
      <c r="B353" s="62"/>
      <c r="C353" s="62"/>
      <c r="D353" s="62"/>
      <c r="E353" s="62"/>
    </row>
    <row r="354" spans="1:5" ht="13" x14ac:dyDescent="0.15">
      <c r="A354" s="62"/>
      <c r="B354" s="62"/>
      <c r="C354" s="62"/>
      <c r="D354" s="62"/>
      <c r="E354" s="62"/>
    </row>
    <row r="355" spans="1:5" ht="13" x14ac:dyDescent="0.15">
      <c r="A355" s="62"/>
      <c r="B355" s="62"/>
      <c r="C355" s="62"/>
      <c r="D355" s="62"/>
      <c r="E355" s="62"/>
    </row>
    <row r="356" spans="1:5" ht="13" x14ac:dyDescent="0.15">
      <c r="A356" s="62"/>
      <c r="B356" s="62"/>
      <c r="C356" s="62"/>
      <c r="D356" s="62"/>
      <c r="E356" s="62"/>
    </row>
    <row r="357" spans="1:5" ht="13" x14ac:dyDescent="0.15">
      <c r="A357" s="62"/>
      <c r="B357" s="62"/>
      <c r="C357" s="62"/>
      <c r="D357" s="62"/>
      <c r="E357" s="62"/>
    </row>
    <row r="358" spans="1:5" ht="13" x14ac:dyDescent="0.15">
      <c r="A358" s="62"/>
      <c r="B358" s="62"/>
      <c r="C358" s="62"/>
      <c r="D358" s="62"/>
      <c r="E358" s="62"/>
    </row>
    <row r="359" spans="1:5" ht="13" x14ac:dyDescent="0.15">
      <c r="A359" s="62"/>
      <c r="B359" s="62"/>
      <c r="C359" s="62"/>
      <c r="D359" s="62"/>
      <c r="E359" s="62"/>
    </row>
    <row r="360" spans="1:5" ht="13" x14ac:dyDescent="0.15">
      <c r="A360" s="62"/>
      <c r="B360" s="62"/>
      <c r="C360" s="62"/>
      <c r="D360" s="62"/>
      <c r="E360" s="62"/>
    </row>
    <row r="361" spans="1:5" ht="13" x14ac:dyDescent="0.15">
      <c r="A361" s="62"/>
      <c r="B361" s="62"/>
      <c r="C361" s="62"/>
      <c r="D361" s="62"/>
      <c r="E361" s="62"/>
    </row>
    <row r="362" spans="1:5" ht="13" x14ac:dyDescent="0.15">
      <c r="A362" s="62"/>
      <c r="B362" s="62"/>
      <c r="C362" s="62"/>
      <c r="D362" s="62"/>
      <c r="E362" s="62"/>
    </row>
    <row r="363" spans="1:5" ht="13" x14ac:dyDescent="0.15">
      <c r="A363" s="62"/>
      <c r="B363" s="62"/>
      <c r="C363" s="62"/>
      <c r="D363" s="62"/>
      <c r="E363" s="62"/>
    </row>
    <row r="364" spans="1:5" ht="13" x14ac:dyDescent="0.15">
      <c r="A364" s="62"/>
      <c r="B364" s="62"/>
      <c r="C364" s="62"/>
      <c r="D364" s="62"/>
      <c r="E364" s="62"/>
    </row>
    <row r="365" spans="1:5" ht="13" x14ac:dyDescent="0.15">
      <c r="A365" s="62"/>
      <c r="B365" s="62"/>
      <c r="C365" s="62"/>
      <c r="D365" s="62"/>
      <c r="E365" s="62"/>
    </row>
    <row r="366" spans="1:5" ht="13" x14ac:dyDescent="0.15">
      <c r="A366" s="62"/>
      <c r="B366" s="62"/>
      <c r="C366" s="62"/>
      <c r="D366" s="62"/>
      <c r="E366" s="62"/>
    </row>
    <row r="367" spans="1:5" ht="13" x14ac:dyDescent="0.15">
      <c r="A367" s="62"/>
      <c r="B367" s="62"/>
      <c r="C367" s="62"/>
      <c r="D367" s="62"/>
      <c r="E367" s="62"/>
    </row>
    <row r="368" spans="1:5" ht="13" x14ac:dyDescent="0.15">
      <c r="A368" s="62"/>
      <c r="B368" s="62"/>
      <c r="C368" s="62"/>
      <c r="D368" s="62"/>
      <c r="E368" s="62"/>
    </row>
    <row r="369" spans="1:5" ht="13" x14ac:dyDescent="0.15">
      <c r="A369" s="62"/>
      <c r="B369" s="62"/>
      <c r="C369" s="62"/>
      <c r="D369" s="62"/>
      <c r="E369" s="62"/>
    </row>
    <row r="370" spans="1:5" ht="13" x14ac:dyDescent="0.15">
      <c r="A370" s="62"/>
      <c r="B370" s="62"/>
      <c r="C370" s="62"/>
      <c r="D370" s="62"/>
      <c r="E370" s="62"/>
    </row>
    <row r="371" spans="1:5" ht="13" x14ac:dyDescent="0.15">
      <c r="A371" s="62"/>
      <c r="B371" s="62"/>
      <c r="C371" s="62"/>
      <c r="D371" s="62"/>
      <c r="E371" s="62"/>
    </row>
    <row r="372" spans="1:5" ht="13" x14ac:dyDescent="0.15">
      <c r="A372" s="62"/>
      <c r="B372" s="62"/>
      <c r="C372" s="62"/>
      <c r="D372" s="62"/>
      <c r="E372" s="62"/>
    </row>
    <row r="373" spans="1:5" ht="13" x14ac:dyDescent="0.15">
      <c r="A373" s="62"/>
      <c r="B373" s="62"/>
      <c r="C373" s="62"/>
      <c r="D373" s="62"/>
      <c r="E373" s="62"/>
    </row>
    <row r="374" spans="1:5" ht="13" x14ac:dyDescent="0.15">
      <c r="A374" s="62"/>
      <c r="B374" s="62"/>
      <c r="C374" s="62"/>
      <c r="D374" s="62"/>
      <c r="E374" s="62"/>
    </row>
    <row r="375" spans="1:5" ht="13" x14ac:dyDescent="0.15">
      <c r="A375" s="62"/>
      <c r="B375" s="62"/>
      <c r="C375" s="62"/>
      <c r="D375" s="62"/>
      <c r="E375" s="62"/>
    </row>
    <row r="376" spans="1:5" ht="13" x14ac:dyDescent="0.15">
      <c r="A376" s="62"/>
      <c r="B376" s="62"/>
      <c r="C376" s="62"/>
      <c r="D376" s="62"/>
      <c r="E376" s="62"/>
    </row>
    <row r="377" spans="1:5" ht="13" x14ac:dyDescent="0.15">
      <c r="A377" s="62"/>
      <c r="B377" s="62"/>
      <c r="C377" s="62"/>
      <c r="D377" s="62"/>
      <c r="E377" s="62"/>
    </row>
    <row r="378" spans="1:5" ht="13" x14ac:dyDescent="0.15">
      <c r="A378" s="62"/>
      <c r="B378" s="62"/>
      <c r="C378" s="62"/>
      <c r="D378" s="62"/>
      <c r="E378" s="62"/>
    </row>
    <row r="379" spans="1:5" ht="13" x14ac:dyDescent="0.15">
      <c r="A379" s="62"/>
      <c r="B379" s="62"/>
      <c r="C379" s="62"/>
      <c r="D379" s="62"/>
      <c r="E379" s="62"/>
    </row>
    <row r="380" spans="1:5" ht="13" x14ac:dyDescent="0.15">
      <c r="A380" s="62"/>
      <c r="B380" s="62"/>
      <c r="C380" s="62"/>
      <c r="D380" s="62"/>
      <c r="E380" s="62"/>
    </row>
    <row r="381" spans="1:5" ht="13" x14ac:dyDescent="0.15">
      <c r="A381" s="62"/>
      <c r="B381" s="62"/>
      <c r="C381" s="62"/>
      <c r="D381" s="62"/>
      <c r="E381" s="62"/>
    </row>
    <row r="382" spans="1:5" ht="13" x14ac:dyDescent="0.15">
      <c r="A382" s="62"/>
      <c r="B382" s="62"/>
      <c r="C382" s="62"/>
      <c r="D382" s="62"/>
      <c r="E382" s="62"/>
    </row>
    <row r="383" spans="1:5" ht="13" x14ac:dyDescent="0.15">
      <c r="A383" s="62"/>
      <c r="B383" s="62"/>
      <c r="C383" s="62"/>
      <c r="D383" s="62"/>
      <c r="E383" s="62"/>
    </row>
    <row r="384" spans="1:5" ht="13" x14ac:dyDescent="0.15">
      <c r="A384" s="62"/>
      <c r="B384" s="62"/>
      <c r="C384" s="62"/>
      <c r="D384" s="62"/>
      <c r="E384" s="62"/>
    </row>
    <row r="385" spans="1:5" ht="13" x14ac:dyDescent="0.15">
      <c r="A385" s="62"/>
      <c r="B385" s="62"/>
      <c r="C385" s="62"/>
      <c r="D385" s="62"/>
      <c r="E385" s="62"/>
    </row>
    <row r="386" spans="1:5" ht="13" x14ac:dyDescent="0.15">
      <c r="A386" s="62"/>
      <c r="B386" s="62"/>
      <c r="C386" s="62"/>
      <c r="D386" s="62"/>
      <c r="E386" s="62"/>
    </row>
    <row r="387" spans="1:5" ht="13" x14ac:dyDescent="0.15">
      <c r="A387" s="62"/>
      <c r="B387" s="62"/>
      <c r="C387" s="62"/>
      <c r="D387" s="62"/>
      <c r="E387" s="62"/>
    </row>
    <row r="388" spans="1:5" ht="13" x14ac:dyDescent="0.15">
      <c r="A388" s="62"/>
      <c r="B388" s="62"/>
      <c r="C388" s="62"/>
      <c r="D388" s="62"/>
      <c r="E388" s="62"/>
    </row>
    <row r="389" spans="1:5" ht="13" x14ac:dyDescent="0.15">
      <c r="A389" s="62"/>
      <c r="B389" s="62"/>
      <c r="C389" s="62"/>
      <c r="D389" s="62"/>
      <c r="E389" s="62"/>
    </row>
    <row r="390" spans="1:5" ht="13" x14ac:dyDescent="0.15">
      <c r="A390" s="62"/>
      <c r="B390" s="62"/>
      <c r="C390" s="62"/>
      <c r="D390" s="62"/>
      <c r="E390" s="62"/>
    </row>
    <row r="391" spans="1:5" ht="13" x14ac:dyDescent="0.15">
      <c r="A391" s="62"/>
      <c r="B391" s="62"/>
      <c r="C391" s="62"/>
      <c r="D391" s="62"/>
      <c r="E391" s="62"/>
    </row>
    <row r="392" spans="1:5" ht="13" x14ac:dyDescent="0.15">
      <c r="A392" s="62"/>
      <c r="B392" s="62"/>
      <c r="C392" s="62"/>
      <c r="D392" s="62"/>
      <c r="E392" s="62"/>
    </row>
    <row r="393" spans="1:5" ht="13" x14ac:dyDescent="0.15">
      <c r="A393" s="62"/>
      <c r="B393" s="62"/>
      <c r="C393" s="62"/>
      <c r="D393" s="62"/>
      <c r="E393" s="62"/>
    </row>
    <row r="394" spans="1:5" ht="13" x14ac:dyDescent="0.15">
      <c r="A394" s="62"/>
      <c r="B394" s="62"/>
      <c r="C394" s="62"/>
      <c r="D394" s="62"/>
      <c r="E394" s="62"/>
    </row>
    <row r="395" spans="1:5" ht="13" x14ac:dyDescent="0.15">
      <c r="A395" s="62"/>
      <c r="B395" s="62"/>
      <c r="C395" s="62"/>
      <c r="D395" s="62"/>
      <c r="E395" s="62"/>
    </row>
    <row r="396" spans="1:5" ht="13" x14ac:dyDescent="0.15">
      <c r="A396" s="62"/>
      <c r="B396" s="62"/>
      <c r="C396" s="62"/>
      <c r="D396" s="62"/>
      <c r="E396" s="62"/>
    </row>
    <row r="397" spans="1:5" ht="13" x14ac:dyDescent="0.15">
      <c r="A397" s="62"/>
      <c r="B397" s="62"/>
      <c r="C397" s="62"/>
      <c r="D397" s="62"/>
      <c r="E397" s="62"/>
    </row>
    <row r="398" spans="1:5" ht="13" x14ac:dyDescent="0.15">
      <c r="A398" s="62"/>
      <c r="B398" s="62"/>
      <c r="C398" s="62"/>
      <c r="D398" s="62"/>
      <c r="E398" s="62"/>
    </row>
    <row r="399" spans="1:5" ht="13" x14ac:dyDescent="0.15">
      <c r="A399" s="62"/>
      <c r="B399" s="62"/>
      <c r="C399" s="62"/>
      <c r="D399" s="62"/>
      <c r="E399" s="62"/>
    </row>
    <row r="400" spans="1:5" ht="13" x14ac:dyDescent="0.15">
      <c r="A400" s="62"/>
      <c r="B400" s="62"/>
      <c r="C400" s="62"/>
      <c r="D400" s="62"/>
      <c r="E400" s="62"/>
    </row>
    <row r="401" spans="1:5" ht="13" x14ac:dyDescent="0.15">
      <c r="A401" s="62"/>
      <c r="B401" s="62"/>
      <c r="C401" s="62"/>
      <c r="D401" s="62"/>
      <c r="E401" s="62"/>
    </row>
    <row r="402" spans="1:5" ht="13" x14ac:dyDescent="0.15">
      <c r="A402" s="62"/>
      <c r="B402" s="62"/>
      <c r="C402" s="62"/>
      <c r="D402" s="62"/>
      <c r="E402" s="62"/>
    </row>
    <row r="403" spans="1:5" ht="13" x14ac:dyDescent="0.15">
      <c r="A403" s="62"/>
      <c r="B403" s="62"/>
      <c r="C403" s="62"/>
      <c r="D403" s="62"/>
      <c r="E403" s="62"/>
    </row>
    <row r="404" spans="1:5" ht="13" x14ac:dyDescent="0.15">
      <c r="A404" s="62"/>
      <c r="B404" s="62"/>
      <c r="C404" s="62"/>
      <c r="D404" s="62"/>
      <c r="E404" s="62"/>
    </row>
    <row r="405" spans="1:5" ht="13" x14ac:dyDescent="0.15">
      <c r="A405" s="62"/>
      <c r="B405" s="62"/>
      <c r="C405" s="62"/>
      <c r="D405" s="62"/>
      <c r="E405" s="62"/>
    </row>
    <row r="406" spans="1:5" ht="13" x14ac:dyDescent="0.15">
      <c r="A406" s="62"/>
      <c r="B406" s="62"/>
      <c r="C406" s="62"/>
      <c r="D406" s="62"/>
      <c r="E406" s="62"/>
    </row>
    <row r="407" spans="1:5" ht="13" x14ac:dyDescent="0.15">
      <c r="A407" s="62"/>
      <c r="B407" s="62"/>
      <c r="C407" s="62"/>
      <c r="D407" s="62"/>
      <c r="E407" s="62"/>
    </row>
    <row r="408" spans="1:5" ht="13" x14ac:dyDescent="0.15">
      <c r="A408" s="62"/>
      <c r="B408" s="62"/>
      <c r="C408" s="62"/>
      <c r="D408" s="62"/>
      <c r="E408" s="62"/>
    </row>
    <row r="409" spans="1:5" ht="13" x14ac:dyDescent="0.15">
      <c r="A409" s="62"/>
      <c r="B409" s="62"/>
      <c r="C409" s="62"/>
      <c r="D409" s="62"/>
      <c r="E409" s="62"/>
    </row>
    <row r="410" spans="1:5" ht="13" x14ac:dyDescent="0.15">
      <c r="A410" s="62"/>
      <c r="B410" s="62"/>
      <c r="C410" s="62"/>
      <c r="D410" s="62"/>
      <c r="E410" s="62"/>
    </row>
    <row r="411" spans="1:5" ht="13" x14ac:dyDescent="0.15">
      <c r="A411" s="62"/>
      <c r="B411" s="62"/>
      <c r="C411" s="62"/>
      <c r="D411" s="62"/>
      <c r="E411" s="62"/>
    </row>
    <row r="412" spans="1:5" ht="13" x14ac:dyDescent="0.15">
      <c r="A412" s="62"/>
      <c r="B412" s="62"/>
      <c r="C412" s="62"/>
      <c r="D412" s="62"/>
      <c r="E412" s="62"/>
    </row>
    <row r="413" spans="1:5" ht="13" x14ac:dyDescent="0.15">
      <c r="A413" s="62"/>
      <c r="B413" s="62"/>
      <c r="C413" s="62"/>
      <c r="D413" s="62"/>
      <c r="E413" s="62"/>
    </row>
    <row r="414" spans="1:5" ht="13" x14ac:dyDescent="0.15">
      <c r="A414" s="62"/>
      <c r="B414" s="62"/>
      <c r="C414" s="62"/>
      <c r="D414" s="62"/>
      <c r="E414" s="62"/>
    </row>
    <row r="415" spans="1:5" ht="13" x14ac:dyDescent="0.15">
      <c r="A415" s="62"/>
      <c r="B415" s="62"/>
      <c r="C415" s="62"/>
      <c r="D415" s="62"/>
      <c r="E415" s="62"/>
    </row>
    <row r="416" spans="1:5" ht="13" x14ac:dyDescent="0.15">
      <c r="A416" s="62"/>
      <c r="B416" s="62"/>
      <c r="C416" s="62"/>
      <c r="D416" s="62"/>
      <c r="E416" s="62"/>
    </row>
    <row r="417" spans="1:5" ht="13" x14ac:dyDescent="0.15">
      <c r="A417" s="62"/>
      <c r="B417" s="62"/>
      <c r="C417" s="62"/>
      <c r="D417" s="62"/>
      <c r="E417" s="62"/>
    </row>
    <row r="418" spans="1:5" ht="13" x14ac:dyDescent="0.15">
      <c r="A418" s="62"/>
      <c r="B418" s="62"/>
      <c r="C418" s="62"/>
      <c r="D418" s="62"/>
      <c r="E418" s="62"/>
    </row>
    <row r="419" spans="1:5" ht="13" x14ac:dyDescent="0.15">
      <c r="A419" s="62"/>
      <c r="B419" s="62"/>
      <c r="C419" s="62"/>
      <c r="D419" s="62"/>
      <c r="E419" s="62"/>
    </row>
    <row r="420" spans="1:5" ht="13" x14ac:dyDescent="0.15">
      <c r="A420" s="62"/>
      <c r="B420" s="62"/>
      <c r="C420" s="62"/>
      <c r="D420" s="62"/>
      <c r="E420" s="62"/>
    </row>
    <row r="421" spans="1:5" ht="13" x14ac:dyDescent="0.15">
      <c r="A421" s="62"/>
      <c r="B421" s="62"/>
      <c r="C421" s="62"/>
      <c r="D421" s="62"/>
      <c r="E421" s="62"/>
    </row>
    <row r="422" spans="1:5" ht="13" x14ac:dyDescent="0.15">
      <c r="A422" s="62"/>
      <c r="B422" s="62"/>
      <c r="C422" s="62"/>
      <c r="D422" s="62"/>
      <c r="E422" s="62"/>
    </row>
    <row r="423" spans="1:5" ht="13" x14ac:dyDescent="0.15">
      <c r="A423" s="62"/>
      <c r="B423" s="62"/>
      <c r="C423" s="62"/>
      <c r="D423" s="62"/>
      <c r="E423" s="62"/>
    </row>
    <row r="424" spans="1:5" ht="13" x14ac:dyDescent="0.15">
      <c r="A424" s="62"/>
      <c r="B424" s="62"/>
      <c r="C424" s="62"/>
      <c r="D424" s="62"/>
      <c r="E424" s="62"/>
    </row>
    <row r="425" spans="1:5" ht="13" x14ac:dyDescent="0.15">
      <c r="A425" s="62"/>
      <c r="B425" s="62"/>
      <c r="C425" s="62"/>
      <c r="D425" s="62"/>
      <c r="E425" s="62"/>
    </row>
    <row r="426" spans="1:5" ht="13" x14ac:dyDescent="0.15">
      <c r="A426" s="62"/>
      <c r="B426" s="62"/>
      <c r="C426" s="62"/>
      <c r="D426" s="62"/>
      <c r="E426" s="62"/>
    </row>
    <row r="427" spans="1:5" ht="13" x14ac:dyDescent="0.15">
      <c r="A427" s="62"/>
      <c r="B427" s="62"/>
      <c r="C427" s="62"/>
      <c r="D427" s="62"/>
      <c r="E427" s="62"/>
    </row>
    <row r="428" spans="1:5" ht="13" x14ac:dyDescent="0.15">
      <c r="A428" s="62"/>
      <c r="B428" s="62"/>
      <c r="C428" s="62"/>
      <c r="D428" s="62"/>
      <c r="E428" s="62"/>
    </row>
    <row r="429" spans="1:5" ht="13" x14ac:dyDescent="0.15">
      <c r="A429" s="62"/>
      <c r="B429" s="62"/>
      <c r="C429" s="62"/>
      <c r="D429" s="62"/>
      <c r="E429" s="62"/>
    </row>
    <row r="430" spans="1:5" ht="13" x14ac:dyDescent="0.15">
      <c r="A430" s="62"/>
      <c r="B430" s="62"/>
      <c r="C430" s="62"/>
      <c r="D430" s="62"/>
      <c r="E430" s="62"/>
    </row>
    <row r="431" spans="1:5" ht="13" x14ac:dyDescent="0.15">
      <c r="A431" s="62"/>
      <c r="B431" s="62"/>
      <c r="C431" s="62"/>
      <c r="D431" s="62"/>
      <c r="E431" s="62"/>
    </row>
    <row r="432" spans="1:5" ht="13" x14ac:dyDescent="0.15">
      <c r="A432" s="62"/>
      <c r="B432" s="62"/>
      <c r="C432" s="62"/>
      <c r="D432" s="62"/>
      <c r="E432" s="62"/>
    </row>
    <row r="433" spans="1:5" ht="13" x14ac:dyDescent="0.15">
      <c r="A433" s="62"/>
      <c r="B433" s="62"/>
      <c r="C433" s="62"/>
      <c r="D433" s="62"/>
      <c r="E433" s="62"/>
    </row>
    <row r="434" spans="1:5" ht="13" x14ac:dyDescent="0.15">
      <c r="A434" s="62"/>
      <c r="B434" s="62"/>
      <c r="C434" s="62"/>
      <c r="D434" s="62"/>
      <c r="E434" s="62"/>
    </row>
    <row r="435" spans="1:5" ht="13" x14ac:dyDescent="0.15">
      <c r="A435" s="62"/>
      <c r="B435" s="62"/>
      <c r="C435" s="62"/>
      <c r="D435" s="62"/>
      <c r="E435" s="62"/>
    </row>
    <row r="436" spans="1:5" ht="13" x14ac:dyDescent="0.15">
      <c r="A436" s="62"/>
      <c r="B436" s="62"/>
      <c r="C436" s="62"/>
      <c r="D436" s="62"/>
      <c r="E436" s="62"/>
    </row>
    <row r="437" spans="1:5" ht="13" x14ac:dyDescent="0.15">
      <c r="A437" s="62"/>
      <c r="B437" s="62"/>
      <c r="C437" s="62"/>
      <c r="D437" s="62"/>
      <c r="E437" s="62"/>
    </row>
    <row r="438" spans="1:5" ht="13" x14ac:dyDescent="0.15">
      <c r="A438" s="62"/>
      <c r="B438" s="62"/>
      <c r="C438" s="62"/>
      <c r="D438" s="62"/>
      <c r="E438" s="62"/>
    </row>
    <row r="439" spans="1:5" ht="13" x14ac:dyDescent="0.15">
      <c r="A439" s="62"/>
      <c r="B439" s="62"/>
      <c r="C439" s="62"/>
      <c r="D439" s="62"/>
      <c r="E439" s="62"/>
    </row>
    <row r="440" spans="1:5" ht="13" x14ac:dyDescent="0.15">
      <c r="A440" s="62"/>
      <c r="B440" s="62"/>
      <c r="C440" s="62"/>
      <c r="D440" s="62"/>
      <c r="E440" s="62"/>
    </row>
    <row r="441" spans="1:5" ht="13" x14ac:dyDescent="0.15">
      <c r="A441" s="62"/>
      <c r="B441" s="62"/>
      <c r="C441" s="62"/>
      <c r="D441" s="62"/>
      <c r="E441" s="62"/>
    </row>
    <row r="442" spans="1:5" ht="13" x14ac:dyDescent="0.15">
      <c r="A442" s="62"/>
      <c r="B442" s="62"/>
      <c r="C442" s="62"/>
      <c r="D442" s="62"/>
      <c r="E442" s="62"/>
    </row>
    <row r="443" spans="1:5" ht="13" x14ac:dyDescent="0.15">
      <c r="A443" s="62"/>
      <c r="B443" s="62"/>
      <c r="C443" s="62"/>
      <c r="D443" s="62"/>
      <c r="E443" s="62"/>
    </row>
    <row r="444" spans="1:5" ht="13" x14ac:dyDescent="0.15">
      <c r="A444" s="62"/>
      <c r="B444" s="62"/>
      <c r="C444" s="62"/>
      <c r="D444" s="62"/>
      <c r="E444" s="62"/>
    </row>
    <row r="445" spans="1:5" ht="13" x14ac:dyDescent="0.15">
      <c r="A445" s="62"/>
      <c r="B445" s="62"/>
      <c r="C445" s="62"/>
      <c r="D445" s="62"/>
      <c r="E445" s="62"/>
    </row>
    <row r="446" spans="1:5" ht="13" x14ac:dyDescent="0.15">
      <c r="A446" s="62"/>
      <c r="B446" s="62"/>
      <c r="C446" s="62"/>
      <c r="D446" s="62"/>
      <c r="E446" s="62"/>
    </row>
    <row r="447" spans="1:5" ht="13" x14ac:dyDescent="0.15">
      <c r="A447" s="62"/>
      <c r="B447" s="62"/>
      <c r="C447" s="62"/>
      <c r="D447" s="62"/>
      <c r="E447" s="62"/>
    </row>
    <row r="448" spans="1:5" ht="13" x14ac:dyDescent="0.15">
      <c r="A448" s="62"/>
      <c r="B448" s="62"/>
      <c r="C448" s="62"/>
      <c r="D448" s="62"/>
      <c r="E448" s="62"/>
    </row>
    <row r="449" spans="1:5" ht="13" x14ac:dyDescent="0.15">
      <c r="A449" s="62"/>
      <c r="B449" s="62"/>
      <c r="C449" s="62"/>
      <c r="D449" s="62"/>
      <c r="E449" s="62"/>
    </row>
    <row r="450" spans="1:5" ht="13" x14ac:dyDescent="0.15">
      <c r="A450" s="62"/>
      <c r="B450" s="62"/>
      <c r="C450" s="62"/>
      <c r="D450" s="62"/>
      <c r="E450" s="62"/>
    </row>
    <row r="451" spans="1:5" ht="13" x14ac:dyDescent="0.15">
      <c r="A451" s="62"/>
      <c r="B451" s="62"/>
      <c r="C451" s="62"/>
      <c r="D451" s="62"/>
      <c r="E451" s="62"/>
    </row>
    <row r="452" spans="1:5" ht="13" x14ac:dyDescent="0.15">
      <c r="A452" s="62"/>
      <c r="B452" s="62"/>
      <c r="C452" s="62"/>
      <c r="D452" s="62"/>
      <c r="E452" s="62"/>
    </row>
    <row r="453" spans="1:5" ht="13" x14ac:dyDescent="0.15">
      <c r="A453" s="62"/>
      <c r="B453" s="62"/>
      <c r="C453" s="62"/>
      <c r="D453" s="62"/>
      <c r="E453" s="62"/>
    </row>
    <row r="454" spans="1:5" ht="13" x14ac:dyDescent="0.15">
      <c r="A454" s="62"/>
      <c r="B454" s="62"/>
      <c r="C454" s="62"/>
      <c r="D454" s="62"/>
      <c r="E454" s="62"/>
    </row>
    <row r="455" spans="1:5" ht="13" x14ac:dyDescent="0.15">
      <c r="A455" s="62"/>
      <c r="B455" s="62"/>
      <c r="C455" s="62"/>
      <c r="D455" s="62"/>
      <c r="E455" s="62"/>
    </row>
    <row r="456" spans="1:5" ht="13" x14ac:dyDescent="0.15">
      <c r="A456" s="62"/>
      <c r="B456" s="62"/>
      <c r="C456" s="62"/>
      <c r="D456" s="62"/>
      <c r="E456" s="62"/>
    </row>
    <row r="457" spans="1:5" ht="13" x14ac:dyDescent="0.15">
      <c r="A457" s="62"/>
      <c r="B457" s="62"/>
      <c r="C457" s="62"/>
      <c r="D457" s="62"/>
      <c r="E457" s="62"/>
    </row>
    <row r="458" spans="1:5" ht="13" x14ac:dyDescent="0.15">
      <c r="A458" s="62"/>
      <c r="B458" s="62"/>
      <c r="C458" s="62"/>
      <c r="D458" s="62"/>
      <c r="E458" s="62"/>
    </row>
    <row r="459" spans="1:5" ht="13" x14ac:dyDescent="0.15">
      <c r="A459" s="62"/>
      <c r="B459" s="62"/>
      <c r="C459" s="62"/>
      <c r="D459" s="62"/>
      <c r="E459" s="62"/>
    </row>
    <row r="460" spans="1:5" ht="13" x14ac:dyDescent="0.15">
      <c r="A460" s="62"/>
      <c r="B460" s="62"/>
      <c r="C460" s="62"/>
      <c r="D460" s="62"/>
      <c r="E460" s="62"/>
    </row>
    <row r="461" spans="1:5" ht="13" x14ac:dyDescent="0.15">
      <c r="A461" s="62"/>
      <c r="B461" s="62"/>
      <c r="C461" s="62"/>
      <c r="D461" s="62"/>
      <c r="E461" s="62"/>
    </row>
    <row r="462" spans="1:5" ht="13" x14ac:dyDescent="0.15">
      <c r="A462" s="62"/>
      <c r="B462" s="62"/>
      <c r="C462" s="62"/>
      <c r="D462" s="62"/>
      <c r="E462" s="62"/>
    </row>
    <row r="463" spans="1:5" ht="13" x14ac:dyDescent="0.15">
      <c r="A463" s="62"/>
      <c r="B463" s="62"/>
      <c r="C463" s="62"/>
      <c r="D463" s="62"/>
      <c r="E463" s="62"/>
    </row>
    <row r="464" spans="1:5" ht="13" x14ac:dyDescent="0.15">
      <c r="A464" s="62"/>
      <c r="B464" s="62"/>
      <c r="C464" s="62"/>
      <c r="D464" s="62"/>
      <c r="E464" s="62"/>
    </row>
    <row r="465" spans="1:5" ht="13" x14ac:dyDescent="0.15">
      <c r="A465" s="62"/>
      <c r="B465" s="62"/>
      <c r="C465" s="62"/>
      <c r="D465" s="62"/>
      <c r="E465" s="62"/>
    </row>
    <row r="466" spans="1:5" ht="13" x14ac:dyDescent="0.15">
      <c r="A466" s="62"/>
      <c r="B466" s="62"/>
      <c r="C466" s="62"/>
      <c r="D466" s="62"/>
      <c r="E466" s="62"/>
    </row>
    <row r="467" spans="1:5" ht="13" x14ac:dyDescent="0.15">
      <c r="A467" s="62"/>
      <c r="B467" s="62"/>
      <c r="C467" s="62"/>
      <c r="D467" s="62"/>
      <c r="E467" s="62"/>
    </row>
    <row r="468" spans="1:5" ht="13" x14ac:dyDescent="0.15">
      <c r="A468" s="62"/>
      <c r="B468" s="62"/>
      <c r="C468" s="62"/>
      <c r="D468" s="62"/>
      <c r="E468" s="62"/>
    </row>
    <row r="469" spans="1:5" ht="13" x14ac:dyDescent="0.15">
      <c r="A469" s="62"/>
      <c r="B469" s="62"/>
      <c r="C469" s="62"/>
      <c r="D469" s="62"/>
      <c r="E469" s="62"/>
    </row>
    <row r="470" spans="1:5" ht="13" x14ac:dyDescent="0.15">
      <c r="A470" s="62"/>
      <c r="B470" s="62"/>
      <c r="C470" s="62"/>
      <c r="D470" s="62"/>
      <c r="E470" s="62"/>
    </row>
    <row r="471" spans="1:5" ht="13" x14ac:dyDescent="0.15">
      <c r="A471" s="62"/>
      <c r="B471" s="62"/>
      <c r="C471" s="62"/>
      <c r="D471" s="62"/>
      <c r="E471" s="62"/>
    </row>
    <row r="472" spans="1:5" ht="13" x14ac:dyDescent="0.15">
      <c r="A472" s="62"/>
      <c r="B472" s="62"/>
      <c r="C472" s="62"/>
      <c r="D472" s="62"/>
      <c r="E472" s="62"/>
    </row>
    <row r="473" spans="1:5" ht="13" x14ac:dyDescent="0.15">
      <c r="A473" s="62"/>
      <c r="B473" s="62"/>
      <c r="C473" s="62"/>
      <c r="D473" s="62"/>
      <c r="E473" s="62"/>
    </row>
    <row r="474" spans="1:5" ht="13" x14ac:dyDescent="0.15">
      <c r="A474" s="62"/>
      <c r="B474" s="62"/>
      <c r="C474" s="62"/>
      <c r="D474" s="62"/>
      <c r="E474" s="62"/>
    </row>
    <row r="475" spans="1:5" ht="13" x14ac:dyDescent="0.15">
      <c r="A475" s="62"/>
      <c r="B475" s="62"/>
      <c r="C475" s="62"/>
      <c r="D475" s="62"/>
      <c r="E475" s="62"/>
    </row>
    <row r="476" spans="1:5" ht="13" x14ac:dyDescent="0.15">
      <c r="A476" s="62"/>
      <c r="B476" s="62"/>
      <c r="C476" s="62"/>
      <c r="D476" s="62"/>
      <c r="E476" s="62"/>
    </row>
    <row r="477" spans="1:5" ht="13" x14ac:dyDescent="0.15">
      <c r="A477" s="62"/>
      <c r="B477" s="62"/>
      <c r="C477" s="62"/>
      <c r="D477" s="62"/>
      <c r="E477" s="62"/>
    </row>
    <row r="478" spans="1:5" ht="13" x14ac:dyDescent="0.15">
      <c r="A478" s="62"/>
      <c r="B478" s="62"/>
      <c r="C478" s="62"/>
      <c r="D478" s="62"/>
      <c r="E478" s="62"/>
    </row>
    <row r="479" spans="1:5" ht="13" x14ac:dyDescent="0.15">
      <c r="A479" s="62"/>
      <c r="B479" s="62"/>
      <c r="C479" s="62"/>
      <c r="D479" s="62"/>
      <c r="E479" s="62"/>
    </row>
    <row r="480" spans="1:5" ht="13" x14ac:dyDescent="0.15">
      <c r="A480" s="62"/>
      <c r="B480" s="62"/>
      <c r="C480" s="62"/>
      <c r="D480" s="62"/>
      <c r="E480" s="62"/>
    </row>
    <row r="481" spans="1:5" ht="13" x14ac:dyDescent="0.15">
      <c r="A481" s="62"/>
      <c r="B481" s="62"/>
      <c r="C481" s="62"/>
      <c r="D481" s="62"/>
      <c r="E481" s="62"/>
    </row>
    <row r="482" spans="1:5" ht="13" x14ac:dyDescent="0.15">
      <c r="A482" s="62"/>
      <c r="B482" s="62"/>
      <c r="C482" s="62"/>
      <c r="D482" s="62"/>
      <c r="E482" s="62"/>
    </row>
    <row r="483" spans="1:5" ht="13" x14ac:dyDescent="0.15">
      <c r="A483" s="62"/>
      <c r="B483" s="62"/>
      <c r="C483" s="62"/>
      <c r="D483" s="62"/>
      <c r="E483" s="62"/>
    </row>
    <row r="484" spans="1:5" ht="13" x14ac:dyDescent="0.15">
      <c r="A484" s="62"/>
      <c r="B484" s="62"/>
      <c r="C484" s="62"/>
      <c r="D484" s="62"/>
      <c r="E484" s="62"/>
    </row>
    <row r="485" spans="1:5" ht="13" x14ac:dyDescent="0.15">
      <c r="A485" s="62"/>
      <c r="B485" s="62"/>
      <c r="C485" s="62"/>
      <c r="D485" s="62"/>
      <c r="E485" s="62"/>
    </row>
    <row r="486" spans="1:5" ht="13" x14ac:dyDescent="0.15">
      <c r="A486" s="62"/>
      <c r="B486" s="62"/>
      <c r="C486" s="62"/>
      <c r="D486" s="62"/>
      <c r="E486" s="62"/>
    </row>
    <row r="487" spans="1:5" ht="13" x14ac:dyDescent="0.15">
      <c r="A487" s="62"/>
      <c r="B487" s="62"/>
      <c r="C487" s="62"/>
      <c r="D487" s="62"/>
      <c r="E487" s="62"/>
    </row>
    <row r="488" spans="1:5" ht="13" x14ac:dyDescent="0.15">
      <c r="A488" s="62"/>
      <c r="B488" s="62"/>
      <c r="C488" s="62"/>
      <c r="D488" s="62"/>
      <c r="E488" s="62"/>
    </row>
    <row r="489" spans="1:5" ht="13" x14ac:dyDescent="0.15">
      <c r="A489" s="62"/>
      <c r="B489" s="62"/>
      <c r="C489" s="62"/>
      <c r="D489" s="62"/>
      <c r="E489" s="62"/>
    </row>
    <row r="490" spans="1:5" ht="13" x14ac:dyDescent="0.15">
      <c r="A490" s="62"/>
      <c r="B490" s="62"/>
      <c r="C490" s="62"/>
      <c r="D490" s="62"/>
      <c r="E490" s="62"/>
    </row>
    <row r="491" spans="1:5" ht="13" x14ac:dyDescent="0.15">
      <c r="A491" s="62"/>
      <c r="B491" s="62"/>
      <c r="C491" s="62"/>
      <c r="D491" s="62"/>
      <c r="E491" s="62"/>
    </row>
    <row r="492" spans="1:5" ht="13" x14ac:dyDescent="0.15">
      <c r="A492" s="62"/>
      <c r="B492" s="62"/>
      <c r="C492" s="62"/>
      <c r="D492" s="62"/>
      <c r="E492" s="62"/>
    </row>
    <row r="493" spans="1:5" ht="13" x14ac:dyDescent="0.15">
      <c r="A493" s="62"/>
      <c r="B493" s="62"/>
      <c r="C493" s="62"/>
      <c r="D493" s="62"/>
      <c r="E493" s="62"/>
    </row>
    <row r="494" spans="1:5" ht="13" x14ac:dyDescent="0.15">
      <c r="A494" s="62"/>
      <c r="B494" s="62"/>
      <c r="C494" s="62"/>
      <c r="D494" s="62"/>
      <c r="E494" s="62"/>
    </row>
    <row r="495" spans="1:5" ht="13" x14ac:dyDescent="0.15">
      <c r="A495" s="62"/>
      <c r="B495" s="62"/>
      <c r="C495" s="62"/>
      <c r="D495" s="62"/>
      <c r="E495" s="62"/>
    </row>
    <row r="496" spans="1:5" ht="13" x14ac:dyDescent="0.15">
      <c r="A496" s="62"/>
      <c r="B496" s="62"/>
      <c r="C496" s="62"/>
      <c r="D496" s="62"/>
      <c r="E496" s="62"/>
    </row>
    <row r="497" spans="1:5" ht="13" x14ac:dyDescent="0.15">
      <c r="A497" s="62"/>
      <c r="B497" s="62"/>
      <c r="C497" s="62"/>
      <c r="D497" s="62"/>
      <c r="E497" s="62"/>
    </row>
    <row r="498" spans="1:5" ht="13" x14ac:dyDescent="0.15">
      <c r="A498" s="62"/>
      <c r="B498" s="62"/>
      <c r="C498" s="62"/>
      <c r="D498" s="62"/>
      <c r="E498" s="62"/>
    </row>
    <row r="499" spans="1:5" ht="13" x14ac:dyDescent="0.15">
      <c r="A499" s="62"/>
      <c r="B499" s="62"/>
      <c r="C499" s="62"/>
      <c r="D499" s="62"/>
      <c r="E499" s="62"/>
    </row>
    <row r="500" spans="1:5" ht="13" x14ac:dyDescent="0.15">
      <c r="A500" s="62"/>
      <c r="B500" s="62"/>
      <c r="C500" s="62"/>
      <c r="D500" s="62"/>
      <c r="E500" s="62"/>
    </row>
    <row r="501" spans="1:5" ht="13" x14ac:dyDescent="0.15">
      <c r="A501" s="62"/>
      <c r="B501" s="62"/>
      <c r="C501" s="62"/>
      <c r="D501" s="62"/>
      <c r="E501" s="62"/>
    </row>
    <row r="502" spans="1:5" ht="13" x14ac:dyDescent="0.15">
      <c r="A502" s="62"/>
      <c r="B502" s="62"/>
      <c r="C502" s="62"/>
      <c r="D502" s="62"/>
      <c r="E502" s="62"/>
    </row>
    <row r="503" spans="1:5" ht="13" x14ac:dyDescent="0.15">
      <c r="A503" s="62"/>
      <c r="B503" s="62"/>
      <c r="C503" s="62"/>
      <c r="D503" s="62"/>
      <c r="E503" s="62"/>
    </row>
    <row r="504" spans="1:5" ht="13" x14ac:dyDescent="0.15">
      <c r="A504" s="62"/>
      <c r="B504" s="62"/>
      <c r="C504" s="62"/>
      <c r="D504" s="62"/>
      <c r="E504" s="62"/>
    </row>
    <row r="505" spans="1:5" ht="13" x14ac:dyDescent="0.15">
      <c r="A505" s="62"/>
      <c r="B505" s="62"/>
      <c r="C505" s="62"/>
      <c r="D505" s="62"/>
      <c r="E505" s="62"/>
    </row>
    <row r="506" spans="1:5" ht="13" x14ac:dyDescent="0.15">
      <c r="A506" s="62"/>
      <c r="B506" s="62"/>
      <c r="C506" s="62"/>
      <c r="D506" s="62"/>
      <c r="E506" s="62"/>
    </row>
    <row r="507" spans="1:5" ht="13" x14ac:dyDescent="0.15">
      <c r="A507" s="62"/>
      <c r="B507" s="62"/>
      <c r="C507" s="62"/>
      <c r="D507" s="62"/>
      <c r="E507" s="62"/>
    </row>
    <row r="508" spans="1:5" ht="13" x14ac:dyDescent="0.15">
      <c r="A508" s="62"/>
      <c r="B508" s="62"/>
      <c r="C508" s="62"/>
      <c r="D508" s="62"/>
      <c r="E508" s="62"/>
    </row>
    <row r="509" spans="1:5" ht="13" x14ac:dyDescent="0.15">
      <c r="A509" s="62"/>
      <c r="B509" s="62"/>
      <c r="C509" s="62"/>
      <c r="D509" s="62"/>
      <c r="E509" s="62"/>
    </row>
    <row r="510" spans="1:5" ht="13" x14ac:dyDescent="0.15">
      <c r="A510" s="62"/>
      <c r="B510" s="62"/>
      <c r="C510" s="62"/>
      <c r="D510" s="62"/>
      <c r="E510" s="62"/>
    </row>
    <row r="511" spans="1:5" ht="13" x14ac:dyDescent="0.15">
      <c r="A511" s="62"/>
      <c r="B511" s="62"/>
      <c r="C511" s="62"/>
      <c r="D511" s="62"/>
      <c r="E511" s="62"/>
    </row>
    <row r="512" spans="1:5" ht="13" x14ac:dyDescent="0.15">
      <c r="A512" s="62"/>
      <c r="B512" s="62"/>
      <c r="C512" s="62"/>
      <c r="D512" s="62"/>
      <c r="E512" s="62"/>
    </row>
    <row r="513" spans="1:5" ht="13" x14ac:dyDescent="0.15">
      <c r="A513" s="62"/>
      <c r="B513" s="62"/>
      <c r="C513" s="62"/>
      <c r="D513" s="62"/>
      <c r="E513" s="62"/>
    </row>
    <row r="514" spans="1:5" ht="13" x14ac:dyDescent="0.15">
      <c r="A514" s="62"/>
      <c r="B514" s="62"/>
      <c r="C514" s="62"/>
      <c r="D514" s="62"/>
      <c r="E514" s="62"/>
    </row>
    <row r="515" spans="1:5" ht="13" x14ac:dyDescent="0.15">
      <c r="A515" s="62"/>
      <c r="B515" s="62"/>
      <c r="C515" s="62"/>
      <c r="D515" s="62"/>
      <c r="E515" s="62"/>
    </row>
    <row r="516" spans="1:5" ht="13" x14ac:dyDescent="0.15">
      <c r="A516" s="62"/>
      <c r="B516" s="62"/>
      <c r="C516" s="62"/>
      <c r="D516" s="62"/>
      <c r="E516" s="62"/>
    </row>
    <row r="517" spans="1:5" ht="13" x14ac:dyDescent="0.15">
      <c r="A517" s="62"/>
      <c r="B517" s="62"/>
      <c r="C517" s="62"/>
      <c r="D517" s="62"/>
      <c r="E517" s="62"/>
    </row>
    <row r="518" spans="1:5" ht="13" x14ac:dyDescent="0.15">
      <c r="A518" s="62"/>
      <c r="B518" s="62"/>
      <c r="C518" s="62"/>
      <c r="D518" s="62"/>
      <c r="E518" s="62"/>
    </row>
    <row r="519" spans="1:5" ht="13" x14ac:dyDescent="0.15">
      <c r="A519" s="62"/>
      <c r="B519" s="62"/>
      <c r="C519" s="62"/>
      <c r="D519" s="62"/>
      <c r="E519" s="62"/>
    </row>
    <row r="520" spans="1:5" ht="13" x14ac:dyDescent="0.15">
      <c r="A520" s="62"/>
      <c r="B520" s="62"/>
      <c r="C520" s="62"/>
      <c r="D520" s="62"/>
      <c r="E520" s="62"/>
    </row>
    <row r="521" spans="1:5" ht="13" x14ac:dyDescent="0.15">
      <c r="A521" s="62"/>
      <c r="B521" s="62"/>
      <c r="C521" s="62"/>
      <c r="D521" s="62"/>
      <c r="E521" s="62"/>
    </row>
    <row r="522" spans="1:5" ht="13" x14ac:dyDescent="0.15">
      <c r="A522" s="62"/>
      <c r="B522" s="62"/>
      <c r="C522" s="62"/>
      <c r="D522" s="62"/>
      <c r="E522" s="62"/>
    </row>
    <row r="523" spans="1:5" ht="13" x14ac:dyDescent="0.15">
      <c r="A523" s="62"/>
      <c r="B523" s="62"/>
      <c r="C523" s="62"/>
      <c r="D523" s="62"/>
      <c r="E523" s="62"/>
    </row>
    <row r="524" spans="1:5" ht="13" x14ac:dyDescent="0.15">
      <c r="A524" s="62"/>
      <c r="B524" s="62"/>
      <c r="C524" s="62"/>
      <c r="D524" s="62"/>
      <c r="E524" s="62"/>
    </row>
    <row r="525" spans="1:5" ht="13" x14ac:dyDescent="0.15">
      <c r="A525" s="62"/>
      <c r="B525" s="62"/>
      <c r="C525" s="62"/>
      <c r="D525" s="62"/>
      <c r="E525" s="62"/>
    </row>
    <row r="526" spans="1:5" ht="13" x14ac:dyDescent="0.15">
      <c r="A526" s="62"/>
      <c r="B526" s="62"/>
      <c r="C526" s="62"/>
      <c r="D526" s="62"/>
      <c r="E526" s="62"/>
    </row>
    <row r="527" spans="1:5" ht="13" x14ac:dyDescent="0.15">
      <c r="A527" s="62"/>
      <c r="B527" s="62"/>
      <c r="C527" s="62"/>
      <c r="D527" s="62"/>
      <c r="E527" s="62"/>
    </row>
    <row r="528" spans="1:5" ht="13" x14ac:dyDescent="0.15">
      <c r="A528" s="62"/>
      <c r="B528" s="62"/>
      <c r="C528" s="62"/>
      <c r="D528" s="62"/>
      <c r="E528" s="62"/>
    </row>
    <row r="529" spans="1:5" ht="13" x14ac:dyDescent="0.15">
      <c r="A529" s="62"/>
      <c r="B529" s="62"/>
      <c r="C529" s="62"/>
      <c r="D529" s="62"/>
      <c r="E529" s="62"/>
    </row>
    <row r="530" spans="1:5" ht="13" x14ac:dyDescent="0.15">
      <c r="A530" s="62"/>
      <c r="B530" s="62"/>
      <c r="C530" s="62"/>
      <c r="D530" s="62"/>
      <c r="E530" s="62"/>
    </row>
    <row r="531" spans="1:5" ht="13" x14ac:dyDescent="0.15">
      <c r="A531" s="62"/>
      <c r="B531" s="62"/>
      <c r="C531" s="62"/>
      <c r="D531" s="62"/>
      <c r="E531" s="62"/>
    </row>
    <row r="532" spans="1:5" ht="13" x14ac:dyDescent="0.15">
      <c r="A532" s="62"/>
      <c r="B532" s="62"/>
      <c r="C532" s="62"/>
      <c r="D532" s="62"/>
      <c r="E532" s="62"/>
    </row>
    <row r="533" spans="1:5" ht="13" x14ac:dyDescent="0.15">
      <c r="A533" s="62"/>
      <c r="B533" s="62"/>
      <c r="C533" s="62"/>
      <c r="D533" s="62"/>
      <c r="E533" s="62"/>
    </row>
    <row r="534" spans="1:5" ht="13" x14ac:dyDescent="0.15">
      <c r="A534" s="62"/>
      <c r="B534" s="62"/>
      <c r="C534" s="62"/>
      <c r="D534" s="62"/>
      <c r="E534" s="62"/>
    </row>
    <row r="535" spans="1:5" ht="13" x14ac:dyDescent="0.15">
      <c r="A535" s="62"/>
      <c r="B535" s="62"/>
      <c r="C535" s="62"/>
      <c r="D535" s="62"/>
      <c r="E535" s="62"/>
    </row>
    <row r="536" spans="1:5" ht="13" x14ac:dyDescent="0.15">
      <c r="A536" s="62"/>
      <c r="B536" s="62"/>
      <c r="C536" s="62"/>
      <c r="D536" s="62"/>
      <c r="E536" s="62"/>
    </row>
    <row r="537" spans="1:5" ht="13" x14ac:dyDescent="0.15">
      <c r="A537" s="62"/>
      <c r="B537" s="62"/>
      <c r="C537" s="62"/>
      <c r="D537" s="62"/>
      <c r="E537" s="62"/>
    </row>
    <row r="538" spans="1:5" ht="13" x14ac:dyDescent="0.15">
      <c r="A538" s="62"/>
      <c r="B538" s="62"/>
      <c r="C538" s="62"/>
      <c r="D538" s="62"/>
      <c r="E538" s="62"/>
    </row>
    <row r="539" spans="1:5" ht="13" x14ac:dyDescent="0.15">
      <c r="A539" s="62"/>
      <c r="B539" s="62"/>
      <c r="C539" s="62"/>
      <c r="D539" s="62"/>
      <c r="E539" s="62"/>
    </row>
    <row r="540" spans="1:5" ht="13" x14ac:dyDescent="0.15">
      <c r="A540" s="62"/>
      <c r="B540" s="62"/>
      <c r="C540" s="62"/>
      <c r="D540" s="62"/>
      <c r="E540" s="62"/>
    </row>
    <row r="541" spans="1:5" ht="13" x14ac:dyDescent="0.15">
      <c r="A541" s="62"/>
      <c r="B541" s="62"/>
      <c r="C541" s="62"/>
      <c r="D541" s="62"/>
      <c r="E541" s="62"/>
    </row>
    <row r="542" spans="1:5" ht="13" x14ac:dyDescent="0.15">
      <c r="A542" s="62"/>
      <c r="B542" s="62"/>
      <c r="C542" s="62"/>
      <c r="D542" s="62"/>
      <c r="E542" s="62"/>
    </row>
    <row r="543" spans="1:5" ht="13" x14ac:dyDescent="0.15">
      <c r="A543" s="62"/>
      <c r="B543" s="62"/>
      <c r="C543" s="62"/>
      <c r="D543" s="62"/>
      <c r="E543" s="62"/>
    </row>
    <row r="544" spans="1:5" ht="13" x14ac:dyDescent="0.15">
      <c r="A544" s="62"/>
      <c r="B544" s="62"/>
      <c r="C544" s="62"/>
      <c r="D544" s="62"/>
      <c r="E544" s="62"/>
    </row>
    <row r="545" spans="1:5" ht="13" x14ac:dyDescent="0.15">
      <c r="A545" s="62"/>
      <c r="B545" s="62"/>
      <c r="C545" s="62"/>
      <c r="D545" s="62"/>
      <c r="E545" s="62"/>
    </row>
    <row r="546" spans="1:5" ht="13" x14ac:dyDescent="0.15">
      <c r="A546" s="62"/>
      <c r="B546" s="62"/>
      <c r="C546" s="62"/>
      <c r="D546" s="62"/>
      <c r="E546" s="62"/>
    </row>
    <row r="547" spans="1:5" ht="13" x14ac:dyDescent="0.15">
      <c r="A547" s="62"/>
      <c r="B547" s="62"/>
      <c r="C547" s="62"/>
      <c r="D547" s="62"/>
      <c r="E547" s="62"/>
    </row>
    <row r="548" spans="1:5" ht="13" x14ac:dyDescent="0.15">
      <c r="A548" s="62"/>
      <c r="B548" s="62"/>
      <c r="C548" s="62"/>
      <c r="D548" s="62"/>
      <c r="E548" s="62"/>
    </row>
    <row r="549" spans="1:5" ht="13" x14ac:dyDescent="0.15">
      <c r="A549" s="62"/>
      <c r="B549" s="62"/>
      <c r="C549" s="62"/>
      <c r="D549" s="62"/>
      <c r="E549" s="62"/>
    </row>
    <row r="550" spans="1:5" ht="13" x14ac:dyDescent="0.15">
      <c r="A550" s="62"/>
      <c r="B550" s="62"/>
      <c r="C550" s="62"/>
      <c r="D550" s="62"/>
      <c r="E550" s="62"/>
    </row>
    <row r="551" spans="1:5" ht="13" x14ac:dyDescent="0.15">
      <c r="A551" s="62"/>
      <c r="B551" s="62"/>
      <c r="C551" s="62"/>
      <c r="D551" s="62"/>
      <c r="E551" s="62"/>
    </row>
    <row r="552" spans="1:5" ht="13" x14ac:dyDescent="0.15">
      <c r="A552" s="62"/>
      <c r="B552" s="62"/>
      <c r="C552" s="62"/>
      <c r="D552" s="62"/>
      <c r="E552" s="62"/>
    </row>
    <row r="553" spans="1:5" ht="13" x14ac:dyDescent="0.15">
      <c r="A553" s="62"/>
      <c r="B553" s="62"/>
      <c r="C553" s="62"/>
      <c r="D553" s="62"/>
      <c r="E553" s="62"/>
    </row>
    <row r="554" spans="1:5" ht="13" x14ac:dyDescent="0.15">
      <c r="A554" s="62"/>
      <c r="B554" s="62"/>
      <c r="C554" s="62"/>
      <c r="D554" s="62"/>
      <c r="E554" s="62"/>
    </row>
    <row r="555" spans="1:5" ht="13" x14ac:dyDescent="0.15">
      <c r="A555" s="62"/>
      <c r="B555" s="62"/>
      <c r="C555" s="62"/>
      <c r="D555" s="62"/>
      <c r="E555" s="62"/>
    </row>
    <row r="556" spans="1:5" ht="13" x14ac:dyDescent="0.15">
      <c r="A556" s="62"/>
      <c r="B556" s="62"/>
      <c r="C556" s="62"/>
      <c r="D556" s="62"/>
      <c r="E556" s="62"/>
    </row>
    <row r="557" spans="1:5" ht="13" x14ac:dyDescent="0.15">
      <c r="A557" s="62"/>
      <c r="B557" s="62"/>
      <c r="C557" s="62"/>
      <c r="D557" s="62"/>
      <c r="E557" s="62"/>
    </row>
    <row r="558" spans="1:5" ht="13" x14ac:dyDescent="0.15">
      <c r="A558" s="62"/>
      <c r="B558" s="62"/>
      <c r="C558" s="62"/>
      <c r="D558" s="62"/>
      <c r="E558" s="62"/>
    </row>
    <row r="559" spans="1:5" ht="13" x14ac:dyDescent="0.15">
      <c r="A559" s="62"/>
      <c r="B559" s="62"/>
      <c r="C559" s="62"/>
      <c r="D559" s="62"/>
      <c r="E559" s="62"/>
    </row>
    <row r="560" spans="1:5" ht="13" x14ac:dyDescent="0.15">
      <c r="A560" s="62"/>
      <c r="B560" s="62"/>
      <c r="C560" s="62"/>
      <c r="D560" s="62"/>
      <c r="E560" s="62"/>
    </row>
    <row r="561" spans="1:5" ht="13" x14ac:dyDescent="0.15">
      <c r="A561" s="62"/>
      <c r="B561" s="62"/>
      <c r="C561" s="62"/>
      <c r="D561" s="62"/>
      <c r="E561" s="62"/>
    </row>
    <row r="562" spans="1:5" ht="13" x14ac:dyDescent="0.15">
      <c r="A562" s="62"/>
      <c r="B562" s="62"/>
      <c r="C562" s="62"/>
      <c r="D562" s="62"/>
      <c r="E562" s="62"/>
    </row>
    <row r="563" spans="1:5" ht="13" x14ac:dyDescent="0.15">
      <c r="A563" s="62"/>
      <c r="B563" s="62"/>
      <c r="C563" s="62"/>
      <c r="D563" s="62"/>
      <c r="E563" s="62"/>
    </row>
    <row r="564" spans="1:5" ht="13" x14ac:dyDescent="0.15">
      <c r="A564" s="62"/>
      <c r="B564" s="62"/>
      <c r="C564" s="62"/>
      <c r="D564" s="62"/>
      <c r="E564" s="62"/>
    </row>
    <row r="565" spans="1:5" ht="13" x14ac:dyDescent="0.15">
      <c r="A565" s="62"/>
      <c r="B565" s="62"/>
      <c r="C565" s="62"/>
      <c r="D565" s="62"/>
      <c r="E565" s="62"/>
    </row>
    <row r="566" spans="1:5" ht="13" x14ac:dyDescent="0.15">
      <c r="A566" s="62"/>
      <c r="B566" s="62"/>
      <c r="C566" s="62"/>
      <c r="D566" s="62"/>
      <c r="E566" s="62"/>
    </row>
    <row r="567" spans="1:5" ht="13" x14ac:dyDescent="0.15">
      <c r="A567" s="62"/>
      <c r="B567" s="62"/>
      <c r="C567" s="62"/>
      <c r="D567" s="62"/>
      <c r="E567" s="62"/>
    </row>
    <row r="568" spans="1:5" ht="13" x14ac:dyDescent="0.15">
      <c r="A568" s="62"/>
      <c r="B568" s="62"/>
      <c r="C568" s="62"/>
      <c r="D568" s="62"/>
      <c r="E568" s="62"/>
    </row>
    <row r="569" spans="1:5" ht="13" x14ac:dyDescent="0.15">
      <c r="A569" s="62"/>
      <c r="B569" s="62"/>
      <c r="C569" s="62"/>
      <c r="D569" s="62"/>
      <c r="E569" s="62"/>
    </row>
    <row r="570" spans="1:5" ht="13" x14ac:dyDescent="0.15">
      <c r="A570" s="62"/>
      <c r="B570" s="62"/>
      <c r="C570" s="62"/>
      <c r="D570" s="62"/>
      <c r="E570" s="62"/>
    </row>
    <row r="571" spans="1:5" ht="13" x14ac:dyDescent="0.15">
      <c r="A571" s="62"/>
      <c r="B571" s="62"/>
      <c r="C571" s="62"/>
      <c r="D571" s="62"/>
      <c r="E571" s="62"/>
    </row>
    <row r="572" spans="1:5" ht="13" x14ac:dyDescent="0.15">
      <c r="A572" s="62"/>
      <c r="B572" s="62"/>
      <c r="C572" s="62"/>
      <c r="D572" s="62"/>
      <c r="E572" s="62"/>
    </row>
    <row r="573" spans="1:5" ht="13" x14ac:dyDescent="0.15">
      <c r="A573" s="62"/>
      <c r="B573" s="62"/>
      <c r="C573" s="62"/>
      <c r="D573" s="62"/>
      <c r="E573" s="62"/>
    </row>
    <row r="574" spans="1:5" ht="13" x14ac:dyDescent="0.15">
      <c r="A574" s="62"/>
      <c r="B574" s="62"/>
      <c r="C574" s="62"/>
      <c r="D574" s="62"/>
      <c r="E574" s="62"/>
    </row>
    <row r="575" spans="1:5" ht="13" x14ac:dyDescent="0.15">
      <c r="A575" s="62"/>
      <c r="B575" s="62"/>
      <c r="C575" s="62"/>
      <c r="D575" s="62"/>
      <c r="E575" s="62"/>
    </row>
    <row r="576" spans="1:5" ht="13" x14ac:dyDescent="0.15">
      <c r="A576" s="62"/>
      <c r="B576" s="62"/>
      <c r="C576" s="62"/>
      <c r="D576" s="62"/>
      <c r="E576" s="62"/>
    </row>
    <row r="577" spans="1:5" ht="13" x14ac:dyDescent="0.15">
      <c r="A577" s="62"/>
      <c r="B577" s="62"/>
      <c r="C577" s="62"/>
      <c r="D577" s="62"/>
      <c r="E577" s="62"/>
    </row>
    <row r="578" spans="1:5" ht="13" x14ac:dyDescent="0.15">
      <c r="A578" s="62"/>
      <c r="B578" s="62"/>
      <c r="C578" s="62"/>
      <c r="D578" s="62"/>
      <c r="E578" s="62"/>
    </row>
    <row r="579" spans="1:5" ht="13" x14ac:dyDescent="0.15">
      <c r="A579" s="62"/>
      <c r="B579" s="62"/>
      <c r="C579" s="62"/>
      <c r="D579" s="62"/>
      <c r="E579" s="62"/>
    </row>
    <row r="580" spans="1:5" ht="13" x14ac:dyDescent="0.15">
      <c r="A580" s="62"/>
      <c r="B580" s="62"/>
      <c r="C580" s="62"/>
      <c r="D580" s="62"/>
      <c r="E580" s="62"/>
    </row>
    <row r="581" spans="1:5" ht="13" x14ac:dyDescent="0.15">
      <c r="A581" s="62"/>
      <c r="B581" s="62"/>
      <c r="C581" s="62"/>
      <c r="D581" s="62"/>
      <c r="E581" s="62"/>
    </row>
    <row r="582" spans="1:5" ht="13" x14ac:dyDescent="0.15">
      <c r="A582" s="62"/>
      <c r="B582" s="62"/>
      <c r="C582" s="62"/>
      <c r="D582" s="62"/>
      <c r="E582" s="62"/>
    </row>
    <row r="583" spans="1:5" ht="13" x14ac:dyDescent="0.15">
      <c r="A583" s="62"/>
      <c r="B583" s="62"/>
      <c r="C583" s="62"/>
      <c r="D583" s="62"/>
      <c r="E583" s="62"/>
    </row>
    <row r="584" spans="1:5" ht="13" x14ac:dyDescent="0.15">
      <c r="A584" s="62"/>
      <c r="B584" s="62"/>
      <c r="C584" s="62"/>
      <c r="D584" s="62"/>
      <c r="E584" s="62"/>
    </row>
    <row r="585" spans="1:5" ht="13" x14ac:dyDescent="0.15">
      <c r="A585" s="62"/>
      <c r="B585" s="62"/>
      <c r="C585" s="62"/>
      <c r="D585" s="62"/>
      <c r="E585" s="62"/>
    </row>
    <row r="586" spans="1:5" ht="13" x14ac:dyDescent="0.15">
      <c r="A586" s="62"/>
      <c r="B586" s="62"/>
      <c r="C586" s="62"/>
      <c r="D586" s="62"/>
      <c r="E586" s="62"/>
    </row>
    <row r="587" spans="1:5" ht="13" x14ac:dyDescent="0.15">
      <c r="A587" s="62"/>
      <c r="B587" s="62"/>
      <c r="C587" s="62"/>
      <c r="D587" s="62"/>
      <c r="E587" s="62"/>
    </row>
    <row r="588" spans="1:5" ht="13" x14ac:dyDescent="0.15">
      <c r="A588" s="62"/>
      <c r="B588" s="62"/>
      <c r="C588" s="62"/>
      <c r="D588" s="62"/>
      <c r="E588" s="62"/>
    </row>
    <row r="589" spans="1:5" ht="13" x14ac:dyDescent="0.15">
      <c r="A589" s="62"/>
      <c r="B589" s="62"/>
      <c r="C589" s="62"/>
      <c r="D589" s="62"/>
      <c r="E589" s="62"/>
    </row>
    <row r="590" spans="1:5" ht="13" x14ac:dyDescent="0.15">
      <c r="A590" s="62"/>
      <c r="B590" s="62"/>
      <c r="C590" s="62"/>
      <c r="D590" s="62"/>
      <c r="E590" s="62"/>
    </row>
    <row r="591" spans="1:5" ht="13" x14ac:dyDescent="0.15">
      <c r="A591" s="62"/>
      <c r="B591" s="62"/>
      <c r="C591" s="62"/>
      <c r="D591" s="62"/>
      <c r="E591" s="62"/>
    </row>
    <row r="592" spans="1:5" ht="13" x14ac:dyDescent="0.15">
      <c r="A592" s="62"/>
      <c r="B592" s="62"/>
      <c r="C592" s="62"/>
      <c r="D592" s="62"/>
      <c r="E592" s="62"/>
    </row>
    <row r="593" spans="1:5" ht="13" x14ac:dyDescent="0.15">
      <c r="A593" s="62"/>
      <c r="B593" s="62"/>
      <c r="C593" s="62"/>
      <c r="D593" s="62"/>
      <c r="E593" s="62"/>
    </row>
    <row r="594" spans="1:5" ht="13" x14ac:dyDescent="0.15">
      <c r="A594" s="62"/>
      <c r="B594" s="62"/>
      <c r="C594" s="62"/>
      <c r="D594" s="62"/>
      <c r="E594" s="62"/>
    </row>
    <row r="595" spans="1:5" ht="13" x14ac:dyDescent="0.15">
      <c r="A595" s="62"/>
      <c r="B595" s="62"/>
      <c r="C595" s="62"/>
      <c r="D595" s="62"/>
      <c r="E595" s="62"/>
    </row>
    <row r="596" spans="1:5" ht="13" x14ac:dyDescent="0.15">
      <c r="A596" s="62"/>
      <c r="B596" s="62"/>
      <c r="C596" s="62"/>
      <c r="D596" s="62"/>
      <c r="E596" s="62"/>
    </row>
    <row r="597" spans="1:5" ht="13" x14ac:dyDescent="0.15">
      <c r="A597" s="62"/>
      <c r="B597" s="62"/>
      <c r="C597" s="62"/>
      <c r="D597" s="62"/>
      <c r="E597" s="62"/>
    </row>
    <row r="598" spans="1:5" ht="13" x14ac:dyDescent="0.15">
      <c r="A598" s="62"/>
      <c r="B598" s="62"/>
      <c r="C598" s="62"/>
      <c r="D598" s="62"/>
      <c r="E598" s="62"/>
    </row>
    <row r="599" spans="1:5" ht="13" x14ac:dyDescent="0.15">
      <c r="A599" s="62"/>
      <c r="B599" s="62"/>
      <c r="C599" s="62"/>
      <c r="D599" s="62"/>
      <c r="E599" s="62"/>
    </row>
    <row r="600" spans="1:5" ht="13" x14ac:dyDescent="0.15">
      <c r="A600" s="62"/>
      <c r="B600" s="62"/>
      <c r="C600" s="62"/>
      <c r="D600" s="62"/>
      <c r="E600" s="62"/>
    </row>
    <row r="601" spans="1:5" ht="13" x14ac:dyDescent="0.15">
      <c r="A601" s="62"/>
      <c r="B601" s="62"/>
      <c r="C601" s="62"/>
      <c r="D601" s="62"/>
      <c r="E601" s="62"/>
    </row>
    <row r="602" spans="1:5" ht="13" x14ac:dyDescent="0.15">
      <c r="A602" s="62"/>
      <c r="B602" s="62"/>
      <c r="C602" s="62"/>
      <c r="D602" s="62"/>
      <c r="E602" s="62"/>
    </row>
    <row r="603" spans="1:5" ht="13" x14ac:dyDescent="0.15">
      <c r="A603" s="62"/>
      <c r="B603" s="62"/>
      <c r="C603" s="62"/>
      <c r="D603" s="62"/>
      <c r="E603" s="62"/>
    </row>
    <row r="604" spans="1:5" ht="13" x14ac:dyDescent="0.15">
      <c r="A604" s="62"/>
      <c r="B604" s="62"/>
      <c r="C604" s="62"/>
      <c r="D604" s="62"/>
      <c r="E604" s="62"/>
    </row>
    <row r="605" spans="1:5" ht="13" x14ac:dyDescent="0.15">
      <c r="A605" s="62"/>
      <c r="B605" s="62"/>
      <c r="C605" s="62"/>
      <c r="D605" s="62"/>
      <c r="E605" s="62"/>
    </row>
    <row r="606" spans="1:5" ht="13" x14ac:dyDescent="0.15">
      <c r="A606" s="62"/>
      <c r="B606" s="62"/>
      <c r="C606" s="62"/>
      <c r="D606" s="62"/>
      <c r="E606" s="62"/>
    </row>
    <row r="607" spans="1:5" ht="13" x14ac:dyDescent="0.15">
      <c r="A607" s="62"/>
      <c r="B607" s="62"/>
      <c r="C607" s="62"/>
      <c r="D607" s="62"/>
      <c r="E607" s="62"/>
    </row>
    <row r="608" spans="1:5" ht="13" x14ac:dyDescent="0.15">
      <c r="A608" s="62"/>
      <c r="B608" s="62"/>
      <c r="C608" s="62"/>
      <c r="D608" s="62"/>
      <c r="E608" s="62"/>
    </row>
    <row r="609" spans="1:5" ht="13" x14ac:dyDescent="0.15">
      <c r="A609" s="62"/>
      <c r="B609" s="62"/>
      <c r="C609" s="62"/>
      <c r="D609" s="62"/>
      <c r="E609" s="62"/>
    </row>
    <row r="610" spans="1:5" ht="13" x14ac:dyDescent="0.15">
      <c r="A610" s="62"/>
      <c r="B610" s="62"/>
      <c r="C610" s="62"/>
      <c r="D610" s="62"/>
      <c r="E610" s="62"/>
    </row>
    <row r="611" spans="1:5" ht="13" x14ac:dyDescent="0.15">
      <c r="A611" s="62"/>
      <c r="B611" s="62"/>
      <c r="C611" s="62"/>
      <c r="D611" s="62"/>
      <c r="E611" s="62"/>
    </row>
    <row r="612" spans="1:5" ht="13" x14ac:dyDescent="0.15">
      <c r="A612" s="62"/>
      <c r="B612" s="62"/>
      <c r="C612" s="62"/>
      <c r="D612" s="62"/>
      <c r="E612" s="62"/>
    </row>
    <row r="613" spans="1:5" ht="13" x14ac:dyDescent="0.15">
      <c r="A613" s="62"/>
      <c r="B613" s="62"/>
      <c r="C613" s="62"/>
      <c r="D613" s="62"/>
      <c r="E613" s="62"/>
    </row>
    <row r="614" spans="1:5" ht="13" x14ac:dyDescent="0.15">
      <c r="A614" s="62"/>
      <c r="B614" s="62"/>
      <c r="C614" s="62"/>
      <c r="D614" s="62"/>
      <c r="E614" s="62"/>
    </row>
    <row r="615" spans="1:5" ht="13" x14ac:dyDescent="0.15">
      <c r="A615" s="62"/>
      <c r="B615" s="62"/>
      <c r="C615" s="62"/>
      <c r="D615" s="62"/>
      <c r="E615" s="62"/>
    </row>
    <row r="616" spans="1:5" ht="13" x14ac:dyDescent="0.15">
      <c r="A616" s="62"/>
      <c r="B616" s="62"/>
      <c r="C616" s="62"/>
      <c r="D616" s="62"/>
      <c r="E616" s="62"/>
    </row>
    <row r="617" spans="1:5" ht="13" x14ac:dyDescent="0.15">
      <c r="A617" s="62"/>
      <c r="B617" s="62"/>
      <c r="C617" s="62"/>
      <c r="D617" s="62"/>
      <c r="E617" s="62"/>
    </row>
    <row r="618" spans="1:5" ht="13" x14ac:dyDescent="0.15">
      <c r="A618" s="62"/>
      <c r="B618" s="62"/>
      <c r="C618" s="62"/>
      <c r="D618" s="62"/>
      <c r="E618" s="62"/>
    </row>
    <row r="619" spans="1:5" ht="13" x14ac:dyDescent="0.15">
      <c r="A619" s="62"/>
      <c r="B619" s="62"/>
      <c r="C619" s="62"/>
      <c r="D619" s="62"/>
      <c r="E619" s="62"/>
    </row>
    <row r="620" spans="1:5" ht="13" x14ac:dyDescent="0.15">
      <c r="A620" s="62"/>
      <c r="B620" s="62"/>
      <c r="C620" s="62"/>
      <c r="D620" s="62"/>
      <c r="E620" s="62"/>
    </row>
    <row r="621" spans="1:5" ht="13" x14ac:dyDescent="0.15">
      <c r="A621" s="62"/>
      <c r="B621" s="62"/>
      <c r="C621" s="62"/>
      <c r="D621" s="62"/>
      <c r="E621" s="62"/>
    </row>
    <row r="622" spans="1:5" ht="13" x14ac:dyDescent="0.15">
      <c r="A622" s="62"/>
      <c r="B622" s="62"/>
      <c r="C622" s="62"/>
      <c r="D622" s="62"/>
      <c r="E622" s="62"/>
    </row>
    <row r="623" spans="1:5" ht="13" x14ac:dyDescent="0.15">
      <c r="A623" s="62"/>
      <c r="B623" s="62"/>
      <c r="C623" s="62"/>
      <c r="D623" s="62"/>
      <c r="E623" s="62"/>
    </row>
    <row r="624" spans="1:5" ht="13" x14ac:dyDescent="0.15">
      <c r="A624" s="62"/>
      <c r="B624" s="62"/>
      <c r="C624" s="62"/>
      <c r="D624" s="62"/>
      <c r="E624" s="62"/>
    </row>
    <row r="625" spans="1:5" ht="13" x14ac:dyDescent="0.15">
      <c r="A625" s="62"/>
      <c r="B625" s="62"/>
      <c r="C625" s="62"/>
      <c r="D625" s="62"/>
      <c r="E625" s="62"/>
    </row>
    <row r="626" spans="1:5" ht="13" x14ac:dyDescent="0.15">
      <c r="A626" s="62"/>
      <c r="B626" s="62"/>
      <c r="C626" s="62"/>
      <c r="D626" s="62"/>
      <c r="E626" s="62"/>
    </row>
    <row r="627" spans="1:5" ht="13" x14ac:dyDescent="0.15">
      <c r="A627" s="62"/>
      <c r="B627" s="62"/>
      <c r="C627" s="62"/>
      <c r="D627" s="62"/>
      <c r="E627" s="62"/>
    </row>
    <row r="628" spans="1:5" ht="13" x14ac:dyDescent="0.15">
      <c r="A628" s="62"/>
      <c r="B628" s="62"/>
      <c r="C628" s="62"/>
      <c r="D628" s="62"/>
      <c r="E628" s="62"/>
    </row>
    <row r="629" spans="1:5" ht="13" x14ac:dyDescent="0.15">
      <c r="A629" s="62"/>
      <c r="B629" s="62"/>
      <c r="C629" s="62"/>
      <c r="D629" s="62"/>
      <c r="E629" s="62"/>
    </row>
    <row r="630" spans="1:5" ht="13" x14ac:dyDescent="0.15">
      <c r="A630" s="62"/>
      <c r="B630" s="62"/>
      <c r="C630" s="62"/>
      <c r="D630" s="62"/>
      <c r="E630" s="62"/>
    </row>
    <row r="631" spans="1:5" ht="13" x14ac:dyDescent="0.15">
      <c r="A631" s="62"/>
      <c r="B631" s="62"/>
      <c r="C631" s="62"/>
      <c r="D631" s="62"/>
      <c r="E631" s="62"/>
    </row>
    <row r="632" spans="1:5" ht="13" x14ac:dyDescent="0.15">
      <c r="A632" s="62"/>
      <c r="B632" s="62"/>
      <c r="C632" s="62"/>
      <c r="D632" s="62"/>
      <c r="E632" s="62"/>
    </row>
    <row r="633" spans="1:5" ht="13" x14ac:dyDescent="0.15">
      <c r="A633" s="62"/>
      <c r="B633" s="62"/>
      <c r="C633" s="62"/>
      <c r="D633" s="62"/>
      <c r="E633" s="62"/>
    </row>
    <row r="634" spans="1:5" ht="13" x14ac:dyDescent="0.15">
      <c r="A634" s="62"/>
      <c r="B634" s="62"/>
      <c r="C634" s="62"/>
      <c r="D634" s="62"/>
      <c r="E634" s="62"/>
    </row>
    <row r="635" spans="1:5" ht="13" x14ac:dyDescent="0.15">
      <c r="A635" s="62"/>
      <c r="B635" s="62"/>
      <c r="C635" s="62"/>
      <c r="D635" s="62"/>
      <c r="E635" s="62"/>
    </row>
    <row r="636" spans="1:5" ht="13" x14ac:dyDescent="0.15">
      <c r="A636" s="62"/>
      <c r="B636" s="62"/>
      <c r="C636" s="62"/>
      <c r="D636" s="62"/>
      <c r="E636" s="62"/>
    </row>
    <row r="637" spans="1:5" ht="13" x14ac:dyDescent="0.15">
      <c r="A637" s="62"/>
      <c r="B637" s="62"/>
      <c r="C637" s="62"/>
      <c r="D637" s="62"/>
      <c r="E637" s="62"/>
    </row>
    <row r="638" spans="1:5" ht="13" x14ac:dyDescent="0.15">
      <c r="A638" s="62"/>
      <c r="B638" s="62"/>
      <c r="C638" s="62"/>
      <c r="D638" s="62"/>
      <c r="E638" s="62"/>
    </row>
    <row r="639" spans="1:5" ht="13" x14ac:dyDescent="0.15">
      <c r="A639" s="62"/>
      <c r="B639" s="62"/>
      <c r="C639" s="62"/>
      <c r="D639" s="62"/>
      <c r="E639" s="62"/>
    </row>
    <row r="640" spans="1:5" ht="13" x14ac:dyDescent="0.15">
      <c r="A640" s="62"/>
      <c r="B640" s="62"/>
      <c r="C640" s="62"/>
      <c r="D640" s="62"/>
      <c r="E640" s="62"/>
    </row>
    <row r="641" spans="1:5" ht="13" x14ac:dyDescent="0.15">
      <c r="A641" s="62"/>
      <c r="B641" s="62"/>
      <c r="C641" s="62"/>
      <c r="D641" s="62"/>
      <c r="E641" s="62"/>
    </row>
    <row r="642" spans="1:5" ht="13" x14ac:dyDescent="0.15">
      <c r="A642" s="62"/>
      <c r="B642" s="62"/>
      <c r="C642" s="62"/>
      <c r="D642" s="62"/>
      <c r="E642" s="62"/>
    </row>
    <row r="643" spans="1:5" ht="13" x14ac:dyDescent="0.15">
      <c r="A643" s="62"/>
      <c r="B643" s="62"/>
      <c r="C643" s="62"/>
      <c r="D643" s="62"/>
      <c r="E643" s="62"/>
    </row>
    <row r="644" spans="1:5" ht="13" x14ac:dyDescent="0.15">
      <c r="A644" s="62"/>
      <c r="B644" s="62"/>
      <c r="C644" s="62"/>
      <c r="D644" s="62"/>
      <c r="E644" s="62"/>
    </row>
    <row r="645" spans="1:5" ht="13" x14ac:dyDescent="0.15">
      <c r="A645" s="62"/>
      <c r="B645" s="62"/>
      <c r="C645" s="62"/>
      <c r="D645" s="62"/>
      <c r="E645" s="62"/>
    </row>
    <row r="646" spans="1:5" ht="13" x14ac:dyDescent="0.15">
      <c r="A646" s="62"/>
      <c r="B646" s="62"/>
      <c r="C646" s="62"/>
      <c r="D646" s="62"/>
      <c r="E646" s="62"/>
    </row>
    <row r="647" spans="1:5" ht="13" x14ac:dyDescent="0.15">
      <c r="A647" s="62"/>
      <c r="B647" s="62"/>
      <c r="C647" s="62"/>
      <c r="D647" s="62"/>
      <c r="E647" s="62"/>
    </row>
    <row r="648" spans="1:5" ht="13" x14ac:dyDescent="0.15">
      <c r="A648" s="62"/>
      <c r="B648" s="62"/>
      <c r="C648" s="62"/>
      <c r="D648" s="62"/>
      <c r="E648" s="62"/>
    </row>
    <row r="649" spans="1:5" ht="13" x14ac:dyDescent="0.15">
      <c r="A649" s="62"/>
      <c r="B649" s="62"/>
      <c r="C649" s="62"/>
      <c r="D649" s="62"/>
      <c r="E649" s="62"/>
    </row>
    <row r="650" spans="1:5" ht="13" x14ac:dyDescent="0.15">
      <c r="A650" s="62"/>
      <c r="B650" s="62"/>
      <c r="C650" s="62"/>
      <c r="D650" s="62"/>
      <c r="E650" s="62"/>
    </row>
    <row r="651" spans="1:5" ht="13" x14ac:dyDescent="0.15">
      <c r="A651" s="62"/>
      <c r="B651" s="62"/>
      <c r="C651" s="62"/>
      <c r="D651" s="62"/>
      <c r="E651" s="62"/>
    </row>
    <row r="652" spans="1:5" ht="13" x14ac:dyDescent="0.15">
      <c r="A652" s="62"/>
      <c r="B652" s="62"/>
      <c r="C652" s="62"/>
      <c r="D652" s="62"/>
      <c r="E652" s="62"/>
    </row>
    <row r="653" spans="1:5" ht="13" x14ac:dyDescent="0.15">
      <c r="A653" s="62"/>
      <c r="B653" s="62"/>
      <c r="C653" s="62"/>
      <c r="D653" s="62"/>
      <c r="E653" s="62"/>
    </row>
    <row r="654" spans="1:5" ht="13" x14ac:dyDescent="0.15">
      <c r="A654" s="62"/>
      <c r="B654" s="62"/>
      <c r="C654" s="62"/>
      <c r="D654" s="62"/>
      <c r="E654" s="62"/>
    </row>
    <row r="655" spans="1:5" ht="13" x14ac:dyDescent="0.15">
      <c r="A655" s="62"/>
      <c r="B655" s="62"/>
      <c r="C655" s="62"/>
      <c r="D655" s="62"/>
      <c r="E655" s="62"/>
    </row>
    <row r="656" spans="1:5" ht="13" x14ac:dyDescent="0.15">
      <c r="A656" s="62"/>
      <c r="B656" s="62"/>
      <c r="C656" s="62"/>
      <c r="D656" s="62"/>
      <c r="E656" s="62"/>
    </row>
    <row r="657" spans="1:5" ht="13" x14ac:dyDescent="0.15">
      <c r="A657" s="62"/>
      <c r="B657" s="62"/>
      <c r="C657" s="62"/>
      <c r="D657" s="62"/>
      <c r="E657" s="62"/>
    </row>
    <row r="658" spans="1:5" ht="13" x14ac:dyDescent="0.15">
      <c r="A658" s="62"/>
      <c r="B658" s="62"/>
      <c r="C658" s="62"/>
      <c r="D658" s="62"/>
      <c r="E658" s="62"/>
    </row>
    <row r="659" spans="1:5" ht="13" x14ac:dyDescent="0.15">
      <c r="A659" s="62"/>
      <c r="B659" s="62"/>
      <c r="C659" s="62"/>
      <c r="D659" s="62"/>
      <c r="E659" s="62"/>
    </row>
    <row r="660" spans="1:5" ht="13" x14ac:dyDescent="0.15">
      <c r="A660" s="62"/>
      <c r="B660" s="62"/>
      <c r="C660" s="62"/>
      <c r="D660" s="62"/>
      <c r="E660" s="62"/>
    </row>
    <row r="661" spans="1:5" ht="13" x14ac:dyDescent="0.15">
      <c r="A661" s="62"/>
      <c r="B661" s="62"/>
      <c r="C661" s="62"/>
      <c r="D661" s="62"/>
      <c r="E661" s="62"/>
    </row>
    <row r="662" spans="1:5" ht="13" x14ac:dyDescent="0.15">
      <c r="A662" s="62"/>
      <c r="B662" s="62"/>
      <c r="C662" s="62"/>
      <c r="D662" s="62"/>
      <c r="E662" s="62"/>
    </row>
    <row r="663" spans="1:5" ht="13" x14ac:dyDescent="0.15">
      <c r="A663" s="62"/>
      <c r="B663" s="62"/>
      <c r="C663" s="62"/>
      <c r="D663" s="62"/>
      <c r="E663" s="62"/>
    </row>
    <row r="664" spans="1:5" ht="13" x14ac:dyDescent="0.15">
      <c r="A664" s="62"/>
      <c r="B664" s="62"/>
      <c r="C664" s="62"/>
      <c r="D664" s="62"/>
      <c r="E664" s="62"/>
    </row>
    <row r="665" spans="1:5" ht="13" x14ac:dyDescent="0.15">
      <c r="A665" s="62"/>
      <c r="B665" s="62"/>
      <c r="C665" s="62"/>
      <c r="D665" s="62"/>
      <c r="E665" s="62"/>
    </row>
    <row r="666" spans="1:5" ht="13" x14ac:dyDescent="0.15">
      <c r="A666" s="62"/>
      <c r="B666" s="62"/>
      <c r="C666" s="62"/>
      <c r="D666" s="62"/>
      <c r="E666" s="62"/>
    </row>
    <row r="667" spans="1:5" ht="13" x14ac:dyDescent="0.15">
      <c r="A667" s="62"/>
      <c r="B667" s="62"/>
      <c r="C667" s="62"/>
      <c r="D667" s="62"/>
      <c r="E667" s="62"/>
    </row>
    <row r="668" spans="1:5" ht="13" x14ac:dyDescent="0.15">
      <c r="A668" s="62"/>
      <c r="B668" s="62"/>
      <c r="C668" s="62"/>
      <c r="D668" s="62"/>
      <c r="E668" s="62"/>
    </row>
    <row r="669" spans="1:5" ht="13" x14ac:dyDescent="0.15">
      <c r="A669" s="62"/>
      <c r="B669" s="62"/>
      <c r="C669" s="62"/>
      <c r="D669" s="62"/>
      <c r="E669" s="62"/>
    </row>
    <row r="670" spans="1:5" ht="13" x14ac:dyDescent="0.15">
      <c r="A670" s="62"/>
      <c r="B670" s="62"/>
      <c r="C670" s="62"/>
      <c r="D670" s="62"/>
      <c r="E670" s="62"/>
    </row>
    <row r="671" spans="1:5" ht="13" x14ac:dyDescent="0.15">
      <c r="A671" s="62"/>
      <c r="B671" s="62"/>
      <c r="C671" s="62"/>
      <c r="D671" s="62"/>
      <c r="E671" s="62"/>
    </row>
    <row r="672" spans="1:5" ht="13" x14ac:dyDescent="0.15">
      <c r="A672" s="62"/>
      <c r="B672" s="62"/>
      <c r="C672" s="62"/>
      <c r="D672" s="62"/>
      <c r="E672" s="62"/>
    </row>
    <row r="673" spans="1:5" ht="13" x14ac:dyDescent="0.15">
      <c r="A673" s="62"/>
      <c r="B673" s="62"/>
      <c r="C673" s="62"/>
      <c r="D673" s="62"/>
      <c r="E673" s="62"/>
    </row>
    <row r="674" spans="1:5" ht="13" x14ac:dyDescent="0.15">
      <c r="A674" s="62"/>
      <c r="B674" s="62"/>
      <c r="C674" s="62"/>
      <c r="D674" s="62"/>
      <c r="E674" s="62"/>
    </row>
    <row r="675" spans="1:5" ht="13" x14ac:dyDescent="0.15">
      <c r="A675" s="62"/>
      <c r="B675" s="62"/>
      <c r="C675" s="62"/>
      <c r="D675" s="62"/>
      <c r="E675" s="62"/>
    </row>
    <row r="676" spans="1:5" ht="13" x14ac:dyDescent="0.15">
      <c r="A676" s="62"/>
      <c r="B676" s="62"/>
      <c r="C676" s="62"/>
      <c r="D676" s="62"/>
      <c r="E676" s="62"/>
    </row>
    <row r="677" spans="1:5" ht="13" x14ac:dyDescent="0.15">
      <c r="A677" s="62"/>
      <c r="B677" s="62"/>
      <c r="C677" s="62"/>
      <c r="D677" s="62"/>
      <c r="E677" s="62"/>
    </row>
    <row r="678" spans="1:5" ht="13" x14ac:dyDescent="0.15">
      <c r="A678" s="62"/>
      <c r="B678" s="62"/>
      <c r="C678" s="62"/>
      <c r="D678" s="62"/>
      <c r="E678" s="62"/>
    </row>
    <row r="679" spans="1:5" ht="13" x14ac:dyDescent="0.15">
      <c r="A679" s="62"/>
      <c r="B679" s="62"/>
      <c r="C679" s="62"/>
      <c r="D679" s="62"/>
      <c r="E679" s="62"/>
    </row>
    <row r="680" spans="1:5" ht="13" x14ac:dyDescent="0.15">
      <c r="A680" s="62"/>
      <c r="B680" s="62"/>
      <c r="C680" s="62"/>
      <c r="D680" s="62"/>
      <c r="E680" s="62"/>
    </row>
    <row r="681" spans="1:5" ht="13" x14ac:dyDescent="0.15">
      <c r="A681" s="62"/>
      <c r="B681" s="62"/>
      <c r="C681" s="62"/>
      <c r="D681" s="62"/>
      <c r="E681" s="62"/>
    </row>
    <row r="682" spans="1:5" ht="13" x14ac:dyDescent="0.15">
      <c r="A682" s="62"/>
      <c r="B682" s="62"/>
      <c r="C682" s="62"/>
      <c r="D682" s="62"/>
      <c r="E682" s="62"/>
    </row>
    <row r="683" spans="1:5" ht="13" x14ac:dyDescent="0.15">
      <c r="A683" s="62"/>
      <c r="B683" s="62"/>
      <c r="C683" s="62"/>
      <c r="D683" s="62"/>
      <c r="E683" s="62"/>
    </row>
    <row r="684" spans="1:5" ht="13" x14ac:dyDescent="0.15">
      <c r="A684" s="62"/>
      <c r="B684" s="62"/>
      <c r="C684" s="62"/>
      <c r="D684" s="62"/>
      <c r="E684" s="62"/>
    </row>
    <row r="685" spans="1:5" ht="13" x14ac:dyDescent="0.15">
      <c r="A685" s="62"/>
      <c r="B685" s="62"/>
      <c r="C685" s="62"/>
      <c r="D685" s="62"/>
      <c r="E685" s="62"/>
    </row>
    <row r="686" spans="1:5" ht="13" x14ac:dyDescent="0.15">
      <c r="A686" s="62"/>
      <c r="B686" s="62"/>
      <c r="C686" s="62"/>
      <c r="D686" s="62"/>
      <c r="E686" s="62"/>
    </row>
    <row r="687" spans="1:5" ht="13" x14ac:dyDescent="0.15">
      <c r="A687" s="62"/>
      <c r="B687" s="62"/>
      <c r="C687" s="62"/>
      <c r="D687" s="62"/>
      <c r="E687" s="62"/>
    </row>
    <row r="688" spans="1:5" ht="13" x14ac:dyDescent="0.15">
      <c r="A688" s="62"/>
      <c r="B688" s="62"/>
      <c r="C688" s="62"/>
      <c r="D688" s="62"/>
      <c r="E688" s="62"/>
    </row>
    <row r="689" spans="1:5" ht="13" x14ac:dyDescent="0.15">
      <c r="A689" s="62"/>
      <c r="B689" s="62"/>
      <c r="C689" s="62"/>
      <c r="D689" s="62"/>
      <c r="E689" s="62"/>
    </row>
    <row r="690" spans="1:5" ht="13" x14ac:dyDescent="0.15">
      <c r="A690" s="62"/>
      <c r="B690" s="62"/>
      <c r="C690" s="62"/>
      <c r="D690" s="62"/>
      <c r="E690" s="62"/>
    </row>
    <row r="691" spans="1:5" ht="13" x14ac:dyDescent="0.15">
      <c r="A691" s="62"/>
      <c r="B691" s="62"/>
      <c r="C691" s="62"/>
      <c r="D691" s="62"/>
      <c r="E691" s="62"/>
    </row>
    <row r="692" spans="1:5" ht="13" x14ac:dyDescent="0.15">
      <c r="A692" s="62"/>
      <c r="B692" s="62"/>
      <c r="C692" s="62"/>
      <c r="D692" s="62"/>
      <c r="E692" s="62"/>
    </row>
    <row r="693" spans="1:5" ht="13" x14ac:dyDescent="0.15">
      <c r="A693" s="62"/>
      <c r="B693" s="62"/>
      <c r="C693" s="62"/>
      <c r="D693" s="62"/>
      <c r="E693" s="62"/>
    </row>
    <row r="694" spans="1:5" ht="13" x14ac:dyDescent="0.15">
      <c r="A694" s="62"/>
      <c r="B694" s="62"/>
      <c r="C694" s="62"/>
      <c r="D694" s="62"/>
      <c r="E694" s="62"/>
    </row>
    <row r="695" spans="1:5" ht="13" x14ac:dyDescent="0.15">
      <c r="A695" s="62"/>
      <c r="B695" s="62"/>
      <c r="C695" s="62"/>
      <c r="D695" s="62"/>
      <c r="E695" s="62"/>
    </row>
    <row r="696" spans="1:5" ht="13" x14ac:dyDescent="0.15">
      <c r="A696" s="62"/>
      <c r="B696" s="62"/>
      <c r="C696" s="62"/>
      <c r="D696" s="62"/>
      <c r="E696" s="62"/>
    </row>
    <row r="697" spans="1:5" ht="13" x14ac:dyDescent="0.15">
      <c r="A697" s="62"/>
      <c r="B697" s="62"/>
      <c r="C697" s="62"/>
      <c r="D697" s="62"/>
      <c r="E697" s="62"/>
    </row>
    <row r="698" spans="1:5" ht="13" x14ac:dyDescent="0.15">
      <c r="A698" s="62"/>
      <c r="B698" s="62"/>
      <c r="C698" s="62"/>
      <c r="D698" s="62"/>
      <c r="E698" s="62"/>
    </row>
    <row r="699" spans="1:5" ht="13" x14ac:dyDescent="0.15">
      <c r="A699" s="62"/>
      <c r="B699" s="62"/>
      <c r="C699" s="62"/>
      <c r="D699" s="62"/>
      <c r="E699" s="62"/>
    </row>
    <row r="700" spans="1:5" ht="13" x14ac:dyDescent="0.15">
      <c r="A700" s="62"/>
      <c r="B700" s="62"/>
      <c r="C700" s="62"/>
      <c r="D700" s="62"/>
      <c r="E700" s="62"/>
    </row>
    <row r="701" spans="1:5" ht="13" x14ac:dyDescent="0.15">
      <c r="A701" s="62"/>
      <c r="B701" s="62"/>
      <c r="C701" s="62"/>
      <c r="D701" s="62"/>
      <c r="E701" s="62"/>
    </row>
    <row r="702" spans="1:5" ht="13" x14ac:dyDescent="0.15">
      <c r="A702" s="62"/>
      <c r="B702" s="62"/>
      <c r="C702" s="62"/>
      <c r="D702" s="62"/>
      <c r="E702" s="62"/>
    </row>
    <row r="703" spans="1:5" ht="13" x14ac:dyDescent="0.15">
      <c r="A703" s="62"/>
      <c r="B703" s="62"/>
      <c r="C703" s="62"/>
      <c r="D703" s="62"/>
      <c r="E703" s="62"/>
    </row>
    <row r="704" spans="1:5" ht="13" x14ac:dyDescent="0.15">
      <c r="A704" s="62"/>
      <c r="B704" s="62"/>
      <c r="C704" s="62"/>
      <c r="D704" s="62"/>
      <c r="E704" s="62"/>
    </row>
    <row r="705" spans="1:5" ht="13" x14ac:dyDescent="0.15">
      <c r="A705" s="62"/>
      <c r="B705" s="62"/>
      <c r="C705" s="62"/>
      <c r="D705" s="62"/>
      <c r="E705" s="62"/>
    </row>
    <row r="706" spans="1:5" ht="13" x14ac:dyDescent="0.15">
      <c r="A706" s="62"/>
      <c r="B706" s="62"/>
      <c r="C706" s="62"/>
      <c r="D706" s="62"/>
      <c r="E706" s="62"/>
    </row>
    <row r="707" spans="1:5" ht="13" x14ac:dyDescent="0.15">
      <c r="A707" s="62"/>
      <c r="B707" s="62"/>
      <c r="C707" s="62"/>
      <c r="D707" s="62"/>
      <c r="E707" s="62"/>
    </row>
    <row r="708" spans="1:5" ht="13" x14ac:dyDescent="0.15">
      <c r="A708" s="62"/>
      <c r="B708" s="62"/>
      <c r="C708" s="62"/>
      <c r="D708" s="62"/>
      <c r="E708" s="62"/>
    </row>
    <row r="709" spans="1:5" ht="13" x14ac:dyDescent="0.15">
      <c r="A709" s="62"/>
      <c r="B709" s="62"/>
      <c r="C709" s="62"/>
      <c r="D709" s="62"/>
      <c r="E709" s="62"/>
    </row>
    <row r="710" spans="1:5" ht="13" x14ac:dyDescent="0.15">
      <c r="A710" s="62"/>
      <c r="B710" s="62"/>
      <c r="C710" s="62"/>
      <c r="D710" s="62"/>
      <c r="E710" s="62"/>
    </row>
    <row r="711" spans="1:5" ht="13" x14ac:dyDescent="0.15">
      <c r="A711" s="62"/>
      <c r="B711" s="62"/>
      <c r="C711" s="62"/>
      <c r="D711" s="62"/>
      <c r="E711" s="62"/>
    </row>
    <row r="712" spans="1:5" ht="13" x14ac:dyDescent="0.15">
      <c r="A712" s="62"/>
      <c r="B712" s="62"/>
      <c r="C712" s="62"/>
      <c r="D712" s="62"/>
      <c r="E712" s="62"/>
    </row>
    <row r="713" spans="1:5" ht="13" x14ac:dyDescent="0.15">
      <c r="A713" s="62"/>
      <c r="B713" s="62"/>
      <c r="C713" s="62"/>
      <c r="D713" s="62"/>
      <c r="E713" s="62"/>
    </row>
    <row r="714" spans="1:5" ht="13" x14ac:dyDescent="0.15">
      <c r="A714" s="62"/>
      <c r="B714" s="62"/>
      <c r="C714" s="62"/>
      <c r="D714" s="62"/>
      <c r="E714" s="62"/>
    </row>
    <row r="715" spans="1:5" ht="13" x14ac:dyDescent="0.15">
      <c r="A715" s="62"/>
      <c r="B715" s="62"/>
      <c r="C715" s="62"/>
      <c r="D715" s="62"/>
      <c r="E715" s="62"/>
    </row>
    <row r="716" spans="1:5" ht="13" x14ac:dyDescent="0.15">
      <c r="A716" s="62"/>
      <c r="B716" s="62"/>
      <c r="C716" s="62"/>
      <c r="D716" s="62"/>
      <c r="E716" s="62"/>
    </row>
    <row r="717" spans="1:5" ht="13" x14ac:dyDescent="0.15">
      <c r="A717" s="62"/>
      <c r="B717" s="62"/>
      <c r="C717" s="62"/>
      <c r="D717" s="62"/>
      <c r="E717" s="62"/>
    </row>
    <row r="718" spans="1:5" ht="13" x14ac:dyDescent="0.15">
      <c r="A718" s="62"/>
      <c r="B718" s="62"/>
      <c r="C718" s="62"/>
      <c r="D718" s="62"/>
      <c r="E718" s="62"/>
    </row>
    <row r="719" spans="1:5" ht="13" x14ac:dyDescent="0.15">
      <c r="A719" s="62"/>
      <c r="B719" s="62"/>
      <c r="C719" s="62"/>
      <c r="D719" s="62"/>
      <c r="E719" s="62"/>
    </row>
    <row r="720" spans="1:5" ht="13" x14ac:dyDescent="0.15">
      <c r="A720" s="62"/>
      <c r="B720" s="62"/>
      <c r="C720" s="62"/>
      <c r="D720" s="62"/>
      <c r="E720" s="62"/>
    </row>
    <row r="721" spans="1:5" ht="13" x14ac:dyDescent="0.15">
      <c r="A721" s="62"/>
      <c r="B721" s="62"/>
      <c r="C721" s="62"/>
      <c r="D721" s="62"/>
      <c r="E721" s="62"/>
    </row>
    <row r="722" spans="1:5" ht="13" x14ac:dyDescent="0.15">
      <c r="A722" s="62"/>
      <c r="B722" s="62"/>
      <c r="C722" s="62"/>
      <c r="D722" s="62"/>
      <c r="E722" s="62"/>
    </row>
    <row r="723" spans="1:5" ht="13" x14ac:dyDescent="0.15">
      <c r="A723" s="62"/>
      <c r="B723" s="62"/>
      <c r="C723" s="62"/>
      <c r="D723" s="62"/>
      <c r="E723" s="62"/>
    </row>
    <row r="724" spans="1:5" ht="13" x14ac:dyDescent="0.15">
      <c r="A724" s="62"/>
      <c r="B724" s="62"/>
      <c r="C724" s="62"/>
      <c r="D724" s="62"/>
      <c r="E724" s="62"/>
    </row>
    <row r="725" spans="1:5" ht="13" x14ac:dyDescent="0.15">
      <c r="A725" s="62"/>
      <c r="B725" s="62"/>
      <c r="C725" s="62"/>
      <c r="D725" s="62"/>
      <c r="E725" s="62"/>
    </row>
    <row r="726" spans="1:5" ht="13" x14ac:dyDescent="0.15">
      <c r="A726" s="62"/>
      <c r="B726" s="62"/>
      <c r="C726" s="62"/>
      <c r="D726" s="62"/>
      <c r="E726" s="62"/>
    </row>
    <row r="727" spans="1:5" ht="13" x14ac:dyDescent="0.15">
      <c r="A727" s="62"/>
      <c r="B727" s="62"/>
      <c r="C727" s="62"/>
      <c r="D727" s="62"/>
      <c r="E727" s="62"/>
    </row>
    <row r="728" spans="1:5" ht="13" x14ac:dyDescent="0.15">
      <c r="A728" s="62"/>
      <c r="B728" s="62"/>
      <c r="C728" s="62"/>
      <c r="D728" s="62"/>
      <c r="E728" s="62"/>
    </row>
    <row r="729" spans="1:5" ht="13" x14ac:dyDescent="0.15">
      <c r="A729" s="62"/>
      <c r="B729" s="62"/>
      <c r="C729" s="62"/>
      <c r="D729" s="62"/>
      <c r="E729" s="62"/>
    </row>
    <row r="730" spans="1:5" ht="13" x14ac:dyDescent="0.15">
      <c r="A730" s="62"/>
      <c r="B730" s="62"/>
      <c r="C730" s="62"/>
      <c r="D730" s="62"/>
      <c r="E730" s="62"/>
    </row>
    <row r="731" spans="1:5" ht="13" x14ac:dyDescent="0.15">
      <c r="A731" s="62"/>
      <c r="B731" s="62"/>
      <c r="C731" s="62"/>
      <c r="D731" s="62"/>
      <c r="E731" s="62"/>
    </row>
    <row r="732" spans="1:5" ht="13" x14ac:dyDescent="0.15">
      <c r="A732" s="62"/>
      <c r="B732" s="62"/>
      <c r="C732" s="62"/>
      <c r="D732" s="62"/>
      <c r="E732" s="62"/>
    </row>
    <row r="733" spans="1:5" ht="13" x14ac:dyDescent="0.15">
      <c r="A733" s="62"/>
      <c r="B733" s="62"/>
      <c r="C733" s="62"/>
      <c r="D733" s="62"/>
      <c r="E733" s="62"/>
    </row>
    <row r="734" spans="1:5" ht="13" x14ac:dyDescent="0.15">
      <c r="A734" s="62"/>
      <c r="B734" s="62"/>
      <c r="C734" s="62"/>
      <c r="D734" s="62"/>
      <c r="E734" s="62"/>
    </row>
    <row r="735" spans="1:5" ht="13" x14ac:dyDescent="0.15">
      <c r="A735" s="62"/>
      <c r="B735" s="62"/>
      <c r="C735" s="62"/>
      <c r="D735" s="62"/>
      <c r="E735" s="62"/>
    </row>
    <row r="736" spans="1:5" ht="13" x14ac:dyDescent="0.15">
      <c r="A736" s="62"/>
      <c r="B736" s="62"/>
      <c r="C736" s="62"/>
      <c r="D736" s="62"/>
      <c r="E736" s="62"/>
    </row>
    <row r="737" spans="1:5" ht="13" x14ac:dyDescent="0.15">
      <c r="A737" s="62"/>
      <c r="B737" s="62"/>
      <c r="C737" s="62"/>
      <c r="D737" s="62"/>
      <c r="E737" s="62"/>
    </row>
    <row r="738" spans="1:5" ht="13" x14ac:dyDescent="0.15">
      <c r="A738" s="62"/>
      <c r="B738" s="62"/>
      <c r="C738" s="62"/>
      <c r="D738" s="62"/>
      <c r="E738" s="62"/>
    </row>
    <row r="739" spans="1:5" ht="13" x14ac:dyDescent="0.15">
      <c r="A739" s="62"/>
      <c r="B739" s="62"/>
      <c r="C739" s="62"/>
      <c r="D739" s="62"/>
      <c r="E739" s="62"/>
    </row>
    <row r="740" spans="1:5" ht="13" x14ac:dyDescent="0.15">
      <c r="A740" s="62"/>
      <c r="B740" s="62"/>
      <c r="C740" s="62"/>
      <c r="D740" s="62"/>
      <c r="E740" s="62"/>
    </row>
    <row r="741" spans="1:5" ht="13" x14ac:dyDescent="0.15">
      <c r="A741" s="62"/>
      <c r="B741" s="62"/>
      <c r="C741" s="62"/>
      <c r="D741" s="62"/>
      <c r="E741" s="62"/>
    </row>
    <row r="742" spans="1:5" ht="13" x14ac:dyDescent="0.15">
      <c r="A742" s="62"/>
      <c r="B742" s="62"/>
      <c r="C742" s="62"/>
      <c r="D742" s="62"/>
      <c r="E742" s="62"/>
    </row>
    <row r="743" spans="1:5" ht="13" x14ac:dyDescent="0.15">
      <c r="A743" s="62"/>
      <c r="B743" s="62"/>
      <c r="C743" s="62"/>
      <c r="D743" s="62"/>
      <c r="E743" s="62"/>
    </row>
    <row r="744" spans="1:5" ht="13" x14ac:dyDescent="0.15">
      <c r="A744" s="62"/>
      <c r="B744" s="62"/>
      <c r="C744" s="62"/>
      <c r="D744" s="62"/>
      <c r="E744" s="62"/>
    </row>
    <row r="745" spans="1:5" ht="13" x14ac:dyDescent="0.15">
      <c r="A745" s="62"/>
      <c r="B745" s="62"/>
      <c r="C745" s="62"/>
      <c r="D745" s="62"/>
      <c r="E745" s="62"/>
    </row>
    <row r="746" spans="1:5" ht="13" x14ac:dyDescent="0.15">
      <c r="A746" s="62"/>
      <c r="B746" s="62"/>
      <c r="C746" s="62"/>
      <c r="D746" s="62"/>
      <c r="E746" s="62"/>
    </row>
    <row r="747" spans="1:5" ht="13" x14ac:dyDescent="0.15">
      <c r="A747" s="62"/>
      <c r="B747" s="62"/>
      <c r="C747" s="62"/>
      <c r="D747" s="62"/>
      <c r="E747" s="62"/>
    </row>
    <row r="748" spans="1:5" ht="13" x14ac:dyDescent="0.15">
      <c r="A748" s="62"/>
      <c r="B748" s="62"/>
      <c r="C748" s="62"/>
      <c r="D748" s="62"/>
      <c r="E748" s="62"/>
    </row>
    <row r="749" spans="1:5" ht="13" x14ac:dyDescent="0.15">
      <c r="A749" s="62"/>
      <c r="B749" s="62"/>
      <c r="C749" s="62"/>
      <c r="D749" s="62"/>
      <c r="E749" s="62"/>
    </row>
    <row r="750" spans="1:5" ht="13" x14ac:dyDescent="0.15">
      <c r="A750" s="62"/>
      <c r="B750" s="62"/>
      <c r="C750" s="62"/>
      <c r="D750" s="62"/>
      <c r="E750" s="62"/>
    </row>
    <row r="751" spans="1:5" ht="13" x14ac:dyDescent="0.15">
      <c r="A751" s="62"/>
      <c r="B751" s="62"/>
      <c r="C751" s="62"/>
      <c r="D751" s="62"/>
      <c r="E751" s="62"/>
    </row>
    <row r="752" spans="1:5" ht="13" x14ac:dyDescent="0.15">
      <c r="A752" s="62"/>
      <c r="B752" s="62"/>
      <c r="C752" s="62"/>
      <c r="D752" s="62"/>
      <c r="E752" s="62"/>
    </row>
    <row r="753" spans="1:5" ht="13" x14ac:dyDescent="0.15">
      <c r="A753" s="62"/>
      <c r="B753" s="62"/>
      <c r="C753" s="62"/>
      <c r="D753" s="62"/>
      <c r="E753" s="62"/>
    </row>
    <row r="754" spans="1:5" ht="13" x14ac:dyDescent="0.15">
      <c r="A754" s="62"/>
      <c r="B754" s="62"/>
      <c r="C754" s="62"/>
      <c r="D754" s="62"/>
      <c r="E754" s="62"/>
    </row>
    <row r="755" spans="1:5" ht="13" x14ac:dyDescent="0.15">
      <c r="A755" s="62"/>
      <c r="B755" s="62"/>
      <c r="C755" s="62"/>
      <c r="D755" s="62"/>
      <c r="E755" s="62"/>
    </row>
    <row r="756" spans="1:5" ht="13" x14ac:dyDescent="0.15">
      <c r="A756" s="62"/>
      <c r="B756" s="62"/>
      <c r="C756" s="62"/>
      <c r="D756" s="62"/>
      <c r="E756" s="62"/>
    </row>
    <row r="757" spans="1:5" ht="13" x14ac:dyDescent="0.15">
      <c r="A757" s="62"/>
      <c r="B757" s="62"/>
      <c r="C757" s="62"/>
      <c r="D757" s="62"/>
      <c r="E757" s="62"/>
    </row>
    <row r="758" spans="1:5" ht="13" x14ac:dyDescent="0.15">
      <c r="A758" s="62"/>
      <c r="B758" s="62"/>
      <c r="C758" s="62"/>
      <c r="D758" s="62"/>
      <c r="E758" s="62"/>
    </row>
    <row r="759" spans="1:5" ht="13" x14ac:dyDescent="0.15">
      <c r="A759" s="62"/>
      <c r="B759" s="62"/>
      <c r="C759" s="62"/>
      <c r="D759" s="62"/>
      <c r="E759" s="62"/>
    </row>
    <row r="760" spans="1:5" ht="13" x14ac:dyDescent="0.15">
      <c r="A760" s="62"/>
      <c r="B760" s="62"/>
      <c r="C760" s="62"/>
      <c r="D760" s="62"/>
      <c r="E760" s="62"/>
    </row>
    <row r="761" spans="1:5" ht="13" x14ac:dyDescent="0.15">
      <c r="A761" s="62"/>
      <c r="B761" s="62"/>
      <c r="C761" s="62"/>
      <c r="D761" s="62"/>
      <c r="E761" s="62"/>
    </row>
    <row r="762" spans="1:5" ht="13" x14ac:dyDescent="0.15">
      <c r="A762" s="62"/>
      <c r="B762" s="62"/>
      <c r="C762" s="62"/>
      <c r="D762" s="62"/>
      <c r="E762" s="62"/>
    </row>
    <row r="763" spans="1:5" ht="13" x14ac:dyDescent="0.15">
      <c r="A763" s="62"/>
      <c r="B763" s="62"/>
      <c r="C763" s="62"/>
      <c r="D763" s="62"/>
      <c r="E763" s="62"/>
    </row>
    <row r="764" spans="1:5" ht="13" x14ac:dyDescent="0.15">
      <c r="A764" s="62"/>
      <c r="B764" s="62"/>
      <c r="C764" s="62"/>
      <c r="D764" s="62"/>
      <c r="E764" s="62"/>
    </row>
    <row r="765" spans="1:5" ht="13" x14ac:dyDescent="0.15">
      <c r="A765" s="62"/>
      <c r="B765" s="62"/>
      <c r="C765" s="62"/>
      <c r="D765" s="62"/>
      <c r="E765" s="62"/>
    </row>
    <row r="766" spans="1:5" ht="13" x14ac:dyDescent="0.15">
      <c r="A766" s="62"/>
      <c r="B766" s="62"/>
      <c r="C766" s="62"/>
      <c r="D766" s="62"/>
      <c r="E766" s="62"/>
    </row>
    <row r="767" spans="1:5" ht="13" x14ac:dyDescent="0.15">
      <c r="A767" s="62"/>
      <c r="B767" s="62"/>
      <c r="C767" s="62"/>
      <c r="D767" s="62"/>
      <c r="E767" s="62"/>
    </row>
    <row r="768" spans="1:5" ht="13" x14ac:dyDescent="0.15">
      <c r="A768" s="62"/>
      <c r="B768" s="62"/>
      <c r="C768" s="62"/>
      <c r="D768" s="62"/>
      <c r="E768" s="62"/>
    </row>
    <row r="769" spans="1:5" ht="13" x14ac:dyDescent="0.15">
      <c r="A769" s="62"/>
      <c r="B769" s="62"/>
      <c r="C769" s="62"/>
      <c r="D769" s="62"/>
      <c r="E769" s="62"/>
    </row>
    <row r="770" spans="1:5" ht="13" x14ac:dyDescent="0.15">
      <c r="A770" s="62"/>
      <c r="B770" s="62"/>
      <c r="C770" s="62"/>
      <c r="D770" s="62"/>
      <c r="E770" s="62"/>
    </row>
    <row r="771" spans="1:5" ht="13" x14ac:dyDescent="0.15">
      <c r="A771" s="62"/>
      <c r="B771" s="62"/>
      <c r="C771" s="62"/>
      <c r="D771" s="62"/>
      <c r="E771" s="62"/>
    </row>
    <row r="772" spans="1:5" ht="13" x14ac:dyDescent="0.15">
      <c r="A772" s="62"/>
      <c r="B772" s="62"/>
      <c r="C772" s="62"/>
      <c r="D772" s="62"/>
      <c r="E772" s="62"/>
    </row>
    <row r="773" spans="1:5" ht="13" x14ac:dyDescent="0.15">
      <c r="A773" s="62"/>
      <c r="B773" s="62"/>
      <c r="C773" s="62"/>
      <c r="D773" s="62"/>
      <c r="E773" s="62"/>
    </row>
    <row r="774" spans="1:5" ht="13" x14ac:dyDescent="0.15">
      <c r="A774" s="62"/>
      <c r="B774" s="62"/>
      <c r="C774" s="62"/>
      <c r="D774" s="62"/>
      <c r="E774" s="62"/>
    </row>
    <row r="775" spans="1:5" ht="13" x14ac:dyDescent="0.15">
      <c r="A775" s="62"/>
      <c r="B775" s="62"/>
      <c r="C775" s="62"/>
      <c r="D775" s="62"/>
      <c r="E775" s="62"/>
    </row>
    <row r="776" spans="1:5" ht="13" x14ac:dyDescent="0.15">
      <c r="A776" s="62"/>
      <c r="B776" s="62"/>
      <c r="C776" s="62"/>
      <c r="D776" s="62"/>
      <c r="E776" s="62"/>
    </row>
    <row r="777" spans="1:5" ht="13" x14ac:dyDescent="0.15">
      <c r="A777" s="62"/>
      <c r="B777" s="62"/>
      <c r="C777" s="62"/>
      <c r="D777" s="62"/>
      <c r="E777" s="62"/>
    </row>
    <row r="778" spans="1:5" ht="13" x14ac:dyDescent="0.15">
      <c r="A778" s="62"/>
      <c r="B778" s="62"/>
      <c r="C778" s="62"/>
      <c r="D778" s="62"/>
      <c r="E778" s="62"/>
    </row>
    <row r="779" spans="1:5" ht="13" x14ac:dyDescent="0.15">
      <c r="A779" s="62"/>
      <c r="B779" s="62"/>
      <c r="C779" s="62"/>
      <c r="D779" s="62"/>
      <c r="E779" s="62"/>
    </row>
    <row r="780" spans="1:5" ht="13" x14ac:dyDescent="0.15">
      <c r="A780" s="62"/>
      <c r="B780" s="62"/>
      <c r="C780" s="62"/>
      <c r="D780" s="62"/>
      <c r="E780" s="62"/>
    </row>
    <row r="781" spans="1:5" ht="13" x14ac:dyDescent="0.15">
      <c r="A781" s="62"/>
      <c r="B781" s="62"/>
      <c r="C781" s="62"/>
      <c r="D781" s="62"/>
      <c r="E781" s="62"/>
    </row>
    <row r="782" spans="1:5" ht="13" x14ac:dyDescent="0.15">
      <c r="A782" s="62"/>
      <c r="B782" s="62"/>
      <c r="C782" s="62"/>
      <c r="D782" s="62"/>
      <c r="E782" s="62"/>
    </row>
    <row r="783" spans="1:5" ht="13" x14ac:dyDescent="0.15">
      <c r="A783" s="62"/>
      <c r="B783" s="62"/>
      <c r="C783" s="62"/>
      <c r="D783" s="62"/>
      <c r="E783" s="62"/>
    </row>
    <row r="784" spans="1:5" ht="13" x14ac:dyDescent="0.15">
      <c r="A784" s="62"/>
      <c r="B784" s="62"/>
      <c r="C784" s="62"/>
      <c r="D784" s="62"/>
      <c r="E784" s="62"/>
    </row>
    <row r="785" spans="1:5" ht="13" x14ac:dyDescent="0.15">
      <c r="A785" s="62"/>
      <c r="B785" s="62"/>
      <c r="C785" s="62"/>
      <c r="D785" s="62"/>
      <c r="E785" s="62"/>
    </row>
    <row r="786" spans="1:5" ht="13" x14ac:dyDescent="0.15">
      <c r="A786" s="62"/>
      <c r="B786" s="62"/>
      <c r="C786" s="62"/>
      <c r="D786" s="62"/>
      <c r="E786" s="62"/>
    </row>
    <row r="787" spans="1:5" ht="13" x14ac:dyDescent="0.15">
      <c r="A787" s="62"/>
      <c r="B787" s="62"/>
      <c r="C787" s="62"/>
      <c r="D787" s="62"/>
      <c r="E787" s="62"/>
    </row>
    <row r="788" spans="1:5" ht="13" x14ac:dyDescent="0.15">
      <c r="A788" s="62"/>
      <c r="B788" s="62"/>
      <c r="C788" s="62"/>
      <c r="D788" s="62"/>
      <c r="E788" s="62"/>
    </row>
    <row r="789" spans="1:5" ht="13" x14ac:dyDescent="0.15">
      <c r="A789" s="62"/>
      <c r="B789" s="62"/>
      <c r="C789" s="62"/>
      <c r="D789" s="62"/>
      <c r="E789" s="62"/>
    </row>
    <row r="790" spans="1:5" ht="13" x14ac:dyDescent="0.15">
      <c r="A790" s="62"/>
      <c r="B790" s="62"/>
      <c r="C790" s="62"/>
      <c r="D790" s="62"/>
      <c r="E790" s="62"/>
    </row>
    <row r="791" spans="1:5" ht="13" x14ac:dyDescent="0.15">
      <c r="A791" s="62"/>
      <c r="B791" s="62"/>
      <c r="C791" s="62"/>
      <c r="D791" s="62"/>
      <c r="E791" s="62"/>
    </row>
    <row r="792" spans="1:5" ht="13" x14ac:dyDescent="0.15">
      <c r="A792" s="62"/>
      <c r="B792" s="62"/>
      <c r="C792" s="62"/>
      <c r="D792" s="62"/>
      <c r="E792" s="62"/>
    </row>
    <row r="793" spans="1:5" ht="13" x14ac:dyDescent="0.15">
      <c r="A793" s="62"/>
      <c r="B793" s="62"/>
      <c r="C793" s="62"/>
      <c r="D793" s="62"/>
      <c r="E793" s="62"/>
    </row>
    <row r="794" spans="1:5" ht="13" x14ac:dyDescent="0.15">
      <c r="A794" s="62"/>
      <c r="B794" s="62"/>
      <c r="C794" s="62"/>
      <c r="D794" s="62"/>
      <c r="E794" s="62"/>
    </row>
    <row r="795" spans="1:5" ht="13" x14ac:dyDescent="0.15">
      <c r="A795" s="62"/>
      <c r="B795" s="62"/>
      <c r="C795" s="62"/>
      <c r="D795" s="62"/>
      <c r="E795" s="62"/>
    </row>
    <row r="796" spans="1:5" ht="13" x14ac:dyDescent="0.15">
      <c r="A796" s="62"/>
      <c r="B796" s="62"/>
      <c r="C796" s="62"/>
      <c r="D796" s="62"/>
      <c r="E796" s="62"/>
    </row>
    <row r="797" spans="1:5" ht="13" x14ac:dyDescent="0.15">
      <c r="A797" s="62"/>
      <c r="B797" s="62"/>
      <c r="C797" s="62"/>
      <c r="D797" s="62"/>
      <c r="E797" s="62"/>
    </row>
    <row r="798" spans="1:5" ht="13" x14ac:dyDescent="0.15">
      <c r="A798" s="62"/>
      <c r="B798" s="62"/>
      <c r="C798" s="62"/>
      <c r="D798" s="62"/>
      <c r="E798" s="62"/>
    </row>
    <row r="799" spans="1:5" ht="13" x14ac:dyDescent="0.15">
      <c r="A799" s="62"/>
      <c r="B799" s="62"/>
      <c r="C799" s="62"/>
      <c r="D799" s="62"/>
      <c r="E799" s="62"/>
    </row>
    <row r="800" spans="1:5" ht="13" x14ac:dyDescent="0.15">
      <c r="A800" s="62"/>
      <c r="B800" s="62"/>
      <c r="C800" s="62"/>
      <c r="D800" s="62"/>
      <c r="E800" s="62"/>
    </row>
    <row r="801" spans="1:5" ht="13" x14ac:dyDescent="0.15">
      <c r="A801" s="62"/>
      <c r="B801" s="62"/>
      <c r="C801" s="62"/>
      <c r="D801" s="62"/>
      <c r="E801" s="62"/>
    </row>
    <row r="802" spans="1:5" ht="13" x14ac:dyDescent="0.15">
      <c r="A802" s="62"/>
      <c r="B802" s="62"/>
      <c r="C802" s="62"/>
      <c r="D802" s="62"/>
      <c r="E802" s="62"/>
    </row>
    <row r="803" spans="1:5" ht="13" x14ac:dyDescent="0.15">
      <c r="A803" s="62"/>
      <c r="B803" s="62"/>
      <c r="C803" s="62"/>
      <c r="D803" s="62"/>
      <c r="E803" s="62"/>
    </row>
    <row r="804" spans="1:5" ht="13" x14ac:dyDescent="0.15">
      <c r="A804" s="62"/>
      <c r="B804" s="62"/>
      <c r="C804" s="62"/>
      <c r="D804" s="62"/>
      <c r="E804" s="62"/>
    </row>
    <row r="805" spans="1:5" ht="13" x14ac:dyDescent="0.15">
      <c r="A805" s="62"/>
      <c r="B805" s="62"/>
      <c r="C805" s="62"/>
      <c r="D805" s="62"/>
      <c r="E805" s="62"/>
    </row>
    <row r="806" spans="1:5" ht="13" x14ac:dyDescent="0.15">
      <c r="A806" s="62"/>
      <c r="B806" s="62"/>
      <c r="C806" s="62"/>
      <c r="D806" s="62"/>
      <c r="E806" s="62"/>
    </row>
    <row r="807" spans="1:5" ht="13" x14ac:dyDescent="0.15">
      <c r="A807" s="62"/>
      <c r="B807" s="62"/>
      <c r="C807" s="62"/>
      <c r="D807" s="62"/>
      <c r="E807" s="62"/>
    </row>
    <row r="808" spans="1:5" ht="13" x14ac:dyDescent="0.15">
      <c r="A808" s="62"/>
      <c r="B808" s="62"/>
      <c r="C808" s="62"/>
      <c r="D808" s="62"/>
      <c r="E808" s="62"/>
    </row>
    <row r="809" spans="1:5" ht="13" x14ac:dyDescent="0.15">
      <c r="A809" s="62"/>
      <c r="B809" s="62"/>
      <c r="C809" s="62"/>
      <c r="D809" s="62"/>
      <c r="E809" s="62"/>
    </row>
    <row r="810" spans="1:5" ht="13" x14ac:dyDescent="0.15">
      <c r="A810" s="62"/>
      <c r="B810" s="62"/>
      <c r="C810" s="62"/>
      <c r="D810" s="62"/>
      <c r="E810" s="62"/>
    </row>
    <row r="811" spans="1:5" ht="13" x14ac:dyDescent="0.15">
      <c r="A811" s="62"/>
      <c r="B811" s="62"/>
      <c r="C811" s="62"/>
      <c r="D811" s="62"/>
      <c r="E811" s="62"/>
    </row>
    <row r="812" spans="1:5" ht="13" x14ac:dyDescent="0.15">
      <c r="A812" s="62"/>
      <c r="B812" s="62"/>
      <c r="C812" s="62"/>
      <c r="D812" s="62"/>
      <c r="E812" s="62"/>
    </row>
    <row r="813" spans="1:5" ht="13" x14ac:dyDescent="0.15">
      <c r="A813" s="62"/>
      <c r="B813" s="62"/>
      <c r="C813" s="62"/>
      <c r="D813" s="62"/>
      <c r="E813" s="62"/>
    </row>
    <row r="814" spans="1:5" ht="13" x14ac:dyDescent="0.15">
      <c r="A814" s="62"/>
      <c r="B814" s="62"/>
      <c r="C814" s="62"/>
      <c r="D814" s="62"/>
      <c r="E814" s="62"/>
    </row>
    <row r="815" spans="1:5" ht="13" x14ac:dyDescent="0.15">
      <c r="A815" s="62"/>
      <c r="B815" s="62"/>
      <c r="C815" s="62"/>
      <c r="D815" s="62"/>
      <c r="E815" s="62"/>
    </row>
    <row r="816" spans="1:5" ht="13" x14ac:dyDescent="0.15">
      <c r="A816" s="62"/>
      <c r="B816" s="62"/>
      <c r="C816" s="62"/>
      <c r="D816" s="62"/>
      <c r="E816" s="62"/>
    </row>
    <row r="817" spans="1:5" ht="13" x14ac:dyDescent="0.15">
      <c r="A817" s="62"/>
      <c r="B817" s="62"/>
      <c r="C817" s="62"/>
      <c r="D817" s="62"/>
      <c r="E817" s="62"/>
    </row>
    <row r="818" spans="1:5" ht="13" x14ac:dyDescent="0.15">
      <c r="A818" s="62"/>
      <c r="B818" s="62"/>
      <c r="C818" s="62"/>
      <c r="D818" s="62"/>
      <c r="E818" s="62"/>
    </row>
    <row r="819" spans="1:5" ht="13" x14ac:dyDescent="0.15">
      <c r="A819" s="62"/>
      <c r="B819" s="62"/>
      <c r="C819" s="62"/>
      <c r="D819" s="62"/>
      <c r="E819" s="62"/>
    </row>
    <row r="820" spans="1:5" ht="13" x14ac:dyDescent="0.15">
      <c r="A820" s="62"/>
      <c r="B820" s="62"/>
      <c r="C820" s="62"/>
      <c r="D820" s="62"/>
      <c r="E820" s="62"/>
    </row>
    <row r="821" spans="1:5" ht="13" x14ac:dyDescent="0.15">
      <c r="A821" s="62"/>
      <c r="B821" s="62"/>
      <c r="C821" s="62"/>
      <c r="D821" s="62"/>
      <c r="E821" s="62"/>
    </row>
    <row r="822" spans="1:5" ht="13" x14ac:dyDescent="0.15">
      <c r="A822" s="62"/>
      <c r="B822" s="62"/>
      <c r="C822" s="62"/>
      <c r="D822" s="62"/>
      <c r="E822" s="62"/>
    </row>
    <row r="823" spans="1:5" ht="13" x14ac:dyDescent="0.15">
      <c r="A823" s="62"/>
      <c r="B823" s="62"/>
      <c r="C823" s="62"/>
      <c r="D823" s="62"/>
      <c r="E823" s="62"/>
    </row>
    <row r="824" spans="1:5" ht="13" x14ac:dyDescent="0.15">
      <c r="A824" s="62"/>
      <c r="B824" s="62"/>
      <c r="C824" s="62"/>
      <c r="D824" s="62"/>
      <c r="E824" s="62"/>
    </row>
    <row r="825" spans="1:5" ht="13" x14ac:dyDescent="0.15">
      <c r="A825" s="62"/>
      <c r="B825" s="62"/>
      <c r="C825" s="62"/>
      <c r="D825" s="62"/>
      <c r="E825" s="62"/>
    </row>
    <row r="826" spans="1:5" ht="13" x14ac:dyDescent="0.15">
      <c r="A826" s="62"/>
      <c r="B826" s="62"/>
      <c r="C826" s="62"/>
      <c r="D826" s="62"/>
      <c r="E826" s="62"/>
    </row>
    <row r="827" spans="1:5" ht="13" x14ac:dyDescent="0.15">
      <c r="A827" s="62"/>
      <c r="B827" s="62"/>
      <c r="C827" s="62"/>
      <c r="D827" s="62"/>
      <c r="E827" s="62"/>
    </row>
    <row r="828" spans="1:5" ht="13" x14ac:dyDescent="0.15">
      <c r="A828" s="62"/>
      <c r="B828" s="62"/>
      <c r="C828" s="62"/>
      <c r="D828" s="62"/>
      <c r="E828" s="62"/>
    </row>
    <row r="829" spans="1:5" ht="13" x14ac:dyDescent="0.15">
      <c r="A829" s="62"/>
      <c r="B829" s="62"/>
      <c r="C829" s="62"/>
      <c r="D829" s="62"/>
      <c r="E829" s="62"/>
    </row>
    <row r="830" spans="1:5" ht="13" x14ac:dyDescent="0.15">
      <c r="A830" s="62"/>
      <c r="B830" s="62"/>
      <c r="C830" s="62"/>
      <c r="D830" s="62"/>
      <c r="E830" s="62"/>
    </row>
    <row r="831" spans="1:5" ht="13" x14ac:dyDescent="0.15">
      <c r="A831" s="62"/>
      <c r="B831" s="62"/>
      <c r="C831" s="62"/>
      <c r="D831" s="62"/>
      <c r="E831" s="62"/>
    </row>
    <row r="832" spans="1:5" ht="13" x14ac:dyDescent="0.15">
      <c r="A832" s="62"/>
      <c r="B832" s="62"/>
      <c r="C832" s="62"/>
      <c r="D832" s="62"/>
      <c r="E832" s="62"/>
    </row>
    <row r="833" spans="1:5" ht="13" x14ac:dyDescent="0.15">
      <c r="A833" s="62"/>
      <c r="B833" s="62"/>
      <c r="C833" s="62"/>
      <c r="D833" s="62"/>
      <c r="E833" s="62"/>
    </row>
    <row r="834" spans="1:5" ht="13" x14ac:dyDescent="0.15">
      <c r="A834" s="62"/>
      <c r="B834" s="62"/>
      <c r="C834" s="62"/>
      <c r="D834" s="62"/>
      <c r="E834" s="62"/>
    </row>
    <row r="835" spans="1:5" ht="13" x14ac:dyDescent="0.15">
      <c r="A835" s="62"/>
      <c r="B835" s="62"/>
      <c r="C835" s="62"/>
      <c r="D835" s="62"/>
      <c r="E835" s="62"/>
    </row>
    <row r="836" spans="1:5" ht="13" x14ac:dyDescent="0.15">
      <c r="A836" s="62"/>
      <c r="B836" s="62"/>
      <c r="C836" s="62"/>
      <c r="D836" s="62"/>
      <c r="E836" s="62"/>
    </row>
    <row r="837" spans="1:5" ht="13" x14ac:dyDescent="0.15">
      <c r="A837" s="62"/>
      <c r="B837" s="62"/>
      <c r="C837" s="62"/>
      <c r="D837" s="62"/>
      <c r="E837" s="62"/>
    </row>
    <row r="838" spans="1:5" ht="13" x14ac:dyDescent="0.15">
      <c r="A838" s="62"/>
      <c r="B838" s="62"/>
      <c r="C838" s="62"/>
      <c r="D838" s="62"/>
      <c r="E838" s="62"/>
    </row>
    <row r="839" spans="1:5" ht="13" x14ac:dyDescent="0.15">
      <c r="A839" s="62"/>
      <c r="B839" s="62"/>
      <c r="C839" s="62"/>
      <c r="D839" s="62"/>
      <c r="E839" s="62"/>
    </row>
    <row r="840" spans="1:5" ht="13" x14ac:dyDescent="0.15">
      <c r="A840" s="62"/>
      <c r="B840" s="62"/>
      <c r="C840" s="62"/>
      <c r="D840" s="62"/>
      <c r="E840" s="62"/>
    </row>
    <row r="841" spans="1:5" ht="13" x14ac:dyDescent="0.15">
      <c r="A841" s="62"/>
      <c r="B841" s="62"/>
      <c r="C841" s="62"/>
      <c r="D841" s="62"/>
      <c r="E841" s="62"/>
    </row>
    <row r="842" spans="1:5" ht="13" x14ac:dyDescent="0.15">
      <c r="A842" s="62"/>
      <c r="B842" s="62"/>
      <c r="C842" s="62"/>
      <c r="D842" s="62"/>
      <c r="E842" s="62"/>
    </row>
    <row r="843" spans="1:5" ht="13" x14ac:dyDescent="0.15">
      <c r="A843" s="62"/>
      <c r="B843" s="62"/>
      <c r="C843" s="62"/>
      <c r="D843" s="62"/>
      <c r="E843" s="62"/>
    </row>
    <row r="844" spans="1:5" ht="13" x14ac:dyDescent="0.15">
      <c r="A844" s="62"/>
      <c r="B844" s="62"/>
      <c r="C844" s="62"/>
      <c r="D844" s="62"/>
      <c r="E844" s="62"/>
    </row>
    <row r="845" spans="1:5" ht="13" x14ac:dyDescent="0.15">
      <c r="A845" s="62"/>
      <c r="B845" s="62"/>
      <c r="C845" s="62"/>
      <c r="D845" s="62"/>
      <c r="E845" s="62"/>
    </row>
    <row r="846" spans="1:5" ht="13" x14ac:dyDescent="0.15">
      <c r="A846" s="62"/>
      <c r="B846" s="62"/>
      <c r="C846" s="62"/>
      <c r="D846" s="62"/>
      <c r="E846" s="62"/>
    </row>
    <row r="847" spans="1:5" ht="13" x14ac:dyDescent="0.15">
      <c r="A847" s="62"/>
      <c r="B847" s="62"/>
      <c r="C847" s="62"/>
      <c r="D847" s="62"/>
      <c r="E847" s="62"/>
    </row>
    <row r="848" spans="1:5" ht="13" x14ac:dyDescent="0.15">
      <c r="A848" s="62"/>
      <c r="B848" s="62"/>
      <c r="C848" s="62"/>
      <c r="D848" s="62"/>
      <c r="E848" s="62"/>
    </row>
    <row r="849" spans="1:5" ht="13" x14ac:dyDescent="0.15">
      <c r="A849" s="62"/>
      <c r="B849" s="62"/>
      <c r="C849" s="62"/>
      <c r="D849" s="62"/>
      <c r="E849" s="62"/>
    </row>
    <row r="850" spans="1:5" ht="13" x14ac:dyDescent="0.15">
      <c r="A850" s="62"/>
      <c r="B850" s="62"/>
      <c r="C850" s="62"/>
      <c r="D850" s="62"/>
      <c r="E850" s="62"/>
    </row>
    <row r="851" spans="1:5" ht="13" x14ac:dyDescent="0.15">
      <c r="A851" s="62"/>
      <c r="B851" s="62"/>
      <c r="C851" s="62"/>
      <c r="D851" s="62"/>
      <c r="E851" s="62"/>
    </row>
    <row r="852" spans="1:5" ht="13" x14ac:dyDescent="0.15">
      <c r="A852" s="62"/>
      <c r="B852" s="62"/>
      <c r="C852" s="62"/>
      <c r="D852" s="62"/>
      <c r="E852" s="62"/>
    </row>
    <row r="853" spans="1:5" ht="13" x14ac:dyDescent="0.15">
      <c r="A853" s="62"/>
      <c r="B853" s="62"/>
      <c r="C853" s="62"/>
      <c r="D853" s="62"/>
      <c r="E853" s="62"/>
    </row>
    <row r="854" spans="1:5" ht="13" x14ac:dyDescent="0.15">
      <c r="A854" s="62"/>
      <c r="B854" s="62"/>
      <c r="C854" s="62"/>
      <c r="D854" s="62"/>
      <c r="E854" s="62"/>
    </row>
    <row r="855" spans="1:5" ht="13" x14ac:dyDescent="0.15">
      <c r="A855" s="62"/>
      <c r="B855" s="62"/>
      <c r="C855" s="62"/>
      <c r="D855" s="62"/>
      <c r="E855" s="62"/>
    </row>
    <row r="856" spans="1:5" ht="13" x14ac:dyDescent="0.15">
      <c r="A856" s="62"/>
      <c r="B856" s="62"/>
      <c r="C856" s="62"/>
      <c r="D856" s="62"/>
      <c r="E856" s="62"/>
    </row>
    <row r="857" spans="1:5" ht="13" x14ac:dyDescent="0.15">
      <c r="A857" s="62"/>
      <c r="B857" s="62"/>
      <c r="C857" s="62"/>
      <c r="D857" s="62"/>
      <c r="E857" s="62"/>
    </row>
    <row r="858" spans="1:5" ht="13" x14ac:dyDescent="0.15">
      <c r="A858" s="62"/>
      <c r="B858" s="62"/>
      <c r="C858" s="62"/>
      <c r="D858" s="62"/>
      <c r="E858" s="62"/>
    </row>
    <row r="859" spans="1:5" ht="13" x14ac:dyDescent="0.15">
      <c r="A859" s="62"/>
      <c r="B859" s="62"/>
      <c r="C859" s="62"/>
      <c r="D859" s="62"/>
      <c r="E859" s="62"/>
    </row>
    <row r="860" spans="1:5" ht="13" x14ac:dyDescent="0.15">
      <c r="A860" s="62"/>
      <c r="B860" s="62"/>
      <c r="C860" s="62"/>
      <c r="D860" s="62"/>
      <c r="E860" s="62"/>
    </row>
    <row r="861" spans="1:5" ht="13" x14ac:dyDescent="0.15">
      <c r="A861" s="62"/>
      <c r="B861" s="62"/>
      <c r="C861" s="62"/>
      <c r="D861" s="62"/>
      <c r="E861" s="62"/>
    </row>
    <row r="862" spans="1:5" ht="13" x14ac:dyDescent="0.15">
      <c r="A862" s="62"/>
      <c r="B862" s="62"/>
      <c r="C862" s="62"/>
      <c r="D862" s="62"/>
      <c r="E862" s="62"/>
    </row>
    <row r="863" spans="1:5" ht="13" x14ac:dyDescent="0.15">
      <c r="A863" s="62"/>
      <c r="B863" s="62"/>
      <c r="C863" s="62"/>
      <c r="D863" s="62"/>
      <c r="E863" s="62"/>
    </row>
    <row r="864" spans="1:5" ht="13" x14ac:dyDescent="0.15">
      <c r="A864" s="62"/>
      <c r="B864" s="62"/>
      <c r="C864" s="62"/>
      <c r="D864" s="62"/>
      <c r="E864" s="62"/>
    </row>
    <row r="865" spans="1:5" ht="13" x14ac:dyDescent="0.15">
      <c r="A865" s="62"/>
      <c r="B865" s="62"/>
      <c r="C865" s="62"/>
      <c r="D865" s="62"/>
      <c r="E865" s="62"/>
    </row>
    <row r="866" spans="1:5" ht="13" x14ac:dyDescent="0.15">
      <c r="A866" s="62"/>
      <c r="B866" s="62"/>
      <c r="C866" s="62"/>
      <c r="D866" s="62"/>
      <c r="E866" s="62"/>
    </row>
    <row r="867" spans="1:5" ht="13" x14ac:dyDescent="0.15">
      <c r="A867" s="62"/>
      <c r="B867" s="62"/>
      <c r="C867" s="62"/>
      <c r="D867" s="62"/>
      <c r="E867" s="62"/>
    </row>
    <row r="868" spans="1:5" ht="13" x14ac:dyDescent="0.15">
      <c r="A868" s="62"/>
      <c r="B868" s="62"/>
      <c r="C868" s="62"/>
      <c r="D868" s="62"/>
      <c r="E868" s="62"/>
    </row>
    <row r="869" spans="1:5" ht="13" x14ac:dyDescent="0.15">
      <c r="A869" s="62"/>
      <c r="B869" s="62"/>
      <c r="C869" s="62"/>
      <c r="D869" s="62"/>
      <c r="E869" s="62"/>
    </row>
    <row r="870" spans="1:5" ht="13" x14ac:dyDescent="0.15">
      <c r="A870" s="62"/>
      <c r="B870" s="62"/>
      <c r="C870" s="62"/>
      <c r="D870" s="62"/>
      <c r="E870" s="62"/>
    </row>
    <row r="871" spans="1:5" ht="13" x14ac:dyDescent="0.15">
      <c r="A871" s="62"/>
      <c r="B871" s="62"/>
      <c r="C871" s="62"/>
      <c r="D871" s="62"/>
      <c r="E871" s="62"/>
    </row>
    <row r="872" spans="1:5" ht="13" x14ac:dyDescent="0.15">
      <c r="A872" s="62"/>
      <c r="B872" s="62"/>
      <c r="C872" s="62"/>
      <c r="D872" s="62"/>
      <c r="E872" s="62"/>
    </row>
    <row r="873" spans="1:5" ht="13" x14ac:dyDescent="0.15">
      <c r="A873" s="62"/>
      <c r="B873" s="62"/>
      <c r="C873" s="62"/>
      <c r="D873" s="62"/>
      <c r="E873" s="62"/>
    </row>
    <row r="874" spans="1:5" ht="13" x14ac:dyDescent="0.15">
      <c r="A874" s="62"/>
      <c r="B874" s="62"/>
      <c r="C874" s="62"/>
      <c r="D874" s="62"/>
      <c r="E874" s="62"/>
    </row>
    <row r="875" spans="1:5" ht="13" x14ac:dyDescent="0.15">
      <c r="A875" s="62"/>
      <c r="B875" s="62"/>
      <c r="C875" s="62"/>
      <c r="D875" s="62"/>
      <c r="E875" s="62"/>
    </row>
    <row r="876" spans="1:5" ht="13" x14ac:dyDescent="0.15">
      <c r="A876" s="62"/>
      <c r="B876" s="62"/>
      <c r="C876" s="62"/>
      <c r="D876" s="62"/>
      <c r="E876" s="62"/>
    </row>
    <row r="877" spans="1:5" ht="13" x14ac:dyDescent="0.15">
      <c r="A877" s="62"/>
      <c r="B877" s="62"/>
      <c r="C877" s="62"/>
      <c r="D877" s="62"/>
      <c r="E877" s="62"/>
    </row>
    <row r="878" spans="1:5" ht="13" x14ac:dyDescent="0.15">
      <c r="A878" s="62"/>
      <c r="B878" s="62"/>
      <c r="C878" s="62"/>
      <c r="D878" s="62"/>
      <c r="E878" s="62"/>
    </row>
    <row r="879" spans="1:5" ht="13" x14ac:dyDescent="0.15">
      <c r="A879" s="62"/>
      <c r="B879" s="62"/>
      <c r="C879" s="62"/>
      <c r="D879" s="62"/>
      <c r="E879" s="62"/>
    </row>
    <row r="880" spans="1:5" ht="13" x14ac:dyDescent="0.15">
      <c r="A880" s="62"/>
      <c r="B880" s="62"/>
      <c r="C880" s="62"/>
      <c r="D880" s="62"/>
      <c r="E880" s="62"/>
    </row>
    <row r="881" spans="1:5" ht="13" x14ac:dyDescent="0.15">
      <c r="A881" s="62"/>
      <c r="B881" s="62"/>
      <c r="C881" s="62"/>
      <c r="D881" s="62"/>
      <c r="E881" s="62"/>
    </row>
    <row r="882" spans="1:5" ht="13" x14ac:dyDescent="0.15">
      <c r="A882" s="62"/>
      <c r="B882" s="62"/>
      <c r="C882" s="62"/>
      <c r="D882" s="62"/>
      <c r="E882" s="62"/>
    </row>
    <row r="883" spans="1:5" ht="13" x14ac:dyDescent="0.15">
      <c r="A883" s="62"/>
      <c r="B883" s="62"/>
      <c r="C883" s="62"/>
      <c r="D883" s="62"/>
      <c r="E883" s="62"/>
    </row>
    <row r="884" spans="1:5" ht="13" x14ac:dyDescent="0.15">
      <c r="A884" s="62"/>
      <c r="B884" s="62"/>
      <c r="C884" s="62"/>
      <c r="D884" s="62"/>
      <c r="E884" s="62"/>
    </row>
    <row r="885" spans="1:5" ht="13" x14ac:dyDescent="0.15">
      <c r="A885" s="62"/>
      <c r="B885" s="62"/>
      <c r="C885" s="62"/>
      <c r="D885" s="62"/>
      <c r="E885" s="62"/>
    </row>
    <row r="886" spans="1:5" ht="13" x14ac:dyDescent="0.15">
      <c r="A886" s="62"/>
      <c r="B886" s="62"/>
      <c r="C886" s="62"/>
      <c r="D886" s="62"/>
      <c r="E886" s="62"/>
    </row>
    <row r="887" spans="1:5" ht="13" x14ac:dyDescent="0.15">
      <c r="A887" s="62"/>
      <c r="B887" s="62"/>
      <c r="C887" s="62"/>
      <c r="D887" s="62"/>
      <c r="E887" s="62"/>
    </row>
    <row r="888" spans="1:5" ht="13" x14ac:dyDescent="0.15">
      <c r="A888" s="62"/>
      <c r="B888" s="62"/>
      <c r="C888" s="62"/>
      <c r="D888" s="62"/>
      <c r="E888" s="62"/>
    </row>
    <row r="889" spans="1:5" ht="13" x14ac:dyDescent="0.15">
      <c r="A889" s="62"/>
      <c r="B889" s="62"/>
      <c r="C889" s="62"/>
      <c r="D889" s="62"/>
      <c r="E889" s="62"/>
    </row>
    <row r="890" spans="1:5" ht="13" x14ac:dyDescent="0.15">
      <c r="A890" s="62"/>
      <c r="B890" s="62"/>
      <c r="C890" s="62"/>
      <c r="D890" s="62"/>
      <c r="E890" s="62"/>
    </row>
    <row r="891" spans="1:5" ht="13" x14ac:dyDescent="0.15">
      <c r="A891" s="62"/>
      <c r="B891" s="62"/>
      <c r="C891" s="62"/>
      <c r="D891" s="62"/>
      <c r="E891" s="62"/>
    </row>
    <row r="892" spans="1:5" ht="13" x14ac:dyDescent="0.15">
      <c r="A892" s="62"/>
      <c r="B892" s="62"/>
      <c r="C892" s="62"/>
      <c r="D892" s="62"/>
      <c r="E892" s="62"/>
    </row>
    <row r="893" spans="1:5" ht="13" x14ac:dyDescent="0.15">
      <c r="A893" s="62"/>
      <c r="B893" s="62"/>
      <c r="C893" s="62"/>
      <c r="D893" s="62"/>
      <c r="E893" s="62"/>
    </row>
    <row r="894" spans="1:5" ht="13" x14ac:dyDescent="0.15">
      <c r="A894" s="62"/>
      <c r="B894" s="62"/>
      <c r="C894" s="62"/>
      <c r="D894" s="62"/>
      <c r="E894" s="62"/>
    </row>
    <row r="895" spans="1:5" ht="13" x14ac:dyDescent="0.15">
      <c r="A895" s="62"/>
      <c r="B895" s="62"/>
      <c r="C895" s="62"/>
      <c r="D895" s="62"/>
      <c r="E895" s="62"/>
    </row>
    <row r="896" spans="1:5" ht="13" x14ac:dyDescent="0.15">
      <c r="A896" s="62"/>
      <c r="B896" s="62"/>
      <c r="C896" s="62"/>
      <c r="D896" s="62"/>
      <c r="E896" s="62"/>
    </row>
    <row r="897" spans="1:5" ht="13" x14ac:dyDescent="0.15">
      <c r="A897" s="62"/>
      <c r="B897" s="62"/>
      <c r="C897" s="62"/>
      <c r="D897" s="62"/>
      <c r="E897" s="62"/>
    </row>
    <row r="898" spans="1:5" ht="13" x14ac:dyDescent="0.15">
      <c r="A898" s="62"/>
      <c r="B898" s="62"/>
      <c r="C898" s="62"/>
      <c r="D898" s="62"/>
      <c r="E898" s="62"/>
    </row>
    <row r="899" spans="1:5" ht="13" x14ac:dyDescent="0.15">
      <c r="A899" s="62"/>
      <c r="B899" s="62"/>
      <c r="C899" s="62"/>
      <c r="D899" s="62"/>
      <c r="E899" s="62"/>
    </row>
    <row r="900" spans="1:5" ht="13" x14ac:dyDescent="0.15">
      <c r="A900" s="62"/>
      <c r="B900" s="62"/>
      <c r="C900" s="62"/>
      <c r="D900" s="62"/>
      <c r="E900" s="62"/>
    </row>
    <row r="901" spans="1:5" ht="13" x14ac:dyDescent="0.15">
      <c r="A901" s="62"/>
      <c r="B901" s="62"/>
      <c r="C901" s="62"/>
      <c r="D901" s="62"/>
      <c r="E901" s="62"/>
    </row>
    <row r="902" spans="1:5" ht="13" x14ac:dyDescent="0.15">
      <c r="A902" s="62"/>
      <c r="B902" s="62"/>
      <c r="C902" s="62"/>
      <c r="D902" s="62"/>
      <c r="E902" s="62"/>
    </row>
    <row r="903" spans="1:5" ht="13" x14ac:dyDescent="0.15">
      <c r="A903" s="62"/>
      <c r="B903" s="62"/>
      <c r="C903" s="62"/>
      <c r="D903" s="62"/>
      <c r="E903" s="62"/>
    </row>
    <row r="904" spans="1:5" ht="13" x14ac:dyDescent="0.15">
      <c r="A904" s="62"/>
      <c r="B904" s="62"/>
      <c r="C904" s="62"/>
      <c r="D904" s="62"/>
      <c r="E904" s="62"/>
    </row>
    <row r="905" spans="1:5" ht="13" x14ac:dyDescent="0.15">
      <c r="A905" s="62"/>
      <c r="B905" s="62"/>
      <c r="C905" s="62"/>
      <c r="D905" s="62"/>
      <c r="E905" s="62"/>
    </row>
    <row r="906" spans="1:5" ht="13" x14ac:dyDescent="0.15">
      <c r="A906" s="62"/>
      <c r="B906" s="62"/>
      <c r="C906" s="62"/>
      <c r="D906" s="62"/>
      <c r="E906" s="62"/>
    </row>
    <row r="907" spans="1:5" ht="13" x14ac:dyDescent="0.15">
      <c r="A907" s="62"/>
      <c r="B907" s="62"/>
      <c r="C907" s="62"/>
      <c r="D907" s="62"/>
      <c r="E907" s="62"/>
    </row>
    <row r="908" spans="1:5" ht="13" x14ac:dyDescent="0.15">
      <c r="A908" s="62"/>
      <c r="B908" s="62"/>
      <c r="C908" s="62"/>
      <c r="D908" s="62"/>
      <c r="E908" s="62"/>
    </row>
    <row r="909" spans="1:5" ht="13" x14ac:dyDescent="0.15">
      <c r="A909" s="62"/>
      <c r="B909" s="62"/>
      <c r="C909" s="62"/>
      <c r="D909" s="62"/>
      <c r="E909" s="62"/>
    </row>
    <row r="910" spans="1:5" ht="13" x14ac:dyDescent="0.15">
      <c r="A910" s="62"/>
      <c r="B910" s="62"/>
      <c r="C910" s="62"/>
      <c r="D910" s="62"/>
      <c r="E910" s="62"/>
    </row>
    <row r="911" spans="1:5" ht="13" x14ac:dyDescent="0.15">
      <c r="A911" s="62"/>
      <c r="B911" s="62"/>
      <c r="C911" s="62"/>
      <c r="D911" s="62"/>
      <c r="E911" s="62"/>
    </row>
    <row r="912" spans="1:5" ht="13" x14ac:dyDescent="0.15">
      <c r="A912" s="62"/>
      <c r="B912" s="62"/>
      <c r="C912" s="62"/>
      <c r="D912" s="62"/>
      <c r="E912" s="62"/>
    </row>
    <row r="913" spans="1:5" ht="13" x14ac:dyDescent="0.15">
      <c r="A913" s="62"/>
      <c r="B913" s="62"/>
      <c r="C913" s="62"/>
      <c r="D913" s="62"/>
      <c r="E913" s="62"/>
    </row>
    <row r="914" spans="1:5" ht="13" x14ac:dyDescent="0.15">
      <c r="A914" s="62"/>
      <c r="B914" s="62"/>
      <c r="C914" s="62"/>
      <c r="D914" s="62"/>
      <c r="E914" s="62"/>
    </row>
    <row r="915" spans="1:5" ht="13" x14ac:dyDescent="0.15">
      <c r="A915" s="62"/>
      <c r="B915" s="62"/>
      <c r="C915" s="62"/>
      <c r="D915" s="62"/>
      <c r="E915" s="62"/>
    </row>
    <row r="916" spans="1:5" ht="13" x14ac:dyDescent="0.15">
      <c r="A916" s="62"/>
      <c r="B916" s="62"/>
      <c r="C916" s="62"/>
      <c r="D916" s="62"/>
      <c r="E916" s="62"/>
    </row>
    <row r="917" spans="1:5" ht="13" x14ac:dyDescent="0.15">
      <c r="A917" s="62"/>
      <c r="B917" s="62"/>
      <c r="C917" s="62"/>
      <c r="D917" s="62"/>
      <c r="E917" s="62"/>
    </row>
    <row r="918" spans="1:5" ht="13" x14ac:dyDescent="0.15">
      <c r="A918" s="62"/>
      <c r="B918" s="62"/>
      <c r="C918" s="62"/>
      <c r="D918" s="62"/>
      <c r="E918" s="62"/>
    </row>
    <row r="919" spans="1:5" ht="13" x14ac:dyDescent="0.15">
      <c r="A919" s="62"/>
      <c r="B919" s="62"/>
      <c r="C919" s="62"/>
      <c r="D919" s="62"/>
      <c r="E919" s="62"/>
    </row>
    <row r="920" spans="1:5" ht="13" x14ac:dyDescent="0.15">
      <c r="A920" s="62"/>
      <c r="B920" s="62"/>
      <c r="C920" s="62"/>
      <c r="D920" s="62"/>
      <c r="E920" s="62"/>
    </row>
    <row r="921" spans="1:5" ht="13" x14ac:dyDescent="0.15">
      <c r="A921" s="62"/>
      <c r="B921" s="62"/>
      <c r="C921" s="62"/>
      <c r="D921" s="62"/>
      <c r="E921" s="62"/>
    </row>
    <row r="922" spans="1:5" ht="13" x14ac:dyDescent="0.15">
      <c r="A922" s="62"/>
      <c r="B922" s="62"/>
      <c r="C922" s="62"/>
      <c r="D922" s="62"/>
      <c r="E922" s="62"/>
    </row>
    <row r="923" spans="1:5" ht="13" x14ac:dyDescent="0.15">
      <c r="A923" s="62"/>
      <c r="B923" s="62"/>
      <c r="C923" s="62"/>
      <c r="D923" s="62"/>
      <c r="E923" s="62"/>
    </row>
    <row r="924" spans="1:5" ht="13" x14ac:dyDescent="0.15">
      <c r="A924" s="62"/>
      <c r="B924" s="62"/>
      <c r="C924" s="62"/>
      <c r="D924" s="62"/>
      <c r="E924" s="62"/>
    </row>
    <row r="925" spans="1:5" ht="13" x14ac:dyDescent="0.15">
      <c r="A925" s="62"/>
      <c r="B925" s="62"/>
      <c r="C925" s="62"/>
      <c r="D925" s="62"/>
      <c r="E925" s="62"/>
    </row>
    <row r="926" spans="1:5" ht="13" x14ac:dyDescent="0.15">
      <c r="A926" s="62"/>
      <c r="B926" s="62"/>
      <c r="C926" s="62"/>
      <c r="D926" s="62"/>
      <c r="E926" s="62"/>
    </row>
    <row r="927" spans="1:5" ht="13" x14ac:dyDescent="0.15">
      <c r="A927" s="62"/>
      <c r="B927" s="62"/>
      <c r="C927" s="62"/>
      <c r="D927" s="62"/>
      <c r="E927" s="62"/>
    </row>
    <row r="928" spans="1:5" ht="13" x14ac:dyDescent="0.15">
      <c r="A928" s="62"/>
      <c r="B928" s="62"/>
      <c r="C928" s="62"/>
      <c r="D928" s="62"/>
      <c r="E928" s="62"/>
    </row>
    <row r="929" spans="1:5" ht="13" x14ac:dyDescent="0.15">
      <c r="A929" s="62"/>
      <c r="B929" s="62"/>
      <c r="C929" s="62"/>
      <c r="D929" s="62"/>
      <c r="E929" s="62"/>
    </row>
    <row r="930" spans="1:5" ht="13" x14ac:dyDescent="0.15">
      <c r="A930" s="62"/>
      <c r="B930" s="62"/>
      <c r="C930" s="62"/>
      <c r="D930" s="62"/>
      <c r="E930" s="62"/>
    </row>
    <row r="931" spans="1:5" ht="13" x14ac:dyDescent="0.15">
      <c r="A931" s="62"/>
      <c r="B931" s="62"/>
      <c r="C931" s="62"/>
      <c r="D931" s="62"/>
      <c r="E931" s="62"/>
    </row>
    <row r="932" spans="1:5" ht="13" x14ac:dyDescent="0.15">
      <c r="A932" s="62"/>
      <c r="B932" s="62"/>
      <c r="C932" s="62"/>
      <c r="D932" s="62"/>
      <c r="E932" s="62"/>
    </row>
    <row r="933" spans="1:5" ht="13" x14ac:dyDescent="0.15">
      <c r="A933" s="62"/>
      <c r="B933" s="62"/>
      <c r="C933" s="62"/>
      <c r="D933" s="62"/>
      <c r="E933" s="62"/>
    </row>
    <row r="934" spans="1:5" ht="13" x14ac:dyDescent="0.15">
      <c r="A934" s="62"/>
      <c r="B934" s="62"/>
      <c r="C934" s="62"/>
      <c r="D934" s="62"/>
      <c r="E934" s="62"/>
    </row>
    <row r="935" spans="1:5" ht="13" x14ac:dyDescent="0.15">
      <c r="A935" s="62"/>
      <c r="B935" s="62"/>
      <c r="C935" s="62"/>
      <c r="D935" s="62"/>
      <c r="E935" s="62"/>
    </row>
    <row r="936" spans="1:5" ht="13" x14ac:dyDescent="0.15">
      <c r="A936" s="62"/>
      <c r="B936" s="62"/>
      <c r="C936" s="62"/>
      <c r="D936" s="62"/>
      <c r="E936" s="62"/>
    </row>
    <row r="937" spans="1:5" ht="13" x14ac:dyDescent="0.15">
      <c r="A937" s="62"/>
      <c r="B937" s="62"/>
      <c r="C937" s="62"/>
      <c r="D937" s="62"/>
      <c r="E937" s="62"/>
    </row>
    <row r="938" spans="1:5" ht="13" x14ac:dyDescent="0.15">
      <c r="A938" s="62"/>
      <c r="B938" s="62"/>
      <c r="C938" s="62"/>
      <c r="D938" s="62"/>
      <c r="E938" s="62"/>
    </row>
    <row r="939" spans="1:5" ht="13" x14ac:dyDescent="0.15">
      <c r="A939" s="62"/>
      <c r="B939" s="62"/>
      <c r="C939" s="62"/>
      <c r="D939" s="62"/>
      <c r="E939" s="62"/>
    </row>
    <row r="940" spans="1:5" ht="13" x14ac:dyDescent="0.15">
      <c r="A940" s="62"/>
      <c r="B940" s="62"/>
      <c r="C940" s="62"/>
      <c r="D940" s="62"/>
      <c r="E940" s="62"/>
    </row>
    <row r="941" spans="1:5" ht="13" x14ac:dyDescent="0.15">
      <c r="A941" s="62"/>
      <c r="B941" s="62"/>
      <c r="C941" s="62"/>
      <c r="D941" s="62"/>
      <c r="E941" s="62"/>
    </row>
    <row r="942" spans="1:5" ht="13" x14ac:dyDescent="0.15">
      <c r="A942" s="62"/>
      <c r="B942" s="62"/>
      <c r="C942" s="62"/>
      <c r="D942" s="62"/>
      <c r="E942" s="62"/>
    </row>
    <row r="943" spans="1:5" ht="13" x14ac:dyDescent="0.15">
      <c r="A943" s="62"/>
      <c r="B943" s="62"/>
      <c r="C943" s="62"/>
      <c r="D943" s="62"/>
      <c r="E943" s="62"/>
    </row>
    <row r="944" spans="1:5" ht="13" x14ac:dyDescent="0.15">
      <c r="A944" s="62"/>
      <c r="B944" s="62"/>
      <c r="C944" s="62"/>
      <c r="D944" s="62"/>
      <c r="E944" s="62"/>
    </row>
    <row r="945" spans="1:5" ht="13" x14ac:dyDescent="0.15">
      <c r="A945" s="62"/>
      <c r="B945" s="62"/>
      <c r="C945" s="62"/>
      <c r="D945" s="62"/>
      <c r="E945" s="62"/>
    </row>
    <row r="946" spans="1:5" ht="13" x14ac:dyDescent="0.15">
      <c r="A946" s="62"/>
      <c r="B946" s="62"/>
      <c r="C946" s="62"/>
      <c r="D946" s="62"/>
      <c r="E946" s="62"/>
    </row>
    <row r="947" spans="1:5" ht="13" x14ac:dyDescent="0.15">
      <c r="A947" s="62"/>
      <c r="B947" s="62"/>
      <c r="C947" s="62"/>
      <c r="D947" s="62"/>
      <c r="E947" s="62"/>
    </row>
    <row r="948" spans="1:5" ht="13" x14ac:dyDescent="0.15">
      <c r="A948" s="62"/>
      <c r="B948" s="62"/>
      <c r="C948" s="62"/>
      <c r="D948" s="62"/>
      <c r="E948" s="62"/>
    </row>
    <row r="949" spans="1:5" ht="13" x14ac:dyDescent="0.15">
      <c r="A949" s="62"/>
      <c r="B949" s="62"/>
      <c r="C949" s="62"/>
      <c r="D949" s="62"/>
      <c r="E949" s="62"/>
    </row>
    <row r="950" spans="1:5" ht="13" x14ac:dyDescent="0.15">
      <c r="A950" s="62"/>
      <c r="B950" s="62"/>
      <c r="C950" s="62"/>
      <c r="D950" s="62"/>
      <c r="E950" s="62"/>
    </row>
    <row r="951" spans="1:5" ht="13" x14ac:dyDescent="0.15">
      <c r="A951" s="62"/>
      <c r="B951" s="62"/>
      <c r="C951" s="62"/>
      <c r="D951" s="62"/>
      <c r="E951" s="62"/>
    </row>
    <row r="952" spans="1:5" ht="13" x14ac:dyDescent="0.15">
      <c r="A952" s="62"/>
      <c r="B952" s="62"/>
      <c r="C952" s="62"/>
      <c r="D952" s="62"/>
      <c r="E952" s="62"/>
    </row>
    <row r="953" spans="1:5" ht="13" x14ac:dyDescent="0.15">
      <c r="A953" s="62"/>
      <c r="B953" s="62"/>
      <c r="C953" s="62"/>
      <c r="D953" s="62"/>
      <c r="E953" s="62"/>
    </row>
    <row r="954" spans="1:5" ht="13" x14ac:dyDescent="0.15">
      <c r="A954" s="62"/>
      <c r="B954" s="62"/>
      <c r="C954" s="62"/>
      <c r="D954" s="62"/>
      <c r="E954" s="62"/>
    </row>
    <row r="955" spans="1:5" ht="13" x14ac:dyDescent="0.15">
      <c r="A955" s="62"/>
      <c r="B955" s="62"/>
      <c r="C955" s="62"/>
      <c r="D955" s="62"/>
      <c r="E955" s="62"/>
    </row>
    <row r="956" spans="1:5" ht="13" x14ac:dyDescent="0.15">
      <c r="A956" s="62"/>
      <c r="B956" s="62"/>
      <c r="C956" s="62"/>
      <c r="D956" s="62"/>
      <c r="E956" s="62"/>
    </row>
    <row r="957" spans="1:5" ht="13" x14ac:dyDescent="0.15">
      <c r="A957" s="62"/>
      <c r="B957" s="62"/>
      <c r="C957" s="62"/>
      <c r="D957" s="62"/>
      <c r="E957" s="62"/>
    </row>
    <row r="958" spans="1:5" ht="13" x14ac:dyDescent="0.15">
      <c r="A958" s="62"/>
      <c r="B958" s="62"/>
      <c r="C958" s="62"/>
      <c r="D958" s="62"/>
      <c r="E958" s="62"/>
    </row>
    <row r="959" spans="1:5" ht="13" x14ac:dyDescent="0.15">
      <c r="A959" s="62"/>
      <c r="B959" s="62"/>
      <c r="C959" s="62"/>
      <c r="D959" s="62"/>
      <c r="E959" s="62"/>
    </row>
    <row r="960" spans="1:5" ht="13" x14ac:dyDescent="0.15">
      <c r="A960" s="62"/>
      <c r="B960" s="62"/>
      <c r="C960" s="62"/>
      <c r="D960" s="62"/>
      <c r="E960" s="62"/>
    </row>
    <row r="961" spans="1:5" ht="13" x14ac:dyDescent="0.15">
      <c r="A961" s="62"/>
      <c r="B961" s="62"/>
      <c r="C961" s="62"/>
      <c r="D961" s="62"/>
      <c r="E961" s="62"/>
    </row>
    <row r="962" spans="1:5" ht="13" x14ac:dyDescent="0.15">
      <c r="A962" s="62"/>
      <c r="B962" s="62"/>
      <c r="C962" s="62"/>
      <c r="D962" s="62"/>
      <c r="E962" s="62"/>
    </row>
    <row r="963" spans="1:5" ht="13" x14ac:dyDescent="0.15">
      <c r="A963" s="62"/>
      <c r="B963" s="62"/>
      <c r="C963" s="62"/>
      <c r="D963" s="62"/>
      <c r="E963" s="62"/>
    </row>
    <row r="964" spans="1:5" ht="13" x14ac:dyDescent="0.15">
      <c r="A964" s="62"/>
      <c r="B964" s="62"/>
      <c r="C964" s="62"/>
      <c r="D964" s="62"/>
      <c r="E964" s="62"/>
    </row>
    <row r="965" spans="1:5" ht="13" x14ac:dyDescent="0.15">
      <c r="A965" s="62"/>
      <c r="B965" s="62"/>
      <c r="C965" s="62"/>
      <c r="D965" s="62"/>
      <c r="E965" s="62"/>
    </row>
    <row r="966" spans="1:5" ht="13" x14ac:dyDescent="0.15">
      <c r="A966" s="62"/>
      <c r="B966" s="62"/>
      <c r="C966" s="62"/>
      <c r="D966" s="62"/>
      <c r="E966" s="62"/>
    </row>
    <row r="967" spans="1:5" ht="13" x14ac:dyDescent="0.15">
      <c r="A967" s="62"/>
      <c r="B967" s="62"/>
      <c r="C967" s="62"/>
      <c r="D967" s="62"/>
      <c r="E967" s="62"/>
    </row>
    <row r="968" spans="1:5" ht="13" x14ac:dyDescent="0.15">
      <c r="A968" s="62"/>
      <c r="B968" s="62"/>
      <c r="C968" s="62"/>
      <c r="D968" s="62"/>
      <c r="E968" s="62"/>
    </row>
    <row r="969" spans="1:5" ht="13" x14ac:dyDescent="0.15">
      <c r="A969" s="62"/>
      <c r="B969" s="62"/>
      <c r="C969" s="62"/>
      <c r="D969" s="62"/>
      <c r="E969" s="62"/>
    </row>
    <row r="970" spans="1:5" ht="13" x14ac:dyDescent="0.15">
      <c r="A970" s="62"/>
      <c r="B970" s="62"/>
      <c r="C970" s="62"/>
      <c r="D970" s="62"/>
      <c r="E970" s="62"/>
    </row>
    <row r="971" spans="1:5" ht="13" x14ac:dyDescent="0.15">
      <c r="A971" s="62"/>
      <c r="B971" s="62"/>
      <c r="C971" s="62"/>
      <c r="D971" s="62"/>
      <c r="E971" s="62"/>
    </row>
    <row r="972" spans="1:5" ht="13" x14ac:dyDescent="0.15">
      <c r="A972" s="62"/>
      <c r="B972" s="62"/>
      <c r="C972" s="62"/>
      <c r="D972" s="62"/>
      <c r="E972" s="62"/>
    </row>
    <row r="973" spans="1:5" ht="13" x14ac:dyDescent="0.15">
      <c r="A973" s="62"/>
      <c r="B973" s="62"/>
      <c r="C973" s="62"/>
      <c r="D973" s="62"/>
      <c r="E973" s="62"/>
    </row>
    <row r="974" spans="1:5" ht="13" x14ac:dyDescent="0.15">
      <c r="A974" s="62"/>
      <c r="B974" s="62"/>
      <c r="C974" s="62"/>
      <c r="D974" s="62"/>
      <c r="E974" s="62"/>
    </row>
    <row r="975" spans="1:5" ht="13" x14ac:dyDescent="0.15">
      <c r="A975" s="62"/>
      <c r="B975" s="62"/>
      <c r="C975" s="62"/>
      <c r="D975" s="62"/>
      <c r="E975" s="62"/>
    </row>
    <row r="976" spans="1:5" ht="13" x14ac:dyDescent="0.15">
      <c r="A976" s="62"/>
      <c r="B976" s="62"/>
      <c r="C976" s="62"/>
      <c r="D976" s="62"/>
      <c r="E976" s="62"/>
    </row>
    <row r="977" spans="1:5" ht="13" x14ac:dyDescent="0.15">
      <c r="A977" s="62"/>
      <c r="B977" s="62"/>
      <c r="C977" s="62"/>
      <c r="D977" s="62"/>
      <c r="E977" s="62"/>
    </row>
    <row r="978" spans="1:5" ht="13" x14ac:dyDescent="0.15">
      <c r="A978" s="62"/>
      <c r="B978" s="62"/>
      <c r="C978" s="62"/>
      <c r="D978" s="62"/>
      <c r="E978" s="62"/>
    </row>
    <row r="979" spans="1:5" ht="13" x14ac:dyDescent="0.15">
      <c r="A979" s="62"/>
      <c r="B979" s="62"/>
      <c r="C979" s="62"/>
      <c r="D979" s="62"/>
      <c r="E979" s="62"/>
    </row>
    <row r="980" spans="1:5" ht="13" x14ac:dyDescent="0.15">
      <c r="A980" s="62"/>
      <c r="B980" s="62"/>
      <c r="C980" s="62"/>
      <c r="D980" s="62"/>
      <c r="E980" s="62"/>
    </row>
    <row r="981" spans="1:5" ht="13" x14ac:dyDescent="0.15">
      <c r="A981" s="62"/>
      <c r="B981" s="62"/>
      <c r="C981" s="62"/>
      <c r="D981" s="62"/>
      <c r="E981" s="62"/>
    </row>
    <row r="982" spans="1:5" ht="13" x14ac:dyDescent="0.15">
      <c r="A982" s="62"/>
      <c r="B982" s="62"/>
      <c r="C982" s="62"/>
      <c r="D982" s="62"/>
      <c r="E982" s="62"/>
    </row>
    <row r="983" spans="1:5" ht="13" x14ac:dyDescent="0.15">
      <c r="A983" s="62"/>
      <c r="B983" s="62"/>
      <c r="C983" s="62"/>
      <c r="D983" s="62"/>
      <c r="E983" s="62"/>
    </row>
    <row r="984" spans="1:5" ht="13" x14ac:dyDescent="0.15">
      <c r="A984" s="62"/>
      <c r="B984" s="62"/>
      <c r="C984" s="62"/>
      <c r="D984" s="62"/>
      <c r="E984" s="62"/>
    </row>
    <row r="985" spans="1:5" ht="13" x14ac:dyDescent="0.15">
      <c r="A985" s="62"/>
      <c r="B985" s="62"/>
      <c r="C985" s="62"/>
      <c r="D985" s="62"/>
      <c r="E985" s="62"/>
    </row>
    <row r="986" spans="1:5" ht="13" x14ac:dyDescent="0.15">
      <c r="A986" s="62"/>
      <c r="B986" s="62"/>
      <c r="C986" s="62"/>
      <c r="D986" s="62"/>
      <c r="E986" s="62"/>
    </row>
    <row r="987" spans="1:5" ht="13" x14ac:dyDescent="0.15">
      <c r="A987" s="62"/>
      <c r="B987" s="62"/>
      <c r="C987" s="62"/>
      <c r="D987" s="62"/>
      <c r="E987" s="62"/>
    </row>
    <row r="988" spans="1:5" ht="13" x14ac:dyDescent="0.15">
      <c r="A988" s="62"/>
      <c r="B988" s="62"/>
      <c r="C988" s="62"/>
      <c r="D988" s="62"/>
      <c r="E988" s="62"/>
    </row>
    <row r="989" spans="1:5" ht="13" x14ac:dyDescent="0.15">
      <c r="A989" s="62"/>
      <c r="B989" s="62"/>
      <c r="C989" s="62"/>
      <c r="D989" s="62"/>
      <c r="E989" s="62"/>
    </row>
    <row r="990" spans="1:5" ht="13" x14ac:dyDescent="0.15">
      <c r="A990" s="62"/>
      <c r="B990" s="62"/>
      <c r="C990" s="62"/>
      <c r="D990" s="62"/>
      <c r="E990" s="62"/>
    </row>
    <row r="991" spans="1:5" ht="13" x14ac:dyDescent="0.15">
      <c r="A991" s="62"/>
      <c r="B991" s="62"/>
      <c r="C991" s="62"/>
      <c r="D991" s="62"/>
      <c r="E991" s="62"/>
    </row>
    <row r="992" spans="1:5" ht="13" x14ac:dyDescent="0.15">
      <c r="A992" s="62"/>
      <c r="B992" s="62"/>
      <c r="C992" s="62"/>
      <c r="D992" s="62"/>
      <c r="E992" s="62"/>
    </row>
    <row r="993" spans="1:5" ht="13" x14ac:dyDescent="0.15">
      <c r="A993" s="62"/>
      <c r="B993" s="62"/>
      <c r="C993" s="62"/>
      <c r="D993" s="62"/>
      <c r="E993" s="62"/>
    </row>
    <row r="994" spans="1:5" ht="13" x14ac:dyDescent="0.15">
      <c r="A994" s="62"/>
      <c r="B994" s="62"/>
      <c r="C994" s="62"/>
      <c r="D994" s="62"/>
      <c r="E994" s="62"/>
    </row>
    <row r="995" spans="1:5" ht="13" x14ac:dyDescent="0.15">
      <c r="A995" s="62"/>
      <c r="B995" s="62"/>
      <c r="C995" s="62"/>
      <c r="D995" s="62"/>
      <c r="E995" s="62"/>
    </row>
    <row r="996" spans="1:5" ht="13" x14ac:dyDescent="0.15">
      <c r="A996" s="62"/>
      <c r="B996" s="62"/>
      <c r="C996" s="62"/>
      <c r="D996" s="62"/>
      <c r="E996" s="62"/>
    </row>
    <row r="997" spans="1:5" ht="13" x14ac:dyDescent="0.15">
      <c r="A997" s="62"/>
      <c r="B997" s="62"/>
      <c r="C997" s="62"/>
      <c r="D997" s="62"/>
      <c r="E997" s="62"/>
    </row>
    <row r="998" spans="1:5" ht="13" x14ac:dyDescent="0.15">
      <c r="A998" s="62"/>
      <c r="B998" s="62"/>
      <c r="C998" s="62"/>
      <c r="D998" s="62"/>
      <c r="E998" s="62"/>
    </row>
    <row r="999" spans="1:5" ht="13" x14ac:dyDescent="0.15">
      <c r="A999" s="62"/>
      <c r="B999" s="62"/>
      <c r="C999" s="62"/>
      <c r="D999" s="62"/>
      <c r="E999" s="62"/>
    </row>
    <row r="1000" spans="1:5" ht="13" x14ac:dyDescent="0.15">
      <c r="A1000" s="62"/>
      <c r="B1000" s="62"/>
      <c r="C1000" s="62"/>
      <c r="D1000" s="62"/>
      <c r="E1000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4:G9"/>
  <sheetViews>
    <sheetView workbookViewId="0"/>
  </sheetViews>
  <sheetFormatPr baseColWidth="10" defaultColWidth="12.6640625" defaultRowHeight="15.75" customHeight="1" x14ac:dyDescent="0.15"/>
  <cols>
    <col min="1" max="1" width="20" customWidth="1"/>
  </cols>
  <sheetData>
    <row r="4" spans="1:7" ht="15.75" customHeight="1" x14ac:dyDescent="0.15">
      <c r="A4" s="46" t="s">
        <v>54</v>
      </c>
      <c r="B4" s="46" t="s">
        <v>55</v>
      </c>
      <c r="C4" s="46" t="s">
        <v>56</v>
      </c>
      <c r="E4" s="46" t="s">
        <v>57</v>
      </c>
      <c r="G4" s="46" t="s">
        <v>58</v>
      </c>
    </row>
    <row r="5" spans="1:7" ht="15.75" customHeight="1" x14ac:dyDescent="0.15">
      <c r="A5" s="46" t="s">
        <v>59</v>
      </c>
      <c r="B5" s="46">
        <v>54.5</v>
      </c>
      <c r="C5" s="46">
        <v>20.408000000000001</v>
      </c>
      <c r="D5" s="46">
        <v>1.429</v>
      </c>
      <c r="E5" s="46">
        <v>51.912999999999997</v>
      </c>
      <c r="F5" s="46">
        <v>17.861000000000001</v>
      </c>
      <c r="G5" s="46" t="s">
        <v>60</v>
      </c>
    </row>
    <row r="6" spans="1:7" ht="15.75" customHeight="1" x14ac:dyDescent="0.15">
      <c r="A6" s="46" t="s">
        <v>61</v>
      </c>
      <c r="B6" s="46">
        <v>54.6</v>
      </c>
      <c r="C6" s="46">
        <v>20.37</v>
      </c>
      <c r="D6" s="46">
        <v>0.34699999999999998</v>
      </c>
      <c r="E6" s="46">
        <v>51.51</v>
      </c>
      <c r="F6" s="46">
        <v>9.98</v>
      </c>
    </row>
    <row r="7" spans="1:7" ht="15.75" customHeight="1" x14ac:dyDescent="0.15">
      <c r="A7" s="46" t="s">
        <v>62</v>
      </c>
      <c r="B7" s="46">
        <v>61.4</v>
      </c>
      <c r="C7" s="46">
        <v>18.41</v>
      </c>
      <c r="D7" s="46">
        <v>0.443</v>
      </c>
      <c r="E7" s="46">
        <v>40.868000000000002</v>
      </c>
      <c r="F7" s="46">
        <v>7.2709999999999999</v>
      </c>
    </row>
    <row r="8" spans="1:7" ht="15.75" customHeight="1" x14ac:dyDescent="0.15">
      <c r="A8" s="46" t="s">
        <v>62</v>
      </c>
      <c r="B8" s="46">
        <v>61</v>
      </c>
      <c r="C8" s="46">
        <v>18.495999999999999</v>
      </c>
      <c r="D8" s="46">
        <v>0.47499999999999998</v>
      </c>
      <c r="E8" s="46">
        <v>39.966999999999999</v>
      </c>
      <c r="F8" s="46">
        <v>4.984</v>
      </c>
    </row>
    <row r="9" spans="1:7" ht="15.75" customHeight="1" x14ac:dyDescent="0.15">
      <c r="A9" s="46" t="s">
        <v>62</v>
      </c>
      <c r="B9" s="46">
        <v>59.2</v>
      </c>
      <c r="C9" s="46">
        <v>18.061</v>
      </c>
      <c r="D9" s="46">
        <v>0.28299999999999997</v>
      </c>
      <c r="E9" s="46">
        <v>39.122999999999998</v>
      </c>
      <c r="F9" s="46">
        <v>5.8259999999999996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46"/>
  <sheetViews>
    <sheetView workbookViewId="0"/>
  </sheetViews>
  <sheetFormatPr baseColWidth="10" defaultColWidth="12.6640625" defaultRowHeight="15.75" customHeight="1" x14ac:dyDescent="0.15"/>
  <sheetData>
    <row r="1" spans="1:14" ht="15.75" customHeight="1" x14ac:dyDescent="0.15">
      <c r="B1" s="46" t="s">
        <v>63</v>
      </c>
      <c r="C1" s="46" t="s">
        <v>64</v>
      </c>
      <c r="D1" s="46" t="s">
        <v>65</v>
      </c>
      <c r="E1" s="46" t="s">
        <v>66</v>
      </c>
      <c r="F1" s="46" t="s">
        <v>67</v>
      </c>
      <c r="G1" s="46" t="s">
        <v>68</v>
      </c>
      <c r="H1" s="46" t="s">
        <v>69</v>
      </c>
      <c r="I1" s="46" t="s">
        <v>70</v>
      </c>
      <c r="J1" s="46" t="s">
        <v>71</v>
      </c>
      <c r="K1" s="46" t="s">
        <v>72</v>
      </c>
      <c r="L1" s="46" t="s">
        <v>73</v>
      </c>
      <c r="M1" s="46" t="s">
        <v>74</v>
      </c>
      <c r="N1" s="46" t="s">
        <v>75</v>
      </c>
    </row>
    <row r="2" spans="1:14" ht="15.75" customHeight="1" x14ac:dyDescent="0.15">
      <c r="A2" s="46">
        <v>1</v>
      </c>
      <c r="C2" s="46">
        <v>7.2610000000000001</v>
      </c>
      <c r="D2" s="46">
        <v>97.191999999999993</v>
      </c>
      <c r="E2" s="46">
        <v>32.869</v>
      </c>
      <c r="F2" s="46">
        <v>190.053</v>
      </c>
      <c r="G2" s="46">
        <v>330.76900000000001</v>
      </c>
      <c r="H2" s="46">
        <v>279.88099999999997</v>
      </c>
      <c r="I2" s="46">
        <v>0</v>
      </c>
      <c r="J2" s="46">
        <v>0</v>
      </c>
      <c r="K2" s="46">
        <v>0</v>
      </c>
      <c r="L2" s="46">
        <v>0</v>
      </c>
      <c r="M2" s="46">
        <v>-51.189</v>
      </c>
      <c r="N2" s="46">
        <v>20.609000000000002</v>
      </c>
    </row>
    <row r="3" spans="1:14" ht="15.75" customHeight="1" x14ac:dyDescent="0.15">
      <c r="A3" s="46">
        <v>2</v>
      </c>
      <c r="C3" s="46">
        <v>7.38</v>
      </c>
      <c r="D3" s="46">
        <v>90.718999999999994</v>
      </c>
      <c r="E3" s="46">
        <v>25.391999999999999</v>
      </c>
      <c r="F3" s="46">
        <v>186.61699999999999</v>
      </c>
      <c r="G3" s="46">
        <v>330.596</v>
      </c>
      <c r="H3" s="46">
        <v>279.45</v>
      </c>
      <c r="I3" s="46">
        <v>0</v>
      </c>
      <c r="J3" s="46">
        <v>0</v>
      </c>
      <c r="K3" s="46">
        <v>0</v>
      </c>
      <c r="L3" s="46">
        <v>0</v>
      </c>
      <c r="M3" s="46">
        <v>41.710999999999999</v>
      </c>
      <c r="N3" s="46">
        <v>21.13</v>
      </c>
    </row>
    <row r="4" spans="1:14" ht="15.75" customHeight="1" x14ac:dyDescent="0.15">
      <c r="A4" s="46">
        <v>3</v>
      </c>
      <c r="C4" s="46">
        <v>7.2610000000000001</v>
      </c>
      <c r="D4" s="46">
        <v>92.894999999999996</v>
      </c>
      <c r="E4" s="46">
        <v>32.622</v>
      </c>
      <c r="F4" s="46">
        <v>176.77799999999999</v>
      </c>
      <c r="G4" s="46">
        <v>382.26</v>
      </c>
      <c r="H4" s="46">
        <v>278.24299999999999</v>
      </c>
      <c r="I4" s="46">
        <v>0</v>
      </c>
      <c r="J4" s="46">
        <v>0</v>
      </c>
      <c r="K4" s="46">
        <v>0</v>
      </c>
      <c r="L4" s="46">
        <v>0</v>
      </c>
      <c r="M4" s="46">
        <v>-42.978999999999999</v>
      </c>
      <c r="N4" s="46">
        <v>20.748999999999999</v>
      </c>
    </row>
    <row r="5" spans="1:14" ht="15.75" customHeight="1" x14ac:dyDescent="0.15">
      <c r="A5" s="46">
        <v>4</v>
      </c>
      <c r="C5" s="46">
        <v>7.141</v>
      </c>
      <c r="D5" s="46">
        <v>91.64</v>
      </c>
      <c r="E5" s="46">
        <v>23.100999999999999</v>
      </c>
      <c r="F5" s="46">
        <v>184.255</v>
      </c>
      <c r="G5" s="46">
        <v>382.26</v>
      </c>
      <c r="H5" s="46">
        <v>277.46600000000001</v>
      </c>
      <c r="I5" s="46">
        <v>0</v>
      </c>
      <c r="J5" s="46">
        <v>0</v>
      </c>
      <c r="K5" s="46">
        <v>0</v>
      </c>
      <c r="L5" s="46">
        <v>0</v>
      </c>
      <c r="M5" s="46">
        <v>45.69</v>
      </c>
      <c r="N5" s="46">
        <v>20.373000000000001</v>
      </c>
    </row>
    <row r="6" spans="1:14" ht="15.75" customHeight="1" x14ac:dyDescent="0.15">
      <c r="A6" s="46">
        <v>5</v>
      </c>
      <c r="C6" s="46">
        <v>7.38</v>
      </c>
      <c r="D6" s="46">
        <v>95.813000000000002</v>
      </c>
      <c r="E6" s="46">
        <v>27.852</v>
      </c>
      <c r="F6" s="46">
        <v>211</v>
      </c>
      <c r="G6" s="46">
        <v>278.76</v>
      </c>
      <c r="H6" s="46">
        <v>281.69200000000001</v>
      </c>
      <c r="I6" s="46">
        <v>0</v>
      </c>
      <c r="J6" s="46">
        <v>0</v>
      </c>
      <c r="K6" s="46">
        <v>0</v>
      </c>
      <c r="L6" s="46">
        <v>0</v>
      </c>
      <c r="M6" s="46">
        <v>-91.878</v>
      </c>
      <c r="N6" s="46">
        <v>21.056000000000001</v>
      </c>
    </row>
    <row r="7" spans="1:14" ht="15.75" customHeight="1" x14ac:dyDescent="0.15">
      <c r="A7" s="46">
        <v>6</v>
      </c>
      <c r="C7" s="46">
        <v>7.0220000000000002</v>
      </c>
      <c r="D7" s="46">
        <v>94.855999999999995</v>
      </c>
      <c r="E7" s="46">
        <v>31</v>
      </c>
      <c r="F7" s="46">
        <v>199.5</v>
      </c>
      <c r="G7" s="46">
        <v>279.27699999999999</v>
      </c>
      <c r="H7" s="46">
        <v>282.20999999999998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20.010000000000002</v>
      </c>
    </row>
    <row r="8" spans="1:14" ht="15.75" customHeight="1" x14ac:dyDescent="0.15">
      <c r="A8" s="46">
        <v>7</v>
      </c>
      <c r="C8" s="46">
        <v>7.2610000000000001</v>
      </c>
      <c r="D8" s="46">
        <v>101.379</v>
      </c>
      <c r="E8" s="46">
        <v>15.132999999999999</v>
      </c>
      <c r="F8" s="46">
        <v>221.167</v>
      </c>
      <c r="G8" s="46">
        <v>203.20500000000001</v>
      </c>
      <c r="H8" s="46">
        <v>284.02100000000002</v>
      </c>
      <c r="I8" s="46">
        <v>0</v>
      </c>
      <c r="J8" s="46">
        <v>0</v>
      </c>
      <c r="K8" s="46">
        <v>0</v>
      </c>
      <c r="L8" s="46">
        <v>0</v>
      </c>
      <c r="M8" s="46">
        <v>3.8140000000000001</v>
      </c>
      <c r="N8" s="46">
        <v>20.734999999999999</v>
      </c>
    </row>
    <row r="9" spans="1:14" ht="15.75" customHeight="1" x14ac:dyDescent="0.15">
      <c r="A9" s="46">
        <v>8</v>
      </c>
      <c r="C9" s="46">
        <v>7.38</v>
      </c>
      <c r="D9" s="46">
        <v>103.893</v>
      </c>
      <c r="E9" s="46">
        <v>35.533000000000001</v>
      </c>
      <c r="F9" s="46">
        <v>216.38499999999999</v>
      </c>
      <c r="G9" s="46">
        <v>202.51499999999999</v>
      </c>
      <c r="H9" s="46">
        <v>283.935</v>
      </c>
      <c r="I9" s="46">
        <v>0</v>
      </c>
      <c r="J9" s="46">
        <v>0</v>
      </c>
      <c r="K9" s="46">
        <v>0</v>
      </c>
      <c r="L9" s="46">
        <v>0</v>
      </c>
      <c r="M9" s="46">
        <v>-88.122</v>
      </c>
      <c r="N9" s="46">
        <v>21.056000000000001</v>
      </c>
    </row>
    <row r="10" spans="1:14" ht="15.75" customHeight="1" x14ac:dyDescent="0.15">
      <c r="A10" s="46">
        <v>9</v>
      </c>
      <c r="C10" s="46">
        <v>7.2610000000000001</v>
      </c>
      <c r="D10" s="46">
        <v>98.664000000000001</v>
      </c>
      <c r="E10" s="46">
        <v>27.466999999999999</v>
      </c>
      <c r="F10" s="46">
        <v>196.93100000000001</v>
      </c>
      <c r="G10" s="46">
        <v>254.696</v>
      </c>
      <c r="H10" s="46">
        <v>282.64100000000002</v>
      </c>
      <c r="I10" s="46">
        <v>0</v>
      </c>
      <c r="J10" s="46">
        <v>0</v>
      </c>
      <c r="K10" s="46">
        <v>0</v>
      </c>
      <c r="L10" s="46">
        <v>0</v>
      </c>
      <c r="M10" s="46">
        <v>1.909</v>
      </c>
      <c r="N10" s="46">
        <v>20.545999999999999</v>
      </c>
    </row>
    <row r="11" spans="1:14" ht="15.75" customHeight="1" x14ac:dyDescent="0.15">
      <c r="A11" s="46">
        <v>10</v>
      </c>
      <c r="C11" s="46">
        <v>7.0220000000000002</v>
      </c>
      <c r="D11" s="46">
        <v>101.889</v>
      </c>
      <c r="E11" s="46">
        <v>34.776000000000003</v>
      </c>
      <c r="F11" s="46">
        <v>200.358</v>
      </c>
      <c r="G11" s="46">
        <v>254.351</v>
      </c>
      <c r="H11" s="46">
        <v>282.03699999999998</v>
      </c>
      <c r="I11" s="46">
        <v>0</v>
      </c>
      <c r="J11" s="46">
        <v>0</v>
      </c>
      <c r="K11" s="46">
        <v>0</v>
      </c>
      <c r="L11" s="46">
        <v>0</v>
      </c>
      <c r="M11" s="46">
        <v>-86.055000000000007</v>
      </c>
      <c r="N11" s="46">
        <v>20.07</v>
      </c>
    </row>
    <row r="12" spans="1:14" ht="15.75" customHeight="1" x14ac:dyDescent="0.15">
      <c r="A12" s="46">
        <v>11</v>
      </c>
      <c r="C12" s="46">
        <v>7.38</v>
      </c>
      <c r="D12" s="46">
        <v>98.311000000000007</v>
      </c>
      <c r="E12" s="46">
        <v>29.919</v>
      </c>
      <c r="F12" s="46">
        <v>203.51</v>
      </c>
      <c r="G12" s="46">
        <v>306.44600000000003</v>
      </c>
      <c r="H12" s="46">
        <v>280.31200000000001</v>
      </c>
      <c r="I12" s="46">
        <v>0</v>
      </c>
      <c r="J12" s="46">
        <v>0</v>
      </c>
      <c r="K12" s="46">
        <v>0</v>
      </c>
      <c r="L12" s="46">
        <v>0</v>
      </c>
      <c r="M12" s="46">
        <v>0.95499999999999996</v>
      </c>
      <c r="N12" s="46">
        <v>20.875</v>
      </c>
    </row>
    <row r="13" spans="1:14" ht="15.75" customHeight="1" x14ac:dyDescent="0.15">
      <c r="A13" s="46">
        <v>12</v>
      </c>
      <c r="C13" s="46">
        <v>7.38</v>
      </c>
      <c r="D13" s="46">
        <v>99.26</v>
      </c>
      <c r="E13" s="46">
        <v>36.231000000000002</v>
      </c>
      <c r="F13" s="46">
        <v>194.31299999999999</v>
      </c>
      <c r="G13" s="46">
        <v>306.101</v>
      </c>
      <c r="H13" s="46">
        <v>279.88099999999997</v>
      </c>
      <c r="I13" s="46">
        <v>0</v>
      </c>
      <c r="J13" s="46">
        <v>0</v>
      </c>
      <c r="K13" s="46">
        <v>0</v>
      </c>
      <c r="L13" s="46">
        <v>0</v>
      </c>
      <c r="M13" s="46">
        <v>-88.090999999999994</v>
      </c>
      <c r="N13" s="46">
        <v>20.89</v>
      </c>
    </row>
    <row r="14" spans="1:14" ht="15.75" customHeight="1" x14ac:dyDescent="0.15">
      <c r="A14" s="46">
        <v>13</v>
      </c>
      <c r="C14" s="46">
        <v>7.38</v>
      </c>
      <c r="D14" s="46">
        <v>106.16500000000001</v>
      </c>
      <c r="E14" s="46">
        <v>35.905999999999999</v>
      </c>
      <c r="F14" s="46">
        <v>243.54</v>
      </c>
      <c r="G14" s="46">
        <v>229.08</v>
      </c>
      <c r="H14" s="46">
        <v>282.89999999999998</v>
      </c>
      <c r="I14" s="46">
        <v>0</v>
      </c>
      <c r="J14" s="46">
        <v>0</v>
      </c>
      <c r="K14" s="46">
        <v>0</v>
      </c>
      <c r="L14" s="46">
        <v>0</v>
      </c>
      <c r="M14" s="46">
        <v>-47.662999999999997</v>
      </c>
      <c r="N14" s="46">
        <v>21.003</v>
      </c>
    </row>
    <row r="15" spans="1:14" ht="15.75" customHeight="1" x14ac:dyDescent="0.15">
      <c r="A15" s="46">
        <v>14</v>
      </c>
      <c r="C15" s="46">
        <v>7.2610000000000001</v>
      </c>
      <c r="D15" s="46">
        <v>100.333</v>
      </c>
      <c r="E15" s="46">
        <v>23.39</v>
      </c>
      <c r="F15" s="46">
        <v>216.29599999999999</v>
      </c>
      <c r="G15" s="46">
        <v>229.166</v>
      </c>
      <c r="H15" s="46">
        <v>282.12400000000002</v>
      </c>
      <c r="I15" s="46">
        <v>0</v>
      </c>
      <c r="J15" s="46">
        <v>0</v>
      </c>
      <c r="K15" s="46">
        <v>0</v>
      </c>
      <c r="L15" s="46">
        <v>0</v>
      </c>
      <c r="M15" s="46">
        <v>48.366</v>
      </c>
      <c r="N15" s="46">
        <v>20.759</v>
      </c>
    </row>
    <row r="16" spans="1:14" ht="15.75" customHeight="1" x14ac:dyDescent="0.15">
      <c r="A16" s="46">
        <v>15</v>
      </c>
      <c r="C16" s="46">
        <v>7.2610000000000001</v>
      </c>
      <c r="D16" s="46">
        <v>101.675</v>
      </c>
      <c r="E16" s="46">
        <v>28.48</v>
      </c>
      <c r="F16" s="46">
        <v>214.25</v>
      </c>
      <c r="G16" s="46">
        <v>281.86500000000001</v>
      </c>
      <c r="H16" s="46">
        <v>281.26100000000002</v>
      </c>
      <c r="I16" s="46">
        <v>0</v>
      </c>
      <c r="J16" s="46">
        <v>0</v>
      </c>
      <c r="K16" s="46">
        <v>0</v>
      </c>
      <c r="L16" s="46">
        <v>0</v>
      </c>
      <c r="M16" s="46">
        <v>-42.274000000000001</v>
      </c>
      <c r="N16" s="46">
        <v>20.632000000000001</v>
      </c>
    </row>
    <row r="17" spans="1:14" ht="15.75" customHeight="1" x14ac:dyDescent="0.15">
      <c r="A17" s="46">
        <v>16</v>
      </c>
      <c r="C17" s="46">
        <v>7.38</v>
      </c>
      <c r="D17" s="46">
        <v>95.796999999999997</v>
      </c>
      <c r="E17" s="46">
        <v>25.974</v>
      </c>
      <c r="F17" s="46">
        <v>200.172</v>
      </c>
      <c r="G17" s="46">
        <v>282.20999999999998</v>
      </c>
      <c r="H17" s="46">
        <v>281.00200000000001</v>
      </c>
      <c r="I17" s="46">
        <v>0</v>
      </c>
      <c r="J17" s="46">
        <v>0</v>
      </c>
      <c r="K17" s="46">
        <v>0</v>
      </c>
      <c r="L17" s="46">
        <v>0</v>
      </c>
      <c r="M17" s="46">
        <v>47.662999999999997</v>
      </c>
      <c r="N17" s="46">
        <v>21.003</v>
      </c>
    </row>
    <row r="18" spans="1:14" ht="15.75" customHeight="1" x14ac:dyDescent="0.15">
      <c r="A18" s="46">
        <v>17</v>
      </c>
      <c r="C18" s="46">
        <v>7.2610000000000001</v>
      </c>
      <c r="D18" s="46">
        <v>100.593</v>
      </c>
      <c r="E18" s="46">
        <v>37.875</v>
      </c>
      <c r="F18" s="46">
        <v>191.965</v>
      </c>
      <c r="G18" s="46">
        <v>333.01100000000002</v>
      </c>
      <c r="H18" s="46">
        <v>279.536</v>
      </c>
      <c r="I18" s="46">
        <v>0</v>
      </c>
      <c r="J18" s="46">
        <v>0</v>
      </c>
      <c r="K18" s="46">
        <v>0</v>
      </c>
      <c r="L18" s="46">
        <v>0</v>
      </c>
      <c r="M18" s="46">
        <v>-43.667999999999999</v>
      </c>
      <c r="N18" s="46">
        <v>20.742000000000001</v>
      </c>
    </row>
    <row r="19" spans="1:14" ht="15.75" customHeight="1" x14ac:dyDescent="0.15">
      <c r="A19" s="46">
        <v>18</v>
      </c>
      <c r="C19" s="46">
        <v>7.141</v>
      </c>
      <c r="D19" s="46">
        <v>94.048000000000002</v>
      </c>
      <c r="E19" s="46">
        <v>28.373000000000001</v>
      </c>
      <c r="F19" s="46">
        <v>184.416</v>
      </c>
      <c r="G19" s="46">
        <v>333.09699999999998</v>
      </c>
      <c r="H19" s="46">
        <v>279.96699999999998</v>
      </c>
      <c r="I19" s="46">
        <v>0</v>
      </c>
      <c r="J19" s="46">
        <v>0</v>
      </c>
      <c r="K19" s="46">
        <v>0</v>
      </c>
      <c r="L19" s="46">
        <v>0</v>
      </c>
      <c r="M19" s="46">
        <v>47.07</v>
      </c>
      <c r="N19" s="46">
        <v>20.260999999999999</v>
      </c>
    </row>
    <row r="20" spans="1:14" ht="15.75" customHeight="1" x14ac:dyDescent="0.15">
      <c r="A20" s="46">
        <v>19</v>
      </c>
      <c r="C20" s="46">
        <v>7.2610000000000001</v>
      </c>
      <c r="D20" s="46">
        <v>96.281000000000006</v>
      </c>
      <c r="E20" s="46">
        <v>31.44</v>
      </c>
      <c r="F20" s="46">
        <v>190.458</v>
      </c>
      <c r="G20" s="46">
        <v>215.88399999999999</v>
      </c>
      <c r="H20" s="46">
        <v>282.81400000000002</v>
      </c>
      <c r="I20" s="46">
        <v>0</v>
      </c>
      <c r="J20" s="46">
        <v>0</v>
      </c>
      <c r="K20" s="46">
        <v>0</v>
      </c>
      <c r="L20" s="46">
        <v>0</v>
      </c>
      <c r="M20" s="46">
        <v>-54.462000000000003</v>
      </c>
      <c r="N20" s="46">
        <v>20.736000000000001</v>
      </c>
    </row>
    <row r="21" spans="1:14" ht="15.75" customHeight="1" x14ac:dyDescent="0.15">
      <c r="A21" s="46">
        <v>20</v>
      </c>
      <c r="C21" s="46">
        <v>7.38</v>
      </c>
      <c r="D21" s="46">
        <v>90.569000000000003</v>
      </c>
      <c r="E21" s="46">
        <v>23.785</v>
      </c>
      <c r="F21" s="46">
        <v>199.536</v>
      </c>
      <c r="G21" s="46">
        <v>215.02099999999999</v>
      </c>
      <c r="H21" s="46">
        <v>282.03699999999998</v>
      </c>
      <c r="I21" s="46">
        <v>0</v>
      </c>
      <c r="J21" s="46">
        <v>0</v>
      </c>
      <c r="K21" s="46">
        <v>0</v>
      </c>
      <c r="L21" s="46">
        <v>0</v>
      </c>
      <c r="M21" s="46">
        <v>42.978999999999999</v>
      </c>
      <c r="N21" s="46">
        <v>20.875</v>
      </c>
    </row>
    <row r="22" spans="1:14" ht="15.75" customHeight="1" x14ac:dyDescent="0.15">
      <c r="A22" s="46">
        <v>21</v>
      </c>
      <c r="C22" s="46">
        <v>7.6180000000000003</v>
      </c>
      <c r="D22" s="46">
        <v>97.326999999999998</v>
      </c>
      <c r="E22" s="46">
        <v>22.405000000000001</v>
      </c>
      <c r="F22" s="46">
        <v>214.31</v>
      </c>
      <c r="G22" s="46">
        <v>163.27099999999999</v>
      </c>
      <c r="H22" s="46">
        <v>285.05599999999998</v>
      </c>
      <c r="I22" s="46">
        <v>0</v>
      </c>
      <c r="J22" s="46">
        <v>0</v>
      </c>
      <c r="K22" s="46">
        <v>0</v>
      </c>
      <c r="L22" s="46">
        <v>0</v>
      </c>
      <c r="M22" s="46">
        <v>-52.765000000000001</v>
      </c>
      <c r="N22" s="46">
        <v>21.635000000000002</v>
      </c>
    </row>
    <row r="23" spans="1:14" ht="15.75" customHeight="1" x14ac:dyDescent="0.15">
      <c r="A23" s="46">
        <v>22</v>
      </c>
      <c r="C23" s="46">
        <v>7.38</v>
      </c>
      <c r="D23" s="46">
        <v>93.506</v>
      </c>
      <c r="E23" s="46">
        <v>20.766999999999999</v>
      </c>
      <c r="F23" s="46">
        <v>219.066</v>
      </c>
      <c r="G23" s="46">
        <v>163.53</v>
      </c>
      <c r="H23" s="46">
        <v>284.10700000000003</v>
      </c>
      <c r="I23" s="46">
        <v>0</v>
      </c>
      <c r="J23" s="46">
        <v>0</v>
      </c>
      <c r="K23" s="46">
        <v>0</v>
      </c>
      <c r="L23" s="46">
        <v>0</v>
      </c>
      <c r="M23" s="46">
        <v>37.625999999999998</v>
      </c>
      <c r="N23" s="46">
        <v>20.908999999999999</v>
      </c>
    </row>
    <row r="24" spans="1:14" ht="15.75" customHeight="1" x14ac:dyDescent="0.15">
      <c r="A24" s="46">
        <v>23</v>
      </c>
      <c r="C24" s="46">
        <v>7.4989999999999997</v>
      </c>
      <c r="D24" s="46">
        <v>96.52</v>
      </c>
      <c r="E24" s="46">
        <v>27.39</v>
      </c>
      <c r="F24" s="46">
        <v>196.25299999999999</v>
      </c>
      <c r="G24" s="46">
        <v>266.59899999999999</v>
      </c>
      <c r="H24" s="46">
        <v>281.34699999999998</v>
      </c>
      <c r="I24" s="46">
        <v>0</v>
      </c>
      <c r="J24" s="46">
        <v>0</v>
      </c>
      <c r="K24" s="46">
        <v>0</v>
      </c>
      <c r="L24" s="46">
        <v>0</v>
      </c>
      <c r="M24" s="46">
        <v>-48.9</v>
      </c>
      <c r="N24" s="46">
        <v>21.405000000000001</v>
      </c>
    </row>
    <row r="25" spans="1:14" ht="15.75" customHeight="1" x14ac:dyDescent="0.15">
      <c r="A25" s="46">
        <v>24</v>
      </c>
      <c r="C25" s="46">
        <v>7.2610000000000001</v>
      </c>
      <c r="D25" s="46">
        <v>90.991</v>
      </c>
      <c r="E25" s="46">
        <v>29.707000000000001</v>
      </c>
      <c r="F25" s="46">
        <v>200.245</v>
      </c>
      <c r="G25" s="46">
        <v>267.02999999999997</v>
      </c>
      <c r="H25" s="46">
        <v>280.74400000000003</v>
      </c>
      <c r="I25" s="46">
        <v>0</v>
      </c>
      <c r="J25" s="46">
        <v>0</v>
      </c>
      <c r="K25" s="46">
        <v>0</v>
      </c>
      <c r="L25" s="46">
        <v>0</v>
      </c>
      <c r="M25" s="46">
        <v>42.978999999999999</v>
      </c>
      <c r="N25" s="46">
        <v>20.632000000000001</v>
      </c>
    </row>
    <row r="26" spans="1:14" ht="15.75" customHeight="1" x14ac:dyDescent="0.15">
      <c r="A26" s="46">
        <v>25</v>
      </c>
      <c r="B26" s="46" t="s">
        <v>65</v>
      </c>
      <c r="C26" s="46">
        <v>7.3</v>
      </c>
      <c r="D26" s="46">
        <v>97.096999999999994</v>
      </c>
      <c r="E26" s="46">
        <v>28.640999999999998</v>
      </c>
      <c r="F26" s="46">
        <v>202.14099999999999</v>
      </c>
      <c r="G26" s="46">
        <v>270.45800000000003</v>
      </c>
      <c r="H26" s="46">
        <v>281.44499999999999</v>
      </c>
      <c r="I26" s="46">
        <v>0</v>
      </c>
      <c r="J26" s="46">
        <v>0</v>
      </c>
      <c r="K26" s="46">
        <v>0</v>
      </c>
      <c r="L26" s="46">
        <v>0</v>
      </c>
      <c r="M26" s="46">
        <v>-15.72</v>
      </c>
      <c r="N26" s="46">
        <v>20.779</v>
      </c>
    </row>
    <row r="27" spans="1:14" ht="15.75" customHeight="1" x14ac:dyDescent="0.15">
      <c r="A27" s="46">
        <v>26</v>
      </c>
      <c r="B27" s="46" t="s">
        <v>76</v>
      </c>
      <c r="C27" s="46">
        <v>0.13400000000000001</v>
      </c>
      <c r="D27" s="46">
        <v>4.2809999999999997</v>
      </c>
      <c r="E27" s="46">
        <v>5.5839999999999996</v>
      </c>
      <c r="F27" s="46">
        <v>15.026</v>
      </c>
      <c r="G27" s="46">
        <v>60.84</v>
      </c>
      <c r="H27" s="46">
        <v>1.9</v>
      </c>
      <c r="I27" s="46">
        <v>0</v>
      </c>
      <c r="J27" s="46">
        <v>0</v>
      </c>
      <c r="K27" s="46">
        <v>0</v>
      </c>
      <c r="L27" s="46">
        <v>0</v>
      </c>
      <c r="M27" s="46">
        <v>50.99</v>
      </c>
      <c r="N27" s="46">
        <v>0.374</v>
      </c>
    </row>
    <row r="28" spans="1:14" ht="15.75" customHeight="1" x14ac:dyDescent="0.15">
      <c r="A28" s="46">
        <v>27</v>
      </c>
      <c r="B28" s="46" t="s">
        <v>66</v>
      </c>
      <c r="C28" s="46">
        <v>7.0220000000000002</v>
      </c>
      <c r="D28" s="46">
        <v>90.569000000000003</v>
      </c>
      <c r="E28" s="46">
        <v>15.132999999999999</v>
      </c>
      <c r="F28" s="46">
        <v>176.77799999999999</v>
      </c>
      <c r="G28" s="46">
        <v>163.27099999999999</v>
      </c>
      <c r="H28" s="46">
        <v>277.46600000000001</v>
      </c>
      <c r="I28" s="46">
        <v>0</v>
      </c>
      <c r="J28" s="46">
        <v>0</v>
      </c>
      <c r="K28" s="46">
        <v>0</v>
      </c>
      <c r="L28" s="46">
        <v>0</v>
      </c>
      <c r="M28" s="46">
        <v>-91.878</v>
      </c>
      <c r="N28" s="46">
        <v>20.010000000000002</v>
      </c>
    </row>
    <row r="29" spans="1:14" ht="15.75" customHeight="1" x14ac:dyDescent="0.15">
      <c r="A29" s="46">
        <v>28</v>
      </c>
      <c r="B29" s="46" t="s">
        <v>67</v>
      </c>
      <c r="C29" s="46">
        <v>7.6180000000000003</v>
      </c>
      <c r="D29" s="46">
        <v>106.16500000000001</v>
      </c>
      <c r="E29" s="46">
        <v>37.875</v>
      </c>
      <c r="F29" s="46">
        <v>243.54</v>
      </c>
      <c r="G29" s="46">
        <v>382.26</v>
      </c>
      <c r="H29" s="46">
        <v>285.05599999999998</v>
      </c>
      <c r="I29" s="46">
        <v>0</v>
      </c>
      <c r="J29" s="46">
        <v>0</v>
      </c>
      <c r="K29" s="46">
        <v>0</v>
      </c>
      <c r="L29" s="46">
        <v>0</v>
      </c>
      <c r="M29" s="46">
        <v>48.366</v>
      </c>
      <c r="N29" s="46">
        <v>21.635000000000002</v>
      </c>
    </row>
    <row r="31" spans="1:14" ht="15.75" customHeight="1" x14ac:dyDescent="0.15">
      <c r="B31" s="46" t="s">
        <v>63</v>
      </c>
      <c r="C31" s="46" t="s">
        <v>64</v>
      </c>
      <c r="D31" s="46" t="s">
        <v>65</v>
      </c>
      <c r="E31" s="46" t="s">
        <v>66</v>
      </c>
      <c r="F31" s="46" t="s">
        <v>67</v>
      </c>
      <c r="G31" s="46" t="s">
        <v>68</v>
      </c>
      <c r="H31" s="46" t="s">
        <v>69</v>
      </c>
      <c r="I31" s="46" t="s">
        <v>70</v>
      </c>
      <c r="J31" s="46" t="s">
        <v>71</v>
      </c>
      <c r="K31" s="46" t="s">
        <v>72</v>
      </c>
      <c r="L31" s="46" t="s">
        <v>73</v>
      </c>
      <c r="M31" s="46" t="s">
        <v>74</v>
      </c>
      <c r="N31" s="46" t="s">
        <v>75</v>
      </c>
    </row>
    <row r="32" spans="1:14" ht="15.75" customHeight="1" x14ac:dyDescent="0.15">
      <c r="A32" s="46">
        <v>1</v>
      </c>
      <c r="C32" s="46">
        <v>17.972999999999999</v>
      </c>
      <c r="D32" s="46">
        <v>136.327</v>
      </c>
      <c r="E32" s="46">
        <v>20.76</v>
      </c>
      <c r="F32" s="46">
        <v>221.2</v>
      </c>
      <c r="G32" s="46">
        <v>179.745</v>
      </c>
      <c r="H32" s="46">
        <v>284.10700000000003</v>
      </c>
      <c r="I32" s="46">
        <v>0</v>
      </c>
      <c r="J32" s="46">
        <v>0</v>
      </c>
      <c r="K32" s="46">
        <v>0</v>
      </c>
      <c r="L32" s="46">
        <v>0</v>
      </c>
      <c r="M32" s="46">
        <v>1.1459999999999999</v>
      </c>
      <c r="N32" s="46">
        <v>51.76</v>
      </c>
    </row>
    <row r="33" spans="1:14" ht="15.75" customHeight="1" x14ac:dyDescent="0.15">
      <c r="A33" s="46">
        <v>2</v>
      </c>
      <c r="C33" s="46">
        <v>18.091999999999999</v>
      </c>
      <c r="D33" s="46">
        <v>134.44900000000001</v>
      </c>
      <c r="E33" s="46">
        <v>22.047000000000001</v>
      </c>
      <c r="F33" s="46">
        <v>191.83099999999999</v>
      </c>
      <c r="G33" s="46">
        <v>200.35900000000001</v>
      </c>
      <c r="H33" s="46">
        <v>284.88400000000001</v>
      </c>
      <c r="I33" s="46">
        <v>0</v>
      </c>
      <c r="J33" s="46">
        <v>0</v>
      </c>
      <c r="K33" s="46">
        <v>0</v>
      </c>
      <c r="L33" s="46">
        <v>0</v>
      </c>
      <c r="M33" s="46">
        <v>2.6539999999999999</v>
      </c>
      <c r="N33" s="46">
        <v>51.970999999999997</v>
      </c>
    </row>
    <row r="34" spans="1:14" ht="15.75" customHeight="1" x14ac:dyDescent="0.15">
      <c r="A34" s="46">
        <v>3</v>
      </c>
      <c r="C34" s="46">
        <v>17.853999999999999</v>
      </c>
      <c r="D34" s="46">
        <v>136.90299999999999</v>
      </c>
      <c r="E34" s="46">
        <v>12.831</v>
      </c>
      <c r="F34" s="46">
        <v>198.339</v>
      </c>
      <c r="G34" s="46">
        <v>230.89099999999999</v>
      </c>
      <c r="H34" s="46">
        <v>282.20999999999998</v>
      </c>
      <c r="I34" s="46">
        <v>0</v>
      </c>
      <c r="J34" s="46">
        <v>0</v>
      </c>
      <c r="K34" s="46">
        <v>0</v>
      </c>
      <c r="L34" s="46">
        <v>0</v>
      </c>
      <c r="M34" s="46">
        <v>1.9350000000000001</v>
      </c>
      <c r="N34" s="46">
        <v>51.262</v>
      </c>
    </row>
    <row r="35" spans="1:14" ht="15.75" customHeight="1" x14ac:dyDescent="0.15">
      <c r="A35" s="46">
        <v>4</v>
      </c>
      <c r="C35" s="46">
        <v>17.972999999999999</v>
      </c>
      <c r="D35" s="46">
        <v>133.12899999999999</v>
      </c>
      <c r="E35" s="46">
        <v>14.28</v>
      </c>
      <c r="F35" s="46">
        <v>225</v>
      </c>
      <c r="G35" s="46">
        <v>251.85</v>
      </c>
      <c r="H35" s="46">
        <v>283.58999999999997</v>
      </c>
      <c r="I35" s="46">
        <v>0</v>
      </c>
      <c r="J35" s="46">
        <v>0</v>
      </c>
      <c r="K35" s="46">
        <v>0</v>
      </c>
      <c r="L35" s="46">
        <v>0</v>
      </c>
      <c r="M35" s="46">
        <v>2.2909999999999999</v>
      </c>
      <c r="N35" s="46">
        <v>51.790999999999997</v>
      </c>
    </row>
    <row r="36" spans="1:14" ht="15.75" customHeight="1" x14ac:dyDescent="0.15">
      <c r="A36" s="46">
        <v>5</v>
      </c>
      <c r="C36" s="46">
        <v>17.853999999999999</v>
      </c>
      <c r="D36" s="46">
        <v>146.673</v>
      </c>
      <c r="E36" s="46">
        <v>24.326000000000001</v>
      </c>
      <c r="F36" s="46">
        <v>243.61699999999999</v>
      </c>
      <c r="G36" s="46">
        <v>61.64</v>
      </c>
      <c r="H36" s="46">
        <v>289.22500000000002</v>
      </c>
      <c r="I36" s="46">
        <v>0</v>
      </c>
      <c r="J36" s="46">
        <v>0</v>
      </c>
      <c r="K36" s="46">
        <v>0</v>
      </c>
      <c r="L36" s="46">
        <v>0</v>
      </c>
      <c r="M36" s="46">
        <v>2.306</v>
      </c>
      <c r="N36" s="46">
        <v>51.332000000000001</v>
      </c>
    </row>
    <row r="37" spans="1:14" ht="15.75" customHeight="1" x14ac:dyDescent="0.15">
      <c r="A37" s="46">
        <v>7</v>
      </c>
      <c r="C37" s="46">
        <v>18.091999999999999</v>
      </c>
      <c r="D37" s="46">
        <v>145.78899999999999</v>
      </c>
      <c r="E37" s="46">
        <v>26.498000000000001</v>
      </c>
      <c r="F37" s="46">
        <v>218.304</v>
      </c>
      <c r="G37" s="46">
        <v>113.505</v>
      </c>
      <c r="H37" s="46">
        <v>287.73</v>
      </c>
      <c r="I37" s="46">
        <v>0</v>
      </c>
      <c r="J37" s="46">
        <v>0</v>
      </c>
      <c r="K37" s="46">
        <v>0</v>
      </c>
      <c r="L37" s="46">
        <v>0</v>
      </c>
      <c r="M37" s="46">
        <v>1.5169999999999999</v>
      </c>
      <c r="N37" s="46">
        <v>51.997999999999998</v>
      </c>
    </row>
    <row r="38" spans="1:14" ht="15.75" customHeight="1" x14ac:dyDescent="0.15">
      <c r="A38" s="46">
        <v>8</v>
      </c>
      <c r="C38" s="46">
        <v>18.091999999999999</v>
      </c>
      <c r="D38" s="46">
        <v>139.679</v>
      </c>
      <c r="E38" s="46">
        <v>24.407</v>
      </c>
      <c r="F38" s="46">
        <v>200.73099999999999</v>
      </c>
      <c r="G38" s="46">
        <v>134.20500000000001</v>
      </c>
      <c r="H38" s="46">
        <v>283.82</v>
      </c>
      <c r="I38" s="46">
        <v>0</v>
      </c>
      <c r="J38" s="46">
        <v>0</v>
      </c>
      <c r="K38" s="46">
        <v>0</v>
      </c>
      <c r="L38" s="46">
        <v>0</v>
      </c>
      <c r="M38" s="46">
        <v>3.0329999999999999</v>
      </c>
      <c r="N38" s="46">
        <v>52.052999999999997</v>
      </c>
    </row>
    <row r="39" spans="1:14" ht="15.75" customHeight="1" x14ac:dyDescent="0.15">
      <c r="A39" s="46">
        <v>9</v>
      </c>
      <c r="C39" s="46">
        <v>18.091999999999999</v>
      </c>
      <c r="D39" s="46">
        <v>145.93</v>
      </c>
      <c r="E39" s="46">
        <v>27.504000000000001</v>
      </c>
      <c r="F39" s="46">
        <v>226.02099999999999</v>
      </c>
      <c r="G39" s="46">
        <v>165.37</v>
      </c>
      <c r="H39" s="46">
        <v>285.77499999999998</v>
      </c>
      <c r="I39" s="46">
        <v>0</v>
      </c>
      <c r="J39" s="46">
        <v>0</v>
      </c>
      <c r="K39" s="46">
        <v>0</v>
      </c>
      <c r="L39" s="46">
        <v>0</v>
      </c>
      <c r="M39" s="46">
        <v>2.2610000000000001</v>
      </c>
      <c r="N39" s="46">
        <v>52.250999999999998</v>
      </c>
    </row>
    <row r="40" spans="1:14" ht="15.75" customHeight="1" x14ac:dyDescent="0.15">
      <c r="A40" s="46">
        <v>10</v>
      </c>
      <c r="C40" s="46">
        <v>17.853999999999999</v>
      </c>
      <c r="D40" s="46">
        <v>140.84100000000001</v>
      </c>
      <c r="E40" s="46">
        <v>13.378</v>
      </c>
      <c r="F40" s="46">
        <v>205.92500000000001</v>
      </c>
      <c r="G40" s="46">
        <v>185.84</v>
      </c>
      <c r="H40" s="46">
        <v>282.09500000000003</v>
      </c>
      <c r="I40" s="46">
        <v>0</v>
      </c>
      <c r="J40" s="46">
        <v>0</v>
      </c>
      <c r="K40" s="46">
        <v>0</v>
      </c>
      <c r="L40" s="46">
        <v>0</v>
      </c>
      <c r="M40" s="46">
        <v>2.306</v>
      </c>
      <c r="N40" s="46">
        <v>51.332000000000001</v>
      </c>
    </row>
    <row r="41" spans="1:14" ht="15.75" customHeight="1" x14ac:dyDescent="0.15">
      <c r="A41" s="46">
        <v>11</v>
      </c>
      <c r="C41" s="46">
        <v>18.329999999999998</v>
      </c>
      <c r="D41" s="46">
        <v>145.55699999999999</v>
      </c>
      <c r="E41" s="46">
        <v>26.173999999999999</v>
      </c>
      <c r="F41" s="46">
        <v>240.798</v>
      </c>
      <c r="G41" s="46">
        <v>150.88</v>
      </c>
      <c r="H41" s="46">
        <v>286.005</v>
      </c>
      <c r="I41" s="46">
        <v>0</v>
      </c>
      <c r="J41" s="46">
        <v>0</v>
      </c>
      <c r="K41" s="46">
        <v>0</v>
      </c>
      <c r="L41" s="46">
        <v>0</v>
      </c>
      <c r="M41" s="46">
        <v>2.637</v>
      </c>
      <c r="N41" s="46">
        <v>52.731000000000002</v>
      </c>
    </row>
    <row r="42" spans="1:14" ht="15.75" customHeight="1" x14ac:dyDescent="0.15">
      <c r="A42" s="46">
        <v>12</v>
      </c>
      <c r="C42" s="46">
        <v>18.091999999999999</v>
      </c>
      <c r="D42" s="46">
        <v>140.96</v>
      </c>
      <c r="E42" s="46">
        <v>26.202000000000002</v>
      </c>
      <c r="F42" s="46">
        <v>200.518</v>
      </c>
      <c r="G42" s="46">
        <v>171.12</v>
      </c>
      <c r="H42" s="46">
        <v>283.245</v>
      </c>
      <c r="I42" s="46">
        <v>0</v>
      </c>
      <c r="J42" s="46">
        <v>0</v>
      </c>
      <c r="K42" s="46">
        <v>0</v>
      </c>
      <c r="L42" s="46">
        <v>0</v>
      </c>
      <c r="M42" s="46">
        <v>2.2749999999999999</v>
      </c>
      <c r="N42" s="46">
        <v>52.250999999999998</v>
      </c>
    </row>
    <row r="43" spans="1:14" ht="15.75" customHeight="1" x14ac:dyDescent="0.15">
      <c r="A43" s="46">
        <v>13</v>
      </c>
      <c r="C43" s="46">
        <v>18.091999999999999</v>
      </c>
      <c r="D43" s="46">
        <v>142.98699999999999</v>
      </c>
      <c r="E43" s="46">
        <v>29.440999999999999</v>
      </c>
      <c r="F43" s="46">
        <v>211.66300000000001</v>
      </c>
      <c r="G43" s="46">
        <v>202.745</v>
      </c>
      <c r="H43" s="46">
        <v>286.23500000000001</v>
      </c>
      <c r="I43" s="46">
        <v>0</v>
      </c>
      <c r="J43" s="46">
        <v>0</v>
      </c>
      <c r="K43" s="46">
        <v>0</v>
      </c>
      <c r="L43" s="46">
        <v>0</v>
      </c>
      <c r="M43" s="46">
        <v>1.1379999999999999</v>
      </c>
      <c r="N43" s="46">
        <v>51.993000000000002</v>
      </c>
    </row>
    <row r="44" spans="1:14" ht="15.75" customHeight="1" x14ac:dyDescent="0.15">
      <c r="A44" s="46">
        <v>14</v>
      </c>
      <c r="C44" s="46">
        <v>18.210999999999999</v>
      </c>
      <c r="D44" s="46">
        <v>141.822</v>
      </c>
      <c r="E44" s="46">
        <v>31.503</v>
      </c>
      <c r="F44" s="46">
        <v>200.232</v>
      </c>
      <c r="G44" s="46">
        <v>222.98500000000001</v>
      </c>
      <c r="H44" s="46">
        <v>282.09500000000003</v>
      </c>
      <c r="I44" s="46">
        <v>0</v>
      </c>
      <c r="J44" s="46">
        <v>0</v>
      </c>
      <c r="K44" s="46">
        <v>0</v>
      </c>
      <c r="L44" s="46">
        <v>0</v>
      </c>
      <c r="M44" s="46">
        <v>2.2610000000000001</v>
      </c>
      <c r="N44" s="46">
        <v>52.481000000000002</v>
      </c>
    </row>
    <row r="45" spans="1:14" ht="15.75" customHeight="1" x14ac:dyDescent="0.15">
      <c r="M45" s="46" t="s">
        <v>77</v>
      </c>
      <c r="N45" s="47">
        <f>AVERAGE(N32:N44)</f>
        <v>51.938923076923075</v>
      </c>
    </row>
    <row r="46" spans="1:14" ht="15.75" customHeight="1" x14ac:dyDescent="0.15">
      <c r="M46" s="46" t="s">
        <v>78</v>
      </c>
      <c r="N46" s="47">
        <f>STDEV(N32:N44)</f>
        <v>0.44584236032078672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Q43"/>
  <sheetViews>
    <sheetView workbookViewId="0"/>
  </sheetViews>
  <sheetFormatPr baseColWidth="10" defaultColWidth="12.6640625" defaultRowHeight="15.75" customHeight="1" x14ac:dyDescent="0.15"/>
  <sheetData>
    <row r="3" spans="2:16" ht="15.75" customHeight="1" x14ac:dyDescent="0.15">
      <c r="B3" s="46">
        <v>1</v>
      </c>
      <c r="D3" s="46">
        <v>6.7839999999999998</v>
      </c>
      <c r="E3" s="46">
        <v>65.587000000000003</v>
      </c>
      <c r="F3" s="46">
        <v>16.190000000000001</v>
      </c>
      <c r="G3" s="46">
        <v>238.41300000000001</v>
      </c>
      <c r="H3" s="46">
        <v>77.739999999999995</v>
      </c>
      <c r="I3" s="46">
        <v>251.965</v>
      </c>
      <c r="J3" s="46">
        <v>0</v>
      </c>
      <c r="K3" s="46">
        <v>0</v>
      </c>
      <c r="L3" s="46">
        <v>0</v>
      </c>
      <c r="M3" s="46">
        <v>0</v>
      </c>
      <c r="N3" s="46">
        <v>2.0449999999999999</v>
      </c>
      <c r="O3" s="46">
        <v>19.324999999999999</v>
      </c>
      <c r="P3" s="46">
        <v>19.324999999999999</v>
      </c>
    </row>
    <row r="4" spans="2:16" ht="15.75" customHeight="1" x14ac:dyDescent="0.15">
      <c r="B4" s="46">
        <v>2</v>
      </c>
      <c r="D4" s="46">
        <v>7.7370000000000001</v>
      </c>
      <c r="E4" s="46">
        <v>69.257999999999996</v>
      </c>
      <c r="F4" s="46">
        <v>13.753</v>
      </c>
      <c r="G4" s="46">
        <v>254.77799999999999</v>
      </c>
      <c r="H4" s="46">
        <v>136.38999999999999</v>
      </c>
      <c r="I4" s="46">
        <v>251.04499999999999</v>
      </c>
      <c r="J4" s="46">
        <v>0</v>
      </c>
      <c r="K4" s="46">
        <v>0</v>
      </c>
      <c r="L4" s="46">
        <v>0</v>
      </c>
      <c r="M4" s="46">
        <v>0</v>
      </c>
      <c r="N4" s="46">
        <v>39.351999999999997</v>
      </c>
      <c r="O4" s="46">
        <v>22.204000000000001</v>
      </c>
      <c r="P4" s="46">
        <v>22.204000000000001</v>
      </c>
    </row>
    <row r="5" spans="2:16" ht="15.75" customHeight="1" x14ac:dyDescent="0.15">
      <c r="B5" s="46">
        <v>3</v>
      </c>
      <c r="D5" s="46">
        <v>7.38</v>
      </c>
      <c r="E5" s="46">
        <v>60.514000000000003</v>
      </c>
      <c r="F5" s="46">
        <v>12.863</v>
      </c>
      <c r="G5" s="46">
        <v>138.45400000000001</v>
      </c>
      <c r="H5" s="46">
        <v>195.5</v>
      </c>
      <c r="I5" s="46">
        <v>249.20500000000001</v>
      </c>
      <c r="J5" s="46">
        <v>0</v>
      </c>
      <c r="K5" s="46">
        <v>0</v>
      </c>
      <c r="L5" s="46">
        <v>0</v>
      </c>
      <c r="M5" s="46">
        <v>0</v>
      </c>
      <c r="N5" s="46">
        <v>-45.658999999999999</v>
      </c>
      <c r="O5" s="46">
        <v>21.145</v>
      </c>
      <c r="P5" s="46">
        <v>21.145</v>
      </c>
    </row>
    <row r="6" spans="2:16" ht="15.75" customHeight="1" x14ac:dyDescent="0.15">
      <c r="B6" s="46">
        <v>4</v>
      </c>
      <c r="D6" s="46">
        <v>7.141</v>
      </c>
      <c r="E6" s="46">
        <v>62.661999999999999</v>
      </c>
      <c r="F6" s="46">
        <v>14.342000000000001</v>
      </c>
      <c r="G6" s="46">
        <v>203.34899999999999</v>
      </c>
      <c r="H6" s="46">
        <v>252.54</v>
      </c>
      <c r="I6" s="46">
        <v>249.89500000000001</v>
      </c>
      <c r="J6" s="46">
        <v>0</v>
      </c>
      <c r="K6" s="46">
        <v>0</v>
      </c>
      <c r="L6" s="46">
        <v>0</v>
      </c>
      <c r="M6" s="46">
        <v>0</v>
      </c>
      <c r="N6" s="46">
        <v>40.179000000000002</v>
      </c>
      <c r="O6" s="46">
        <v>20.260999999999999</v>
      </c>
      <c r="P6" s="46">
        <v>20.260999999999999</v>
      </c>
    </row>
    <row r="7" spans="2:16" ht="15.75" customHeight="1" x14ac:dyDescent="0.15">
      <c r="B7" s="46">
        <v>5</v>
      </c>
      <c r="D7" s="46">
        <v>7.4989999999999997</v>
      </c>
      <c r="E7" s="46">
        <v>60.73</v>
      </c>
      <c r="F7" s="46">
        <v>14.327999999999999</v>
      </c>
      <c r="G7" s="46">
        <v>203.05799999999999</v>
      </c>
      <c r="H7" s="46">
        <v>311.64999999999998</v>
      </c>
      <c r="I7" s="46">
        <v>249.66499999999999</v>
      </c>
      <c r="J7" s="46">
        <v>0</v>
      </c>
      <c r="K7" s="46">
        <v>0</v>
      </c>
      <c r="L7" s="46">
        <v>0</v>
      </c>
      <c r="M7" s="46">
        <v>0</v>
      </c>
      <c r="N7" s="46">
        <v>14.036</v>
      </c>
      <c r="O7" s="46">
        <v>21.309000000000001</v>
      </c>
      <c r="P7" s="46">
        <v>21.309000000000001</v>
      </c>
    </row>
    <row r="8" spans="2:16" ht="15.75" customHeight="1" x14ac:dyDescent="0.15">
      <c r="B8" s="46">
        <v>6</v>
      </c>
      <c r="D8" s="46">
        <v>6.9029999999999996</v>
      </c>
      <c r="E8" s="46">
        <v>55.475999999999999</v>
      </c>
      <c r="F8" s="46">
        <v>14.731</v>
      </c>
      <c r="G8" s="46">
        <v>116.908</v>
      </c>
      <c r="H8" s="46">
        <v>369.84</v>
      </c>
      <c r="I8" s="46">
        <v>248.97499999999999</v>
      </c>
      <c r="J8" s="46">
        <v>0</v>
      </c>
      <c r="K8" s="46">
        <v>0</v>
      </c>
      <c r="L8" s="46">
        <v>0</v>
      </c>
      <c r="M8" s="46">
        <v>0</v>
      </c>
      <c r="N8" s="46">
        <v>-49.289000000000001</v>
      </c>
      <c r="O8" s="46">
        <v>19.559000000000001</v>
      </c>
      <c r="P8" s="46">
        <v>19.559000000000001</v>
      </c>
    </row>
    <row r="9" spans="2:16" ht="15.75" customHeight="1" x14ac:dyDescent="0.15">
      <c r="B9" s="46">
        <v>7</v>
      </c>
      <c r="D9" s="46">
        <v>6.7839999999999998</v>
      </c>
      <c r="E9" s="46">
        <v>57.167000000000002</v>
      </c>
      <c r="F9" s="46">
        <v>13.714</v>
      </c>
      <c r="G9" s="46">
        <v>159.381</v>
      </c>
      <c r="H9" s="46">
        <v>427.34</v>
      </c>
      <c r="I9" s="46">
        <v>248.745</v>
      </c>
      <c r="J9" s="46">
        <v>0</v>
      </c>
      <c r="K9" s="46">
        <v>0</v>
      </c>
      <c r="L9" s="46">
        <v>0</v>
      </c>
      <c r="M9" s="46">
        <v>0</v>
      </c>
      <c r="N9" s="46">
        <v>47.936</v>
      </c>
      <c r="O9" s="46">
        <v>19.216000000000001</v>
      </c>
      <c r="P9" s="46">
        <v>19.216000000000001</v>
      </c>
    </row>
    <row r="10" spans="2:16" ht="15.75" customHeight="1" x14ac:dyDescent="0.15">
      <c r="B10" s="46">
        <v>8</v>
      </c>
      <c r="D10" s="46">
        <v>63</v>
      </c>
      <c r="E10" s="46">
        <v>71.093000000000004</v>
      </c>
      <c r="F10" s="46">
        <v>14.722</v>
      </c>
      <c r="G10" s="46">
        <v>255</v>
      </c>
      <c r="H10" s="46">
        <v>226</v>
      </c>
      <c r="I10" s="46">
        <v>729</v>
      </c>
      <c r="J10" s="46">
        <v>0</v>
      </c>
      <c r="K10" s="46">
        <v>0</v>
      </c>
      <c r="L10" s="46">
        <v>0</v>
      </c>
      <c r="M10" s="46">
        <v>0</v>
      </c>
      <c r="N10" s="46">
        <v>-44.341000000000001</v>
      </c>
      <c r="O10" s="46">
        <v>61.756</v>
      </c>
      <c r="P10" s="47">
        <f t="shared" ref="P10:P41" si="0">O10* 0.345</f>
        <v>21.305819999999997</v>
      </c>
    </row>
    <row r="11" spans="2:16" ht="15.75" customHeight="1" x14ac:dyDescent="0.15">
      <c r="B11" s="46">
        <v>9</v>
      </c>
      <c r="D11" s="46">
        <v>63</v>
      </c>
      <c r="E11" s="46">
        <v>63.697000000000003</v>
      </c>
      <c r="F11" s="46">
        <v>12.08</v>
      </c>
      <c r="G11" s="46">
        <v>238.21</v>
      </c>
      <c r="H11" s="46">
        <v>393.33300000000003</v>
      </c>
      <c r="I11" s="46">
        <v>727.66700000000003</v>
      </c>
      <c r="J11" s="46">
        <v>0</v>
      </c>
      <c r="K11" s="46">
        <v>0</v>
      </c>
      <c r="L11" s="46">
        <v>0</v>
      </c>
      <c r="M11" s="46">
        <v>0</v>
      </c>
      <c r="N11" s="46">
        <v>44.341000000000001</v>
      </c>
      <c r="O11" s="46">
        <v>61.756</v>
      </c>
      <c r="P11" s="47">
        <f t="shared" si="0"/>
        <v>21.305819999999997</v>
      </c>
    </row>
    <row r="12" spans="2:16" ht="15.75" customHeight="1" x14ac:dyDescent="0.15">
      <c r="B12" s="46">
        <v>10</v>
      </c>
      <c r="D12" s="46">
        <v>64</v>
      </c>
      <c r="E12" s="46">
        <v>70.185000000000002</v>
      </c>
      <c r="F12" s="46">
        <v>13.381</v>
      </c>
      <c r="G12" s="46">
        <v>255</v>
      </c>
      <c r="H12" s="46">
        <v>562.33299999999997</v>
      </c>
      <c r="I12" s="46">
        <v>725.66700000000003</v>
      </c>
      <c r="J12" s="46">
        <v>0</v>
      </c>
      <c r="K12" s="46">
        <v>0</v>
      </c>
      <c r="L12" s="46">
        <v>0</v>
      </c>
      <c r="M12" s="46">
        <v>0</v>
      </c>
      <c r="N12" s="46">
        <v>-48.215000000000003</v>
      </c>
      <c r="O12" s="46">
        <v>63.280999999999999</v>
      </c>
      <c r="P12" s="47">
        <f t="shared" si="0"/>
        <v>21.831944999999997</v>
      </c>
    </row>
    <row r="13" spans="2:16" ht="15.75" customHeight="1" x14ac:dyDescent="0.15">
      <c r="B13" s="46">
        <v>11</v>
      </c>
      <c r="D13" s="46">
        <v>56</v>
      </c>
      <c r="E13" s="46">
        <v>61.679000000000002</v>
      </c>
      <c r="F13" s="46">
        <v>12.143000000000001</v>
      </c>
      <c r="G13" s="46">
        <v>165.20400000000001</v>
      </c>
      <c r="H13" s="46">
        <v>1068</v>
      </c>
      <c r="I13" s="46">
        <v>723.33299999999997</v>
      </c>
      <c r="J13" s="46">
        <v>0</v>
      </c>
      <c r="K13" s="46">
        <v>0</v>
      </c>
      <c r="L13" s="46">
        <v>0</v>
      </c>
      <c r="M13" s="46">
        <v>0</v>
      </c>
      <c r="N13" s="46">
        <v>-38.332999999999998</v>
      </c>
      <c r="O13" s="46">
        <v>54.975000000000001</v>
      </c>
      <c r="P13" s="47">
        <f t="shared" si="0"/>
        <v>18.966374999999999</v>
      </c>
    </row>
    <row r="14" spans="2:16" ht="15.75" customHeight="1" x14ac:dyDescent="0.15">
      <c r="B14" s="46">
        <v>12</v>
      </c>
      <c r="D14" s="46">
        <v>63</v>
      </c>
      <c r="E14" s="46">
        <v>50.518999999999998</v>
      </c>
      <c r="F14" s="46">
        <v>12.593999999999999</v>
      </c>
      <c r="G14" s="46">
        <v>117.33199999999999</v>
      </c>
      <c r="H14" s="46">
        <v>1241.3330000000001</v>
      </c>
      <c r="I14" s="46">
        <v>723.33299999999997</v>
      </c>
      <c r="J14" s="46">
        <v>0</v>
      </c>
      <c r="K14" s="46">
        <v>0</v>
      </c>
      <c r="L14" s="46">
        <v>0</v>
      </c>
      <c r="M14" s="46">
        <v>0</v>
      </c>
      <c r="N14" s="46">
        <v>39.805999999999997</v>
      </c>
      <c r="O14" s="46">
        <v>62.481999999999999</v>
      </c>
      <c r="P14" s="47">
        <f t="shared" si="0"/>
        <v>21.556289999999997</v>
      </c>
    </row>
    <row r="15" spans="2:16" ht="15.75" customHeight="1" x14ac:dyDescent="0.15">
      <c r="B15" s="46">
        <v>13</v>
      </c>
      <c r="D15" s="46">
        <v>61</v>
      </c>
      <c r="E15" s="46">
        <v>71.980999999999995</v>
      </c>
      <c r="F15" s="46">
        <v>15.055999999999999</v>
      </c>
      <c r="G15" s="46">
        <v>255</v>
      </c>
      <c r="H15" s="46">
        <v>250</v>
      </c>
      <c r="I15" s="46">
        <v>726.5</v>
      </c>
      <c r="J15" s="46">
        <v>0</v>
      </c>
      <c r="K15" s="46">
        <v>0</v>
      </c>
      <c r="L15" s="46">
        <v>0</v>
      </c>
      <c r="M15" s="46">
        <v>0</v>
      </c>
      <c r="N15" s="46">
        <v>-51.043999999999997</v>
      </c>
      <c r="O15" s="46">
        <v>60.44</v>
      </c>
      <c r="P15" s="47">
        <f t="shared" si="0"/>
        <v>20.851799999999997</v>
      </c>
    </row>
    <row r="16" spans="2:16" ht="15.75" customHeight="1" x14ac:dyDescent="0.15">
      <c r="B16" s="46">
        <v>14</v>
      </c>
      <c r="D16" s="46">
        <v>65</v>
      </c>
      <c r="E16" s="46">
        <v>66.605000000000004</v>
      </c>
      <c r="F16" s="46">
        <v>14</v>
      </c>
      <c r="G16" s="46">
        <v>255</v>
      </c>
      <c r="H16" s="46">
        <v>421</v>
      </c>
      <c r="I16" s="46">
        <v>725</v>
      </c>
      <c r="J16" s="46">
        <v>0</v>
      </c>
      <c r="K16" s="46">
        <v>0</v>
      </c>
      <c r="L16" s="46">
        <v>0</v>
      </c>
      <c r="M16" s="46">
        <v>0</v>
      </c>
      <c r="N16" s="46">
        <v>43.726999999999997</v>
      </c>
      <c r="O16" s="46">
        <v>63.655000000000001</v>
      </c>
      <c r="P16" s="47">
        <f t="shared" si="0"/>
        <v>21.960974999999998</v>
      </c>
    </row>
    <row r="17" spans="2:16" ht="15.75" customHeight="1" x14ac:dyDescent="0.15">
      <c r="B17" s="46">
        <v>15</v>
      </c>
      <c r="D17" s="46">
        <v>65</v>
      </c>
      <c r="E17" s="46">
        <v>68.825000000000003</v>
      </c>
      <c r="F17" s="46">
        <v>13.75</v>
      </c>
      <c r="G17" s="46">
        <v>255</v>
      </c>
      <c r="H17" s="46">
        <v>588</v>
      </c>
      <c r="I17" s="46">
        <v>725</v>
      </c>
      <c r="J17" s="46">
        <v>0</v>
      </c>
      <c r="K17" s="46">
        <v>0</v>
      </c>
      <c r="L17" s="46">
        <v>0</v>
      </c>
      <c r="M17" s="46">
        <v>0</v>
      </c>
      <c r="N17" s="46">
        <v>-46.273000000000003</v>
      </c>
      <c r="O17" s="46">
        <v>63.655000000000001</v>
      </c>
      <c r="P17" s="47">
        <f t="shared" si="0"/>
        <v>21.960974999999998</v>
      </c>
    </row>
    <row r="18" spans="2:16" ht="15.75" customHeight="1" x14ac:dyDescent="0.15">
      <c r="B18" s="46">
        <v>16</v>
      </c>
      <c r="D18" s="46">
        <v>64</v>
      </c>
      <c r="E18" s="46">
        <v>60.658999999999999</v>
      </c>
      <c r="F18" s="46">
        <v>13.407999999999999</v>
      </c>
      <c r="G18" s="46">
        <v>213.69300000000001</v>
      </c>
      <c r="H18" s="46">
        <v>759.5</v>
      </c>
      <c r="I18" s="46">
        <v>723.5</v>
      </c>
      <c r="J18" s="46">
        <v>0</v>
      </c>
      <c r="K18" s="46">
        <v>0</v>
      </c>
      <c r="L18" s="46">
        <v>0</v>
      </c>
      <c r="M18" s="46">
        <v>0</v>
      </c>
      <c r="N18" s="46">
        <v>35.960999999999999</v>
      </c>
      <c r="O18" s="46">
        <v>63.008000000000003</v>
      </c>
      <c r="P18" s="47">
        <f t="shared" si="0"/>
        <v>21.737759999999998</v>
      </c>
    </row>
    <row r="19" spans="2:16" ht="15.75" customHeight="1" x14ac:dyDescent="0.15">
      <c r="B19" s="46">
        <v>17</v>
      </c>
      <c r="D19" s="46">
        <v>68</v>
      </c>
      <c r="E19" s="46">
        <v>60.820999999999998</v>
      </c>
      <c r="F19" s="46">
        <v>14.135999999999999</v>
      </c>
      <c r="G19" s="46">
        <v>160.92400000000001</v>
      </c>
      <c r="H19" s="46">
        <v>927.5</v>
      </c>
      <c r="I19" s="46">
        <v>721.5</v>
      </c>
      <c r="J19" s="46">
        <v>0</v>
      </c>
      <c r="K19" s="46">
        <v>0</v>
      </c>
      <c r="L19" s="46">
        <v>0</v>
      </c>
      <c r="M19" s="46">
        <v>0</v>
      </c>
      <c r="N19" s="46">
        <v>-47.436999999999998</v>
      </c>
      <c r="O19" s="46">
        <v>66.528000000000006</v>
      </c>
      <c r="P19" s="47">
        <f t="shared" si="0"/>
        <v>22.952159999999999</v>
      </c>
    </row>
    <row r="20" spans="2:16" ht="15.75" customHeight="1" x14ac:dyDescent="0.15">
      <c r="B20" s="46">
        <v>18</v>
      </c>
      <c r="D20" s="46">
        <v>64</v>
      </c>
      <c r="E20" s="46">
        <v>74.117000000000004</v>
      </c>
      <c r="F20" s="46">
        <v>15.099</v>
      </c>
      <c r="G20" s="46">
        <v>255</v>
      </c>
      <c r="H20" s="46">
        <v>249</v>
      </c>
      <c r="I20" s="46">
        <v>726.5</v>
      </c>
      <c r="J20" s="46">
        <v>0</v>
      </c>
      <c r="K20" s="46">
        <v>0</v>
      </c>
      <c r="L20" s="46">
        <v>0</v>
      </c>
      <c r="M20" s="46">
        <v>0</v>
      </c>
      <c r="N20" s="46">
        <v>-50.774000000000001</v>
      </c>
      <c r="O20" s="46">
        <v>63.253</v>
      </c>
      <c r="P20" s="47">
        <f t="shared" si="0"/>
        <v>21.822284999999997</v>
      </c>
    </row>
    <row r="21" spans="2:16" ht="15.75" customHeight="1" x14ac:dyDescent="0.15">
      <c r="B21" s="46">
        <v>19</v>
      </c>
      <c r="D21" s="46">
        <v>67</v>
      </c>
      <c r="E21" s="46">
        <v>70.66</v>
      </c>
      <c r="F21" s="46">
        <v>15.167</v>
      </c>
      <c r="G21" s="46">
        <v>255</v>
      </c>
      <c r="H21" s="46">
        <v>422.5</v>
      </c>
      <c r="I21" s="46">
        <v>724.5</v>
      </c>
      <c r="J21" s="46">
        <v>0</v>
      </c>
      <c r="K21" s="46">
        <v>0</v>
      </c>
      <c r="L21" s="46">
        <v>0</v>
      </c>
      <c r="M21" s="46">
        <v>0</v>
      </c>
      <c r="N21" s="46">
        <v>36.347000000000001</v>
      </c>
      <c r="O21" s="46">
        <v>65.802999999999997</v>
      </c>
      <c r="P21" s="47">
        <f t="shared" si="0"/>
        <v>22.702034999999999</v>
      </c>
    </row>
    <row r="22" spans="2:16" ht="15.75" customHeight="1" x14ac:dyDescent="0.15">
      <c r="B22" s="46">
        <v>20</v>
      </c>
      <c r="D22" s="46">
        <v>66</v>
      </c>
      <c r="E22" s="46">
        <v>72.822000000000003</v>
      </c>
      <c r="F22" s="46">
        <v>15.05</v>
      </c>
      <c r="G22" s="46">
        <v>253.18700000000001</v>
      </c>
      <c r="H22" s="46">
        <v>584</v>
      </c>
      <c r="I22" s="46">
        <v>726</v>
      </c>
      <c r="J22" s="46">
        <v>0</v>
      </c>
      <c r="K22" s="46">
        <v>0</v>
      </c>
      <c r="L22" s="46">
        <v>0</v>
      </c>
      <c r="M22" s="46">
        <v>0</v>
      </c>
      <c r="N22" s="46">
        <v>-49.97</v>
      </c>
      <c r="O22" s="46">
        <v>65.299000000000007</v>
      </c>
      <c r="P22" s="47">
        <f t="shared" si="0"/>
        <v>22.528155000000002</v>
      </c>
    </row>
    <row r="23" spans="2:16" ht="15.75" customHeight="1" x14ac:dyDescent="0.15">
      <c r="B23" s="46">
        <v>21</v>
      </c>
      <c r="D23" s="46">
        <v>66</v>
      </c>
      <c r="E23" s="46">
        <v>64.914000000000001</v>
      </c>
      <c r="F23" s="46">
        <v>15.053000000000001</v>
      </c>
      <c r="G23" s="46">
        <v>226.976</v>
      </c>
      <c r="H23" s="46">
        <v>758</v>
      </c>
      <c r="I23" s="46">
        <v>724</v>
      </c>
      <c r="J23" s="46">
        <v>0</v>
      </c>
      <c r="K23" s="46">
        <v>0</v>
      </c>
      <c r="L23" s="46">
        <v>0</v>
      </c>
      <c r="M23" s="46">
        <v>0</v>
      </c>
      <c r="N23" s="46">
        <v>33.69</v>
      </c>
      <c r="O23" s="46">
        <v>64.900000000000006</v>
      </c>
      <c r="P23" s="47">
        <f t="shared" si="0"/>
        <v>22.390499999999999</v>
      </c>
    </row>
    <row r="24" spans="2:16" ht="15.75" customHeight="1" x14ac:dyDescent="0.15">
      <c r="B24" s="46">
        <v>22</v>
      </c>
      <c r="D24" s="46">
        <v>63</v>
      </c>
      <c r="E24" s="46">
        <v>54.72</v>
      </c>
      <c r="F24" s="46">
        <v>14.81</v>
      </c>
      <c r="G24" s="46">
        <v>115.173</v>
      </c>
      <c r="H24" s="46">
        <v>927</v>
      </c>
      <c r="I24" s="46">
        <v>719.5</v>
      </c>
      <c r="J24" s="46">
        <v>0</v>
      </c>
      <c r="K24" s="46">
        <v>0</v>
      </c>
      <c r="L24" s="46">
        <v>0</v>
      </c>
      <c r="M24" s="46">
        <v>0</v>
      </c>
      <c r="N24" s="46">
        <v>-44.341000000000001</v>
      </c>
      <c r="O24" s="46">
        <v>61.521999999999998</v>
      </c>
      <c r="P24" s="47">
        <f t="shared" si="0"/>
        <v>21.225089999999998</v>
      </c>
    </row>
    <row r="25" spans="2:16" ht="15.75" customHeight="1" x14ac:dyDescent="0.15">
      <c r="B25" s="46">
        <v>23</v>
      </c>
      <c r="D25" s="46">
        <v>63</v>
      </c>
      <c r="E25" s="46">
        <v>74.811000000000007</v>
      </c>
      <c r="F25" s="46">
        <v>16.989000000000001</v>
      </c>
      <c r="G25" s="46">
        <v>255</v>
      </c>
      <c r="H25" s="46">
        <v>277</v>
      </c>
      <c r="I25" s="46">
        <v>725</v>
      </c>
      <c r="J25" s="46">
        <v>0</v>
      </c>
      <c r="K25" s="46">
        <v>0</v>
      </c>
      <c r="L25" s="46">
        <v>0</v>
      </c>
      <c r="M25" s="46">
        <v>0</v>
      </c>
      <c r="N25" s="46">
        <v>-54.246000000000002</v>
      </c>
      <c r="O25" s="46">
        <v>61.612000000000002</v>
      </c>
      <c r="P25" s="47">
        <f t="shared" si="0"/>
        <v>21.256139999999998</v>
      </c>
    </row>
    <row r="26" spans="2:16" ht="15.75" customHeight="1" x14ac:dyDescent="0.15">
      <c r="B26" s="46">
        <v>24</v>
      </c>
      <c r="D26" s="46">
        <v>65</v>
      </c>
      <c r="E26" s="46">
        <v>70.602999999999994</v>
      </c>
      <c r="F26" s="46">
        <v>15.151999999999999</v>
      </c>
      <c r="G26" s="46">
        <v>255</v>
      </c>
      <c r="H26" s="46">
        <v>446</v>
      </c>
      <c r="I26" s="46">
        <v>725.5</v>
      </c>
      <c r="J26" s="46">
        <v>0</v>
      </c>
      <c r="K26" s="46">
        <v>0</v>
      </c>
      <c r="L26" s="46">
        <v>0</v>
      </c>
      <c r="M26" s="46">
        <v>0</v>
      </c>
      <c r="N26" s="46">
        <v>35.433</v>
      </c>
      <c r="O26" s="46">
        <v>63.82</v>
      </c>
      <c r="P26" s="47">
        <f t="shared" si="0"/>
        <v>22.017899999999997</v>
      </c>
    </row>
    <row r="27" spans="2:16" ht="15.75" customHeight="1" x14ac:dyDescent="0.15">
      <c r="B27" s="46">
        <v>25</v>
      </c>
      <c r="D27" s="46">
        <v>64</v>
      </c>
      <c r="E27" s="46">
        <v>71.543999999999997</v>
      </c>
      <c r="F27" s="46">
        <v>14.888999999999999</v>
      </c>
      <c r="G27" s="46">
        <v>240.143</v>
      </c>
      <c r="H27" s="46">
        <v>613</v>
      </c>
      <c r="I27" s="46">
        <v>725.5</v>
      </c>
      <c r="J27" s="46">
        <v>0</v>
      </c>
      <c r="K27" s="46">
        <v>0</v>
      </c>
      <c r="L27" s="46">
        <v>0</v>
      </c>
      <c r="M27" s="46">
        <v>0</v>
      </c>
      <c r="N27" s="46">
        <v>-48.215000000000003</v>
      </c>
      <c r="O27" s="46">
        <v>63.031999999999996</v>
      </c>
      <c r="P27" s="47">
        <f t="shared" si="0"/>
        <v>21.746039999999997</v>
      </c>
    </row>
    <row r="28" spans="2:16" ht="15.75" customHeight="1" x14ac:dyDescent="0.15">
      <c r="B28" s="46">
        <v>26</v>
      </c>
      <c r="D28" s="46">
        <v>65</v>
      </c>
      <c r="E28" s="46">
        <v>66.789000000000001</v>
      </c>
      <c r="F28" s="46">
        <v>13.786</v>
      </c>
      <c r="G28" s="46">
        <v>222.68</v>
      </c>
      <c r="H28" s="46">
        <v>784.5</v>
      </c>
      <c r="I28" s="46">
        <v>725</v>
      </c>
      <c r="J28" s="46">
        <v>0</v>
      </c>
      <c r="K28" s="46">
        <v>0</v>
      </c>
      <c r="L28" s="46">
        <v>0</v>
      </c>
      <c r="M28" s="46">
        <v>0</v>
      </c>
      <c r="N28" s="46">
        <v>34.186</v>
      </c>
      <c r="O28" s="46">
        <v>64.069999999999993</v>
      </c>
      <c r="P28" s="47">
        <f t="shared" si="0"/>
        <v>22.104149999999997</v>
      </c>
    </row>
    <row r="29" spans="2:16" ht="15.75" customHeight="1" x14ac:dyDescent="0.15">
      <c r="B29" s="46">
        <v>27</v>
      </c>
      <c r="D29" s="46">
        <v>65</v>
      </c>
      <c r="E29" s="46">
        <v>63.546999999999997</v>
      </c>
      <c r="F29" s="46">
        <v>13.125</v>
      </c>
      <c r="G29" s="46">
        <v>202.93799999999999</v>
      </c>
      <c r="H29" s="46">
        <v>952.5</v>
      </c>
      <c r="I29" s="46">
        <v>724</v>
      </c>
      <c r="J29" s="46">
        <v>0</v>
      </c>
      <c r="K29" s="46">
        <v>0</v>
      </c>
      <c r="L29" s="46">
        <v>0</v>
      </c>
      <c r="M29" s="46">
        <v>0</v>
      </c>
      <c r="N29" s="46">
        <v>7.2370000000000001</v>
      </c>
      <c r="O29" s="46">
        <v>63.506</v>
      </c>
      <c r="P29" s="47">
        <f t="shared" si="0"/>
        <v>21.909569999999999</v>
      </c>
    </row>
    <row r="30" spans="2:16" ht="15.75" customHeight="1" x14ac:dyDescent="0.15">
      <c r="B30" s="46">
        <v>28</v>
      </c>
      <c r="D30" s="46">
        <v>66</v>
      </c>
      <c r="E30" s="46">
        <v>68.38</v>
      </c>
      <c r="F30" s="46">
        <v>15</v>
      </c>
      <c r="G30" s="46">
        <v>250.52</v>
      </c>
      <c r="H30" s="46">
        <v>444</v>
      </c>
      <c r="I30" s="46">
        <v>727.5</v>
      </c>
      <c r="J30" s="46">
        <v>0</v>
      </c>
      <c r="K30" s="46">
        <v>0</v>
      </c>
      <c r="L30" s="46">
        <v>0</v>
      </c>
      <c r="M30" s="46">
        <v>0</v>
      </c>
      <c r="N30" s="46">
        <v>36.869999999999997</v>
      </c>
      <c r="O30" s="46">
        <v>65</v>
      </c>
      <c r="P30" s="47">
        <f t="shared" si="0"/>
        <v>22.424999999999997</v>
      </c>
    </row>
    <row r="31" spans="2:16" ht="15.75" customHeight="1" x14ac:dyDescent="0.15">
      <c r="B31" s="46">
        <v>29</v>
      </c>
      <c r="D31" s="46">
        <v>65</v>
      </c>
      <c r="E31" s="46">
        <v>72.581999999999994</v>
      </c>
      <c r="F31" s="46">
        <v>15.863</v>
      </c>
      <c r="G31" s="46">
        <v>252.01400000000001</v>
      </c>
      <c r="H31" s="46">
        <v>612</v>
      </c>
      <c r="I31" s="46">
        <v>726</v>
      </c>
      <c r="J31" s="46">
        <v>0</v>
      </c>
      <c r="K31" s="46">
        <v>0</v>
      </c>
      <c r="L31" s="46">
        <v>0</v>
      </c>
      <c r="M31" s="46">
        <v>0</v>
      </c>
      <c r="N31" s="46">
        <v>-46.273000000000003</v>
      </c>
      <c r="O31" s="46">
        <v>63.655000000000001</v>
      </c>
      <c r="P31" s="47">
        <f t="shared" si="0"/>
        <v>21.960974999999998</v>
      </c>
    </row>
    <row r="32" spans="2:16" ht="15.75" customHeight="1" x14ac:dyDescent="0.15">
      <c r="B32" s="46">
        <v>30</v>
      </c>
      <c r="D32" s="46">
        <v>61</v>
      </c>
      <c r="E32" s="46">
        <v>65.403000000000006</v>
      </c>
      <c r="F32" s="46">
        <v>14.706</v>
      </c>
      <c r="G32" s="46">
        <v>225.5</v>
      </c>
      <c r="H32" s="46">
        <v>779</v>
      </c>
      <c r="I32" s="46">
        <v>723</v>
      </c>
      <c r="J32" s="46">
        <v>0</v>
      </c>
      <c r="K32" s="46">
        <v>0</v>
      </c>
      <c r="L32" s="46">
        <v>0</v>
      </c>
      <c r="M32" s="46">
        <v>0</v>
      </c>
      <c r="N32" s="46">
        <v>34.216000000000001</v>
      </c>
      <c r="O32" s="46">
        <v>60.465000000000003</v>
      </c>
      <c r="P32" s="47">
        <f t="shared" si="0"/>
        <v>20.860424999999999</v>
      </c>
    </row>
    <row r="33" spans="2:17" ht="15.75" customHeight="1" x14ac:dyDescent="0.15">
      <c r="B33" s="46">
        <v>31</v>
      </c>
      <c r="D33" s="46">
        <v>62</v>
      </c>
      <c r="E33" s="46">
        <v>61.860999999999997</v>
      </c>
      <c r="F33" s="46">
        <v>15.951000000000001</v>
      </c>
      <c r="G33" s="46">
        <v>158.25800000000001</v>
      </c>
      <c r="H33" s="46">
        <v>948.5</v>
      </c>
      <c r="I33" s="46">
        <v>722.5</v>
      </c>
      <c r="J33" s="46">
        <v>0</v>
      </c>
      <c r="K33" s="46">
        <v>0</v>
      </c>
      <c r="L33" s="46">
        <v>0</v>
      </c>
      <c r="M33" s="46">
        <v>0</v>
      </c>
      <c r="N33" s="46">
        <v>-50.314999999999998</v>
      </c>
      <c r="O33" s="46">
        <v>61.073999999999998</v>
      </c>
      <c r="P33" s="47">
        <f t="shared" si="0"/>
        <v>21.070529999999998</v>
      </c>
    </row>
    <row r="34" spans="2:17" ht="15.75" customHeight="1" x14ac:dyDescent="0.15">
      <c r="B34" s="46">
        <v>32</v>
      </c>
      <c r="D34" s="46">
        <v>65</v>
      </c>
      <c r="E34" s="46">
        <v>69.956000000000003</v>
      </c>
      <c r="F34" s="46">
        <v>15.151999999999999</v>
      </c>
      <c r="G34" s="46">
        <v>255</v>
      </c>
      <c r="H34" s="46">
        <v>301.5</v>
      </c>
      <c r="I34" s="46">
        <v>725.5</v>
      </c>
      <c r="J34" s="46">
        <v>0</v>
      </c>
      <c r="K34" s="46">
        <v>0</v>
      </c>
      <c r="L34" s="46">
        <v>0</v>
      </c>
      <c r="M34" s="46">
        <v>0</v>
      </c>
      <c r="N34" s="46">
        <v>45</v>
      </c>
      <c r="O34" s="46">
        <v>63.64</v>
      </c>
      <c r="P34" s="47">
        <f t="shared" si="0"/>
        <v>21.9558</v>
      </c>
    </row>
    <row r="35" spans="2:17" ht="15.75" customHeight="1" x14ac:dyDescent="0.15">
      <c r="B35" s="46">
        <v>33</v>
      </c>
      <c r="D35" s="46">
        <v>64</v>
      </c>
      <c r="E35" s="46">
        <v>65.352999999999994</v>
      </c>
      <c r="F35" s="46">
        <v>13.49</v>
      </c>
      <c r="G35" s="46">
        <v>206.346</v>
      </c>
      <c r="H35" s="46">
        <v>475</v>
      </c>
      <c r="I35" s="46">
        <v>725.5</v>
      </c>
      <c r="J35" s="46">
        <v>0</v>
      </c>
      <c r="K35" s="46">
        <v>0</v>
      </c>
      <c r="L35" s="46">
        <v>0</v>
      </c>
      <c r="M35" s="46">
        <v>0</v>
      </c>
      <c r="N35" s="46">
        <v>-40.503</v>
      </c>
      <c r="O35" s="46">
        <v>63.127000000000002</v>
      </c>
      <c r="P35" s="47">
        <f t="shared" si="0"/>
        <v>21.778814999999998</v>
      </c>
    </row>
    <row r="36" spans="2:17" ht="15.75" customHeight="1" x14ac:dyDescent="0.15">
      <c r="B36" s="46">
        <v>34</v>
      </c>
      <c r="D36" s="46">
        <v>65</v>
      </c>
      <c r="E36" s="46">
        <v>65.274000000000001</v>
      </c>
      <c r="F36" s="46">
        <v>16</v>
      </c>
      <c r="G36" s="46">
        <v>227.03100000000001</v>
      </c>
      <c r="H36" s="46">
        <v>638</v>
      </c>
      <c r="I36" s="46">
        <v>724</v>
      </c>
      <c r="J36" s="46">
        <v>0</v>
      </c>
      <c r="K36" s="46">
        <v>0</v>
      </c>
      <c r="L36" s="46">
        <v>0</v>
      </c>
      <c r="M36" s="46">
        <v>0</v>
      </c>
      <c r="N36" s="46">
        <v>41.186</v>
      </c>
      <c r="O36" s="46">
        <v>63.780999999999999</v>
      </c>
      <c r="P36" s="47">
        <f t="shared" si="0"/>
        <v>22.004444999999997</v>
      </c>
    </row>
    <row r="37" spans="2:17" ht="15.75" customHeight="1" x14ac:dyDescent="0.15">
      <c r="B37" s="46">
        <v>35</v>
      </c>
      <c r="D37" s="46">
        <v>65</v>
      </c>
      <c r="E37" s="46">
        <v>63.52</v>
      </c>
      <c r="F37" s="46">
        <v>16.007000000000001</v>
      </c>
      <c r="G37" s="46">
        <v>176.08099999999999</v>
      </c>
      <c r="H37" s="46">
        <v>809.5</v>
      </c>
      <c r="I37" s="46">
        <v>723.5</v>
      </c>
      <c r="J37" s="46">
        <v>0</v>
      </c>
      <c r="K37" s="46">
        <v>0</v>
      </c>
      <c r="L37" s="46">
        <v>0</v>
      </c>
      <c r="M37" s="46">
        <v>0</v>
      </c>
      <c r="N37" s="46">
        <v>-47.545000000000002</v>
      </c>
      <c r="O37" s="46">
        <v>63.701999999999998</v>
      </c>
      <c r="P37" s="47">
        <f t="shared" si="0"/>
        <v>21.977189999999997</v>
      </c>
    </row>
    <row r="38" spans="2:17" ht="15.75" customHeight="1" x14ac:dyDescent="0.15">
      <c r="B38" s="46">
        <v>36</v>
      </c>
      <c r="D38" s="46">
        <v>63</v>
      </c>
      <c r="E38" s="46">
        <v>61.872999999999998</v>
      </c>
      <c r="F38" s="46">
        <v>11.502000000000001</v>
      </c>
      <c r="G38" s="46">
        <v>189.119</v>
      </c>
      <c r="H38" s="46">
        <v>976.5</v>
      </c>
      <c r="I38" s="46">
        <v>721</v>
      </c>
      <c r="J38" s="46">
        <v>0</v>
      </c>
      <c r="K38" s="46">
        <v>0</v>
      </c>
      <c r="L38" s="46">
        <v>0</v>
      </c>
      <c r="M38" s="46">
        <v>0</v>
      </c>
      <c r="N38" s="46">
        <v>48.289000000000001</v>
      </c>
      <c r="O38" s="46">
        <v>61.62</v>
      </c>
      <c r="P38" s="47">
        <f t="shared" si="0"/>
        <v>21.258899999999997</v>
      </c>
    </row>
    <row r="39" spans="2:17" ht="15.75" customHeight="1" x14ac:dyDescent="0.15">
      <c r="B39" s="46">
        <v>37</v>
      </c>
      <c r="D39" s="46">
        <v>61</v>
      </c>
      <c r="E39" s="46">
        <v>75.527000000000001</v>
      </c>
      <c r="F39" s="46">
        <v>17.587</v>
      </c>
      <c r="G39" s="46">
        <v>255</v>
      </c>
      <c r="H39" s="46">
        <v>130</v>
      </c>
      <c r="I39" s="46">
        <v>725.5</v>
      </c>
      <c r="J39" s="46">
        <v>0</v>
      </c>
      <c r="K39" s="46">
        <v>0</v>
      </c>
      <c r="L39" s="46">
        <v>0</v>
      </c>
      <c r="M39" s="46">
        <v>0</v>
      </c>
      <c r="N39" s="46">
        <v>-45.673999999999999</v>
      </c>
      <c r="O39" s="46">
        <v>60.107999999999997</v>
      </c>
      <c r="P39" s="47">
        <f t="shared" si="0"/>
        <v>20.737259999999996</v>
      </c>
    </row>
    <row r="40" spans="2:17" ht="15.75" customHeight="1" x14ac:dyDescent="0.15">
      <c r="B40" s="46">
        <v>38</v>
      </c>
      <c r="D40" s="46">
        <v>65</v>
      </c>
      <c r="E40" s="46">
        <v>73.641000000000005</v>
      </c>
      <c r="F40" s="46">
        <v>16.363</v>
      </c>
      <c r="G40" s="46">
        <v>255</v>
      </c>
      <c r="H40" s="46">
        <v>298.5</v>
      </c>
      <c r="I40" s="46">
        <v>726.5</v>
      </c>
      <c r="J40" s="46">
        <v>0</v>
      </c>
      <c r="K40" s="46">
        <v>0</v>
      </c>
      <c r="L40" s="46">
        <v>0</v>
      </c>
      <c r="M40" s="46">
        <v>0</v>
      </c>
      <c r="N40" s="46">
        <v>47.545000000000002</v>
      </c>
      <c r="O40" s="46">
        <v>63.701999999999998</v>
      </c>
      <c r="P40" s="47">
        <f t="shared" si="0"/>
        <v>21.977189999999997</v>
      </c>
    </row>
    <row r="41" spans="2:17" ht="15.75" customHeight="1" x14ac:dyDescent="0.15">
      <c r="B41" s="46">
        <v>39</v>
      </c>
      <c r="D41" s="46">
        <v>63</v>
      </c>
      <c r="E41" s="46">
        <v>76.097999999999999</v>
      </c>
      <c r="F41" s="46">
        <v>15.782999999999999</v>
      </c>
      <c r="G41" s="46">
        <v>255</v>
      </c>
      <c r="H41" s="46">
        <v>467.5</v>
      </c>
      <c r="I41" s="46">
        <v>726</v>
      </c>
      <c r="J41" s="46">
        <v>0</v>
      </c>
      <c r="K41" s="46">
        <v>0</v>
      </c>
      <c r="L41" s="46">
        <v>0</v>
      </c>
      <c r="M41" s="46">
        <v>0</v>
      </c>
      <c r="N41" s="46">
        <v>-48.289000000000001</v>
      </c>
      <c r="O41" s="46">
        <v>61.62</v>
      </c>
      <c r="P41" s="47">
        <f t="shared" si="0"/>
        <v>21.258899999999997</v>
      </c>
    </row>
    <row r="42" spans="2:17" ht="15.75" customHeight="1" x14ac:dyDescent="0.15">
      <c r="Q42" s="47">
        <f>AVERAGE(P3:P41)</f>
        <v>21.446569615384615</v>
      </c>
    </row>
    <row r="43" spans="2:17" ht="15.75" customHeight="1" x14ac:dyDescent="0.15">
      <c r="Q43" s="47">
        <f>STDEV(P3:P41)</f>
        <v>0.93422600359826713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9"/>
  <sheetViews>
    <sheetView workbookViewId="0"/>
  </sheetViews>
  <sheetFormatPr baseColWidth="10" defaultColWidth="12.6640625" defaultRowHeight="15.75" customHeight="1" x14ac:dyDescent="0.15"/>
  <sheetData>
    <row r="1" spans="1:27" ht="15.75" customHeight="1" x14ac:dyDescent="0.15">
      <c r="A1" s="48" t="s">
        <v>9</v>
      </c>
      <c r="B1" s="49" t="s">
        <v>10</v>
      </c>
      <c r="C1" s="49" t="s">
        <v>11</v>
      </c>
      <c r="D1" s="49" t="s">
        <v>79</v>
      </c>
      <c r="E1" s="49" t="s">
        <v>14</v>
      </c>
      <c r="F1" s="49" t="s">
        <v>20</v>
      </c>
      <c r="G1" s="48" t="s">
        <v>80</v>
      </c>
      <c r="H1" s="49" t="s">
        <v>17</v>
      </c>
      <c r="I1" s="49" t="s">
        <v>18</v>
      </c>
      <c r="J1" s="48" t="s">
        <v>81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15">
      <c r="A2" s="46">
        <v>1</v>
      </c>
      <c r="B2" s="50">
        <v>4</v>
      </c>
      <c r="C2" s="50">
        <v>246</v>
      </c>
      <c r="D2" s="50">
        <v>53.151000000000003</v>
      </c>
      <c r="E2" s="50">
        <v>22.734999999999999</v>
      </c>
      <c r="F2" s="47">
        <v>6152.951586613025</v>
      </c>
      <c r="G2" s="46">
        <v>3.64</v>
      </c>
      <c r="H2" s="47">
        <v>164.46090721754322</v>
      </c>
      <c r="I2" s="47">
        <v>1.4957961996074829</v>
      </c>
      <c r="J2" s="47">
        <v>8.7412616795196403</v>
      </c>
    </row>
    <row r="3" spans="1:27" ht="15.75" customHeight="1" x14ac:dyDescent="0.15">
      <c r="A3" s="46">
        <v>1</v>
      </c>
      <c r="B3" s="50">
        <v>4</v>
      </c>
      <c r="C3" s="50">
        <v>271</v>
      </c>
      <c r="D3" s="50">
        <v>47.914999999999999</v>
      </c>
      <c r="E3" s="50">
        <v>19.623999999999999</v>
      </c>
      <c r="F3" s="47">
        <v>3956.956062129389</v>
      </c>
      <c r="G3" s="46">
        <v>3.64</v>
      </c>
      <c r="H3" s="47">
        <v>255.73192729753163</v>
      </c>
      <c r="I3" s="47">
        <v>1.0597034279755955</v>
      </c>
      <c r="J3" s="47">
        <v>12.253395296461228</v>
      </c>
    </row>
    <row r="4" spans="1:27" ht="15.75" customHeight="1" x14ac:dyDescent="0.15">
      <c r="A4" s="46">
        <v>1</v>
      </c>
      <c r="B4" s="50">
        <v>4</v>
      </c>
      <c r="C4" s="50">
        <v>369</v>
      </c>
      <c r="D4" s="50">
        <v>34.664000000000001</v>
      </c>
      <c r="E4" s="50">
        <v>17.370999999999999</v>
      </c>
      <c r="F4" s="47">
        <v>2744.5622349622577</v>
      </c>
      <c r="G4" s="46">
        <v>3.64</v>
      </c>
      <c r="H4" s="47">
        <v>368.69996501060052</v>
      </c>
      <c r="I4" s="47">
        <v>1.0008137646267226</v>
      </c>
      <c r="J4" s="47">
        <v>12.780615587127457</v>
      </c>
    </row>
    <row r="5" spans="1:27" ht="15.75" customHeight="1" x14ac:dyDescent="0.15">
      <c r="A5" s="46">
        <v>1</v>
      </c>
      <c r="B5" s="50">
        <v>4</v>
      </c>
      <c r="C5" s="50">
        <v>306.3</v>
      </c>
      <c r="D5" s="50">
        <v>40.115000000000002</v>
      </c>
      <c r="E5" s="50">
        <v>22.06</v>
      </c>
      <c r="F5" s="47">
        <v>5621.0202080672261</v>
      </c>
      <c r="G5" s="46">
        <v>3.64</v>
      </c>
      <c r="H5" s="47">
        <v>180.02425939470982</v>
      </c>
      <c r="I5" s="47">
        <v>1.7014373564422003</v>
      </c>
      <c r="J5" s="47">
        <v>7.2216731656187854</v>
      </c>
    </row>
    <row r="6" spans="1:27" ht="15.75" customHeight="1" x14ac:dyDescent="0.15">
      <c r="A6" s="46">
        <v>1</v>
      </c>
      <c r="B6" s="50">
        <v>4</v>
      </c>
      <c r="C6" s="50">
        <v>396.1</v>
      </c>
      <c r="D6" s="50">
        <v>32.767000000000003</v>
      </c>
      <c r="E6" s="50">
        <v>19.297000000000001</v>
      </c>
      <c r="F6" s="47">
        <v>3762.426397968261</v>
      </c>
      <c r="G6" s="46">
        <v>3.64</v>
      </c>
      <c r="H6" s="47">
        <v>268.95409848985872</v>
      </c>
      <c r="I6" s="47">
        <v>1.4727420114586411</v>
      </c>
      <c r="J6" s="47">
        <v>8.8128189452172006</v>
      </c>
    </row>
    <row r="7" spans="1:27" ht="15.75" customHeight="1" x14ac:dyDescent="0.15">
      <c r="A7" s="46">
        <v>1</v>
      </c>
      <c r="B7" s="50">
        <v>4</v>
      </c>
      <c r="C7" s="50">
        <v>872.4</v>
      </c>
      <c r="D7" s="47">
        <v>41.44623</v>
      </c>
      <c r="E7" s="50">
        <v>22.977345</v>
      </c>
      <c r="F7" s="47">
        <v>6351.8196387144963</v>
      </c>
      <c r="G7" s="46">
        <v>3.64</v>
      </c>
      <c r="H7" s="47">
        <v>159.3118283510953</v>
      </c>
      <c r="I7" s="47">
        <v>5.4760529022200632</v>
      </c>
      <c r="J7" s="47">
        <v>6.6028746795600162</v>
      </c>
    </row>
    <row r="8" spans="1:27" ht="15.75" customHeight="1" x14ac:dyDescent="0.15">
      <c r="A8" s="46">
        <v>1</v>
      </c>
      <c r="B8" s="50">
        <v>4</v>
      </c>
      <c r="C8" s="50">
        <v>175</v>
      </c>
      <c r="D8" s="50">
        <v>58</v>
      </c>
      <c r="E8" s="50">
        <v>25.12</v>
      </c>
      <c r="F8" s="47">
        <v>8299.6069846893679</v>
      </c>
      <c r="G8" s="46">
        <v>3.64</v>
      </c>
      <c r="H8" s="47">
        <v>121.92384553470197</v>
      </c>
      <c r="I8" s="47">
        <v>1.4353221819122453</v>
      </c>
      <c r="J8" s="47">
        <v>7.0715830410127145</v>
      </c>
    </row>
    <row r="9" spans="1:27" ht="15.75" customHeight="1" x14ac:dyDescent="0.15">
      <c r="A9" s="46">
        <v>1</v>
      </c>
      <c r="B9" s="50">
        <v>6</v>
      </c>
      <c r="C9" s="50">
        <v>463.3</v>
      </c>
      <c r="D9" s="50">
        <v>38</v>
      </c>
      <c r="E9" s="50">
        <v>22</v>
      </c>
      <c r="F9" s="47">
        <v>5575.2797625706862</v>
      </c>
      <c r="G9" s="46">
        <v>4.99</v>
      </c>
      <c r="H9" s="47">
        <v>248.81621354914245</v>
      </c>
      <c r="I9" s="47">
        <v>1.8620169216122886</v>
      </c>
      <c r="J9" s="47">
        <v>9.4550161148674121</v>
      </c>
    </row>
    <row r="10" spans="1:27" ht="15.75" customHeight="1" x14ac:dyDescent="0.15">
      <c r="A10" s="46">
        <v>1</v>
      </c>
      <c r="B10" s="50">
        <v>4</v>
      </c>
      <c r="C10" s="50">
        <v>173.3</v>
      </c>
      <c r="D10" s="50">
        <v>45.1</v>
      </c>
      <c r="E10" s="50">
        <v>22.6</v>
      </c>
      <c r="F10" s="47">
        <v>6043.992820115669</v>
      </c>
      <c r="G10" s="46">
        <v>3.64</v>
      </c>
      <c r="H10" s="47">
        <v>167.42574488707515</v>
      </c>
      <c r="I10" s="47">
        <v>1.0350857337793953</v>
      </c>
      <c r="J10" s="47">
        <v>7.5509010944070898</v>
      </c>
    </row>
    <row r="11" spans="1:27" ht="15.75" customHeight="1" x14ac:dyDescent="0.15">
      <c r="A11" s="46">
        <v>2</v>
      </c>
      <c r="B11" s="50">
        <v>2</v>
      </c>
      <c r="C11" s="50">
        <v>1069</v>
      </c>
      <c r="D11" s="50">
        <v>35.339039999999997</v>
      </c>
      <c r="E11" s="50">
        <v>17.933</v>
      </c>
      <c r="F11" s="47">
        <v>3019.6559786328744</v>
      </c>
      <c r="G11" s="51">
        <v>2.4</v>
      </c>
      <c r="H11" s="47">
        <v>220.95232196022198</v>
      </c>
      <c r="I11" s="47">
        <v>4.8381478434630436</v>
      </c>
      <c r="J11" s="47">
        <v>7.8082429438451628</v>
      </c>
    </row>
    <row r="12" spans="1:27" ht="15.75" customHeight="1" x14ac:dyDescent="0.15">
      <c r="A12" s="46">
        <v>2</v>
      </c>
      <c r="B12" s="46">
        <v>3.8</v>
      </c>
      <c r="C12" s="46">
        <v>411</v>
      </c>
      <c r="D12" s="46">
        <v>34.962000000000003</v>
      </c>
      <c r="E12" s="46">
        <v>18.21</v>
      </c>
      <c r="F12" s="52">
        <v>3161.7567885368744</v>
      </c>
      <c r="G12" s="47">
        <v>3.5639999999999996</v>
      </c>
      <c r="H12" s="47">
        <v>313.36755679379627</v>
      </c>
      <c r="I12" s="47">
        <v>1.3115588742023103</v>
      </c>
      <c r="J12" s="47">
        <v>10.955956520624706</v>
      </c>
    </row>
    <row r="13" spans="1:27" ht="15.75" customHeight="1" x14ac:dyDescent="0.15">
      <c r="A13" s="46">
        <v>2</v>
      </c>
      <c r="B13" s="50">
        <v>5.75</v>
      </c>
      <c r="C13" s="50">
        <v>608</v>
      </c>
      <c r="D13" s="50">
        <v>32.316000000000003</v>
      </c>
      <c r="E13" s="47">
        <v>17.428999999999998</v>
      </c>
      <c r="F13" s="47">
        <v>2772.145569664583</v>
      </c>
      <c r="G13" s="47">
        <v>6.06767222288184</v>
      </c>
      <c r="H13" s="47">
        <v>481.36000309733242</v>
      </c>
      <c r="I13" s="47">
        <v>1.2630879094394982</v>
      </c>
      <c r="J13" s="47">
        <v>15.555629860093395</v>
      </c>
    </row>
    <row r="14" spans="1:27" ht="15.75" customHeight="1" x14ac:dyDescent="0.15">
      <c r="A14" s="47">
        <v>2</v>
      </c>
      <c r="B14" s="47">
        <v>4</v>
      </c>
      <c r="C14" s="47">
        <v>301</v>
      </c>
      <c r="D14" s="47">
        <v>52.018999999999998</v>
      </c>
      <c r="E14" s="47">
        <v>22.657</v>
      </c>
      <c r="F14" s="47">
        <v>6089.839352689507</v>
      </c>
      <c r="G14" s="47">
        <v>3.6239999999999997</v>
      </c>
      <c r="H14" s="47">
        <v>165.43490585758417</v>
      </c>
      <c r="I14" s="47">
        <v>1.8194467391248013</v>
      </c>
      <c r="J14" s="47">
        <v>8.6057583678056702</v>
      </c>
    </row>
    <row r="15" spans="1:27" ht="15.75" customHeight="1" x14ac:dyDescent="0.15">
      <c r="A15" s="47">
        <v>2</v>
      </c>
      <c r="B15" s="47">
        <v>4</v>
      </c>
      <c r="C15" s="47">
        <v>297</v>
      </c>
      <c r="D15" s="47">
        <v>32.316000000000003</v>
      </c>
      <c r="E15" s="46">
        <v>22.777999999999999</v>
      </c>
      <c r="F15" s="47">
        <v>6187.9299428609293</v>
      </c>
      <c r="G15" s="47">
        <v>3.54</v>
      </c>
      <c r="H15" s="47">
        <v>161.60032194697794</v>
      </c>
      <c r="I15" s="47">
        <v>1.8378676256440103</v>
      </c>
      <c r="J15" s="47">
        <v>5.2222760040385392</v>
      </c>
    </row>
    <row r="16" spans="1:27" ht="15.75" customHeight="1" x14ac:dyDescent="0.15">
      <c r="A16" s="47">
        <v>2</v>
      </c>
      <c r="B16" s="47">
        <v>6</v>
      </c>
      <c r="C16" s="47">
        <v>418.9</v>
      </c>
      <c r="D16" s="47">
        <v>48.232999999999997</v>
      </c>
      <c r="E16" s="47">
        <v>20.024999999999999</v>
      </c>
      <c r="F16" s="47">
        <v>4204.5178111896548</v>
      </c>
      <c r="G16" s="47">
        <v>5.0999999999999996</v>
      </c>
      <c r="H16" s="47">
        <v>337.20870351095937</v>
      </c>
      <c r="I16" s="47">
        <v>1.2422573784083413</v>
      </c>
      <c r="J16" s="47">
        <v>16.264587396444103</v>
      </c>
    </row>
    <row r="17" spans="1:10" ht="15.75" customHeight="1" x14ac:dyDescent="0.15">
      <c r="A17" s="47">
        <v>2</v>
      </c>
      <c r="B17" s="47">
        <v>5</v>
      </c>
      <c r="C17" s="47">
        <v>418.9</v>
      </c>
      <c r="D17" s="47">
        <v>42.189</v>
      </c>
      <c r="E17" s="47">
        <v>19.798999999999999</v>
      </c>
      <c r="F17" s="47">
        <v>4063.7631630233163</v>
      </c>
      <c r="G17" s="47">
        <v>4.4279999999999999</v>
      </c>
      <c r="H17" s="47">
        <v>302.91725935233524</v>
      </c>
      <c r="I17" s="47">
        <v>1.3828858774691362</v>
      </c>
      <c r="J17" s="47">
        <v>12.779776254815673</v>
      </c>
    </row>
    <row r="18" spans="1:10" ht="15.75" customHeight="1" x14ac:dyDescent="0.15">
      <c r="A18" s="47">
        <v>2</v>
      </c>
      <c r="B18" s="47">
        <v>4</v>
      </c>
      <c r="C18" s="47">
        <v>418.9</v>
      </c>
      <c r="D18" s="47">
        <v>35.353000000000002</v>
      </c>
      <c r="E18" s="47">
        <v>18.460999999999999</v>
      </c>
      <c r="F18" s="47">
        <v>3294.3086696696869</v>
      </c>
      <c r="G18" s="47">
        <v>3.78</v>
      </c>
      <c r="H18" s="47">
        <v>318.98650228952755</v>
      </c>
      <c r="I18" s="47">
        <v>1.3132217099888011</v>
      </c>
      <c r="J18" s="47">
        <v>11.277129815441667</v>
      </c>
    </row>
    <row r="19" spans="1:10" ht="15.75" customHeight="1" x14ac:dyDescent="0.15">
      <c r="A19" s="47">
        <v>2</v>
      </c>
      <c r="B19" s="47">
        <v>3.7</v>
      </c>
      <c r="C19" s="47">
        <v>418.9</v>
      </c>
      <c r="D19" s="47">
        <v>33.780999999999999</v>
      </c>
      <c r="E19" s="47">
        <v>18.387</v>
      </c>
      <c r="F19" s="47">
        <v>3254.8520359254208</v>
      </c>
      <c r="G19" s="47">
        <v>3.78</v>
      </c>
      <c r="H19" s="47">
        <v>322.8533857764827</v>
      </c>
      <c r="I19" s="47">
        <v>1.2974929750001511</v>
      </c>
      <c r="J19" s="47">
        <v>10.897591846061824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402"/>
  <sheetViews>
    <sheetView workbookViewId="0"/>
  </sheetViews>
  <sheetFormatPr baseColWidth="10" defaultColWidth="12.6640625" defaultRowHeight="15.75" customHeight="1" x14ac:dyDescent="0.15"/>
  <sheetData>
    <row r="1" spans="1:15" ht="15.75" customHeight="1" x14ac:dyDescent="0.15">
      <c r="A1" s="46" t="s">
        <v>82</v>
      </c>
    </row>
    <row r="2" spans="1:15" ht="15.75" customHeight="1" x14ac:dyDescent="0.15">
      <c r="A2" s="46" t="s">
        <v>83</v>
      </c>
    </row>
    <row r="3" spans="1:15" ht="15.75" customHeight="1" x14ac:dyDescent="0.15">
      <c r="A3" s="46" t="s">
        <v>84</v>
      </c>
    </row>
    <row r="4" spans="1:15" ht="15.75" customHeight="1" x14ac:dyDescent="0.15">
      <c r="A4" s="46" t="s">
        <v>85</v>
      </c>
      <c r="C4" s="46" t="s">
        <v>63</v>
      </c>
      <c r="D4" s="46" t="s">
        <v>64</v>
      </c>
      <c r="E4" s="46" t="s">
        <v>65</v>
      </c>
      <c r="F4" s="46" t="s">
        <v>66</v>
      </c>
      <c r="G4" s="46" t="s">
        <v>67</v>
      </c>
      <c r="H4" s="46" t="s">
        <v>68</v>
      </c>
      <c r="I4" s="46" t="s">
        <v>69</v>
      </c>
      <c r="J4" s="46" t="s">
        <v>70</v>
      </c>
      <c r="K4" s="46" t="s">
        <v>71</v>
      </c>
      <c r="L4" s="46" t="s">
        <v>72</v>
      </c>
      <c r="M4" s="46" t="s">
        <v>73</v>
      </c>
      <c r="N4" s="46" t="s">
        <v>74</v>
      </c>
      <c r="O4" s="46" t="s">
        <v>75</v>
      </c>
    </row>
    <row r="5" spans="1:15" ht="15.75" customHeight="1" x14ac:dyDescent="0.15">
      <c r="B5" s="46">
        <v>1</v>
      </c>
      <c r="D5" s="46">
        <v>7.38</v>
      </c>
      <c r="E5" s="46">
        <v>63.911000000000001</v>
      </c>
      <c r="F5" s="46">
        <v>15.343</v>
      </c>
      <c r="G5" s="46">
        <v>201.58099999999999</v>
      </c>
      <c r="H5" s="46">
        <v>31.51</v>
      </c>
      <c r="I5" s="46">
        <v>342.24</v>
      </c>
      <c r="J5" s="46">
        <v>0</v>
      </c>
      <c r="K5" s="46">
        <v>0</v>
      </c>
      <c r="L5" s="46">
        <v>0</v>
      </c>
      <c r="M5" s="46">
        <v>0</v>
      </c>
      <c r="N5" s="46">
        <v>-91.878</v>
      </c>
      <c r="O5" s="46">
        <v>21.164999999999999</v>
      </c>
    </row>
    <row r="6" spans="1:15" ht="15.75" customHeight="1" x14ac:dyDescent="0.15">
      <c r="B6" s="46">
        <v>2</v>
      </c>
      <c r="D6" s="46">
        <v>6.3079999999999998</v>
      </c>
      <c r="E6" s="46">
        <v>51.341000000000001</v>
      </c>
      <c r="F6" s="46">
        <v>14.41</v>
      </c>
      <c r="G6" s="46">
        <v>166.26499999999999</v>
      </c>
      <c r="H6" s="46">
        <v>31.97</v>
      </c>
      <c r="I6" s="46">
        <v>342.93</v>
      </c>
      <c r="J6" s="46">
        <v>0</v>
      </c>
      <c r="K6" s="46">
        <v>0</v>
      </c>
      <c r="L6" s="46">
        <v>0</v>
      </c>
      <c r="M6" s="46">
        <v>0</v>
      </c>
      <c r="N6" s="46">
        <v>-1.1020000000000001</v>
      </c>
      <c r="O6" s="46">
        <v>17.946000000000002</v>
      </c>
    </row>
    <row r="7" spans="1:15" ht="15.75" customHeight="1" x14ac:dyDescent="0.15">
      <c r="B7" s="46">
        <v>3</v>
      </c>
      <c r="D7" s="46">
        <v>6.7839999999999998</v>
      </c>
      <c r="E7" s="46">
        <v>58.780999999999999</v>
      </c>
      <c r="F7" s="46">
        <v>15.151</v>
      </c>
      <c r="G7" s="46">
        <v>194.19</v>
      </c>
      <c r="H7" s="46">
        <v>79.349999999999994</v>
      </c>
      <c r="I7" s="46">
        <v>341.78</v>
      </c>
      <c r="J7" s="46">
        <v>0</v>
      </c>
      <c r="K7" s="46">
        <v>0</v>
      </c>
      <c r="L7" s="46">
        <v>0</v>
      </c>
      <c r="M7" s="46">
        <v>0</v>
      </c>
      <c r="N7" s="46">
        <v>-88.977000000000004</v>
      </c>
      <c r="O7" s="46">
        <v>19.324999999999999</v>
      </c>
    </row>
    <row r="8" spans="1:15" ht="15.75" customHeight="1" x14ac:dyDescent="0.15">
      <c r="B8" s="46">
        <v>4</v>
      </c>
      <c r="D8" s="46">
        <v>7.6180000000000003</v>
      </c>
      <c r="E8" s="46">
        <v>48.853000000000002</v>
      </c>
      <c r="F8" s="46">
        <v>14.821999999999999</v>
      </c>
      <c r="G8" s="46">
        <v>132.59399999999999</v>
      </c>
      <c r="H8" s="46">
        <v>79.81</v>
      </c>
      <c r="I8" s="46">
        <v>341.78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21.62</v>
      </c>
    </row>
    <row r="9" spans="1:15" ht="15.75" customHeight="1" x14ac:dyDescent="0.15">
      <c r="B9" s="46">
        <v>5</v>
      </c>
      <c r="D9" s="46">
        <v>7.8559999999999999</v>
      </c>
      <c r="E9" s="46">
        <v>42.180999999999997</v>
      </c>
      <c r="F9" s="46">
        <v>13.765000000000001</v>
      </c>
      <c r="G9" s="46">
        <v>81.278999999999996</v>
      </c>
      <c r="H9" s="46">
        <v>127.65</v>
      </c>
      <c r="I9" s="46">
        <v>341.32</v>
      </c>
      <c r="J9" s="46">
        <v>0</v>
      </c>
      <c r="K9" s="46">
        <v>0</v>
      </c>
      <c r="L9" s="46">
        <v>0</v>
      </c>
      <c r="M9" s="46">
        <v>0</v>
      </c>
      <c r="N9" s="46">
        <v>1.762</v>
      </c>
      <c r="O9" s="46">
        <v>22.559000000000001</v>
      </c>
    </row>
    <row r="10" spans="1:15" ht="15.75" customHeight="1" x14ac:dyDescent="0.15">
      <c r="B10" s="46">
        <v>6</v>
      </c>
      <c r="D10" s="46">
        <v>5.5940000000000003</v>
      </c>
      <c r="E10" s="46">
        <v>53.185000000000002</v>
      </c>
      <c r="F10" s="46">
        <v>16.181999999999999</v>
      </c>
      <c r="G10" s="46">
        <v>114.879</v>
      </c>
      <c r="H10" s="46">
        <v>127.42</v>
      </c>
      <c r="I10" s="46">
        <v>339.94</v>
      </c>
      <c r="J10" s="46">
        <v>0</v>
      </c>
      <c r="K10" s="46">
        <v>0</v>
      </c>
      <c r="L10" s="46">
        <v>0</v>
      </c>
      <c r="M10" s="46">
        <v>0</v>
      </c>
      <c r="N10" s="46">
        <v>-82.569000000000003</v>
      </c>
      <c r="O10" s="46">
        <v>15.747999999999999</v>
      </c>
    </row>
    <row r="11" spans="1:15" ht="15.75" customHeight="1" x14ac:dyDescent="0.15">
      <c r="B11" s="46">
        <v>7</v>
      </c>
      <c r="D11" s="46">
        <v>7.6180000000000003</v>
      </c>
      <c r="E11" s="46">
        <v>20.140999999999998</v>
      </c>
      <c r="F11" s="46">
        <v>0</v>
      </c>
      <c r="G11" s="46">
        <v>91</v>
      </c>
      <c r="H11" s="46">
        <v>22.08</v>
      </c>
      <c r="I11" s="46">
        <v>343.447</v>
      </c>
      <c r="J11" s="46">
        <v>0</v>
      </c>
      <c r="K11" s="46">
        <v>0</v>
      </c>
      <c r="L11" s="46">
        <v>0</v>
      </c>
      <c r="M11" s="46">
        <v>0</v>
      </c>
      <c r="N11" s="46">
        <v>-90</v>
      </c>
      <c r="O11" s="46">
        <v>21.734999999999999</v>
      </c>
    </row>
    <row r="12" spans="1:15" ht="15.75" customHeight="1" x14ac:dyDescent="0.15">
      <c r="B12" s="46">
        <v>8</v>
      </c>
      <c r="D12" s="46">
        <v>6.5460000000000003</v>
      </c>
      <c r="E12" s="46">
        <v>46.872999999999998</v>
      </c>
      <c r="F12" s="46">
        <v>0</v>
      </c>
      <c r="G12" s="46">
        <v>149</v>
      </c>
      <c r="H12" s="46">
        <v>22.77</v>
      </c>
      <c r="I12" s="46">
        <v>343.62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18.63</v>
      </c>
    </row>
    <row r="13" spans="1:15" ht="15.75" customHeight="1" x14ac:dyDescent="0.15">
      <c r="B13" s="46">
        <v>9</v>
      </c>
      <c r="D13" s="46">
        <v>7.141</v>
      </c>
      <c r="E13" s="46">
        <v>49.384999999999998</v>
      </c>
      <c r="F13" s="46">
        <v>13.587</v>
      </c>
      <c r="G13" s="46">
        <v>149.684</v>
      </c>
      <c r="H13" s="46">
        <v>70.38</v>
      </c>
      <c r="I13" s="46">
        <v>341.72199999999998</v>
      </c>
      <c r="J13" s="46">
        <v>0</v>
      </c>
      <c r="K13" s="46">
        <v>0</v>
      </c>
      <c r="L13" s="46">
        <v>0</v>
      </c>
      <c r="M13" s="46">
        <v>0</v>
      </c>
      <c r="N13" s="46">
        <v>10.739000000000001</v>
      </c>
      <c r="O13" s="46">
        <v>20.367000000000001</v>
      </c>
    </row>
    <row r="14" spans="1:15" ht="15.75" customHeight="1" x14ac:dyDescent="0.15">
      <c r="B14" s="46">
        <v>10</v>
      </c>
      <c r="D14" s="46">
        <v>6.9029999999999996</v>
      </c>
      <c r="E14" s="46">
        <v>54.206000000000003</v>
      </c>
      <c r="F14" s="46">
        <v>15.579000000000001</v>
      </c>
      <c r="G14" s="46">
        <v>155.316</v>
      </c>
      <c r="H14" s="46">
        <v>70.38</v>
      </c>
      <c r="I14" s="46">
        <v>341.72199999999998</v>
      </c>
      <c r="J14" s="46">
        <v>0</v>
      </c>
      <c r="K14" s="46">
        <v>0</v>
      </c>
      <c r="L14" s="46">
        <v>0</v>
      </c>
      <c r="M14" s="46">
        <v>0</v>
      </c>
      <c r="N14" s="46">
        <v>-87.99</v>
      </c>
      <c r="O14" s="46">
        <v>19.677</v>
      </c>
    </row>
    <row r="15" spans="1:15" ht="15.75" customHeight="1" x14ac:dyDescent="0.15">
      <c r="B15" s="46">
        <v>11</v>
      </c>
      <c r="D15" s="46">
        <v>8.2129999999999992</v>
      </c>
      <c r="E15" s="46">
        <v>49.216999999999999</v>
      </c>
      <c r="F15" s="46">
        <v>13.397</v>
      </c>
      <c r="G15" s="46">
        <v>113.08799999999999</v>
      </c>
      <c r="H15" s="46">
        <v>118.68</v>
      </c>
      <c r="I15" s="46">
        <v>341.03199999999998</v>
      </c>
      <c r="J15" s="46">
        <v>0</v>
      </c>
      <c r="K15" s="46">
        <v>0</v>
      </c>
      <c r="L15" s="46">
        <v>0</v>
      </c>
      <c r="M15" s="46">
        <v>0</v>
      </c>
      <c r="N15" s="46">
        <v>-0.84299999999999997</v>
      </c>
      <c r="O15" s="46">
        <v>23.463000000000001</v>
      </c>
    </row>
    <row r="16" spans="1:15" ht="15.75" customHeight="1" x14ac:dyDescent="0.15">
      <c r="B16" s="46">
        <v>12</v>
      </c>
      <c r="D16" s="46">
        <v>6.7839999999999998</v>
      </c>
      <c r="E16" s="46">
        <v>46.923999999999999</v>
      </c>
      <c r="F16" s="46">
        <v>15</v>
      </c>
      <c r="G16" s="46">
        <v>91.5</v>
      </c>
      <c r="H16" s="46">
        <v>118.50700000000001</v>
      </c>
      <c r="I16" s="46">
        <v>340.86</v>
      </c>
      <c r="J16" s="46">
        <v>0</v>
      </c>
      <c r="K16" s="46">
        <v>0</v>
      </c>
      <c r="L16" s="46">
        <v>0</v>
      </c>
      <c r="M16" s="46">
        <v>0</v>
      </c>
      <c r="N16" s="46">
        <v>-88.977000000000004</v>
      </c>
      <c r="O16" s="46">
        <v>19.323</v>
      </c>
    </row>
    <row r="17" spans="2:15" ht="15.75" customHeight="1" x14ac:dyDescent="0.15">
      <c r="B17" s="46">
        <v>13</v>
      </c>
      <c r="D17" s="46">
        <v>6.3079999999999998</v>
      </c>
      <c r="E17" s="46">
        <v>45.097999999999999</v>
      </c>
      <c r="F17" s="46">
        <v>12.038</v>
      </c>
      <c r="G17" s="46">
        <v>118.86499999999999</v>
      </c>
      <c r="H17" s="46">
        <v>166.29</v>
      </c>
      <c r="I17" s="46">
        <v>339.65199999999999</v>
      </c>
      <c r="J17" s="46">
        <v>0</v>
      </c>
      <c r="K17" s="46">
        <v>0</v>
      </c>
      <c r="L17" s="46">
        <v>0</v>
      </c>
      <c r="M17" s="46">
        <v>0</v>
      </c>
      <c r="N17" s="46">
        <v>5.492</v>
      </c>
      <c r="O17" s="46">
        <v>18.023</v>
      </c>
    </row>
    <row r="18" spans="2:15" ht="15.75" customHeight="1" x14ac:dyDescent="0.15">
      <c r="B18" s="46">
        <v>14</v>
      </c>
      <c r="D18" s="46">
        <v>7.2610000000000001</v>
      </c>
      <c r="E18" s="46">
        <v>53.015999999999998</v>
      </c>
      <c r="F18" s="46">
        <v>13</v>
      </c>
      <c r="G18" s="46">
        <v>123</v>
      </c>
      <c r="H18" s="46">
        <v>166.29</v>
      </c>
      <c r="I18" s="46">
        <v>339.13499999999999</v>
      </c>
      <c r="J18" s="46">
        <v>0</v>
      </c>
      <c r="K18" s="46">
        <v>0</v>
      </c>
      <c r="L18" s="46">
        <v>0</v>
      </c>
      <c r="M18" s="46">
        <v>0</v>
      </c>
      <c r="N18" s="46">
        <v>-90</v>
      </c>
      <c r="O18" s="46">
        <v>20.7</v>
      </c>
    </row>
    <row r="19" spans="2:15" ht="15.75" customHeight="1" x14ac:dyDescent="0.15">
      <c r="B19" s="46">
        <v>15</v>
      </c>
      <c r="D19" s="46">
        <v>6.7839999999999998</v>
      </c>
      <c r="E19" s="46">
        <v>46.554000000000002</v>
      </c>
      <c r="F19" s="46">
        <v>16.893000000000001</v>
      </c>
      <c r="G19" s="46">
        <v>125.625</v>
      </c>
      <c r="H19" s="46">
        <v>214.245</v>
      </c>
      <c r="I19" s="46">
        <v>337.92700000000002</v>
      </c>
      <c r="J19" s="46">
        <v>0</v>
      </c>
      <c r="K19" s="46">
        <v>0</v>
      </c>
      <c r="L19" s="46">
        <v>0</v>
      </c>
      <c r="M19" s="46">
        <v>0</v>
      </c>
      <c r="N19" s="46">
        <v>5.1020000000000003</v>
      </c>
      <c r="O19" s="46">
        <v>19.396999999999998</v>
      </c>
    </row>
    <row r="20" spans="2:15" ht="15.75" customHeight="1" x14ac:dyDescent="0.15">
      <c r="B20" s="46">
        <v>16</v>
      </c>
      <c r="D20" s="46">
        <v>7.2610000000000001</v>
      </c>
      <c r="E20" s="46">
        <v>46.457000000000001</v>
      </c>
      <c r="F20" s="46">
        <v>16</v>
      </c>
      <c r="G20" s="46">
        <v>88.8</v>
      </c>
      <c r="H20" s="46">
        <v>214.59</v>
      </c>
      <c r="I20" s="46">
        <v>337.755</v>
      </c>
      <c r="J20" s="46">
        <v>0</v>
      </c>
      <c r="K20" s="46">
        <v>0</v>
      </c>
      <c r="L20" s="46">
        <v>0</v>
      </c>
      <c r="M20" s="46">
        <v>0</v>
      </c>
      <c r="N20" s="46">
        <v>-84.289000000000001</v>
      </c>
      <c r="O20" s="46">
        <v>20.803000000000001</v>
      </c>
    </row>
    <row r="21" spans="2:15" ht="15.75" customHeight="1" x14ac:dyDescent="0.15">
      <c r="B21" s="46">
        <v>17</v>
      </c>
      <c r="D21" s="46">
        <v>6.9029999999999996</v>
      </c>
      <c r="E21" s="46">
        <v>56.29</v>
      </c>
      <c r="F21" s="46">
        <v>14.122999999999999</v>
      </c>
      <c r="G21" s="46">
        <v>162.018</v>
      </c>
      <c r="H21" s="46">
        <v>30.015000000000001</v>
      </c>
      <c r="I21" s="46">
        <v>342.06700000000001</v>
      </c>
      <c r="J21" s="46">
        <v>0</v>
      </c>
      <c r="K21" s="46">
        <v>0</v>
      </c>
      <c r="L21" s="46">
        <v>0</v>
      </c>
      <c r="M21" s="46">
        <v>0</v>
      </c>
      <c r="N21" s="46">
        <v>-87.99</v>
      </c>
      <c r="O21" s="46">
        <v>19.677</v>
      </c>
    </row>
    <row r="22" spans="2:15" ht="15.75" customHeight="1" x14ac:dyDescent="0.15">
      <c r="B22" s="46">
        <v>18</v>
      </c>
      <c r="D22" s="46">
        <v>6.4269999999999996</v>
      </c>
      <c r="E22" s="46">
        <v>43.143999999999998</v>
      </c>
      <c r="F22" s="46">
        <v>14</v>
      </c>
      <c r="G22" s="46">
        <v>123.98099999999999</v>
      </c>
      <c r="H22" s="46">
        <v>30.532</v>
      </c>
      <c r="I22" s="46">
        <v>342.75700000000001</v>
      </c>
      <c r="J22" s="46">
        <v>0</v>
      </c>
      <c r="K22" s="46">
        <v>0</v>
      </c>
      <c r="L22" s="46">
        <v>0</v>
      </c>
      <c r="M22" s="46">
        <v>0</v>
      </c>
      <c r="N22" s="46">
        <v>-1.081</v>
      </c>
      <c r="O22" s="46">
        <v>18.288</v>
      </c>
    </row>
    <row r="23" spans="2:15" ht="15.75" customHeight="1" x14ac:dyDescent="0.15">
      <c r="B23" s="46">
        <v>19</v>
      </c>
      <c r="D23" s="46">
        <v>7.4989999999999997</v>
      </c>
      <c r="E23" s="46">
        <v>47.692</v>
      </c>
      <c r="F23" s="46">
        <v>12.871</v>
      </c>
      <c r="G23" s="46">
        <v>139.839</v>
      </c>
      <c r="H23" s="46">
        <v>77.97</v>
      </c>
      <c r="I23" s="46">
        <v>340.51499999999999</v>
      </c>
      <c r="J23" s="46">
        <v>0</v>
      </c>
      <c r="K23" s="46">
        <v>0</v>
      </c>
      <c r="L23" s="46">
        <v>0</v>
      </c>
      <c r="M23" s="46">
        <v>0</v>
      </c>
      <c r="N23" s="46">
        <v>-3.6909999999999998</v>
      </c>
      <c r="O23" s="46">
        <v>21.434000000000001</v>
      </c>
    </row>
    <row r="24" spans="2:15" ht="15.75" customHeight="1" x14ac:dyDescent="0.15">
      <c r="B24" s="46">
        <v>20</v>
      </c>
      <c r="D24" s="46">
        <v>7.0220000000000002</v>
      </c>
      <c r="E24" s="46">
        <v>47.66</v>
      </c>
      <c r="F24" s="46">
        <v>14.801</v>
      </c>
      <c r="G24" s="46">
        <v>128.70599999999999</v>
      </c>
      <c r="H24" s="46">
        <v>77.453000000000003</v>
      </c>
      <c r="I24" s="46">
        <v>340.34199999999998</v>
      </c>
      <c r="J24" s="46">
        <v>0</v>
      </c>
      <c r="K24" s="46">
        <v>0</v>
      </c>
      <c r="L24" s="46">
        <v>0</v>
      </c>
      <c r="M24" s="46">
        <v>0</v>
      </c>
      <c r="N24" s="46">
        <v>-98.972999999999999</v>
      </c>
      <c r="O24" s="46">
        <v>19.908999999999999</v>
      </c>
    </row>
    <row r="25" spans="2:15" ht="15.75" customHeight="1" x14ac:dyDescent="0.15">
      <c r="B25" s="46">
        <v>21</v>
      </c>
      <c r="D25" s="46">
        <v>7.9749999999999996</v>
      </c>
      <c r="E25" s="46">
        <v>48.014000000000003</v>
      </c>
      <c r="F25" s="46">
        <v>14.455</v>
      </c>
      <c r="G25" s="46">
        <v>137.864</v>
      </c>
      <c r="H25" s="46">
        <v>125.925</v>
      </c>
      <c r="I25" s="46">
        <v>338.96199999999999</v>
      </c>
      <c r="J25" s="46">
        <v>0</v>
      </c>
      <c r="K25" s="46">
        <v>0</v>
      </c>
      <c r="L25" s="46">
        <v>0</v>
      </c>
      <c r="M25" s="46">
        <v>0</v>
      </c>
      <c r="N25" s="46">
        <v>2.6030000000000002</v>
      </c>
      <c r="O25" s="46">
        <v>22.794</v>
      </c>
    </row>
    <row r="26" spans="2:15" ht="15.75" customHeight="1" x14ac:dyDescent="0.15">
      <c r="B26" s="46">
        <v>22</v>
      </c>
      <c r="D26" s="46">
        <v>6.3079999999999998</v>
      </c>
      <c r="E26" s="46">
        <v>42.679000000000002</v>
      </c>
      <c r="F26" s="46">
        <v>15.615</v>
      </c>
      <c r="G26" s="46">
        <v>86.230999999999995</v>
      </c>
      <c r="H26" s="46">
        <v>125.58</v>
      </c>
      <c r="I26" s="46">
        <v>339.13499999999999</v>
      </c>
      <c r="J26" s="46">
        <v>0</v>
      </c>
      <c r="K26" s="46">
        <v>0</v>
      </c>
      <c r="L26" s="46">
        <v>0</v>
      </c>
      <c r="M26" s="46">
        <v>0</v>
      </c>
      <c r="N26" s="46">
        <v>-85.600999999999999</v>
      </c>
      <c r="O26" s="46">
        <v>17.992999999999999</v>
      </c>
    </row>
    <row r="27" spans="2:15" ht="15.75" customHeight="1" x14ac:dyDescent="0.15">
      <c r="B27" s="46">
        <v>23</v>
      </c>
      <c r="D27" s="46">
        <v>6.07</v>
      </c>
      <c r="E27" s="46">
        <v>45.21</v>
      </c>
      <c r="F27" s="46">
        <v>13.2</v>
      </c>
      <c r="G27" s="46">
        <v>118.96</v>
      </c>
      <c r="H27" s="46">
        <v>174.22499999999999</v>
      </c>
      <c r="I27" s="46">
        <v>338.1</v>
      </c>
      <c r="J27" s="46">
        <v>0</v>
      </c>
      <c r="K27" s="46">
        <v>0</v>
      </c>
      <c r="L27" s="46">
        <v>0</v>
      </c>
      <c r="M27" s="46">
        <v>0</v>
      </c>
      <c r="N27" s="46">
        <v>2.2909999999999999</v>
      </c>
      <c r="O27" s="46">
        <v>17.263999999999999</v>
      </c>
    </row>
    <row r="28" spans="2:15" ht="15.75" customHeight="1" x14ac:dyDescent="0.15">
      <c r="B28" s="46">
        <v>24</v>
      </c>
      <c r="D28" s="46">
        <v>7.2610000000000001</v>
      </c>
      <c r="E28" s="46">
        <v>45.43</v>
      </c>
      <c r="F28" s="46">
        <v>13.5</v>
      </c>
      <c r="G28" s="46">
        <v>86.533000000000001</v>
      </c>
      <c r="H28" s="46">
        <v>174.05199999999999</v>
      </c>
      <c r="I28" s="46">
        <v>337.755</v>
      </c>
      <c r="J28" s="46">
        <v>0</v>
      </c>
      <c r="K28" s="46">
        <v>0</v>
      </c>
      <c r="L28" s="46">
        <v>0</v>
      </c>
      <c r="M28" s="46">
        <v>0</v>
      </c>
      <c r="N28" s="46">
        <v>-89.045000000000002</v>
      </c>
      <c r="O28" s="46">
        <v>20.702999999999999</v>
      </c>
    </row>
    <row r="29" spans="2:15" ht="15.75" customHeight="1" x14ac:dyDescent="0.15">
      <c r="B29" s="46">
        <v>25</v>
      </c>
      <c r="D29" s="46">
        <v>6.9029999999999996</v>
      </c>
      <c r="E29" s="46">
        <v>44.569000000000003</v>
      </c>
      <c r="F29" s="46">
        <v>13</v>
      </c>
      <c r="G29" s="46">
        <v>106</v>
      </c>
      <c r="H29" s="46">
        <v>221.66200000000001</v>
      </c>
      <c r="I29" s="46">
        <v>336.72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19.664999999999999</v>
      </c>
    </row>
    <row r="30" spans="2:15" ht="15.75" customHeight="1" x14ac:dyDescent="0.15">
      <c r="B30" s="46">
        <v>26</v>
      </c>
      <c r="D30" s="46">
        <v>6.7839999999999998</v>
      </c>
      <c r="E30" s="46">
        <v>46.32</v>
      </c>
      <c r="F30" s="46">
        <v>14.161</v>
      </c>
      <c r="G30" s="46">
        <v>97.320999999999998</v>
      </c>
      <c r="H30" s="46">
        <v>220.97200000000001</v>
      </c>
      <c r="I30" s="46">
        <v>336.72</v>
      </c>
      <c r="J30" s="46">
        <v>0</v>
      </c>
      <c r="K30" s="46">
        <v>0</v>
      </c>
      <c r="L30" s="46">
        <v>0</v>
      </c>
      <c r="M30" s="46">
        <v>0</v>
      </c>
      <c r="N30" s="46">
        <v>-88.977000000000004</v>
      </c>
      <c r="O30" s="46">
        <v>19.323</v>
      </c>
    </row>
    <row r="31" spans="2:15" ht="15.75" customHeight="1" x14ac:dyDescent="0.15">
      <c r="B31" s="46">
        <v>27</v>
      </c>
      <c r="D31" s="46">
        <v>7.6180000000000003</v>
      </c>
      <c r="E31" s="46">
        <v>54.817999999999998</v>
      </c>
      <c r="F31" s="46">
        <v>13</v>
      </c>
      <c r="G31" s="46">
        <v>140.49199999999999</v>
      </c>
      <c r="H31" s="46">
        <v>36.914999999999999</v>
      </c>
      <c r="I31" s="46">
        <v>342.41199999999998</v>
      </c>
      <c r="J31" s="46">
        <v>0</v>
      </c>
      <c r="K31" s="46">
        <v>0</v>
      </c>
      <c r="L31" s="46">
        <v>0</v>
      </c>
      <c r="M31" s="46">
        <v>0</v>
      </c>
      <c r="N31" s="46">
        <v>-88.182000000000002</v>
      </c>
      <c r="O31" s="46">
        <v>21.745999999999999</v>
      </c>
    </row>
    <row r="32" spans="2:15" ht="15.75" customHeight="1" x14ac:dyDescent="0.15">
      <c r="B32" s="46">
        <v>28</v>
      </c>
      <c r="D32" s="46">
        <v>6.4269999999999996</v>
      </c>
      <c r="E32" s="46">
        <v>43.536999999999999</v>
      </c>
      <c r="F32" s="46">
        <v>12</v>
      </c>
      <c r="G32" s="46">
        <v>121</v>
      </c>
      <c r="H32" s="46">
        <v>36.396999999999998</v>
      </c>
      <c r="I32" s="46">
        <v>342.24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18.285</v>
      </c>
    </row>
    <row r="33" spans="2:15" ht="15.75" customHeight="1" x14ac:dyDescent="0.15">
      <c r="B33" s="46">
        <v>29</v>
      </c>
      <c r="D33" s="46">
        <v>7.6180000000000003</v>
      </c>
      <c r="E33" s="46">
        <v>45.487000000000002</v>
      </c>
      <c r="F33" s="46">
        <v>11.143000000000001</v>
      </c>
      <c r="G33" s="46">
        <v>120.286</v>
      </c>
      <c r="H33" s="46">
        <v>85.387</v>
      </c>
      <c r="I33" s="46">
        <v>340.34199999999998</v>
      </c>
      <c r="J33" s="46">
        <v>0</v>
      </c>
      <c r="K33" s="46">
        <v>0</v>
      </c>
      <c r="L33" s="46">
        <v>0</v>
      </c>
      <c r="M33" s="46">
        <v>0</v>
      </c>
      <c r="N33" s="46">
        <v>0.90900000000000003</v>
      </c>
      <c r="O33" s="46">
        <v>21.738</v>
      </c>
    </row>
    <row r="34" spans="2:15" ht="15.75" customHeight="1" x14ac:dyDescent="0.15">
      <c r="B34" s="46">
        <v>30</v>
      </c>
      <c r="D34" s="46">
        <v>6.665</v>
      </c>
      <c r="E34" s="46">
        <v>46.621000000000002</v>
      </c>
      <c r="F34" s="46">
        <v>15.073</v>
      </c>
      <c r="G34" s="46">
        <v>113.709</v>
      </c>
      <c r="H34" s="46">
        <v>85.042000000000002</v>
      </c>
      <c r="I34" s="46">
        <v>340.34199999999998</v>
      </c>
      <c r="J34" s="46">
        <v>0</v>
      </c>
      <c r="K34" s="46">
        <v>0</v>
      </c>
      <c r="L34" s="46">
        <v>0</v>
      </c>
      <c r="M34" s="46">
        <v>0</v>
      </c>
      <c r="N34" s="46">
        <v>-88.957999999999998</v>
      </c>
      <c r="O34" s="46">
        <v>18.978000000000002</v>
      </c>
    </row>
    <row r="35" spans="2:15" ht="15.75" customHeight="1" x14ac:dyDescent="0.15">
      <c r="B35" s="46">
        <v>31</v>
      </c>
      <c r="D35" s="46">
        <v>7.8559999999999999</v>
      </c>
      <c r="E35" s="46">
        <v>44.773000000000003</v>
      </c>
      <c r="F35" s="46">
        <v>13.323</v>
      </c>
      <c r="G35" s="46">
        <v>103.76900000000001</v>
      </c>
      <c r="H35" s="46">
        <v>132.99799999999999</v>
      </c>
      <c r="I35" s="46">
        <v>339.30700000000002</v>
      </c>
      <c r="J35" s="46">
        <v>0</v>
      </c>
      <c r="K35" s="46">
        <v>0</v>
      </c>
      <c r="L35" s="46">
        <v>0</v>
      </c>
      <c r="M35" s="46">
        <v>0</v>
      </c>
      <c r="N35" s="46">
        <v>-0.88100000000000001</v>
      </c>
      <c r="O35" s="46">
        <v>22.428000000000001</v>
      </c>
    </row>
    <row r="36" spans="2:15" ht="15.75" customHeight="1" x14ac:dyDescent="0.15">
      <c r="B36" s="46">
        <v>32</v>
      </c>
      <c r="D36" s="46">
        <v>6.665</v>
      </c>
      <c r="E36" s="46">
        <v>41.665999999999997</v>
      </c>
      <c r="F36" s="46">
        <v>15.872999999999999</v>
      </c>
      <c r="G36" s="46">
        <v>78.855000000000004</v>
      </c>
      <c r="H36" s="46">
        <v>133.34299999999999</v>
      </c>
      <c r="I36" s="46">
        <v>338.96199999999999</v>
      </c>
      <c r="J36" s="46">
        <v>0</v>
      </c>
      <c r="K36" s="46">
        <v>0</v>
      </c>
      <c r="L36" s="46">
        <v>0</v>
      </c>
      <c r="M36" s="46">
        <v>0</v>
      </c>
      <c r="N36" s="46">
        <v>-93.122</v>
      </c>
      <c r="O36" s="46">
        <v>19.003</v>
      </c>
    </row>
    <row r="37" spans="2:15" ht="15.75" customHeight="1" x14ac:dyDescent="0.15">
      <c r="B37" s="46">
        <v>33</v>
      </c>
      <c r="D37" s="46">
        <v>5.8319999999999999</v>
      </c>
      <c r="E37" s="46">
        <v>45.837000000000003</v>
      </c>
      <c r="F37" s="46">
        <v>16</v>
      </c>
      <c r="G37" s="46">
        <v>116</v>
      </c>
      <c r="H37" s="46">
        <v>181.47</v>
      </c>
      <c r="I37" s="46">
        <v>337.755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16.559999999999999</v>
      </c>
    </row>
    <row r="38" spans="2:15" ht="15.75" customHeight="1" x14ac:dyDescent="0.15">
      <c r="B38" s="46">
        <v>34</v>
      </c>
      <c r="D38" s="46">
        <v>7.6180000000000003</v>
      </c>
      <c r="E38" s="46">
        <v>51.984000000000002</v>
      </c>
      <c r="F38" s="46">
        <v>15</v>
      </c>
      <c r="G38" s="46">
        <v>109</v>
      </c>
      <c r="H38" s="46">
        <v>180.435</v>
      </c>
      <c r="I38" s="46">
        <v>337.23700000000002</v>
      </c>
      <c r="J38" s="46">
        <v>0</v>
      </c>
      <c r="K38" s="46">
        <v>0</v>
      </c>
      <c r="L38" s="46">
        <v>0</v>
      </c>
      <c r="M38" s="46">
        <v>0</v>
      </c>
      <c r="N38" s="46">
        <v>-90</v>
      </c>
      <c r="O38" s="46">
        <v>21.734999999999999</v>
      </c>
    </row>
    <row r="39" spans="2:15" ht="15.75" customHeight="1" x14ac:dyDescent="0.15">
      <c r="B39" s="46">
        <v>35</v>
      </c>
      <c r="D39" s="46">
        <v>7.6180000000000003</v>
      </c>
      <c r="E39" s="46">
        <v>45.981999999999999</v>
      </c>
      <c r="F39" s="46">
        <v>14.762</v>
      </c>
      <c r="G39" s="46">
        <v>106.556</v>
      </c>
      <c r="H39" s="46">
        <v>228.90700000000001</v>
      </c>
      <c r="I39" s="46">
        <v>336.375</v>
      </c>
      <c r="J39" s="46">
        <v>0</v>
      </c>
      <c r="K39" s="46">
        <v>0</v>
      </c>
      <c r="L39" s="46">
        <v>0</v>
      </c>
      <c r="M39" s="46">
        <v>0</v>
      </c>
      <c r="N39" s="46">
        <v>1.8180000000000001</v>
      </c>
      <c r="O39" s="46">
        <v>21.745999999999999</v>
      </c>
    </row>
    <row r="40" spans="2:15" ht="15.75" customHeight="1" x14ac:dyDescent="0.15">
      <c r="B40" s="46">
        <v>36</v>
      </c>
      <c r="D40" s="46">
        <v>6.665</v>
      </c>
      <c r="E40" s="46">
        <v>43.475999999999999</v>
      </c>
      <c r="F40" s="46">
        <v>14.327</v>
      </c>
      <c r="G40" s="46">
        <v>83.635999999999996</v>
      </c>
      <c r="H40" s="46">
        <v>228.73500000000001</v>
      </c>
      <c r="I40" s="46">
        <v>336.202</v>
      </c>
      <c r="J40" s="46">
        <v>0</v>
      </c>
      <c r="K40" s="46">
        <v>0</v>
      </c>
      <c r="L40" s="46">
        <v>0</v>
      </c>
      <c r="M40" s="46">
        <v>0</v>
      </c>
      <c r="N40" s="46">
        <v>-87.917000000000002</v>
      </c>
      <c r="O40" s="46">
        <v>18.988</v>
      </c>
    </row>
    <row r="41" spans="2:15" ht="15.75" customHeight="1" x14ac:dyDescent="0.15">
      <c r="B41" s="46">
        <v>37</v>
      </c>
      <c r="D41" s="46">
        <v>6.7839999999999998</v>
      </c>
      <c r="E41" s="46">
        <v>50.381999999999998</v>
      </c>
      <c r="F41" s="46">
        <v>13.25</v>
      </c>
      <c r="G41" s="46">
        <v>144</v>
      </c>
      <c r="H41" s="46">
        <v>43.987000000000002</v>
      </c>
      <c r="I41" s="46">
        <v>340.86</v>
      </c>
      <c r="J41" s="46">
        <v>0</v>
      </c>
      <c r="K41" s="46">
        <v>0</v>
      </c>
      <c r="L41" s="46">
        <v>0</v>
      </c>
      <c r="M41" s="46">
        <v>0</v>
      </c>
      <c r="N41" s="46">
        <v>-82.875</v>
      </c>
      <c r="O41" s="46">
        <v>19.47</v>
      </c>
    </row>
    <row r="42" spans="2:15" ht="15.75" customHeight="1" x14ac:dyDescent="0.15">
      <c r="B42" s="46">
        <v>38</v>
      </c>
      <c r="D42" s="46">
        <v>6.4269999999999996</v>
      </c>
      <c r="E42" s="46">
        <v>39.880000000000003</v>
      </c>
      <c r="F42" s="46">
        <v>11</v>
      </c>
      <c r="G42" s="46">
        <v>111.717</v>
      </c>
      <c r="H42" s="46">
        <v>45.021999999999998</v>
      </c>
      <c r="I42" s="46">
        <v>341.03199999999998</v>
      </c>
      <c r="J42" s="46">
        <v>0</v>
      </c>
      <c r="K42" s="46">
        <v>0</v>
      </c>
      <c r="L42" s="46">
        <v>0</v>
      </c>
      <c r="M42" s="46">
        <v>0</v>
      </c>
      <c r="N42" s="46">
        <v>1.081</v>
      </c>
      <c r="O42" s="46">
        <v>18.288</v>
      </c>
    </row>
    <row r="43" spans="2:15" ht="15.75" customHeight="1" x14ac:dyDescent="0.15">
      <c r="B43" s="46">
        <v>39</v>
      </c>
      <c r="D43" s="46">
        <v>8.2129999999999992</v>
      </c>
      <c r="E43" s="46">
        <v>40.887</v>
      </c>
      <c r="F43" s="46">
        <v>10.706</v>
      </c>
      <c r="G43" s="46">
        <v>100.059</v>
      </c>
      <c r="H43" s="46">
        <v>92.114999999999995</v>
      </c>
      <c r="I43" s="46">
        <v>339.48</v>
      </c>
      <c r="J43" s="46">
        <v>0</v>
      </c>
      <c r="K43" s="46">
        <v>0</v>
      </c>
      <c r="L43" s="46">
        <v>0</v>
      </c>
      <c r="M43" s="46">
        <v>0</v>
      </c>
      <c r="N43" s="46">
        <v>5.0419999999999998</v>
      </c>
      <c r="O43" s="46">
        <v>23.550999999999998</v>
      </c>
    </row>
    <row r="44" spans="2:15" ht="15.75" customHeight="1" x14ac:dyDescent="0.15">
      <c r="B44" s="46">
        <v>40</v>
      </c>
      <c r="D44" s="46">
        <v>6.5460000000000003</v>
      </c>
      <c r="E44" s="46">
        <v>39.469000000000001</v>
      </c>
      <c r="F44" s="46">
        <v>15.111000000000001</v>
      </c>
      <c r="G44" s="46">
        <v>79.480999999999995</v>
      </c>
      <c r="H44" s="46">
        <v>92.114999999999995</v>
      </c>
      <c r="I44" s="46">
        <v>339.13499999999999</v>
      </c>
      <c r="J44" s="46">
        <v>0</v>
      </c>
      <c r="K44" s="46">
        <v>0</v>
      </c>
      <c r="L44" s="46">
        <v>0</v>
      </c>
      <c r="M44" s="46">
        <v>0</v>
      </c>
      <c r="N44" s="46">
        <v>-85.763999999999996</v>
      </c>
      <c r="O44" s="46">
        <v>18.681000000000001</v>
      </c>
    </row>
    <row r="45" spans="2:15" ht="15.75" customHeight="1" x14ac:dyDescent="0.15">
      <c r="B45" s="46">
        <v>41</v>
      </c>
      <c r="D45" s="46">
        <v>7.9749999999999996</v>
      </c>
      <c r="E45" s="46">
        <v>41.320999999999998</v>
      </c>
      <c r="F45" s="46">
        <v>10.182</v>
      </c>
      <c r="G45" s="46">
        <v>102.364</v>
      </c>
      <c r="H45" s="46">
        <v>141.10499999999999</v>
      </c>
      <c r="I45" s="46">
        <v>337.755</v>
      </c>
      <c r="J45" s="46">
        <v>0</v>
      </c>
      <c r="K45" s="46">
        <v>0</v>
      </c>
      <c r="L45" s="46">
        <v>0</v>
      </c>
      <c r="M45" s="46">
        <v>0</v>
      </c>
      <c r="N45" s="46">
        <v>6.9109999999999996</v>
      </c>
      <c r="O45" s="46">
        <v>22.937000000000001</v>
      </c>
    </row>
    <row r="46" spans="2:15" ht="15.75" customHeight="1" x14ac:dyDescent="0.15">
      <c r="B46" s="46">
        <v>42</v>
      </c>
      <c r="D46" s="46">
        <v>6.7839999999999998</v>
      </c>
      <c r="E46" s="46">
        <v>41.515000000000001</v>
      </c>
      <c r="F46" s="46">
        <v>12.776</v>
      </c>
      <c r="G46" s="46">
        <v>88.435000000000002</v>
      </c>
      <c r="H46" s="46">
        <v>139.89699999999999</v>
      </c>
      <c r="I46" s="46">
        <v>337.58199999999999</v>
      </c>
      <c r="J46" s="46">
        <v>0</v>
      </c>
      <c r="K46" s="46">
        <v>0</v>
      </c>
      <c r="L46" s="46">
        <v>0</v>
      </c>
      <c r="M46" s="46">
        <v>0</v>
      </c>
      <c r="N46" s="46">
        <v>-80.706999999999994</v>
      </c>
      <c r="O46" s="46">
        <v>19.227</v>
      </c>
    </row>
    <row r="47" spans="2:15" ht="15.75" customHeight="1" x14ac:dyDescent="0.15">
      <c r="B47" s="46">
        <v>43</v>
      </c>
      <c r="D47" s="46">
        <v>5.9509999999999996</v>
      </c>
      <c r="E47" s="46">
        <v>41.656999999999996</v>
      </c>
      <c r="F47" s="46">
        <v>12.776</v>
      </c>
      <c r="G47" s="46">
        <v>110.265</v>
      </c>
      <c r="H47" s="46">
        <v>188.887</v>
      </c>
      <c r="I47" s="46">
        <v>336.54700000000003</v>
      </c>
      <c r="J47" s="46">
        <v>0</v>
      </c>
      <c r="K47" s="46">
        <v>0</v>
      </c>
      <c r="L47" s="46">
        <v>0</v>
      </c>
      <c r="M47" s="46">
        <v>0</v>
      </c>
      <c r="N47" s="46">
        <v>5.8259999999999996</v>
      </c>
      <c r="O47" s="46">
        <v>16.992999999999999</v>
      </c>
    </row>
    <row r="48" spans="2:15" ht="15.75" customHeight="1" x14ac:dyDescent="0.15">
      <c r="B48" s="46">
        <v>44</v>
      </c>
      <c r="D48" s="46">
        <v>8.0939999999999994</v>
      </c>
      <c r="E48" s="46">
        <v>37.024000000000001</v>
      </c>
      <c r="F48" s="46">
        <v>14.103999999999999</v>
      </c>
      <c r="G48" s="46">
        <v>74.134</v>
      </c>
      <c r="H48" s="46">
        <v>188.887</v>
      </c>
      <c r="I48" s="46">
        <v>336.202</v>
      </c>
      <c r="J48" s="46">
        <v>0</v>
      </c>
      <c r="K48" s="46">
        <v>0</v>
      </c>
      <c r="L48" s="46">
        <v>0</v>
      </c>
      <c r="M48" s="46">
        <v>0</v>
      </c>
      <c r="N48" s="46">
        <v>-87.436000000000007</v>
      </c>
      <c r="O48" s="46">
        <v>23.138000000000002</v>
      </c>
    </row>
    <row r="49" spans="1:15" ht="13" x14ac:dyDescent="0.15">
      <c r="B49" s="46">
        <v>45</v>
      </c>
      <c r="D49" s="46">
        <v>7.141</v>
      </c>
      <c r="E49" s="46">
        <v>54.505000000000003</v>
      </c>
      <c r="F49" s="46">
        <v>16.983000000000001</v>
      </c>
      <c r="G49" s="46">
        <v>129.05099999999999</v>
      </c>
      <c r="H49" s="46">
        <v>51.231999999999999</v>
      </c>
      <c r="I49" s="46">
        <v>341.03199999999998</v>
      </c>
      <c r="J49" s="46">
        <v>0</v>
      </c>
      <c r="K49" s="46">
        <v>0</v>
      </c>
      <c r="L49" s="46">
        <v>0</v>
      </c>
      <c r="M49" s="46">
        <v>0</v>
      </c>
      <c r="N49" s="46">
        <v>-87.088999999999999</v>
      </c>
      <c r="O49" s="46">
        <v>20.381</v>
      </c>
    </row>
    <row r="50" spans="1:15" ht="13" x14ac:dyDescent="0.15">
      <c r="B50" s="46">
        <v>46</v>
      </c>
      <c r="D50" s="46">
        <v>6.4269999999999996</v>
      </c>
      <c r="E50" s="46">
        <v>48.451000000000001</v>
      </c>
      <c r="F50" s="46">
        <v>14.509</v>
      </c>
      <c r="G50" s="46">
        <v>142.01900000000001</v>
      </c>
      <c r="H50" s="46">
        <v>51.576999999999998</v>
      </c>
      <c r="I50" s="46">
        <v>341.20499999999998</v>
      </c>
      <c r="J50" s="46">
        <v>0</v>
      </c>
      <c r="K50" s="46">
        <v>0</v>
      </c>
      <c r="L50" s="46">
        <v>0</v>
      </c>
      <c r="M50" s="46">
        <v>0</v>
      </c>
      <c r="N50" s="46">
        <v>2.161</v>
      </c>
      <c r="O50" s="46">
        <v>18.297999999999998</v>
      </c>
    </row>
    <row r="51" spans="1:15" ht="13" x14ac:dyDescent="0.15">
      <c r="B51" s="46">
        <v>47</v>
      </c>
      <c r="D51" s="46">
        <v>6.4269999999999996</v>
      </c>
      <c r="E51" s="46">
        <v>48.954000000000001</v>
      </c>
      <c r="F51" s="46">
        <v>17.358000000000001</v>
      </c>
      <c r="G51" s="46">
        <v>95.453000000000003</v>
      </c>
      <c r="H51" s="46">
        <v>99.015000000000001</v>
      </c>
      <c r="I51" s="46">
        <v>339.30700000000002</v>
      </c>
      <c r="J51" s="46">
        <v>0</v>
      </c>
      <c r="K51" s="46">
        <v>0</v>
      </c>
      <c r="L51" s="46">
        <v>0</v>
      </c>
      <c r="M51" s="46">
        <v>0</v>
      </c>
      <c r="N51" s="46">
        <v>-85.683999999999997</v>
      </c>
      <c r="O51" s="46">
        <v>18.337</v>
      </c>
    </row>
    <row r="52" spans="1:15" ht="13" x14ac:dyDescent="0.15">
      <c r="B52" s="46">
        <v>48</v>
      </c>
      <c r="D52" s="46">
        <v>7.9749999999999996</v>
      </c>
      <c r="E52" s="46">
        <v>47.924999999999997</v>
      </c>
      <c r="F52" s="46">
        <v>13</v>
      </c>
      <c r="G52" s="46">
        <v>114.788</v>
      </c>
      <c r="H52" s="46">
        <v>99.704999999999998</v>
      </c>
      <c r="I52" s="46">
        <v>339.65199999999999</v>
      </c>
      <c r="J52" s="46">
        <v>0</v>
      </c>
      <c r="K52" s="46">
        <v>0</v>
      </c>
      <c r="L52" s="46">
        <v>0</v>
      </c>
      <c r="M52" s="46">
        <v>0</v>
      </c>
      <c r="N52" s="46">
        <v>6.0540000000000003</v>
      </c>
      <c r="O52" s="46">
        <v>22.898</v>
      </c>
    </row>
    <row r="53" spans="1:15" ht="13" x14ac:dyDescent="0.15">
      <c r="B53" s="46">
        <v>49</v>
      </c>
      <c r="D53" s="46">
        <v>7.0220000000000002</v>
      </c>
      <c r="E53" s="46">
        <v>45.773000000000003</v>
      </c>
      <c r="F53" s="46">
        <v>17.138000000000002</v>
      </c>
      <c r="G53" s="46">
        <v>87.861999999999995</v>
      </c>
      <c r="H53" s="46">
        <v>147.66</v>
      </c>
      <c r="I53" s="46">
        <v>338.1</v>
      </c>
      <c r="J53" s="46">
        <v>0</v>
      </c>
      <c r="K53" s="46">
        <v>0</v>
      </c>
      <c r="L53" s="46">
        <v>0</v>
      </c>
      <c r="M53" s="46">
        <v>0</v>
      </c>
      <c r="N53" s="46">
        <v>-84.093999999999994</v>
      </c>
      <c r="O53" s="46">
        <v>20.117000000000001</v>
      </c>
    </row>
    <row r="54" spans="1:15" ht="13" x14ac:dyDescent="0.15">
      <c r="B54" s="46">
        <v>50</v>
      </c>
      <c r="D54" s="46">
        <v>7.141</v>
      </c>
      <c r="E54" s="46">
        <v>46.078000000000003</v>
      </c>
      <c r="F54" s="46">
        <v>13.865</v>
      </c>
      <c r="G54" s="46">
        <v>120.446</v>
      </c>
      <c r="H54" s="46">
        <v>147.315</v>
      </c>
      <c r="I54" s="46">
        <v>338.1</v>
      </c>
      <c r="J54" s="46">
        <v>0</v>
      </c>
      <c r="K54" s="46">
        <v>0</v>
      </c>
      <c r="L54" s="46">
        <v>0</v>
      </c>
      <c r="M54" s="46">
        <v>0</v>
      </c>
      <c r="N54" s="46">
        <v>7.8529999999999998</v>
      </c>
      <c r="O54" s="46">
        <v>20.199000000000002</v>
      </c>
    </row>
    <row r="55" spans="1:15" ht="13" x14ac:dyDescent="0.15">
      <c r="B55" s="46">
        <v>51</v>
      </c>
      <c r="C55" s="46" t="s">
        <v>65</v>
      </c>
      <c r="D55" s="46">
        <v>7.02</v>
      </c>
      <c r="E55" s="46">
        <v>46.622999999999998</v>
      </c>
      <c r="F55" s="46">
        <v>13.563000000000001</v>
      </c>
      <c r="G55" s="46">
        <v>117.55</v>
      </c>
      <c r="H55" s="46">
        <v>115.569</v>
      </c>
      <c r="I55" s="46">
        <v>339.74200000000002</v>
      </c>
      <c r="J55" s="46">
        <v>0</v>
      </c>
      <c r="K55" s="46">
        <v>0</v>
      </c>
      <c r="L55" s="46">
        <v>0</v>
      </c>
      <c r="M55" s="46">
        <v>0</v>
      </c>
      <c r="N55" s="46">
        <v>-42.780999999999999</v>
      </c>
      <c r="O55" s="46">
        <v>20.024999999999999</v>
      </c>
    </row>
    <row r="56" spans="1:15" ht="13" x14ac:dyDescent="0.15">
      <c r="B56" s="46">
        <v>52</v>
      </c>
      <c r="C56" s="46" t="s">
        <v>76</v>
      </c>
      <c r="D56" s="46">
        <v>0.65200000000000002</v>
      </c>
      <c r="E56" s="46">
        <v>6.4210000000000003</v>
      </c>
      <c r="F56" s="46">
        <v>3.238</v>
      </c>
      <c r="G56" s="46">
        <v>28.352</v>
      </c>
      <c r="H56" s="46">
        <v>62.765999999999998</v>
      </c>
      <c r="I56" s="46">
        <v>2.0640000000000001</v>
      </c>
      <c r="J56" s="46">
        <v>0</v>
      </c>
      <c r="K56" s="46">
        <v>0</v>
      </c>
      <c r="L56" s="46">
        <v>0</v>
      </c>
      <c r="M56" s="46">
        <v>0</v>
      </c>
      <c r="N56" s="46">
        <v>45.698999999999998</v>
      </c>
      <c r="O56" s="46">
        <v>1.903</v>
      </c>
    </row>
    <row r="57" spans="1:15" ht="13" x14ac:dyDescent="0.15">
      <c r="B57" s="46">
        <v>53</v>
      </c>
      <c r="C57" s="46" t="s">
        <v>66</v>
      </c>
      <c r="D57" s="46">
        <v>5.5940000000000003</v>
      </c>
      <c r="E57" s="46">
        <v>20.140999999999998</v>
      </c>
      <c r="F57" s="46">
        <v>0</v>
      </c>
      <c r="G57" s="46">
        <v>74.134</v>
      </c>
      <c r="H57" s="46">
        <v>22.08</v>
      </c>
      <c r="I57" s="46">
        <v>336.202</v>
      </c>
      <c r="J57" s="46">
        <v>0</v>
      </c>
      <c r="K57" s="46">
        <v>0</v>
      </c>
      <c r="L57" s="46">
        <v>0</v>
      </c>
      <c r="M57" s="46">
        <v>0</v>
      </c>
      <c r="N57" s="46">
        <v>-98.972999999999999</v>
      </c>
      <c r="O57" s="46">
        <v>15.747999999999999</v>
      </c>
    </row>
    <row r="58" spans="1:15" ht="13" x14ac:dyDescent="0.15">
      <c r="B58" s="46">
        <v>54</v>
      </c>
      <c r="C58" s="46" t="s">
        <v>67</v>
      </c>
      <c r="D58" s="46">
        <v>8.2129999999999992</v>
      </c>
      <c r="E58" s="46">
        <v>63.911000000000001</v>
      </c>
      <c r="F58" s="46">
        <v>17.358000000000001</v>
      </c>
      <c r="G58" s="46">
        <v>201.58099999999999</v>
      </c>
      <c r="H58" s="46">
        <v>228.90700000000001</v>
      </c>
      <c r="I58" s="46">
        <v>343.62</v>
      </c>
      <c r="J58" s="46">
        <v>0</v>
      </c>
      <c r="K58" s="46">
        <v>0</v>
      </c>
      <c r="L58" s="46">
        <v>0</v>
      </c>
      <c r="M58" s="46">
        <v>0</v>
      </c>
      <c r="N58" s="46">
        <v>10.739000000000001</v>
      </c>
      <c r="O58" s="46">
        <v>23.550999999999998</v>
      </c>
    </row>
    <row r="60" spans="1:15" ht="13" x14ac:dyDescent="0.15">
      <c r="A60" s="46" t="s">
        <v>86</v>
      </c>
    </row>
    <row r="61" spans="1:15" ht="13" x14ac:dyDescent="0.15">
      <c r="A61" s="46" t="s">
        <v>87</v>
      </c>
    </row>
    <row r="63" spans="1:15" ht="13" x14ac:dyDescent="0.15">
      <c r="C63" s="46" t="s">
        <v>63</v>
      </c>
      <c r="D63" s="46" t="s">
        <v>64</v>
      </c>
      <c r="E63" s="46" t="s">
        <v>65</v>
      </c>
      <c r="F63" s="46" t="s">
        <v>66</v>
      </c>
      <c r="G63" s="46" t="s">
        <v>67</v>
      </c>
      <c r="H63" s="46" t="s">
        <v>68</v>
      </c>
      <c r="I63" s="46" t="s">
        <v>69</v>
      </c>
      <c r="J63" s="46" t="s">
        <v>70</v>
      </c>
      <c r="K63" s="46" t="s">
        <v>71</v>
      </c>
      <c r="L63" s="46" t="s">
        <v>72</v>
      </c>
      <c r="M63" s="46" t="s">
        <v>73</v>
      </c>
      <c r="N63" s="46" t="s">
        <v>74</v>
      </c>
      <c r="O63" s="46" t="s">
        <v>75</v>
      </c>
    </row>
    <row r="64" spans="1:15" ht="13" x14ac:dyDescent="0.15">
      <c r="B64" s="46">
        <v>1</v>
      </c>
      <c r="D64" s="46">
        <v>16.663</v>
      </c>
      <c r="E64" s="46">
        <v>68.795000000000002</v>
      </c>
      <c r="F64" s="46">
        <v>16.367000000000001</v>
      </c>
      <c r="G64" s="46">
        <v>102.33799999999999</v>
      </c>
      <c r="H64" s="46">
        <v>37.087000000000003</v>
      </c>
      <c r="I64" s="46">
        <v>343.10199999999998</v>
      </c>
      <c r="J64" s="46">
        <v>0</v>
      </c>
      <c r="K64" s="46">
        <v>0</v>
      </c>
      <c r="L64" s="46">
        <v>0</v>
      </c>
      <c r="M64" s="46">
        <v>0</v>
      </c>
      <c r="N64" s="46">
        <v>2.883</v>
      </c>
      <c r="O64" s="46">
        <v>48.015999999999998</v>
      </c>
    </row>
    <row r="65" spans="2:15" ht="13" x14ac:dyDescent="0.15">
      <c r="B65" s="46">
        <v>2</v>
      </c>
      <c r="D65" s="46">
        <v>16.068000000000001</v>
      </c>
      <c r="E65" s="46">
        <v>68.918000000000006</v>
      </c>
      <c r="F65" s="46">
        <v>14.805999999999999</v>
      </c>
      <c r="G65" s="46">
        <v>139.29900000000001</v>
      </c>
      <c r="H65" s="46">
        <v>65.55</v>
      </c>
      <c r="I65" s="46">
        <v>340.86</v>
      </c>
      <c r="J65" s="46">
        <v>0</v>
      </c>
      <c r="K65" s="46">
        <v>0</v>
      </c>
      <c r="L65" s="46">
        <v>0</v>
      </c>
      <c r="M65" s="46">
        <v>0</v>
      </c>
      <c r="N65" s="46">
        <v>1.71</v>
      </c>
      <c r="O65" s="46">
        <v>46.250999999999998</v>
      </c>
    </row>
    <row r="66" spans="2:15" ht="13" x14ac:dyDescent="0.15">
      <c r="B66" s="46">
        <v>3</v>
      </c>
      <c r="D66" s="46">
        <v>17.616</v>
      </c>
      <c r="E66" s="46">
        <v>69.054000000000002</v>
      </c>
      <c r="F66" s="46">
        <v>14</v>
      </c>
      <c r="G66" s="46">
        <v>137</v>
      </c>
      <c r="H66" s="46">
        <v>85.731999999999999</v>
      </c>
      <c r="I66" s="46">
        <v>339.48</v>
      </c>
      <c r="J66" s="46">
        <v>0</v>
      </c>
      <c r="K66" s="46">
        <v>0</v>
      </c>
      <c r="L66" s="46">
        <v>0</v>
      </c>
      <c r="M66" s="46">
        <v>0</v>
      </c>
      <c r="N66" s="46">
        <v>0</v>
      </c>
      <c r="O66" s="46">
        <v>50.715000000000003</v>
      </c>
    </row>
    <row r="67" spans="2:15" ht="13" x14ac:dyDescent="0.15">
      <c r="B67" s="46">
        <v>4</v>
      </c>
      <c r="D67" s="46">
        <v>16.902000000000001</v>
      </c>
      <c r="E67" s="46">
        <v>63.052</v>
      </c>
      <c r="F67" s="46">
        <v>15.021000000000001</v>
      </c>
      <c r="G67" s="46">
        <v>92.787000000000006</v>
      </c>
      <c r="H67" s="46">
        <v>112.642</v>
      </c>
      <c r="I67" s="46">
        <v>340.68799999999999</v>
      </c>
      <c r="J67" s="46">
        <v>0</v>
      </c>
      <c r="K67" s="46">
        <v>0</v>
      </c>
      <c r="L67" s="46">
        <v>0</v>
      </c>
      <c r="M67" s="46">
        <v>0</v>
      </c>
      <c r="N67" s="46">
        <v>3.6520000000000001</v>
      </c>
      <c r="O67" s="46">
        <v>48.744</v>
      </c>
    </row>
    <row r="68" spans="2:15" ht="13" x14ac:dyDescent="0.15">
      <c r="B68" s="46">
        <v>5</v>
      </c>
      <c r="D68" s="46">
        <v>16.544</v>
      </c>
      <c r="E68" s="46">
        <v>67.664000000000001</v>
      </c>
      <c r="F68" s="46">
        <v>15</v>
      </c>
      <c r="G68" s="46">
        <v>126.587</v>
      </c>
      <c r="H68" s="46">
        <v>135.24</v>
      </c>
      <c r="I68" s="46">
        <v>338.27199999999999</v>
      </c>
      <c r="J68" s="46">
        <v>0</v>
      </c>
      <c r="K68" s="46">
        <v>0</v>
      </c>
      <c r="L68" s="46">
        <v>0</v>
      </c>
      <c r="M68" s="46">
        <v>0</v>
      </c>
      <c r="N68" s="46">
        <v>0.41499999999999998</v>
      </c>
      <c r="O68" s="46">
        <v>47.610999999999997</v>
      </c>
    </row>
    <row r="69" spans="2:15" ht="13" x14ac:dyDescent="0.15">
      <c r="B69" s="46">
        <v>6</v>
      </c>
      <c r="D69" s="46">
        <v>17.14</v>
      </c>
      <c r="E69" s="46">
        <v>64.108999999999995</v>
      </c>
      <c r="F69" s="46">
        <v>13.629</v>
      </c>
      <c r="G69" s="46">
        <v>90.399000000000001</v>
      </c>
      <c r="H69" s="46">
        <v>162.667</v>
      </c>
      <c r="I69" s="46">
        <v>339.48</v>
      </c>
      <c r="J69" s="46">
        <v>0</v>
      </c>
      <c r="K69" s="46">
        <v>0</v>
      </c>
      <c r="L69" s="46">
        <v>0</v>
      </c>
      <c r="M69" s="46">
        <v>0</v>
      </c>
      <c r="N69" s="46">
        <v>4</v>
      </c>
      <c r="O69" s="46">
        <v>49.454999999999998</v>
      </c>
    </row>
    <row r="70" spans="2:15" ht="13" x14ac:dyDescent="0.15">
      <c r="B70" s="46">
        <v>7</v>
      </c>
      <c r="D70" s="46">
        <v>16.187000000000001</v>
      </c>
      <c r="E70" s="46">
        <v>69.887</v>
      </c>
      <c r="F70" s="46">
        <v>18.326000000000001</v>
      </c>
      <c r="G70" s="46">
        <v>120.31100000000001</v>
      </c>
      <c r="H70" s="46">
        <v>181.297</v>
      </c>
      <c r="I70" s="46">
        <v>337.58199999999999</v>
      </c>
      <c r="J70" s="46">
        <v>0</v>
      </c>
      <c r="K70" s="46">
        <v>0</v>
      </c>
      <c r="L70" s="46">
        <v>0</v>
      </c>
      <c r="M70" s="46">
        <v>0</v>
      </c>
      <c r="N70" s="46">
        <v>0.42399999999999999</v>
      </c>
      <c r="O70" s="46">
        <v>46.576000000000001</v>
      </c>
    </row>
    <row r="71" spans="2:15" ht="13" x14ac:dyDescent="0.15">
      <c r="B71" s="46">
        <v>8</v>
      </c>
      <c r="D71" s="46">
        <v>15.353999999999999</v>
      </c>
      <c r="E71" s="46">
        <v>66.197000000000003</v>
      </c>
      <c r="F71" s="46">
        <v>17.312000000000001</v>
      </c>
      <c r="G71" s="46">
        <v>90.688000000000002</v>
      </c>
      <c r="H71" s="46">
        <v>209.07</v>
      </c>
      <c r="I71" s="46">
        <v>338.79</v>
      </c>
      <c r="J71" s="46">
        <v>0</v>
      </c>
      <c r="K71" s="46">
        <v>0</v>
      </c>
      <c r="L71" s="46">
        <v>0</v>
      </c>
      <c r="M71" s="46">
        <v>0</v>
      </c>
      <c r="N71" s="46">
        <v>3.5760000000000001</v>
      </c>
      <c r="O71" s="46">
        <v>44.246000000000002</v>
      </c>
    </row>
    <row r="72" spans="2:15" ht="13" x14ac:dyDescent="0.15">
      <c r="B72" s="46">
        <v>9</v>
      </c>
      <c r="D72" s="46">
        <v>17.853999999999999</v>
      </c>
      <c r="E72" s="46">
        <v>67.614000000000004</v>
      </c>
      <c r="F72" s="46">
        <v>15.242000000000001</v>
      </c>
      <c r="G72" s="46">
        <v>121.255</v>
      </c>
      <c r="H72" s="46">
        <v>229.94200000000001</v>
      </c>
      <c r="I72" s="46">
        <v>335.512</v>
      </c>
      <c r="J72" s="46">
        <v>0</v>
      </c>
      <c r="K72" s="46">
        <v>0</v>
      </c>
      <c r="L72" s="46">
        <v>0</v>
      </c>
      <c r="M72" s="46">
        <v>0</v>
      </c>
      <c r="N72" s="46">
        <v>1.153</v>
      </c>
      <c r="O72" s="46">
        <v>51.414999999999999</v>
      </c>
    </row>
    <row r="73" spans="2:15" ht="13" x14ac:dyDescent="0.15">
      <c r="B73" s="46">
        <v>10</v>
      </c>
      <c r="D73" s="46">
        <v>15.592000000000001</v>
      </c>
      <c r="E73" s="46">
        <v>57.387</v>
      </c>
      <c r="F73" s="46">
        <v>12.585000000000001</v>
      </c>
      <c r="G73" s="46">
        <v>103</v>
      </c>
      <c r="H73" s="46">
        <v>57.615000000000002</v>
      </c>
      <c r="I73" s="46">
        <v>341.03199999999998</v>
      </c>
      <c r="J73" s="46">
        <v>0</v>
      </c>
      <c r="K73" s="46">
        <v>0</v>
      </c>
      <c r="L73" s="46">
        <v>0</v>
      </c>
      <c r="M73" s="46">
        <v>0</v>
      </c>
      <c r="N73" s="46">
        <v>1.3220000000000001</v>
      </c>
      <c r="O73" s="46">
        <v>44.862000000000002</v>
      </c>
    </row>
    <row r="74" spans="2:15" ht="13" x14ac:dyDescent="0.15">
      <c r="B74" s="46">
        <v>11</v>
      </c>
      <c r="D74" s="46">
        <v>16.902000000000001</v>
      </c>
      <c r="E74" s="46">
        <v>57.164999999999999</v>
      </c>
      <c r="F74" s="46">
        <v>12.752000000000001</v>
      </c>
      <c r="G74" s="46">
        <v>111.67400000000001</v>
      </c>
      <c r="H74" s="46">
        <v>78.486999999999995</v>
      </c>
      <c r="I74" s="46">
        <v>339.30700000000002</v>
      </c>
      <c r="J74" s="46">
        <v>0</v>
      </c>
      <c r="K74" s="46">
        <v>0</v>
      </c>
      <c r="L74" s="46">
        <v>0</v>
      </c>
      <c r="M74" s="46">
        <v>0</v>
      </c>
      <c r="N74" s="46">
        <v>-0.40600000000000003</v>
      </c>
      <c r="O74" s="46">
        <v>48.646000000000001</v>
      </c>
    </row>
    <row r="75" spans="2:15" ht="13" x14ac:dyDescent="0.15">
      <c r="B75" s="46">
        <v>12</v>
      </c>
      <c r="D75" s="46">
        <v>16.783000000000001</v>
      </c>
      <c r="E75" s="46">
        <v>52.139000000000003</v>
      </c>
      <c r="F75" s="46">
        <v>10.286</v>
      </c>
      <c r="G75" s="46">
        <v>77.370999999999995</v>
      </c>
      <c r="H75" s="46">
        <v>105.22499999999999</v>
      </c>
      <c r="I75" s="46">
        <v>341.20499999999998</v>
      </c>
      <c r="J75" s="46">
        <v>0</v>
      </c>
      <c r="K75" s="46">
        <v>0</v>
      </c>
      <c r="L75" s="46">
        <v>0</v>
      </c>
      <c r="M75" s="46">
        <v>0</v>
      </c>
      <c r="N75" s="46">
        <v>1.637</v>
      </c>
      <c r="O75" s="46">
        <v>48.32</v>
      </c>
    </row>
    <row r="76" spans="2:15" ht="13" x14ac:dyDescent="0.15">
      <c r="B76" s="46">
        <v>13</v>
      </c>
      <c r="D76" s="46">
        <v>16.783000000000001</v>
      </c>
      <c r="E76" s="46">
        <v>57.67</v>
      </c>
      <c r="F76" s="46">
        <v>11</v>
      </c>
      <c r="G76" s="46">
        <v>117.429</v>
      </c>
      <c r="H76" s="46">
        <v>127.65</v>
      </c>
      <c r="I76" s="46">
        <v>337.23700000000002</v>
      </c>
      <c r="J76" s="46">
        <v>0</v>
      </c>
      <c r="K76" s="46">
        <v>0</v>
      </c>
      <c r="L76" s="46">
        <v>0</v>
      </c>
      <c r="M76" s="46">
        <v>0</v>
      </c>
      <c r="N76" s="46">
        <v>2.0449999999999999</v>
      </c>
      <c r="O76" s="46">
        <v>48.331000000000003</v>
      </c>
    </row>
    <row r="77" spans="2:15" ht="13" x14ac:dyDescent="0.15">
      <c r="B77" s="46">
        <v>14</v>
      </c>
      <c r="D77" s="46">
        <v>17.616</v>
      </c>
      <c r="E77" s="46">
        <v>52.889000000000003</v>
      </c>
      <c r="F77" s="46">
        <v>11.898</v>
      </c>
      <c r="G77" s="46">
        <v>78.878</v>
      </c>
      <c r="H77" s="46">
        <v>155.422</v>
      </c>
      <c r="I77" s="46">
        <v>338.96199999999999</v>
      </c>
      <c r="J77" s="46">
        <v>0</v>
      </c>
      <c r="K77" s="46">
        <v>0</v>
      </c>
      <c r="L77" s="46">
        <v>0</v>
      </c>
      <c r="M77" s="46">
        <v>0</v>
      </c>
      <c r="N77" s="46">
        <v>3.504</v>
      </c>
      <c r="O77" s="46">
        <v>50.81</v>
      </c>
    </row>
    <row r="78" spans="2:15" ht="13" x14ac:dyDescent="0.15">
      <c r="B78" s="46">
        <v>15</v>
      </c>
      <c r="D78" s="46">
        <v>16.068000000000001</v>
      </c>
      <c r="E78" s="46">
        <v>60.758000000000003</v>
      </c>
      <c r="F78" s="46">
        <v>15.612</v>
      </c>
      <c r="G78" s="46">
        <v>123</v>
      </c>
      <c r="H78" s="46">
        <v>174.22499999999999</v>
      </c>
      <c r="I78" s="46">
        <v>336.03</v>
      </c>
      <c r="J78" s="46">
        <v>0</v>
      </c>
      <c r="K78" s="46">
        <v>0</v>
      </c>
      <c r="L78" s="46">
        <v>0</v>
      </c>
      <c r="M78" s="46">
        <v>0</v>
      </c>
      <c r="N78" s="46">
        <v>0.85499999999999998</v>
      </c>
      <c r="O78" s="46">
        <v>46.234999999999999</v>
      </c>
    </row>
    <row r="79" spans="2:15" ht="13" x14ac:dyDescent="0.15">
      <c r="B79" s="46">
        <v>16</v>
      </c>
      <c r="D79" s="46">
        <v>15.234999999999999</v>
      </c>
      <c r="E79" s="46">
        <v>58.1</v>
      </c>
      <c r="F79" s="46">
        <v>14.331</v>
      </c>
      <c r="G79" s="46">
        <v>91.866</v>
      </c>
      <c r="H79" s="46">
        <v>201.65199999999999</v>
      </c>
      <c r="I79" s="46">
        <v>337.41</v>
      </c>
      <c r="J79" s="46">
        <v>0</v>
      </c>
      <c r="K79" s="46">
        <v>0</v>
      </c>
      <c r="L79" s="46">
        <v>0</v>
      </c>
      <c r="M79" s="46">
        <v>0</v>
      </c>
      <c r="N79" s="46">
        <v>2.7050000000000001</v>
      </c>
      <c r="O79" s="46">
        <v>43.863999999999997</v>
      </c>
    </row>
    <row r="80" spans="2:15" ht="13" x14ac:dyDescent="0.15">
      <c r="B80" s="46">
        <v>17</v>
      </c>
      <c r="D80" s="46">
        <v>17.734999999999999</v>
      </c>
      <c r="E80" s="46">
        <v>55.835000000000001</v>
      </c>
      <c r="F80" s="46">
        <v>12.154999999999999</v>
      </c>
      <c r="G80" s="46">
        <v>86.459000000000003</v>
      </c>
      <c r="H80" s="46">
        <v>221.83500000000001</v>
      </c>
      <c r="I80" s="46">
        <v>335.85700000000003</v>
      </c>
      <c r="J80" s="46">
        <v>0</v>
      </c>
      <c r="K80" s="46">
        <v>0</v>
      </c>
      <c r="L80" s="46">
        <v>0</v>
      </c>
      <c r="M80" s="46">
        <v>0</v>
      </c>
      <c r="N80" s="46">
        <v>1.161</v>
      </c>
      <c r="O80" s="46">
        <v>51.07</v>
      </c>
    </row>
    <row r="81" spans="2:15" ht="13" x14ac:dyDescent="0.15">
      <c r="B81" s="46">
        <v>18</v>
      </c>
      <c r="D81" s="46">
        <v>15.711</v>
      </c>
      <c r="E81" s="46">
        <v>66.259</v>
      </c>
      <c r="F81" s="46">
        <v>14.611000000000001</v>
      </c>
      <c r="G81" s="46">
        <v>139.405</v>
      </c>
      <c r="H81" s="46">
        <v>50.887</v>
      </c>
      <c r="I81" s="46">
        <v>341.55</v>
      </c>
      <c r="J81" s="46">
        <v>0</v>
      </c>
      <c r="K81" s="46">
        <v>0</v>
      </c>
      <c r="L81" s="46">
        <v>0</v>
      </c>
      <c r="M81" s="46">
        <v>0</v>
      </c>
      <c r="N81" s="46">
        <v>0.875</v>
      </c>
      <c r="O81" s="46">
        <v>45.2</v>
      </c>
    </row>
    <row r="82" spans="2:15" ht="13" x14ac:dyDescent="0.15">
      <c r="B82" s="46">
        <v>19</v>
      </c>
      <c r="D82" s="46">
        <v>17.497</v>
      </c>
      <c r="E82" s="46">
        <v>61.9</v>
      </c>
      <c r="F82" s="46">
        <v>11.753</v>
      </c>
      <c r="G82" s="46">
        <v>88</v>
      </c>
      <c r="H82" s="46">
        <v>71.760000000000005</v>
      </c>
      <c r="I82" s="46">
        <v>341.89499999999998</v>
      </c>
      <c r="J82" s="46">
        <v>0</v>
      </c>
      <c r="K82" s="46">
        <v>0</v>
      </c>
      <c r="L82" s="46">
        <v>0</v>
      </c>
      <c r="M82" s="46">
        <v>0</v>
      </c>
      <c r="N82" s="46">
        <v>3.1360000000000001</v>
      </c>
      <c r="O82" s="46">
        <v>50.445999999999998</v>
      </c>
    </row>
    <row r="83" spans="2:15" ht="13" x14ac:dyDescent="0.15">
      <c r="B83" s="46">
        <v>20</v>
      </c>
      <c r="D83" s="46">
        <v>16.663</v>
      </c>
      <c r="E83" s="46">
        <v>62.936999999999998</v>
      </c>
      <c r="F83" s="46">
        <v>11.324</v>
      </c>
      <c r="G83" s="46">
        <v>129.511</v>
      </c>
      <c r="H83" s="46">
        <v>98.497</v>
      </c>
      <c r="I83" s="46">
        <v>339.65199999999999</v>
      </c>
      <c r="J83" s="46">
        <v>0</v>
      </c>
      <c r="K83" s="46">
        <v>0</v>
      </c>
      <c r="L83" s="46">
        <v>0</v>
      </c>
      <c r="M83" s="46">
        <v>0</v>
      </c>
      <c r="N83" s="46">
        <v>2.06</v>
      </c>
      <c r="O83" s="46">
        <v>47.985999999999997</v>
      </c>
    </row>
    <row r="84" spans="2:15" ht="13" x14ac:dyDescent="0.15">
      <c r="B84" s="46">
        <v>21</v>
      </c>
      <c r="D84" s="46">
        <v>16.902000000000001</v>
      </c>
      <c r="E84" s="46">
        <v>60.515000000000001</v>
      </c>
      <c r="F84" s="46">
        <v>14.759</v>
      </c>
      <c r="G84" s="46">
        <v>86</v>
      </c>
      <c r="H84" s="46">
        <v>120.922</v>
      </c>
      <c r="I84" s="46">
        <v>340.86</v>
      </c>
      <c r="J84" s="46">
        <v>0</v>
      </c>
      <c r="K84" s="46">
        <v>0</v>
      </c>
      <c r="L84" s="46">
        <v>0</v>
      </c>
      <c r="M84" s="46">
        <v>0</v>
      </c>
      <c r="N84" s="46">
        <v>3.2469999999999999</v>
      </c>
      <c r="O84" s="46">
        <v>48.722999999999999</v>
      </c>
    </row>
    <row r="85" spans="2:15" ht="13" x14ac:dyDescent="0.15">
      <c r="B85" s="46">
        <v>22</v>
      </c>
      <c r="D85" s="46">
        <v>17.734999999999999</v>
      </c>
      <c r="E85" s="46">
        <v>64.646000000000001</v>
      </c>
      <c r="F85" s="46">
        <v>14.284000000000001</v>
      </c>
      <c r="G85" s="46">
        <v>139.21600000000001</v>
      </c>
      <c r="H85" s="46">
        <v>147.66</v>
      </c>
      <c r="I85" s="46">
        <v>338.61700000000002</v>
      </c>
      <c r="J85" s="46">
        <v>0</v>
      </c>
      <c r="K85" s="46">
        <v>0</v>
      </c>
      <c r="L85" s="46">
        <v>0</v>
      </c>
      <c r="M85" s="46">
        <v>0</v>
      </c>
      <c r="N85" s="46">
        <v>-1.161</v>
      </c>
      <c r="O85" s="46">
        <v>51.07</v>
      </c>
    </row>
    <row r="86" spans="2:15" ht="13" x14ac:dyDescent="0.15">
      <c r="B86" s="46">
        <v>23</v>
      </c>
      <c r="D86" s="46">
        <v>15.949</v>
      </c>
      <c r="E86" s="46">
        <v>66.099999999999994</v>
      </c>
      <c r="F86" s="46">
        <v>17.12</v>
      </c>
      <c r="G86" s="46">
        <v>113.173</v>
      </c>
      <c r="H86" s="46">
        <v>167.15199999999999</v>
      </c>
      <c r="I86" s="46">
        <v>338.44499999999999</v>
      </c>
      <c r="J86" s="46">
        <v>0</v>
      </c>
      <c r="K86" s="46">
        <v>0</v>
      </c>
      <c r="L86" s="46">
        <v>0</v>
      </c>
      <c r="M86" s="46">
        <v>0</v>
      </c>
      <c r="N86" s="46">
        <v>2.5830000000000002</v>
      </c>
      <c r="O86" s="46">
        <v>45.932000000000002</v>
      </c>
    </row>
    <row r="87" spans="2:15" ht="13" x14ac:dyDescent="0.15">
      <c r="B87" s="46">
        <v>24</v>
      </c>
      <c r="D87" s="46">
        <v>15.711</v>
      </c>
      <c r="E87" s="46">
        <v>67.082999999999998</v>
      </c>
      <c r="F87" s="46">
        <v>15</v>
      </c>
      <c r="G87" s="46">
        <v>130</v>
      </c>
      <c r="H87" s="46">
        <v>195.09700000000001</v>
      </c>
      <c r="I87" s="46">
        <v>336.375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45.195</v>
      </c>
    </row>
    <row r="88" spans="2:15" ht="13" x14ac:dyDescent="0.15">
      <c r="B88" s="46">
        <v>25</v>
      </c>
      <c r="D88" s="46">
        <v>17.497</v>
      </c>
      <c r="E88" s="46">
        <v>64.010999999999996</v>
      </c>
      <c r="F88" s="46">
        <v>13.329000000000001</v>
      </c>
      <c r="G88" s="46">
        <v>101.521</v>
      </c>
      <c r="H88" s="46">
        <v>214.59</v>
      </c>
      <c r="I88" s="46">
        <v>337.41</v>
      </c>
      <c r="J88" s="46">
        <v>0</v>
      </c>
      <c r="K88" s="46">
        <v>0</v>
      </c>
      <c r="L88" s="46">
        <v>0</v>
      </c>
      <c r="M88" s="46">
        <v>0</v>
      </c>
      <c r="N88" s="46">
        <v>3.9180000000000001</v>
      </c>
      <c r="O88" s="46">
        <v>50.488</v>
      </c>
    </row>
    <row r="89" spans="2:15" ht="13" x14ac:dyDescent="0.15">
      <c r="B89" s="46">
        <v>26</v>
      </c>
      <c r="D89" s="46">
        <v>16.187000000000001</v>
      </c>
      <c r="E89" s="46">
        <v>60.231999999999999</v>
      </c>
      <c r="F89" s="46">
        <v>13.888999999999999</v>
      </c>
      <c r="G89" s="46">
        <v>91.926000000000002</v>
      </c>
      <c r="H89" s="46">
        <v>44.677</v>
      </c>
      <c r="I89" s="46">
        <v>343.447</v>
      </c>
      <c r="J89" s="46">
        <v>0</v>
      </c>
      <c r="K89" s="46">
        <v>0</v>
      </c>
      <c r="L89" s="46">
        <v>0</v>
      </c>
      <c r="M89" s="46">
        <v>0</v>
      </c>
      <c r="N89" s="46">
        <v>2.121</v>
      </c>
      <c r="O89" s="46">
        <v>46.606999999999999</v>
      </c>
    </row>
    <row r="90" spans="2:15" ht="13" x14ac:dyDescent="0.15">
      <c r="B90" s="46">
        <v>27</v>
      </c>
      <c r="D90" s="46">
        <v>16.902000000000001</v>
      </c>
      <c r="E90" s="46">
        <v>63.078000000000003</v>
      </c>
      <c r="F90" s="46">
        <v>12.255000000000001</v>
      </c>
      <c r="G90" s="46">
        <v>125.83</v>
      </c>
      <c r="H90" s="46">
        <v>64.343000000000004</v>
      </c>
      <c r="I90" s="46">
        <v>341.03199999999998</v>
      </c>
      <c r="J90" s="46">
        <v>0</v>
      </c>
      <c r="K90" s="46">
        <v>0</v>
      </c>
      <c r="L90" s="46">
        <v>0</v>
      </c>
      <c r="M90" s="46">
        <v>0</v>
      </c>
      <c r="N90" s="46">
        <v>1.2190000000000001</v>
      </c>
      <c r="O90" s="46">
        <v>48.655999999999999</v>
      </c>
    </row>
    <row r="91" spans="2:15" ht="13" x14ac:dyDescent="0.15">
      <c r="B91" s="46">
        <v>28</v>
      </c>
      <c r="D91" s="46">
        <v>16.544</v>
      </c>
      <c r="E91" s="46">
        <v>58.597999999999999</v>
      </c>
      <c r="F91" s="46">
        <v>10.855</v>
      </c>
      <c r="G91" s="46">
        <v>90.522000000000006</v>
      </c>
      <c r="H91" s="46">
        <v>90.734999999999999</v>
      </c>
      <c r="I91" s="46">
        <v>341.55</v>
      </c>
      <c r="J91" s="46">
        <v>0</v>
      </c>
      <c r="K91" s="46">
        <v>0</v>
      </c>
      <c r="L91" s="46">
        <v>0</v>
      </c>
      <c r="M91" s="46">
        <v>0</v>
      </c>
      <c r="N91" s="46">
        <v>3.3180000000000001</v>
      </c>
      <c r="O91" s="46">
        <v>47.69</v>
      </c>
    </row>
    <row r="92" spans="2:15" ht="13" x14ac:dyDescent="0.15">
      <c r="B92" s="46">
        <v>29</v>
      </c>
      <c r="D92" s="46">
        <v>17.378</v>
      </c>
      <c r="E92" s="46">
        <v>63.225000000000001</v>
      </c>
      <c r="F92" s="46">
        <v>14.379</v>
      </c>
      <c r="G92" s="46">
        <v>134.27600000000001</v>
      </c>
      <c r="H92" s="46">
        <v>112.98699999999999</v>
      </c>
      <c r="I92" s="46">
        <v>339.48</v>
      </c>
      <c r="J92" s="46">
        <v>0</v>
      </c>
      <c r="K92" s="46">
        <v>0</v>
      </c>
      <c r="L92" s="46">
        <v>0</v>
      </c>
      <c r="M92" s="46">
        <v>0</v>
      </c>
      <c r="N92" s="46">
        <v>1.58</v>
      </c>
      <c r="O92" s="46">
        <v>50.043999999999997</v>
      </c>
    </row>
    <row r="93" spans="2:15" ht="13" x14ac:dyDescent="0.15">
      <c r="B93" s="46">
        <v>30</v>
      </c>
      <c r="D93" s="46">
        <v>17.972999999999999</v>
      </c>
      <c r="E93" s="46">
        <v>55.731000000000002</v>
      </c>
      <c r="F93" s="46">
        <v>14</v>
      </c>
      <c r="G93" s="46">
        <v>84.84</v>
      </c>
      <c r="H93" s="46">
        <v>140.41499999999999</v>
      </c>
      <c r="I93" s="46">
        <v>341.55</v>
      </c>
      <c r="J93" s="46">
        <v>0</v>
      </c>
      <c r="K93" s="46">
        <v>0</v>
      </c>
      <c r="L93" s="46">
        <v>0</v>
      </c>
      <c r="M93" s="46">
        <v>0</v>
      </c>
      <c r="N93" s="46">
        <v>2.2909999999999999</v>
      </c>
      <c r="O93" s="46">
        <v>51.790999999999997</v>
      </c>
    </row>
    <row r="94" spans="2:15" ht="13" x14ac:dyDescent="0.15">
      <c r="B94" s="46">
        <v>31</v>
      </c>
      <c r="D94" s="46">
        <v>15.711</v>
      </c>
      <c r="E94" s="46">
        <v>64.971000000000004</v>
      </c>
      <c r="F94" s="46">
        <v>14.183</v>
      </c>
      <c r="G94" s="46">
        <v>128</v>
      </c>
      <c r="H94" s="46">
        <v>159.90700000000001</v>
      </c>
      <c r="I94" s="46">
        <v>337.065</v>
      </c>
      <c r="J94" s="46">
        <v>0</v>
      </c>
      <c r="K94" s="46">
        <v>0</v>
      </c>
      <c r="L94" s="46">
        <v>0</v>
      </c>
      <c r="M94" s="46">
        <v>0</v>
      </c>
      <c r="N94" s="46">
        <v>2.6219999999999999</v>
      </c>
      <c r="O94" s="46">
        <v>45.241999999999997</v>
      </c>
    </row>
    <row r="95" spans="2:15" ht="13" x14ac:dyDescent="0.15">
      <c r="B95" s="46">
        <v>32</v>
      </c>
      <c r="D95" s="46">
        <v>16.306000000000001</v>
      </c>
      <c r="E95" s="46">
        <v>61.53</v>
      </c>
      <c r="F95" s="46">
        <v>12.324</v>
      </c>
      <c r="G95" s="46">
        <v>85.61</v>
      </c>
      <c r="H95" s="46">
        <v>188.02500000000001</v>
      </c>
      <c r="I95" s="46">
        <v>340.34199999999998</v>
      </c>
      <c r="J95" s="46">
        <v>0</v>
      </c>
      <c r="K95" s="46">
        <v>0</v>
      </c>
      <c r="L95" s="46">
        <v>0</v>
      </c>
      <c r="M95" s="46">
        <v>0</v>
      </c>
      <c r="N95" s="46">
        <v>0.42099999999999999</v>
      </c>
      <c r="O95" s="46">
        <v>46.920999999999999</v>
      </c>
    </row>
    <row r="96" spans="2:15" ht="13" x14ac:dyDescent="0.15">
      <c r="B96" s="46">
        <v>33</v>
      </c>
      <c r="D96" s="46">
        <v>17.378</v>
      </c>
      <c r="E96" s="46">
        <v>64.376000000000005</v>
      </c>
      <c r="F96" s="46">
        <v>13.634</v>
      </c>
      <c r="G96" s="46">
        <v>112.76600000000001</v>
      </c>
      <c r="H96" s="46">
        <v>207.517</v>
      </c>
      <c r="I96" s="46">
        <v>336.54700000000003</v>
      </c>
      <c r="J96" s="46">
        <v>0</v>
      </c>
      <c r="K96" s="46">
        <v>0</v>
      </c>
      <c r="L96" s="46">
        <v>0</v>
      </c>
      <c r="M96" s="46">
        <v>0</v>
      </c>
      <c r="N96" s="46">
        <v>0.39500000000000002</v>
      </c>
      <c r="O96" s="46">
        <v>50.026000000000003</v>
      </c>
    </row>
    <row r="97" spans="2:15" ht="13" x14ac:dyDescent="0.15">
      <c r="B97" s="46">
        <v>34</v>
      </c>
      <c r="D97" s="46">
        <v>16.306000000000001</v>
      </c>
      <c r="E97" s="46">
        <v>66.433999999999997</v>
      </c>
      <c r="F97" s="46">
        <v>0</v>
      </c>
      <c r="G97" s="46">
        <v>112.25</v>
      </c>
      <c r="H97" s="46">
        <v>36.914999999999999</v>
      </c>
      <c r="I97" s="46">
        <v>343.447</v>
      </c>
      <c r="J97" s="46">
        <v>0</v>
      </c>
      <c r="K97" s="46">
        <v>0</v>
      </c>
      <c r="L97" s="46">
        <v>0</v>
      </c>
      <c r="M97" s="46">
        <v>0</v>
      </c>
      <c r="N97" s="46">
        <v>3.786</v>
      </c>
      <c r="O97" s="46">
        <v>47.023000000000003</v>
      </c>
    </row>
    <row r="98" spans="2:15" ht="13" x14ac:dyDescent="0.15">
      <c r="B98" s="46">
        <v>35</v>
      </c>
      <c r="D98" s="46">
        <v>17.021000000000001</v>
      </c>
      <c r="E98" s="46">
        <v>71.001000000000005</v>
      </c>
      <c r="F98" s="46">
        <v>12.845000000000001</v>
      </c>
      <c r="G98" s="46">
        <v>183.761</v>
      </c>
      <c r="H98" s="46">
        <v>56.58</v>
      </c>
      <c r="I98" s="46">
        <v>341.72199999999998</v>
      </c>
      <c r="J98" s="46">
        <v>0</v>
      </c>
      <c r="K98" s="46">
        <v>0</v>
      </c>
      <c r="L98" s="46">
        <v>0</v>
      </c>
      <c r="M98" s="46">
        <v>0</v>
      </c>
      <c r="N98" s="46">
        <v>2.0169999999999999</v>
      </c>
      <c r="O98" s="46">
        <v>49.02</v>
      </c>
    </row>
    <row r="99" spans="2:15" ht="13" x14ac:dyDescent="0.15">
      <c r="B99" s="46">
        <v>36</v>
      </c>
      <c r="D99" s="46">
        <v>16.187000000000001</v>
      </c>
      <c r="E99" s="46">
        <v>65.637</v>
      </c>
      <c r="F99" s="46">
        <v>13.259</v>
      </c>
      <c r="G99" s="46">
        <v>98.444000000000003</v>
      </c>
      <c r="H99" s="46">
        <v>84.007000000000005</v>
      </c>
      <c r="I99" s="46">
        <v>342.41199999999998</v>
      </c>
      <c r="J99" s="46">
        <v>0</v>
      </c>
      <c r="K99" s="46">
        <v>0</v>
      </c>
      <c r="L99" s="46">
        <v>0</v>
      </c>
      <c r="M99" s="46">
        <v>0</v>
      </c>
      <c r="N99" s="46">
        <v>2.121</v>
      </c>
      <c r="O99" s="46">
        <v>46.606999999999999</v>
      </c>
    </row>
    <row r="100" spans="2:15" ht="13" x14ac:dyDescent="0.15">
      <c r="B100" s="46">
        <v>37</v>
      </c>
      <c r="D100" s="46">
        <v>17.616</v>
      </c>
      <c r="E100" s="46">
        <v>70.168999999999997</v>
      </c>
      <c r="F100" s="46">
        <v>15</v>
      </c>
      <c r="G100" s="46">
        <v>163</v>
      </c>
      <c r="H100" s="46">
        <v>105.742</v>
      </c>
      <c r="I100" s="46">
        <v>339.48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50.715000000000003</v>
      </c>
    </row>
    <row r="101" spans="2:15" ht="13" x14ac:dyDescent="0.15">
      <c r="B101" s="46">
        <v>38</v>
      </c>
      <c r="D101" s="46">
        <v>17.378</v>
      </c>
      <c r="E101" s="46">
        <v>66.186999999999998</v>
      </c>
      <c r="F101" s="46">
        <v>14.207000000000001</v>
      </c>
      <c r="G101" s="46">
        <v>108.276</v>
      </c>
      <c r="H101" s="46">
        <v>132.30699999999999</v>
      </c>
      <c r="I101" s="46">
        <v>340.17</v>
      </c>
      <c r="J101" s="46">
        <v>0</v>
      </c>
      <c r="K101" s="46">
        <v>0</v>
      </c>
      <c r="L101" s="46">
        <v>0</v>
      </c>
      <c r="M101" s="46">
        <v>0</v>
      </c>
      <c r="N101" s="46">
        <v>3.9449999999999998</v>
      </c>
      <c r="O101" s="46">
        <v>50.143999999999998</v>
      </c>
    </row>
    <row r="102" spans="2:15" ht="13" x14ac:dyDescent="0.15">
      <c r="B102" s="46">
        <v>39</v>
      </c>
      <c r="D102" s="46">
        <v>16.187000000000001</v>
      </c>
      <c r="E102" s="46">
        <v>62.887</v>
      </c>
      <c r="F102" s="46">
        <v>14</v>
      </c>
      <c r="G102" s="46">
        <v>97</v>
      </c>
      <c r="H102" s="46">
        <v>153.352</v>
      </c>
      <c r="I102" s="46">
        <v>343.27499999999998</v>
      </c>
      <c r="J102" s="46">
        <v>0</v>
      </c>
      <c r="K102" s="46">
        <v>0</v>
      </c>
      <c r="L102" s="46">
        <v>0</v>
      </c>
      <c r="M102" s="46">
        <v>0</v>
      </c>
      <c r="N102" s="46">
        <v>0.84899999999999998</v>
      </c>
      <c r="O102" s="46">
        <v>46.58</v>
      </c>
    </row>
    <row r="103" spans="2:15" ht="13" x14ac:dyDescent="0.15">
      <c r="B103" s="46">
        <v>40</v>
      </c>
      <c r="D103" s="46">
        <v>15.949</v>
      </c>
      <c r="E103" s="46">
        <v>70.441999999999993</v>
      </c>
      <c r="F103" s="46">
        <v>15.901999999999999</v>
      </c>
      <c r="G103" s="46">
        <v>133.43600000000001</v>
      </c>
      <c r="H103" s="46">
        <v>45.712000000000003</v>
      </c>
      <c r="I103" s="46">
        <v>343.10199999999998</v>
      </c>
      <c r="J103" s="46">
        <v>0</v>
      </c>
      <c r="K103" s="46">
        <v>0</v>
      </c>
      <c r="L103" s="46">
        <v>0</v>
      </c>
      <c r="M103" s="46">
        <v>0</v>
      </c>
      <c r="N103" s="46">
        <v>2.153</v>
      </c>
      <c r="O103" s="46">
        <v>45.917000000000002</v>
      </c>
    </row>
    <row r="104" spans="2:15" ht="13" x14ac:dyDescent="0.15">
      <c r="B104" s="46">
        <v>41</v>
      </c>
      <c r="D104" s="46">
        <v>17.616</v>
      </c>
      <c r="E104" s="46">
        <v>72.846000000000004</v>
      </c>
      <c r="F104" s="46">
        <v>14.917999999999999</v>
      </c>
      <c r="G104" s="46">
        <v>180.102</v>
      </c>
      <c r="H104" s="46">
        <v>66.066999999999993</v>
      </c>
      <c r="I104" s="46">
        <v>340.68799999999999</v>
      </c>
      <c r="J104" s="46">
        <v>0</v>
      </c>
      <c r="K104" s="46">
        <v>0</v>
      </c>
      <c r="L104" s="46">
        <v>0</v>
      </c>
      <c r="M104" s="46">
        <v>0</v>
      </c>
      <c r="N104" s="46">
        <v>3.504</v>
      </c>
      <c r="O104" s="46">
        <v>50.81</v>
      </c>
    </row>
    <row r="105" spans="2:15" ht="13" x14ac:dyDescent="0.15">
      <c r="B105" s="46">
        <v>42</v>
      </c>
      <c r="D105" s="46">
        <v>16.663</v>
      </c>
      <c r="E105" s="46">
        <v>62.030999999999999</v>
      </c>
      <c r="F105" s="46">
        <v>12.05</v>
      </c>
      <c r="G105" s="46">
        <v>100.92100000000001</v>
      </c>
      <c r="H105" s="46">
        <v>93.667000000000002</v>
      </c>
      <c r="I105" s="46">
        <v>343.27499999999998</v>
      </c>
      <c r="J105" s="46">
        <v>0</v>
      </c>
      <c r="K105" s="46">
        <v>0</v>
      </c>
      <c r="L105" s="46">
        <v>0</v>
      </c>
      <c r="M105" s="46">
        <v>0</v>
      </c>
      <c r="N105" s="46">
        <v>1.6479999999999999</v>
      </c>
      <c r="O105" s="46">
        <v>47.975000000000001</v>
      </c>
    </row>
    <row r="106" spans="2:15" ht="13" x14ac:dyDescent="0.15">
      <c r="B106" s="46">
        <v>43</v>
      </c>
      <c r="D106" s="46">
        <v>17.616</v>
      </c>
      <c r="E106" s="46">
        <v>70.844999999999999</v>
      </c>
      <c r="F106" s="46">
        <v>13.265000000000001</v>
      </c>
      <c r="G106" s="46">
        <v>159.69399999999999</v>
      </c>
      <c r="H106" s="46">
        <v>115.057</v>
      </c>
      <c r="I106" s="46">
        <v>339.99700000000001</v>
      </c>
      <c r="J106" s="46">
        <v>0</v>
      </c>
      <c r="K106" s="46">
        <v>0</v>
      </c>
      <c r="L106" s="46">
        <v>0</v>
      </c>
      <c r="M106" s="46">
        <v>0</v>
      </c>
      <c r="N106" s="46">
        <v>1.169</v>
      </c>
      <c r="O106" s="46">
        <v>50.725999999999999</v>
      </c>
    </row>
    <row r="107" spans="2:15" ht="13" x14ac:dyDescent="0.15">
      <c r="B107" s="46">
        <v>44</v>
      </c>
      <c r="D107" s="46">
        <v>17.378</v>
      </c>
      <c r="E107" s="46">
        <v>63.662999999999997</v>
      </c>
      <c r="F107" s="46">
        <v>13.71</v>
      </c>
      <c r="G107" s="46">
        <v>94.537999999999997</v>
      </c>
      <c r="H107" s="46">
        <v>142.31200000000001</v>
      </c>
      <c r="I107" s="46">
        <v>341.55</v>
      </c>
      <c r="J107" s="46">
        <v>0</v>
      </c>
      <c r="K107" s="46">
        <v>0</v>
      </c>
      <c r="L107" s="46">
        <v>0</v>
      </c>
      <c r="M107" s="46">
        <v>0</v>
      </c>
      <c r="N107" s="46">
        <v>2.37</v>
      </c>
      <c r="O107" s="46">
        <v>50.067999999999998</v>
      </c>
    </row>
    <row r="108" spans="2:15" ht="13" x14ac:dyDescent="0.15">
      <c r="B108" s="46">
        <v>45</v>
      </c>
      <c r="D108" s="46">
        <v>15.711</v>
      </c>
      <c r="E108" s="46">
        <v>73.641000000000005</v>
      </c>
      <c r="F108" s="46">
        <v>16</v>
      </c>
      <c r="G108" s="46">
        <v>159.29</v>
      </c>
      <c r="H108" s="46">
        <v>162.322</v>
      </c>
      <c r="I108" s="46">
        <v>338.61700000000002</v>
      </c>
      <c r="J108" s="46">
        <v>0</v>
      </c>
      <c r="K108" s="46">
        <v>0</v>
      </c>
      <c r="L108" s="46">
        <v>0</v>
      </c>
      <c r="M108" s="46">
        <v>0</v>
      </c>
      <c r="N108" s="46">
        <v>2.1859999999999999</v>
      </c>
      <c r="O108" s="46">
        <v>45.228000000000002</v>
      </c>
    </row>
    <row r="109" spans="2:15" ht="13" x14ac:dyDescent="0.15">
      <c r="B109" s="46">
        <v>46</v>
      </c>
      <c r="D109" s="46">
        <v>16.306000000000001</v>
      </c>
      <c r="E109" s="46">
        <v>67.006</v>
      </c>
      <c r="F109" s="46">
        <v>14.206</v>
      </c>
      <c r="G109" s="46">
        <v>94.441000000000003</v>
      </c>
      <c r="H109" s="46">
        <v>190.44</v>
      </c>
      <c r="I109" s="46">
        <v>341.03199999999998</v>
      </c>
      <c r="J109" s="46">
        <v>0</v>
      </c>
      <c r="K109" s="46">
        <v>0</v>
      </c>
      <c r="L109" s="46">
        <v>0</v>
      </c>
      <c r="M109" s="46">
        <v>0</v>
      </c>
      <c r="N109" s="46">
        <v>2.1059999999999999</v>
      </c>
      <c r="O109" s="46">
        <v>46.951999999999998</v>
      </c>
    </row>
    <row r="110" spans="2:15" ht="13" x14ac:dyDescent="0.15">
      <c r="B110" s="46">
        <v>47</v>
      </c>
      <c r="D110" s="46">
        <v>17.378</v>
      </c>
      <c r="E110" s="46">
        <v>72.247</v>
      </c>
      <c r="F110" s="46">
        <v>14.303000000000001</v>
      </c>
      <c r="G110" s="46">
        <v>136.49700000000001</v>
      </c>
      <c r="H110" s="46">
        <v>209.58699999999999</v>
      </c>
      <c r="I110" s="46">
        <v>336.72</v>
      </c>
      <c r="J110" s="46">
        <v>0</v>
      </c>
      <c r="K110" s="46">
        <v>0</v>
      </c>
      <c r="L110" s="46">
        <v>0</v>
      </c>
      <c r="M110" s="46">
        <v>0</v>
      </c>
      <c r="N110" s="46">
        <v>4.7309999999999999</v>
      </c>
      <c r="O110" s="46">
        <v>50.195999999999998</v>
      </c>
    </row>
    <row r="111" spans="2:15" ht="13" x14ac:dyDescent="0.15">
      <c r="B111" s="46">
        <v>48</v>
      </c>
      <c r="D111" s="46">
        <v>16.068000000000001</v>
      </c>
      <c r="E111" s="46">
        <v>68.997</v>
      </c>
      <c r="F111" s="46">
        <v>13.760999999999999</v>
      </c>
      <c r="G111" s="46">
        <v>199.43299999999999</v>
      </c>
      <c r="H111" s="46">
        <v>39.674999999999997</v>
      </c>
      <c r="I111" s="46">
        <v>341.20499999999998</v>
      </c>
      <c r="J111" s="46">
        <v>0</v>
      </c>
      <c r="K111" s="46">
        <v>0</v>
      </c>
      <c r="L111" s="46">
        <v>0</v>
      </c>
      <c r="M111" s="46">
        <v>0</v>
      </c>
      <c r="N111" s="46">
        <v>1.71</v>
      </c>
      <c r="O111" s="46">
        <v>46.250999999999998</v>
      </c>
    </row>
    <row r="112" spans="2:15" ht="13" x14ac:dyDescent="0.15">
      <c r="B112" s="46">
        <v>49</v>
      </c>
      <c r="D112" s="46">
        <v>17.616</v>
      </c>
      <c r="E112" s="46">
        <v>60.250999999999998</v>
      </c>
      <c r="F112" s="46">
        <v>10.327</v>
      </c>
      <c r="G112" s="46">
        <v>92</v>
      </c>
      <c r="H112" s="46">
        <v>58.822000000000003</v>
      </c>
      <c r="I112" s="46">
        <v>343.96499999999997</v>
      </c>
      <c r="J112" s="46">
        <v>0</v>
      </c>
      <c r="K112" s="46">
        <v>0</v>
      </c>
      <c r="L112" s="46">
        <v>0</v>
      </c>
      <c r="M112" s="46">
        <v>0</v>
      </c>
      <c r="N112" s="46">
        <v>2.3370000000000002</v>
      </c>
      <c r="O112" s="46">
        <v>50.756999999999998</v>
      </c>
    </row>
    <row r="113" spans="1:15" ht="13" x14ac:dyDescent="0.15">
      <c r="B113" s="46">
        <v>50</v>
      </c>
      <c r="D113" s="46">
        <v>16.663</v>
      </c>
      <c r="E113" s="46">
        <v>57.631999999999998</v>
      </c>
      <c r="F113" s="46">
        <v>12.439</v>
      </c>
      <c r="G113" s="46">
        <v>93.251999999999995</v>
      </c>
      <c r="H113" s="46">
        <v>87.111999999999995</v>
      </c>
      <c r="I113" s="46">
        <v>336.03</v>
      </c>
      <c r="J113" s="46">
        <v>0</v>
      </c>
      <c r="K113" s="46">
        <v>0</v>
      </c>
      <c r="L113" s="46">
        <v>0</v>
      </c>
      <c r="M113" s="46">
        <v>0</v>
      </c>
      <c r="N113" s="46">
        <v>2.472</v>
      </c>
      <c r="O113" s="46">
        <v>48</v>
      </c>
    </row>
    <row r="114" spans="1:15" ht="13" x14ac:dyDescent="0.15">
      <c r="B114" s="46">
        <v>51</v>
      </c>
      <c r="D114" s="46">
        <v>17.259</v>
      </c>
      <c r="E114" s="46">
        <v>57.088000000000001</v>
      </c>
      <c r="F114" s="46">
        <v>12.146000000000001</v>
      </c>
      <c r="G114" s="46">
        <v>95</v>
      </c>
      <c r="H114" s="46">
        <v>108.33</v>
      </c>
      <c r="I114" s="46">
        <v>342.75700000000001</v>
      </c>
      <c r="J114" s="46">
        <v>0</v>
      </c>
      <c r="K114" s="46">
        <v>0</v>
      </c>
      <c r="L114" s="46">
        <v>0</v>
      </c>
      <c r="M114" s="46">
        <v>0</v>
      </c>
      <c r="N114" s="46">
        <v>1.9890000000000001</v>
      </c>
      <c r="O114" s="46">
        <v>49.71</v>
      </c>
    </row>
    <row r="115" spans="1:15" ht="13" x14ac:dyDescent="0.15">
      <c r="B115" s="46">
        <v>52</v>
      </c>
      <c r="C115" s="46" t="s">
        <v>65</v>
      </c>
      <c r="D115" s="46">
        <v>16.745000000000001</v>
      </c>
      <c r="E115" s="46">
        <v>63.95</v>
      </c>
      <c r="F115" s="46">
        <v>13.536</v>
      </c>
      <c r="G115" s="46">
        <v>115.535</v>
      </c>
      <c r="H115" s="46">
        <v>123.61799999999999</v>
      </c>
      <c r="I115" s="46">
        <v>339.923</v>
      </c>
      <c r="J115" s="46">
        <v>0</v>
      </c>
      <c r="K115" s="46">
        <v>0</v>
      </c>
      <c r="L115" s="46">
        <v>0</v>
      </c>
      <c r="M115" s="46">
        <v>0</v>
      </c>
      <c r="N115" s="46">
        <v>1.968</v>
      </c>
      <c r="O115" s="46">
        <v>48.232999999999997</v>
      </c>
    </row>
    <row r="116" spans="1:15" ht="13" x14ac:dyDescent="0.15">
      <c r="B116" s="46">
        <v>53</v>
      </c>
      <c r="C116" s="46" t="s">
        <v>76</v>
      </c>
      <c r="D116" s="46">
        <v>0.74</v>
      </c>
      <c r="E116" s="46">
        <v>5.2409999999999997</v>
      </c>
      <c r="F116" s="46">
        <v>2.5979999999999999</v>
      </c>
      <c r="G116" s="46">
        <v>28.495999999999999</v>
      </c>
      <c r="H116" s="46">
        <v>56.92</v>
      </c>
      <c r="I116" s="46">
        <v>2.331</v>
      </c>
      <c r="J116" s="46">
        <v>0</v>
      </c>
      <c r="K116" s="46">
        <v>0</v>
      </c>
      <c r="L116" s="46">
        <v>0</v>
      </c>
      <c r="M116" s="46">
        <v>0</v>
      </c>
      <c r="N116" s="46">
        <v>1.3009999999999999</v>
      </c>
      <c r="O116" s="46">
        <v>2.1509999999999998</v>
      </c>
    </row>
    <row r="117" spans="1:15" ht="13" x14ac:dyDescent="0.15">
      <c r="B117" s="46">
        <v>54</v>
      </c>
      <c r="C117" s="46" t="s">
        <v>66</v>
      </c>
      <c r="D117" s="46">
        <v>15.234999999999999</v>
      </c>
      <c r="E117" s="46">
        <v>52.139000000000003</v>
      </c>
      <c r="F117" s="46">
        <v>0</v>
      </c>
      <c r="G117" s="46">
        <v>77.370999999999995</v>
      </c>
      <c r="H117" s="46">
        <v>36.914999999999999</v>
      </c>
      <c r="I117" s="46">
        <v>335.512</v>
      </c>
      <c r="J117" s="46">
        <v>0</v>
      </c>
      <c r="K117" s="46">
        <v>0</v>
      </c>
      <c r="L117" s="46">
        <v>0</v>
      </c>
      <c r="M117" s="46">
        <v>0</v>
      </c>
      <c r="N117" s="46">
        <v>-1.161</v>
      </c>
      <c r="O117" s="46">
        <v>43.863999999999997</v>
      </c>
    </row>
    <row r="118" spans="1:15" ht="13" x14ac:dyDescent="0.15">
      <c r="B118" s="46">
        <v>55</v>
      </c>
      <c r="C118" s="46" t="s">
        <v>67</v>
      </c>
      <c r="D118" s="46">
        <v>17.972999999999999</v>
      </c>
      <c r="E118" s="46">
        <v>73.641000000000005</v>
      </c>
      <c r="F118" s="46">
        <v>18.326000000000001</v>
      </c>
      <c r="G118" s="46">
        <v>199.43299999999999</v>
      </c>
      <c r="H118" s="46">
        <v>229.94200000000001</v>
      </c>
      <c r="I118" s="46">
        <v>343.96499999999997</v>
      </c>
      <c r="J118" s="46">
        <v>0</v>
      </c>
      <c r="K118" s="46">
        <v>0</v>
      </c>
      <c r="L118" s="46">
        <v>0</v>
      </c>
      <c r="M118" s="46">
        <v>0</v>
      </c>
      <c r="N118" s="46">
        <v>4.7309999999999999</v>
      </c>
      <c r="O118" s="46">
        <v>51.790999999999997</v>
      </c>
    </row>
    <row r="120" spans="1:15" ht="13" x14ac:dyDescent="0.15">
      <c r="A120" s="46" t="s">
        <v>88</v>
      </c>
    </row>
    <row r="121" spans="1:15" ht="13" x14ac:dyDescent="0.15">
      <c r="A121" s="46" t="s">
        <v>89</v>
      </c>
    </row>
    <row r="122" spans="1:15" ht="13" x14ac:dyDescent="0.15">
      <c r="A122" s="46" t="s">
        <v>85</v>
      </c>
    </row>
    <row r="125" spans="1:15" ht="13" x14ac:dyDescent="0.15">
      <c r="C125" s="46" t="s">
        <v>63</v>
      </c>
      <c r="D125" s="46" t="s">
        <v>64</v>
      </c>
      <c r="E125" s="46" t="s">
        <v>65</v>
      </c>
      <c r="F125" s="46" t="s">
        <v>66</v>
      </c>
      <c r="G125" s="46" t="s">
        <v>67</v>
      </c>
      <c r="H125" s="46" t="s">
        <v>68</v>
      </c>
      <c r="I125" s="46" t="s">
        <v>69</v>
      </c>
      <c r="J125" s="46" t="s">
        <v>70</v>
      </c>
      <c r="K125" s="46" t="s">
        <v>71</v>
      </c>
      <c r="L125" s="46" t="s">
        <v>72</v>
      </c>
      <c r="M125" s="46" t="s">
        <v>73</v>
      </c>
      <c r="N125" s="46" t="s">
        <v>74</v>
      </c>
      <c r="O125" s="46" t="s">
        <v>75</v>
      </c>
    </row>
    <row r="126" spans="1:15" ht="13" x14ac:dyDescent="0.15">
      <c r="B126" s="46">
        <v>1</v>
      </c>
      <c r="D126" s="46">
        <v>14.401999999999999</v>
      </c>
      <c r="E126" s="46">
        <v>57.758000000000003</v>
      </c>
      <c r="F126" s="46">
        <v>10.083</v>
      </c>
      <c r="G126" s="46">
        <v>122.517</v>
      </c>
      <c r="H126" s="46">
        <v>45.884999999999998</v>
      </c>
      <c r="I126" s="46">
        <v>343.10199999999998</v>
      </c>
      <c r="J126" s="46">
        <v>0</v>
      </c>
      <c r="K126" s="46">
        <v>0</v>
      </c>
      <c r="L126" s="46">
        <v>0</v>
      </c>
      <c r="M126" s="46">
        <v>0</v>
      </c>
      <c r="N126" s="46">
        <v>0.47699999999999998</v>
      </c>
      <c r="O126" s="46">
        <v>41.401000000000003</v>
      </c>
    </row>
    <row r="127" spans="1:15" ht="13" x14ac:dyDescent="0.15">
      <c r="B127" s="46">
        <v>2</v>
      </c>
      <c r="D127" s="46">
        <v>14.64</v>
      </c>
      <c r="E127" s="46">
        <v>55.152999999999999</v>
      </c>
      <c r="F127" s="46">
        <v>10.689</v>
      </c>
      <c r="G127" s="46">
        <v>86.262</v>
      </c>
      <c r="H127" s="46">
        <v>64.86</v>
      </c>
      <c r="I127" s="46">
        <v>343.10199999999998</v>
      </c>
      <c r="J127" s="46">
        <v>0</v>
      </c>
      <c r="K127" s="46">
        <v>0</v>
      </c>
      <c r="L127" s="46">
        <v>0</v>
      </c>
      <c r="M127" s="46">
        <v>0</v>
      </c>
      <c r="N127" s="46">
        <v>2.347</v>
      </c>
      <c r="O127" s="46">
        <v>42.125</v>
      </c>
    </row>
    <row r="128" spans="1:15" ht="13" x14ac:dyDescent="0.15">
      <c r="B128" s="46">
        <v>3</v>
      </c>
      <c r="D128" s="46">
        <v>13.688000000000001</v>
      </c>
      <c r="E128" s="46">
        <v>58.631</v>
      </c>
      <c r="F128" s="46">
        <v>10.895</v>
      </c>
      <c r="G128" s="46">
        <v>150.52600000000001</v>
      </c>
      <c r="H128" s="46">
        <v>85.905000000000001</v>
      </c>
      <c r="I128" s="46">
        <v>340.68799999999999</v>
      </c>
      <c r="J128" s="46">
        <v>0</v>
      </c>
      <c r="K128" s="46">
        <v>0</v>
      </c>
      <c r="L128" s="46">
        <v>0</v>
      </c>
      <c r="M128" s="46">
        <v>0</v>
      </c>
      <c r="N128" s="46">
        <v>2.5110000000000001</v>
      </c>
      <c r="O128" s="46">
        <v>39.368000000000002</v>
      </c>
    </row>
    <row r="129" spans="2:15" ht="13" x14ac:dyDescent="0.15">
      <c r="B129" s="46">
        <v>4</v>
      </c>
      <c r="D129" s="46">
        <v>14.64</v>
      </c>
      <c r="E129" s="46">
        <v>55.268999999999998</v>
      </c>
      <c r="F129" s="46">
        <v>11.705</v>
      </c>
      <c r="G129" s="46">
        <v>98.721000000000004</v>
      </c>
      <c r="H129" s="46">
        <v>106.95</v>
      </c>
      <c r="I129" s="46">
        <v>341.55</v>
      </c>
      <c r="J129" s="46">
        <v>0</v>
      </c>
      <c r="K129" s="46">
        <v>0</v>
      </c>
      <c r="L129" s="46">
        <v>0</v>
      </c>
      <c r="M129" s="46">
        <v>0</v>
      </c>
      <c r="N129" s="46">
        <v>3.7519999999999998</v>
      </c>
      <c r="O129" s="46">
        <v>42.18</v>
      </c>
    </row>
    <row r="130" spans="2:15" ht="13" x14ac:dyDescent="0.15">
      <c r="B130" s="46">
        <v>5</v>
      </c>
      <c r="D130" s="46">
        <v>14.759</v>
      </c>
      <c r="E130" s="46">
        <v>57.475000000000001</v>
      </c>
      <c r="F130" s="46">
        <v>8.3979999999999997</v>
      </c>
      <c r="G130" s="46">
        <v>126.309</v>
      </c>
      <c r="H130" s="46">
        <v>128.857</v>
      </c>
      <c r="I130" s="46">
        <v>338.61700000000002</v>
      </c>
      <c r="J130" s="46">
        <v>0</v>
      </c>
      <c r="K130" s="46">
        <v>0</v>
      </c>
      <c r="L130" s="46">
        <v>0</v>
      </c>
      <c r="M130" s="46">
        <v>0</v>
      </c>
      <c r="N130" s="46">
        <v>0.46600000000000003</v>
      </c>
      <c r="O130" s="46">
        <v>42.436</v>
      </c>
    </row>
    <row r="131" spans="2:15" ht="13" x14ac:dyDescent="0.15">
      <c r="B131" s="46">
        <v>6</v>
      </c>
      <c r="D131" s="46">
        <v>14.045</v>
      </c>
      <c r="E131" s="46">
        <v>54.484000000000002</v>
      </c>
      <c r="F131" s="46">
        <v>11</v>
      </c>
      <c r="G131" s="46">
        <v>88.06</v>
      </c>
      <c r="H131" s="46">
        <v>148.17699999999999</v>
      </c>
      <c r="I131" s="46">
        <v>341.37700000000001</v>
      </c>
      <c r="J131" s="46">
        <v>0</v>
      </c>
      <c r="K131" s="46">
        <v>0</v>
      </c>
      <c r="L131" s="46">
        <v>0</v>
      </c>
      <c r="M131" s="46">
        <v>0</v>
      </c>
      <c r="N131" s="46">
        <v>2.4470000000000001</v>
      </c>
      <c r="O131" s="46">
        <v>40.402000000000001</v>
      </c>
    </row>
    <row r="132" spans="2:15" ht="13" x14ac:dyDescent="0.15">
      <c r="B132" s="46">
        <v>7</v>
      </c>
      <c r="D132" s="46">
        <v>14.045</v>
      </c>
      <c r="E132" s="46">
        <v>56.808</v>
      </c>
      <c r="F132" s="46">
        <v>12.622</v>
      </c>
      <c r="G132" s="46">
        <v>106.765</v>
      </c>
      <c r="H132" s="46">
        <v>170.77500000000001</v>
      </c>
      <c r="I132" s="46">
        <v>339.13499999999999</v>
      </c>
      <c r="J132" s="46">
        <v>0</v>
      </c>
      <c r="K132" s="46">
        <v>0</v>
      </c>
      <c r="L132" s="46">
        <v>0</v>
      </c>
      <c r="M132" s="46">
        <v>0</v>
      </c>
      <c r="N132" s="46">
        <v>2.4470000000000001</v>
      </c>
      <c r="O132" s="46">
        <v>40.402000000000001</v>
      </c>
    </row>
    <row r="133" spans="2:15" ht="13" x14ac:dyDescent="0.15">
      <c r="B133" s="46">
        <v>8</v>
      </c>
      <c r="D133" s="46">
        <v>14.64</v>
      </c>
      <c r="E133" s="46">
        <v>56.017000000000003</v>
      </c>
      <c r="F133" s="46">
        <v>12.885</v>
      </c>
      <c r="G133" s="46">
        <v>90.033000000000001</v>
      </c>
      <c r="H133" s="46">
        <v>189.06</v>
      </c>
      <c r="I133" s="46">
        <v>335.85700000000003</v>
      </c>
      <c r="J133" s="46">
        <v>0</v>
      </c>
      <c r="K133" s="46">
        <v>0</v>
      </c>
      <c r="L133" s="46">
        <v>0</v>
      </c>
      <c r="M133" s="46">
        <v>0</v>
      </c>
      <c r="N133" s="46">
        <v>2.347</v>
      </c>
      <c r="O133" s="46">
        <v>42.125</v>
      </c>
    </row>
    <row r="134" spans="2:15" ht="13" x14ac:dyDescent="0.15">
      <c r="B134" s="46">
        <v>9</v>
      </c>
      <c r="D134" s="46">
        <v>14.045</v>
      </c>
      <c r="E134" s="46">
        <v>49.622999999999998</v>
      </c>
      <c r="F134" s="46">
        <v>12.06</v>
      </c>
      <c r="G134" s="46">
        <v>80.385000000000005</v>
      </c>
      <c r="H134" s="46">
        <v>211.65700000000001</v>
      </c>
      <c r="I134" s="46">
        <v>342.06700000000001</v>
      </c>
      <c r="J134" s="46">
        <v>0</v>
      </c>
      <c r="K134" s="46">
        <v>0</v>
      </c>
      <c r="L134" s="46">
        <v>0</v>
      </c>
      <c r="M134" s="46">
        <v>0</v>
      </c>
      <c r="N134" s="46">
        <v>2.4470000000000001</v>
      </c>
      <c r="O134" s="46">
        <v>40.402000000000001</v>
      </c>
    </row>
    <row r="135" spans="2:15" ht="13" x14ac:dyDescent="0.15">
      <c r="B135" s="46">
        <v>10</v>
      </c>
      <c r="D135" s="46">
        <v>14.997</v>
      </c>
      <c r="E135" s="46">
        <v>57.692</v>
      </c>
      <c r="F135" s="46">
        <v>13.48</v>
      </c>
      <c r="G135" s="46">
        <v>130.19999999999999</v>
      </c>
      <c r="H135" s="46">
        <v>231.667</v>
      </c>
      <c r="I135" s="46">
        <v>336.202</v>
      </c>
      <c r="J135" s="46">
        <v>0</v>
      </c>
      <c r="K135" s="46">
        <v>0</v>
      </c>
      <c r="L135" s="46">
        <v>0</v>
      </c>
      <c r="M135" s="46">
        <v>0</v>
      </c>
      <c r="N135" s="46">
        <v>2.2909999999999999</v>
      </c>
      <c r="O135" s="46">
        <v>43.158999999999999</v>
      </c>
    </row>
    <row r="136" spans="2:15" ht="13" x14ac:dyDescent="0.15">
      <c r="B136" s="46">
        <v>11</v>
      </c>
      <c r="D136" s="46">
        <v>15.473000000000001</v>
      </c>
      <c r="E136" s="46">
        <v>48.2</v>
      </c>
      <c r="F136" s="46">
        <v>12</v>
      </c>
      <c r="G136" s="46">
        <v>79.906999999999996</v>
      </c>
      <c r="H136" s="46">
        <v>253.74700000000001</v>
      </c>
      <c r="I136" s="46">
        <v>339.30700000000002</v>
      </c>
      <c r="J136" s="46">
        <v>0</v>
      </c>
      <c r="K136" s="46">
        <v>0</v>
      </c>
      <c r="L136" s="46">
        <v>0</v>
      </c>
      <c r="M136" s="46">
        <v>0</v>
      </c>
      <c r="N136" s="46">
        <v>3.1059999999999999</v>
      </c>
      <c r="O136" s="46">
        <v>44.57</v>
      </c>
    </row>
    <row r="137" spans="2:15" ht="13" x14ac:dyDescent="0.15">
      <c r="B137" s="46">
        <v>12</v>
      </c>
      <c r="D137" s="46">
        <v>13.688000000000001</v>
      </c>
      <c r="E137" s="46">
        <v>56.561999999999998</v>
      </c>
      <c r="F137" s="46">
        <v>12.632</v>
      </c>
      <c r="G137" s="46">
        <v>87.263000000000005</v>
      </c>
      <c r="H137" s="46">
        <v>271.86</v>
      </c>
      <c r="I137" s="46">
        <v>333.09699999999998</v>
      </c>
      <c r="J137" s="46">
        <v>0</v>
      </c>
      <c r="K137" s="46">
        <v>0</v>
      </c>
      <c r="L137" s="46">
        <v>0</v>
      </c>
      <c r="M137" s="46">
        <v>0</v>
      </c>
      <c r="N137" s="46">
        <v>2.5110000000000001</v>
      </c>
      <c r="O137" s="46">
        <v>39.368000000000002</v>
      </c>
    </row>
    <row r="138" spans="2:15" ht="13" x14ac:dyDescent="0.15">
      <c r="B138" s="46">
        <v>13</v>
      </c>
      <c r="D138" s="46">
        <v>14.64</v>
      </c>
      <c r="E138" s="46">
        <v>63.494</v>
      </c>
      <c r="F138" s="46">
        <v>11.18</v>
      </c>
      <c r="G138" s="46">
        <v>115.033</v>
      </c>
      <c r="H138" s="46">
        <v>30.36</v>
      </c>
      <c r="I138" s="46">
        <v>344.827</v>
      </c>
      <c r="J138" s="46">
        <v>0</v>
      </c>
      <c r="K138" s="46">
        <v>0</v>
      </c>
      <c r="L138" s="46">
        <v>0</v>
      </c>
      <c r="M138" s="46">
        <v>0</v>
      </c>
      <c r="N138" s="46">
        <v>1.409</v>
      </c>
      <c r="O138" s="46">
        <v>42.103000000000002</v>
      </c>
    </row>
    <row r="139" spans="2:15" ht="13" x14ac:dyDescent="0.15">
      <c r="B139" s="46">
        <v>14</v>
      </c>
      <c r="D139" s="46">
        <v>14.64</v>
      </c>
      <c r="E139" s="46">
        <v>65.616</v>
      </c>
      <c r="F139" s="46">
        <v>13.393000000000001</v>
      </c>
      <c r="G139" s="46">
        <v>115.352</v>
      </c>
      <c r="H139" s="46">
        <v>49.335000000000001</v>
      </c>
      <c r="I139" s="46">
        <v>341.03199999999998</v>
      </c>
      <c r="J139" s="46">
        <v>0</v>
      </c>
      <c r="K139" s="46">
        <v>0</v>
      </c>
      <c r="L139" s="46">
        <v>0</v>
      </c>
      <c r="M139" s="46">
        <v>0</v>
      </c>
      <c r="N139" s="46">
        <v>3.2839999999999998</v>
      </c>
      <c r="O139" s="46">
        <v>42.158999999999999</v>
      </c>
    </row>
    <row r="140" spans="2:15" ht="13" x14ac:dyDescent="0.15">
      <c r="B140" s="46">
        <v>15</v>
      </c>
      <c r="D140" s="46">
        <v>13.926</v>
      </c>
      <c r="E140" s="46">
        <v>60.289000000000001</v>
      </c>
      <c r="F140" s="46">
        <v>12</v>
      </c>
      <c r="G140" s="46">
        <v>100</v>
      </c>
      <c r="H140" s="46">
        <v>72.105000000000004</v>
      </c>
      <c r="I140" s="46">
        <v>344.48200000000003</v>
      </c>
      <c r="J140" s="46">
        <v>0</v>
      </c>
      <c r="K140" s="46">
        <v>0</v>
      </c>
      <c r="L140" s="46">
        <v>0</v>
      </c>
      <c r="M140" s="46">
        <v>0</v>
      </c>
      <c r="N140" s="46">
        <v>2.468</v>
      </c>
      <c r="O140" s="46">
        <v>40.057000000000002</v>
      </c>
    </row>
    <row r="141" spans="2:15" ht="13" x14ac:dyDescent="0.15">
      <c r="B141" s="46">
        <v>16</v>
      </c>
      <c r="D141" s="46">
        <v>14.64</v>
      </c>
      <c r="E141" s="46">
        <v>64.933000000000007</v>
      </c>
      <c r="F141" s="46">
        <v>12.254</v>
      </c>
      <c r="G141" s="46">
        <v>122.38500000000001</v>
      </c>
      <c r="H141" s="46">
        <v>90.734999999999999</v>
      </c>
      <c r="I141" s="46">
        <v>340.68799999999999</v>
      </c>
      <c r="J141" s="46">
        <v>0</v>
      </c>
      <c r="K141" s="46">
        <v>0</v>
      </c>
      <c r="L141" s="46">
        <v>0</v>
      </c>
      <c r="M141" s="46">
        <v>0</v>
      </c>
      <c r="N141" s="46">
        <v>5.1520000000000001</v>
      </c>
      <c r="O141" s="46">
        <v>42.261000000000003</v>
      </c>
    </row>
    <row r="142" spans="2:15" ht="13" x14ac:dyDescent="0.15">
      <c r="B142" s="46">
        <v>17</v>
      </c>
      <c r="D142" s="46">
        <v>15.234999999999999</v>
      </c>
      <c r="E142" s="46">
        <v>54.526000000000003</v>
      </c>
      <c r="F142" s="46">
        <v>11.717000000000001</v>
      </c>
      <c r="G142" s="46">
        <v>99.448999999999998</v>
      </c>
      <c r="H142" s="46">
        <v>113.67700000000001</v>
      </c>
      <c r="I142" s="46">
        <v>345.34500000000003</v>
      </c>
      <c r="J142" s="46">
        <v>0</v>
      </c>
      <c r="K142" s="46">
        <v>0</v>
      </c>
      <c r="L142" s="46">
        <v>0</v>
      </c>
      <c r="M142" s="46">
        <v>0</v>
      </c>
      <c r="N142" s="46">
        <v>1.804</v>
      </c>
      <c r="O142" s="46">
        <v>43.837000000000003</v>
      </c>
    </row>
    <row r="143" spans="2:15" ht="13" x14ac:dyDescent="0.15">
      <c r="B143" s="46">
        <v>18</v>
      </c>
      <c r="D143" s="46">
        <v>14.401999999999999</v>
      </c>
      <c r="E143" s="46">
        <v>68.316999999999993</v>
      </c>
      <c r="F143" s="46">
        <v>11.35</v>
      </c>
      <c r="G143" s="46">
        <v>187.5</v>
      </c>
      <c r="H143" s="46">
        <v>132.82499999999999</v>
      </c>
      <c r="I143" s="46">
        <v>339.99700000000001</v>
      </c>
      <c r="J143" s="46">
        <v>0</v>
      </c>
      <c r="K143" s="46">
        <v>0</v>
      </c>
      <c r="L143" s="46">
        <v>0</v>
      </c>
      <c r="M143" s="46">
        <v>0</v>
      </c>
      <c r="N143" s="46">
        <v>4.2889999999999997</v>
      </c>
      <c r="O143" s="46">
        <v>41.515999999999998</v>
      </c>
    </row>
    <row r="144" spans="2:15" ht="13" x14ac:dyDescent="0.15">
      <c r="B144" s="46">
        <v>19</v>
      </c>
      <c r="D144" s="46">
        <v>14.521000000000001</v>
      </c>
      <c r="E144" s="46">
        <v>59.414000000000001</v>
      </c>
      <c r="F144" s="46">
        <v>10.992000000000001</v>
      </c>
      <c r="G144" s="46">
        <v>98.445999999999998</v>
      </c>
      <c r="H144" s="46">
        <v>154.732</v>
      </c>
      <c r="I144" s="46">
        <v>342.58499999999998</v>
      </c>
      <c r="J144" s="46">
        <v>0</v>
      </c>
      <c r="K144" s="46">
        <v>0</v>
      </c>
      <c r="L144" s="46">
        <v>0</v>
      </c>
      <c r="M144" s="46">
        <v>0</v>
      </c>
      <c r="N144" s="46">
        <v>1.893</v>
      </c>
      <c r="O144" s="46">
        <v>41.768000000000001</v>
      </c>
    </row>
    <row r="145" spans="2:15" ht="13" x14ac:dyDescent="0.15">
      <c r="B145" s="46">
        <v>20</v>
      </c>
      <c r="D145" s="46">
        <v>14.521000000000001</v>
      </c>
      <c r="E145" s="46">
        <v>69.156999999999996</v>
      </c>
      <c r="F145" s="46">
        <v>15.116</v>
      </c>
      <c r="G145" s="46">
        <v>170.917</v>
      </c>
      <c r="H145" s="46">
        <v>173.36199999999999</v>
      </c>
      <c r="I145" s="46">
        <v>338.61700000000002</v>
      </c>
      <c r="J145" s="46">
        <v>0</v>
      </c>
      <c r="K145" s="46">
        <v>0</v>
      </c>
      <c r="L145" s="46">
        <v>0</v>
      </c>
      <c r="M145" s="46">
        <v>0</v>
      </c>
      <c r="N145" s="46">
        <v>2.3660000000000001</v>
      </c>
      <c r="O145" s="46">
        <v>41.780999999999999</v>
      </c>
    </row>
    <row r="146" spans="2:15" ht="13" x14ac:dyDescent="0.15">
      <c r="B146" s="46">
        <v>21</v>
      </c>
      <c r="D146" s="46">
        <v>13.688000000000001</v>
      </c>
      <c r="E146" s="46">
        <v>60.469000000000001</v>
      </c>
      <c r="F146" s="46">
        <v>12.420999999999999</v>
      </c>
      <c r="G146" s="46">
        <v>97.789000000000001</v>
      </c>
      <c r="H146" s="46">
        <v>195.96</v>
      </c>
      <c r="I146" s="46">
        <v>341.20499999999998</v>
      </c>
      <c r="J146" s="46">
        <v>0</v>
      </c>
      <c r="K146" s="46">
        <v>0</v>
      </c>
      <c r="L146" s="46">
        <v>0</v>
      </c>
      <c r="M146" s="46">
        <v>0</v>
      </c>
      <c r="N146" s="46">
        <v>3.0129999999999999</v>
      </c>
      <c r="O146" s="46">
        <v>39.384</v>
      </c>
    </row>
    <row r="147" spans="2:15" ht="13" x14ac:dyDescent="0.15">
      <c r="B147" s="46">
        <v>22</v>
      </c>
      <c r="D147" s="46">
        <v>15.116</v>
      </c>
      <c r="E147" s="46">
        <v>63.548000000000002</v>
      </c>
      <c r="F147" s="46">
        <v>14</v>
      </c>
      <c r="G147" s="46">
        <v>98.713999999999999</v>
      </c>
      <c r="H147" s="46">
        <v>215.28</v>
      </c>
      <c r="I147" s="46">
        <v>336.54700000000003</v>
      </c>
      <c r="J147" s="46">
        <v>0</v>
      </c>
      <c r="K147" s="46">
        <v>0</v>
      </c>
      <c r="L147" s="46">
        <v>0</v>
      </c>
      <c r="M147" s="46">
        <v>0</v>
      </c>
      <c r="N147" s="46">
        <v>4.0860000000000003</v>
      </c>
      <c r="O147" s="46">
        <v>43.581000000000003</v>
      </c>
    </row>
    <row r="148" spans="2:15" ht="13" x14ac:dyDescent="0.15">
      <c r="B148" s="46">
        <v>23</v>
      </c>
      <c r="D148" s="46">
        <v>15.234999999999999</v>
      </c>
      <c r="E148" s="46">
        <v>56.975999999999999</v>
      </c>
      <c r="F148" s="46">
        <v>10.669</v>
      </c>
      <c r="G148" s="46">
        <v>95.331000000000003</v>
      </c>
      <c r="H148" s="46">
        <v>237.87700000000001</v>
      </c>
      <c r="I148" s="46">
        <v>339.65199999999999</v>
      </c>
      <c r="J148" s="46">
        <v>0</v>
      </c>
      <c r="K148" s="46">
        <v>0</v>
      </c>
      <c r="L148" s="46">
        <v>0</v>
      </c>
      <c r="M148" s="46">
        <v>0</v>
      </c>
      <c r="N148" s="46">
        <v>3.1549999999999998</v>
      </c>
      <c r="O148" s="46">
        <v>43.881999999999998</v>
      </c>
    </row>
    <row r="149" spans="2:15" ht="13" x14ac:dyDescent="0.15">
      <c r="B149" s="46">
        <v>24</v>
      </c>
      <c r="D149" s="46">
        <v>14.282999999999999</v>
      </c>
      <c r="E149" s="46">
        <v>66.275999999999996</v>
      </c>
      <c r="F149" s="46">
        <v>13.286</v>
      </c>
      <c r="G149" s="46">
        <v>147.53800000000001</v>
      </c>
      <c r="H149" s="46">
        <v>257.54199999999997</v>
      </c>
      <c r="I149" s="46">
        <v>336.54700000000003</v>
      </c>
      <c r="J149" s="46">
        <v>0</v>
      </c>
      <c r="K149" s="46">
        <v>0</v>
      </c>
      <c r="L149" s="46">
        <v>0</v>
      </c>
      <c r="M149" s="46">
        <v>0</v>
      </c>
      <c r="N149" s="46">
        <v>2.4060000000000001</v>
      </c>
      <c r="O149" s="46">
        <v>41.091000000000001</v>
      </c>
    </row>
    <row r="150" spans="2:15" ht="13" x14ac:dyDescent="0.15">
      <c r="B150" s="46">
        <v>25</v>
      </c>
      <c r="D150" s="46">
        <v>14.64</v>
      </c>
      <c r="E150" s="46">
        <v>59.470999999999997</v>
      </c>
      <c r="F150" s="46">
        <v>14.369</v>
      </c>
      <c r="G150" s="46">
        <v>90.787000000000006</v>
      </c>
      <c r="H150" s="46">
        <v>279.45</v>
      </c>
      <c r="I150" s="46">
        <v>338.96199999999999</v>
      </c>
      <c r="J150" s="46">
        <v>0</v>
      </c>
      <c r="K150" s="46">
        <v>0</v>
      </c>
      <c r="L150" s="46">
        <v>0</v>
      </c>
      <c r="M150" s="46">
        <v>0</v>
      </c>
      <c r="N150" s="46">
        <v>3.2839999999999998</v>
      </c>
      <c r="O150" s="46">
        <v>42.158999999999999</v>
      </c>
    </row>
    <row r="151" spans="2:15" ht="13" x14ac:dyDescent="0.15">
      <c r="B151" s="46">
        <v>26</v>
      </c>
      <c r="D151" s="46">
        <v>14.521000000000001</v>
      </c>
      <c r="E151" s="46">
        <v>67.295000000000002</v>
      </c>
      <c r="F151" s="46">
        <v>12.62</v>
      </c>
      <c r="G151" s="46">
        <v>118.09099999999999</v>
      </c>
      <c r="H151" s="46">
        <v>40.883000000000003</v>
      </c>
      <c r="I151" s="46">
        <v>343.447</v>
      </c>
      <c r="J151" s="46">
        <v>0</v>
      </c>
      <c r="K151" s="46">
        <v>0</v>
      </c>
      <c r="L151" s="46">
        <v>0</v>
      </c>
      <c r="M151" s="46">
        <v>0</v>
      </c>
      <c r="N151" s="46">
        <v>3.3109999999999999</v>
      </c>
      <c r="O151" s="46">
        <v>41.814999999999998</v>
      </c>
    </row>
    <row r="152" spans="2:15" ht="13" x14ac:dyDescent="0.15">
      <c r="B152" s="46">
        <v>27</v>
      </c>
      <c r="D152" s="46">
        <v>14.521000000000001</v>
      </c>
      <c r="E152" s="46">
        <v>66.445999999999998</v>
      </c>
      <c r="F152" s="46">
        <v>15.207000000000001</v>
      </c>
      <c r="G152" s="46">
        <v>103</v>
      </c>
      <c r="H152" s="46">
        <v>59.167000000000002</v>
      </c>
      <c r="I152" s="46">
        <v>338.96199999999999</v>
      </c>
      <c r="J152" s="46">
        <v>0</v>
      </c>
      <c r="K152" s="46">
        <v>0</v>
      </c>
      <c r="L152" s="46">
        <v>0</v>
      </c>
      <c r="M152" s="46">
        <v>0</v>
      </c>
      <c r="N152" s="46">
        <v>3.3109999999999999</v>
      </c>
      <c r="O152" s="46">
        <v>41.814999999999998</v>
      </c>
    </row>
    <row r="153" spans="2:15" ht="13" x14ac:dyDescent="0.15">
      <c r="B153" s="46">
        <v>28</v>
      </c>
      <c r="D153" s="46">
        <v>14.282999999999999</v>
      </c>
      <c r="E153" s="46">
        <v>61.305</v>
      </c>
      <c r="F153" s="46">
        <v>13.849</v>
      </c>
      <c r="G153" s="46">
        <v>100.58799999999999</v>
      </c>
      <c r="H153" s="46">
        <v>81.938000000000002</v>
      </c>
      <c r="I153" s="46">
        <v>344.137</v>
      </c>
      <c r="J153" s="46">
        <v>0</v>
      </c>
      <c r="K153" s="46">
        <v>0</v>
      </c>
      <c r="L153" s="46">
        <v>0</v>
      </c>
      <c r="M153" s="46">
        <v>0</v>
      </c>
      <c r="N153" s="46">
        <v>2.4060000000000001</v>
      </c>
      <c r="O153" s="46">
        <v>41.091000000000001</v>
      </c>
    </row>
    <row r="154" spans="2:15" ht="13" x14ac:dyDescent="0.15">
      <c r="B154" s="46">
        <v>29</v>
      </c>
      <c r="D154" s="46">
        <v>14.759</v>
      </c>
      <c r="E154" s="46">
        <v>69.126000000000005</v>
      </c>
      <c r="F154" s="46">
        <v>13.87</v>
      </c>
      <c r="G154" s="46">
        <v>124.553</v>
      </c>
      <c r="H154" s="46">
        <v>101.947</v>
      </c>
      <c r="I154" s="46">
        <v>339.30700000000002</v>
      </c>
      <c r="J154" s="46">
        <v>0</v>
      </c>
      <c r="K154" s="46">
        <v>0</v>
      </c>
      <c r="L154" s="46">
        <v>0</v>
      </c>
      <c r="M154" s="46">
        <v>0</v>
      </c>
      <c r="N154" s="46">
        <v>3.2570000000000001</v>
      </c>
      <c r="O154" s="46">
        <v>42.503999999999998</v>
      </c>
    </row>
    <row r="155" spans="2:15" ht="13" x14ac:dyDescent="0.15">
      <c r="B155" s="46">
        <v>30</v>
      </c>
      <c r="D155" s="46">
        <v>14.997</v>
      </c>
      <c r="E155" s="46">
        <v>60.125999999999998</v>
      </c>
      <c r="F155" s="46">
        <v>13</v>
      </c>
      <c r="G155" s="46">
        <v>98.048000000000002</v>
      </c>
      <c r="H155" s="46">
        <v>123.337</v>
      </c>
      <c r="I155" s="46">
        <v>342.93</v>
      </c>
      <c r="J155" s="46">
        <v>0</v>
      </c>
      <c r="K155" s="46">
        <v>0</v>
      </c>
      <c r="L155" s="46">
        <v>0</v>
      </c>
      <c r="M155" s="46">
        <v>0</v>
      </c>
      <c r="N155" s="46">
        <v>1.833</v>
      </c>
      <c r="O155" s="46">
        <v>43.146999999999998</v>
      </c>
    </row>
    <row r="156" spans="2:15" ht="13" x14ac:dyDescent="0.15">
      <c r="B156" s="46">
        <v>31</v>
      </c>
      <c r="D156" s="46">
        <v>14.282999999999999</v>
      </c>
      <c r="E156" s="46">
        <v>72.628</v>
      </c>
      <c r="F156" s="46">
        <v>13.151</v>
      </c>
      <c r="G156" s="46">
        <v>180.86600000000001</v>
      </c>
      <c r="H156" s="46">
        <v>142.65700000000001</v>
      </c>
      <c r="I156" s="46">
        <v>339.30700000000002</v>
      </c>
      <c r="J156" s="46">
        <v>0</v>
      </c>
      <c r="K156" s="46">
        <v>0</v>
      </c>
      <c r="L156" s="46">
        <v>0</v>
      </c>
      <c r="M156" s="46">
        <v>0</v>
      </c>
      <c r="N156" s="46">
        <v>2.4060000000000001</v>
      </c>
      <c r="O156" s="46">
        <v>41.091000000000001</v>
      </c>
    </row>
    <row r="157" spans="2:15" ht="13" x14ac:dyDescent="0.15">
      <c r="B157" s="46">
        <v>32</v>
      </c>
      <c r="D157" s="46">
        <v>14.282999999999999</v>
      </c>
      <c r="E157" s="46">
        <v>65.03</v>
      </c>
      <c r="F157" s="46">
        <v>13.613</v>
      </c>
      <c r="G157" s="46">
        <v>103.437</v>
      </c>
      <c r="H157" s="46">
        <v>165.08199999999999</v>
      </c>
      <c r="I157" s="46">
        <v>341.55</v>
      </c>
      <c r="J157" s="46">
        <v>0</v>
      </c>
      <c r="K157" s="46">
        <v>0</v>
      </c>
      <c r="L157" s="46">
        <v>0</v>
      </c>
      <c r="M157" s="46">
        <v>0</v>
      </c>
      <c r="N157" s="46">
        <v>0.96299999999999997</v>
      </c>
      <c r="O157" s="46">
        <v>41.061</v>
      </c>
    </row>
    <row r="158" spans="2:15" ht="13" x14ac:dyDescent="0.15">
      <c r="B158" s="46">
        <v>33</v>
      </c>
      <c r="D158" s="46">
        <v>14.878</v>
      </c>
      <c r="E158" s="46">
        <v>72.188000000000002</v>
      </c>
      <c r="F158" s="46">
        <v>14.315</v>
      </c>
      <c r="G158" s="46">
        <v>172.12899999999999</v>
      </c>
      <c r="H158" s="46">
        <v>183.19499999999999</v>
      </c>
      <c r="I158" s="46">
        <v>337.58199999999999</v>
      </c>
      <c r="J158" s="46">
        <v>0</v>
      </c>
      <c r="K158" s="46">
        <v>0</v>
      </c>
      <c r="L158" s="46">
        <v>0</v>
      </c>
      <c r="M158" s="46">
        <v>0</v>
      </c>
      <c r="N158" s="46">
        <v>2.3090000000000002</v>
      </c>
      <c r="O158" s="46">
        <v>42.814999999999998</v>
      </c>
    </row>
    <row r="159" spans="2:15" ht="13" x14ac:dyDescent="0.15">
      <c r="B159" s="46">
        <v>34</v>
      </c>
      <c r="D159" s="46">
        <v>13.688000000000001</v>
      </c>
      <c r="E159" s="46">
        <v>62.183999999999997</v>
      </c>
      <c r="F159" s="46">
        <v>15.246</v>
      </c>
      <c r="G159" s="46">
        <v>98.018000000000001</v>
      </c>
      <c r="H159" s="46">
        <v>205.965</v>
      </c>
      <c r="I159" s="46">
        <v>341.20499999999998</v>
      </c>
      <c r="J159" s="46">
        <v>0</v>
      </c>
      <c r="K159" s="46">
        <v>0</v>
      </c>
      <c r="L159" s="46">
        <v>0</v>
      </c>
      <c r="M159" s="46">
        <v>0</v>
      </c>
      <c r="N159" s="46">
        <v>2.0099999999999998</v>
      </c>
      <c r="O159" s="46">
        <v>39.353999999999999</v>
      </c>
    </row>
    <row r="160" spans="2:15" ht="13" x14ac:dyDescent="0.15">
      <c r="B160" s="46">
        <v>35</v>
      </c>
      <c r="D160" s="46">
        <v>14.997</v>
      </c>
      <c r="E160" s="46">
        <v>63.183</v>
      </c>
      <c r="F160" s="46">
        <v>14.28</v>
      </c>
      <c r="G160" s="46">
        <v>110.36</v>
      </c>
      <c r="H160" s="46">
        <v>224.422</v>
      </c>
      <c r="I160" s="46">
        <v>332.75200000000001</v>
      </c>
      <c r="J160" s="46">
        <v>0</v>
      </c>
      <c r="K160" s="46">
        <v>0</v>
      </c>
      <c r="L160" s="46">
        <v>0</v>
      </c>
      <c r="M160" s="46">
        <v>0</v>
      </c>
      <c r="N160" s="46">
        <v>2.2909999999999999</v>
      </c>
      <c r="O160" s="46">
        <v>43.158999999999999</v>
      </c>
    </row>
    <row r="161" spans="2:15" ht="13" x14ac:dyDescent="0.15">
      <c r="B161" s="46">
        <v>36</v>
      </c>
      <c r="D161" s="46">
        <v>21.186</v>
      </c>
      <c r="E161" s="46">
        <v>51.645000000000003</v>
      </c>
      <c r="F161" s="46">
        <v>13.034000000000001</v>
      </c>
      <c r="G161" s="46">
        <v>99.881</v>
      </c>
      <c r="H161" s="46">
        <v>255.81700000000001</v>
      </c>
      <c r="I161" s="46">
        <v>340.51499999999999</v>
      </c>
      <c r="J161" s="46">
        <v>0</v>
      </c>
      <c r="K161" s="46">
        <v>0</v>
      </c>
      <c r="L161" s="46">
        <v>0</v>
      </c>
      <c r="M161" s="46">
        <v>0</v>
      </c>
      <c r="N161" s="46">
        <v>1.9410000000000001</v>
      </c>
      <c r="O161" s="46">
        <v>61.1</v>
      </c>
    </row>
    <row r="162" spans="2:15" ht="13" x14ac:dyDescent="0.15">
      <c r="B162" s="46">
        <v>37</v>
      </c>
      <c r="D162" s="46">
        <v>14.045</v>
      </c>
      <c r="E162" s="46">
        <v>69.103999999999999</v>
      </c>
      <c r="F162" s="46">
        <v>16</v>
      </c>
      <c r="G162" s="46">
        <v>124.69199999999999</v>
      </c>
      <c r="H162" s="46">
        <v>266.512</v>
      </c>
      <c r="I162" s="46">
        <v>334.47699999999998</v>
      </c>
      <c r="J162" s="46">
        <v>0</v>
      </c>
      <c r="K162" s="46">
        <v>0</v>
      </c>
      <c r="L162" s="46">
        <v>0</v>
      </c>
      <c r="M162" s="46">
        <v>0</v>
      </c>
      <c r="N162" s="46">
        <v>2.4470000000000001</v>
      </c>
      <c r="O162" s="46">
        <v>40.402000000000001</v>
      </c>
    </row>
    <row r="163" spans="2:15" ht="13" x14ac:dyDescent="0.15">
      <c r="B163" s="46">
        <v>38</v>
      </c>
      <c r="D163" s="46">
        <v>14.759</v>
      </c>
      <c r="E163" s="46">
        <v>66.988</v>
      </c>
      <c r="F163" s="46">
        <v>15.22</v>
      </c>
      <c r="G163" s="46">
        <v>102.70699999999999</v>
      </c>
      <c r="H163" s="46">
        <v>289.62700000000001</v>
      </c>
      <c r="I163" s="46">
        <v>336.72</v>
      </c>
      <c r="J163" s="46">
        <v>0</v>
      </c>
      <c r="K163" s="46">
        <v>0</v>
      </c>
      <c r="L163" s="46">
        <v>0</v>
      </c>
      <c r="M163" s="46">
        <v>0</v>
      </c>
      <c r="N163" s="46">
        <v>2.7930000000000001</v>
      </c>
      <c r="O163" s="46">
        <v>42.484999999999999</v>
      </c>
    </row>
    <row r="164" spans="2:15" ht="13" x14ac:dyDescent="0.15">
      <c r="B164" s="46">
        <v>39</v>
      </c>
      <c r="D164" s="46">
        <v>14.401999999999999</v>
      </c>
      <c r="E164" s="46">
        <v>68.471000000000004</v>
      </c>
      <c r="F164" s="46">
        <v>17.332999999999998</v>
      </c>
      <c r="G164" s="46">
        <v>110.667</v>
      </c>
      <c r="H164" s="46">
        <v>307.39499999999998</v>
      </c>
      <c r="I164" s="46">
        <v>333.09699999999998</v>
      </c>
      <c r="J164" s="46">
        <v>0</v>
      </c>
      <c r="K164" s="46">
        <v>0</v>
      </c>
      <c r="L164" s="46">
        <v>0</v>
      </c>
      <c r="M164" s="46">
        <v>0</v>
      </c>
      <c r="N164" s="46">
        <v>2.3860000000000001</v>
      </c>
      <c r="O164" s="46">
        <v>41.436</v>
      </c>
    </row>
    <row r="165" spans="2:15" ht="13" x14ac:dyDescent="0.15">
      <c r="B165" s="46">
        <v>40</v>
      </c>
      <c r="D165" s="46">
        <v>14.401999999999999</v>
      </c>
      <c r="E165" s="46">
        <v>54.838000000000001</v>
      </c>
      <c r="F165" s="46">
        <v>12.532999999999999</v>
      </c>
      <c r="G165" s="46">
        <v>107.333</v>
      </c>
      <c r="H165" s="46">
        <v>43.125</v>
      </c>
      <c r="I165" s="46">
        <v>339.82499999999999</v>
      </c>
      <c r="J165" s="46">
        <v>0</v>
      </c>
      <c r="K165" s="46">
        <v>0</v>
      </c>
      <c r="L165" s="46">
        <v>0</v>
      </c>
      <c r="M165" s="46">
        <v>0</v>
      </c>
      <c r="N165" s="46">
        <v>1.909</v>
      </c>
      <c r="O165" s="46">
        <v>41.423000000000002</v>
      </c>
    </row>
    <row r="166" spans="2:15" ht="13" x14ac:dyDescent="0.15">
      <c r="B166" s="46">
        <v>41</v>
      </c>
      <c r="D166" s="46">
        <v>14.759</v>
      </c>
      <c r="E166" s="46">
        <v>56.484999999999999</v>
      </c>
      <c r="F166" s="46">
        <v>13</v>
      </c>
      <c r="G166" s="46">
        <v>133.17099999999999</v>
      </c>
      <c r="H166" s="46">
        <v>61.237000000000002</v>
      </c>
      <c r="I166" s="46">
        <v>336.892</v>
      </c>
      <c r="J166" s="46">
        <v>0</v>
      </c>
      <c r="K166" s="46">
        <v>0</v>
      </c>
      <c r="L166" s="46">
        <v>0</v>
      </c>
      <c r="M166" s="46">
        <v>0</v>
      </c>
      <c r="N166" s="46">
        <v>1.397</v>
      </c>
      <c r="O166" s="46">
        <v>42.448</v>
      </c>
    </row>
    <row r="167" spans="2:15" ht="13" x14ac:dyDescent="0.15">
      <c r="B167" s="46">
        <v>42</v>
      </c>
      <c r="D167" s="46">
        <v>14.282999999999999</v>
      </c>
      <c r="E167" s="46">
        <v>50.161000000000001</v>
      </c>
      <c r="F167" s="46">
        <v>11.605</v>
      </c>
      <c r="G167" s="46">
        <v>83.412000000000006</v>
      </c>
      <c r="H167" s="46">
        <v>83.662000000000006</v>
      </c>
      <c r="I167" s="46">
        <v>340.34199999999998</v>
      </c>
      <c r="J167" s="46">
        <v>0</v>
      </c>
      <c r="K167" s="46">
        <v>0</v>
      </c>
      <c r="L167" s="46">
        <v>0</v>
      </c>
      <c r="M167" s="46">
        <v>0</v>
      </c>
      <c r="N167" s="46">
        <v>1.444</v>
      </c>
      <c r="O167" s="46">
        <v>41.067999999999998</v>
      </c>
    </row>
    <row r="168" spans="2:15" ht="13" x14ac:dyDescent="0.15">
      <c r="B168" s="46">
        <v>43</v>
      </c>
      <c r="D168" s="46">
        <v>14.64</v>
      </c>
      <c r="E168" s="46">
        <v>56.454999999999998</v>
      </c>
      <c r="F168" s="46">
        <v>10.525</v>
      </c>
      <c r="G168" s="46">
        <v>142.541</v>
      </c>
      <c r="H168" s="46">
        <v>104.19</v>
      </c>
      <c r="I168" s="46">
        <v>336.72</v>
      </c>
      <c r="J168" s="46">
        <v>0</v>
      </c>
      <c r="K168" s="46">
        <v>0</v>
      </c>
      <c r="L168" s="46">
        <v>0</v>
      </c>
      <c r="M168" s="46">
        <v>0</v>
      </c>
      <c r="N168" s="46">
        <v>3.7519999999999998</v>
      </c>
      <c r="O168" s="46">
        <v>42.18</v>
      </c>
    </row>
    <row r="169" spans="2:15" ht="13" x14ac:dyDescent="0.15">
      <c r="B169" s="46">
        <v>44</v>
      </c>
      <c r="D169" s="46">
        <v>15.234999999999999</v>
      </c>
      <c r="E169" s="46">
        <v>46.677999999999997</v>
      </c>
      <c r="F169" s="46">
        <v>8.3460000000000001</v>
      </c>
      <c r="G169" s="46">
        <v>76.78</v>
      </c>
      <c r="H169" s="46">
        <v>126.09699999999999</v>
      </c>
      <c r="I169" s="46">
        <v>340.51499999999999</v>
      </c>
      <c r="J169" s="46">
        <v>0</v>
      </c>
      <c r="K169" s="46">
        <v>0</v>
      </c>
      <c r="L169" s="46">
        <v>0</v>
      </c>
      <c r="M169" s="46">
        <v>0</v>
      </c>
      <c r="N169" s="46">
        <v>0.90200000000000002</v>
      </c>
      <c r="O169" s="46">
        <v>43.82</v>
      </c>
    </row>
    <row r="170" spans="2:15" ht="13" x14ac:dyDescent="0.15">
      <c r="B170" s="46">
        <v>45</v>
      </c>
      <c r="D170" s="46">
        <v>14.401999999999999</v>
      </c>
      <c r="E170" s="46">
        <v>57.072000000000003</v>
      </c>
      <c r="F170" s="46">
        <v>11.25</v>
      </c>
      <c r="G170" s="46">
        <v>135.25</v>
      </c>
      <c r="H170" s="46">
        <v>144.9</v>
      </c>
      <c r="I170" s="46">
        <v>335.512</v>
      </c>
      <c r="J170" s="46">
        <v>0</v>
      </c>
      <c r="K170" s="46">
        <v>0</v>
      </c>
      <c r="L170" s="46">
        <v>0</v>
      </c>
      <c r="M170" s="46">
        <v>0</v>
      </c>
      <c r="N170" s="46">
        <v>2.3860000000000001</v>
      </c>
      <c r="O170" s="46">
        <v>41.436</v>
      </c>
    </row>
    <row r="171" spans="2:15" ht="13" x14ac:dyDescent="0.15">
      <c r="B171" s="46">
        <v>46</v>
      </c>
      <c r="D171" s="46">
        <v>14.759</v>
      </c>
      <c r="E171" s="46">
        <v>50.587000000000003</v>
      </c>
      <c r="F171" s="46">
        <v>11.081</v>
      </c>
      <c r="G171" s="46">
        <v>75.659000000000006</v>
      </c>
      <c r="H171" s="46">
        <v>167.84299999999999</v>
      </c>
      <c r="I171" s="46">
        <v>338.96199999999999</v>
      </c>
      <c r="J171" s="46">
        <v>0</v>
      </c>
      <c r="K171" s="46">
        <v>0</v>
      </c>
      <c r="L171" s="46">
        <v>0</v>
      </c>
      <c r="M171" s="46">
        <v>0</v>
      </c>
      <c r="N171" s="46">
        <v>0.46600000000000003</v>
      </c>
      <c r="O171" s="46">
        <v>42.436</v>
      </c>
    </row>
    <row r="172" spans="2:15" ht="13" x14ac:dyDescent="0.15">
      <c r="B172" s="46">
        <v>47</v>
      </c>
      <c r="D172" s="46">
        <v>14.878</v>
      </c>
      <c r="E172" s="46">
        <v>54.231999999999999</v>
      </c>
      <c r="F172" s="46">
        <v>14</v>
      </c>
      <c r="G172" s="46">
        <v>85.983999999999995</v>
      </c>
      <c r="H172" s="46">
        <v>185.26499999999999</v>
      </c>
      <c r="I172" s="46">
        <v>331.71699999999998</v>
      </c>
      <c r="J172" s="46">
        <v>0</v>
      </c>
      <c r="K172" s="46">
        <v>0</v>
      </c>
      <c r="L172" s="46">
        <v>0</v>
      </c>
      <c r="M172" s="46">
        <v>0</v>
      </c>
      <c r="N172" s="46">
        <v>0.46200000000000002</v>
      </c>
      <c r="O172" s="46">
        <v>42.780999999999999</v>
      </c>
    </row>
    <row r="173" spans="2:15" ht="13" x14ac:dyDescent="0.15">
      <c r="B173" s="46">
        <v>48</v>
      </c>
      <c r="D173" s="46">
        <v>13.45</v>
      </c>
      <c r="E173" s="46">
        <v>53.41</v>
      </c>
      <c r="F173" s="46">
        <v>10.071</v>
      </c>
      <c r="G173" s="46">
        <v>111.036</v>
      </c>
      <c r="H173" s="46">
        <v>207.345</v>
      </c>
      <c r="I173" s="46">
        <v>334.65</v>
      </c>
      <c r="J173" s="46">
        <v>0</v>
      </c>
      <c r="K173" s="46">
        <v>0</v>
      </c>
      <c r="L173" s="46">
        <v>0</v>
      </c>
      <c r="M173" s="46">
        <v>0</v>
      </c>
      <c r="N173" s="46">
        <v>2.0449999999999999</v>
      </c>
      <c r="O173" s="46">
        <v>38.664999999999999</v>
      </c>
    </row>
    <row r="174" spans="2:15" ht="13" x14ac:dyDescent="0.15">
      <c r="B174" s="46">
        <v>49</v>
      </c>
      <c r="D174" s="46">
        <v>15.353999999999999</v>
      </c>
      <c r="E174" s="46">
        <v>51.509</v>
      </c>
      <c r="F174" s="46">
        <v>12.311999999999999</v>
      </c>
      <c r="G174" s="46">
        <v>86</v>
      </c>
      <c r="H174" s="46">
        <v>227.01</v>
      </c>
      <c r="I174" s="46">
        <v>330.85500000000002</v>
      </c>
      <c r="J174" s="46">
        <v>0</v>
      </c>
      <c r="K174" s="46">
        <v>0</v>
      </c>
      <c r="L174" s="46">
        <v>0</v>
      </c>
      <c r="M174" s="46">
        <v>0</v>
      </c>
      <c r="N174" s="46">
        <v>2.6840000000000002</v>
      </c>
      <c r="O174" s="46">
        <v>44.207999999999998</v>
      </c>
    </row>
    <row r="175" spans="2:15" ht="13" x14ac:dyDescent="0.15">
      <c r="B175" s="46">
        <v>50</v>
      </c>
      <c r="C175" s="46" t="s">
        <v>65</v>
      </c>
      <c r="D175" s="46">
        <v>14.66</v>
      </c>
      <c r="E175" s="46">
        <v>59.658999999999999</v>
      </c>
      <c r="F175" s="46">
        <v>12.585000000000001</v>
      </c>
      <c r="G175" s="46">
        <v>111.64100000000001</v>
      </c>
      <c r="H175" s="46">
        <v>157.37299999999999</v>
      </c>
      <c r="I175" s="46">
        <v>339.11399999999998</v>
      </c>
      <c r="J175" s="46">
        <v>0</v>
      </c>
      <c r="K175" s="46">
        <v>0</v>
      </c>
      <c r="L175" s="46">
        <v>0</v>
      </c>
      <c r="M175" s="46">
        <v>0</v>
      </c>
      <c r="N175" s="46">
        <v>2.3849999999999998</v>
      </c>
      <c r="O175" s="46">
        <v>42.189</v>
      </c>
    </row>
    <row r="176" spans="2:15" ht="13" x14ac:dyDescent="0.15">
      <c r="B176" s="46">
        <v>51</v>
      </c>
      <c r="C176" s="46" t="s">
        <v>76</v>
      </c>
      <c r="D176" s="46">
        <v>1.0589999999999999</v>
      </c>
      <c r="E176" s="46">
        <v>6.5510000000000002</v>
      </c>
      <c r="F176" s="46">
        <v>1.8280000000000001</v>
      </c>
      <c r="G176" s="46">
        <v>27.058</v>
      </c>
      <c r="H176" s="46">
        <v>76.728999999999999</v>
      </c>
      <c r="I176" s="46">
        <v>3.52</v>
      </c>
      <c r="J176" s="46">
        <v>0</v>
      </c>
      <c r="K176" s="46">
        <v>0</v>
      </c>
      <c r="L176" s="46">
        <v>0</v>
      </c>
      <c r="M176" s="46">
        <v>0</v>
      </c>
      <c r="N176" s="46">
        <v>0.99099999999999999</v>
      </c>
      <c r="O176" s="46">
        <v>3.0710000000000002</v>
      </c>
    </row>
    <row r="177" spans="1:15" ht="13" x14ac:dyDescent="0.15">
      <c r="B177" s="46">
        <v>52</v>
      </c>
      <c r="C177" s="46" t="s">
        <v>66</v>
      </c>
      <c r="D177" s="46">
        <v>13.45</v>
      </c>
      <c r="E177" s="46">
        <v>46.677999999999997</v>
      </c>
      <c r="F177" s="46">
        <v>8.3460000000000001</v>
      </c>
      <c r="G177" s="46">
        <v>75.659000000000006</v>
      </c>
      <c r="H177" s="46">
        <v>30.36</v>
      </c>
      <c r="I177" s="46">
        <v>330.85500000000002</v>
      </c>
      <c r="J177" s="46">
        <v>0</v>
      </c>
      <c r="K177" s="46">
        <v>0</v>
      </c>
      <c r="L177" s="46">
        <v>0</v>
      </c>
      <c r="M177" s="46">
        <v>0</v>
      </c>
      <c r="N177" s="46">
        <v>0.46200000000000002</v>
      </c>
      <c r="O177" s="46">
        <v>38.664999999999999</v>
      </c>
    </row>
    <row r="178" spans="1:15" ht="13" x14ac:dyDescent="0.15">
      <c r="B178" s="46">
        <v>53</v>
      </c>
      <c r="C178" s="46" t="s">
        <v>67</v>
      </c>
      <c r="D178" s="46">
        <v>21.186</v>
      </c>
      <c r="E178" s="46">
        <v>72.628</v>
      </c>
      <c r="F178" s="46">
        <v>17.332999999999998</v>
      </c>
      <c r="G178" s="46">
        <v>187.5</v>
      </c>
      <c r="H178" s="46">
        <v>307.39499999999998</v>
      </c>
      <c r="I178" s="46">
        <v>345.34500000000003</v>
      </c>
      <c r="J178" s="46">
        <v>0</v>
      </c>
      <c r="K178" s="46">
        <v>0</v>
      </c>
      <c r="L178" s="46">
        <v>0</v>
      </c>
      <c r="M178" s="46">
        <v>0</v>
      </c>
      <c r="N178" s="46">
        <v>5.1520000000000001</v>
      </c>
      <c r="O178" s="46">
        <v>61.1</v>
      </c>
    </row>
    <row r="180" spans="1:15" ht="13" x14ac:dyDescent="0.15">
      <c r="A180" s="46" t="s">
        <v>90</v>
      </c>
    </row>
    <row r="181" spans="1:15" ht="13" x14ac:dyDescent="0.15">
      <c r="A181" s="46" t="s">
        <v>91</v>
      </c>
    </row>
    <row r="183" spans="1:15" ht="13" x14ac:dyDescent="0.15">
      <c r="C183" s="46" t="s">
        <v>63</v>
      </c>
      <c r="D183" s="46" t="s">
        <v>64</v>
      </c>
      <c r="E183" s="46" t="s">
        <v>65</v>
      </c>
      <c r="F183" s="46" t="s">
        <v>66</v>
      </c>
      <c r="G183" s="46" t="s">
        <v>67</v>
      </c>
      <c r="H183" s="46" t="s">
        <v>68</v>
      </c>
      <c r="I183" s="46" t="s">
        <v>69</v>
      </c>
      <c r="J183" s="46" t="s">
        <v>70</v>
      </c>
      <c r="K183" s="46" t="s">
        <v>71</v>
      </c>
      <c r="L183" s="46" t="s">
        <v>72</v>
      </c>
      <c r="M183" s="46" t="s">
        <v>73</v>
      </c>
      <c r="N183" s="46" t="s">
        <v>74</v>
      </c>
      <c r="O183" s="46" t="s">
        <v>75</v>
      </c>
    </row>
    <row r="184" spans="1:15" ht="13" x14ac:dyDescent="0.15">
      <c r="B184" s="46">
        <v>1</v>
      </c>
      <c r="D184" s="46">
        <v>6.4269999999999996</v>
      </c>
      <c r="E184" s="46">
        <v>47.31</v>
      </c>
      <c r="F184" s="46">
        <v>10.414999999999999</v>
      </c>
      <c r="G184" s="46">
        <v>161.26400000000001</v>
      </c>
      <c r="H184" s="46">
        <v>31.222000000000001</v>
      </c>
      <c r="I184" s="46">
        <v>338.79</v>
      </c>
      <c r="J184" s="46">
        <v>0</v>
      </c>
      <c r="K184" s="46">
        <v>0</v>
      </c>
      <c r="L184" s="46">
        <v>0</v>
      </c>
      <c r="M184" s="46">
        <v>0</v>
      </c>
      <c r="N184" s="46">
        <v>2.161</v>
      </c>
      <c r="O184" s="46">
        <v>18.297999999999998</v>
      </c>
    </row>
    <row r="185" spans="1:15" ht="13" x14ac:dyDescent="0.15">
      <c r="B185" s="46">
        <v>2</v>
      </c>
      <c r="D185" s="46">
        <v>7.38</v>
      </c>
      <c r="E185" s="46">
        <v>41.567999999999998</v>
      </c>
      <c r="F185" s="46">
        <v>11.164</v>
      </c>
      <c r="G185" s="46">
        <v>99.376999999999995</v>
      </c>
      <c r="H185" s="46">
        <v>32.085000000000001</v>
      </c>
      <c r="I185" s="46">
        <v>339.65199999999999</v>
      </c>
      <c r="J185" s="46">
        <v>0</v>
      </c>
      <c r="K185" s="46">
        <v>0</v>
      </c>
      <c r="L185" s="46">
        <v>0</v>
      </c>
      <c r="M185" s="46">
        <v>0</v>
      </c>
      <c r="N185" s="46">
        <v>-88.122</v>
      </c>
      <c r="O185" s="46">
        <v>21.056000000000001</v>
      </c>
    </row>
    <row r="186" spans="1:15" ht="13" x14ac:dyDescent="0.15">
      <c r="B186" s="46">
        <v>3</v>
      </c>
      <c r="D186" s="46">
        <v>6.665</v>
      </c>
      <c r="E186" s="46">
        <v>37.143000000000001</v>
      </c>
      <c r="F186" s="46">
        <v>10</v>
      </c>
      <c r="G186" s="46">
        <v>86</v>
      </c>
      <c r="H186" s="46">
        <v>73.311999999999998</v>
      </c>
      <c r="I186" s="46">
        <v>339.48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18.975000000000001</v>
      </c>
    </row>
    <row r="187" spans="1:15" ht="13" x14ac:dyDescent="0.15">
      <c r="B187" s="46">
        <v>4</v>
      </c>
      <c r="D187" s="46">
        <v>7.0220000000000002</v>
      </c>
      <c r="E187" s="46">
        <v>46.841000000000001</v>
      </c>
      <c r="F187" s="46">
        <v>11.516999999999999</v>
      </c>
      <c r="G187" s="46">
        <v>143.31</v>
      </c>
      <c r="H187" s="46">
        <v>72.277000000000001</v>
      </c>
      <c r="I187" s="46">
        <v>338.79</v>
      </c>
      <c r="J187" s="46">
        <v>0</v>
      </c>
      <c r="K187" s="46">
        <v>0</v>
      </c>
      <c r="L187" s="46">
        <v>0</v>
      </c>
      <c r="M187" s="46">
        <v>0</v>
      </c>
      <c r="N187" s="46">
        <v>-90.988</v>
      </c>
      <c r="O187" s="46">
        <v>20.013000000000002</v>
      </c>
    </row>
    <row r="188" spans="1:15" ht="13" x14ac:dyDescent="0.15">
      <c r="B188" s="46">
        <v>5</v>
      </c>
      <c r="D188" s="46">
        <v>7.8559999999999999</v>
      </c>
      <c r="E188" s="46">
        <v>43.561</v>
      </c>
      <c r="F188" s="46">
        <v>12</v>
      </c>
      <c r="G188" s="46">
        <v>122</v>
      </c>
      <c r="H188" s="46">
        <v>114.02200000000001</v>
      </c>
      <c r="I188" s="46">
        <v>337.065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22.425000000000001</v>
      </c>
    </row>
    <row r="189" spans="1:15" ht="13" x14ac:dyDescent="0.15">
      <c r="B189" s="46">
        <v>6</v>
      </c>
      <c r="D189" s="46">
        <v>6.7839999999999998</v>
      </c>
      <c r="E189" s="46">
        <v>44.683999999999997</v>
      </c>
      <c r="F189" s="46">
        <v>11</v>
      </c>
      <c r="G189" s="46">
        <v>130</v>
      </c>
      <c r="H189" s="46">
        <v>113.505</v>
      </c>
      <c r="I189" s="46">
        <v>337.755</v>
      </c>
      <c r="J189" s="46">
        <v>0</v>
      </c>
      <c r="K189" s="46">
        <v>0</v>
      </c>
      <c r="L189" s="46">
        <v>0</v>
      </c>
      <c r="M189" s="46">
        <v>0</v>
      </c>
      <c r="N189" s="46">
        <v>-90</v>
      </c>
      <c r="O189" s="46">
        <v>19.32</v>
      </c>
    </row>
    <row r="190" spans="1:15" ht="13" x14ac:dyDescent="0.15">
      <c r="B190" s="46">
        <v>7</v>
      </c>
      <c r="D190" s="46">
        <v>6.4269999999999996</v>
      </c>
      <c r="E190" s="46">
        <v>38.664999999999999</v>
      </c>
      <c r="F190" s="46">
        <v>12.207000000000001</v>
      </c>
      <c r="G190" s="46">
        <v>114.23</v>
      </c>
      <c r="H190" s="46">
        <v>155.595</v>
      </c>
      <c r="I190" s="46">
        <v>336.202</v>
      </c>
      <c r="J190" s="46">
        <v>0</v>
      </c>
      <c r="K190" s="46">
        <v>0</v>
      </c>
      <c r="L190" s="46">
        <v>0</v>
      </c>
      <c r="M190" s="46">
        <v>0</v>
      </c>
      <c r="N190" s="46">
        <v>9.8190000000000008</v>
      </c>
      <c r="O190" s="46">
        <v>18.207000000000001</v>
      </c>
    </row>
    <row r="191" spans="1:15" ht="13" x14ac:dyDescent="0.15">
      <c r="B191" s="46">
        <v>8</v>
      </c>
      <c r="D191" s="46">
        <v>6.7839999999999998</v>
      </c>
      <c r="E191" s="46">
        <v>45.918999999999997</v>
      </c>
      <c r="F191" s="46">
        <v>13.714</v>
      </c>
      <c r="G191" s="46">
        <v>128.55099999999999</v>
      </c>
      <c r="H191" s="46">
        <v>154.56</v>
      </c>
      <c r="I191" s="46">
        <v>336.375</v>
      </c>
      <c r="J191" s="46">
        <v>0</v>
      </c>
      <c r="K191" s="46">
        <v>0</v>
      </c>
      <c r="L191" s="46">
        <v>0</v>
      </c>
      <c r="M191" s="46">
        <v>0</v>
      </c>
      <c r="N191" s="46">
        <v>-67.067999999999998</v>
      </c>
      <c r="O191" s="46">
        <v>19.48</v>
      </c>
    </row>
    <row r="192" spans="1:15" ht="13" x14ac:dyDescent="0.15">
      <c r="B192" s="46">
        <v>9</v>
      </c>
      <c r="D192" s="46">
        <v>6.9029999999999996</v>
      </c>
      <c r="E192" s="46">
        <v>38.582000000000001</v>
      </c>
      <c r="F192" s="46">
        <v>11</v>
      </c>
      <c r="G192" s="46">
        <v>108.175</v>
      </c>
      <c r="H192" s="46">
        <v>197.167</v>
      </c>
      <c r="I192" s="46">
        <v>335.16699999999997</v>
      </c>
      <c r="J192" s="46">
        <v>0</v>
      </c>
      <c r="K192" s="46">
        <v>0</v>
      </c>
      <c r="L192" s="46">
        <v>0</v>
      </c>
      <c r="M192" s="46">
        <v>0</v>
      </c>
      <c r="N192" s="46">
        <v>-1.0049999999999999</v>
      </c>
      <c r="O192" s="46">
        <v>19.667999999999999</v>
      </c>
    </row>
    <row r="193" spans="2:15" ht="13" x14ac:dyDescent="0.15">
      <c r="B193" s="46">
        <v>10</v>
      </c>
      <c r="D193" s="46">
        <v>7.38</v>
      </c>
      <c r="E193" s="46">
        <v>40.008000000000003</v>
      </c>
      <c r="F193" s="46">
        <v>14.638999999999999</v>
      </c>
      <c r="G193" s="46">
        <v>73.474999999999994</v>
      </c>
      <c r="H193" s="46">
        <v>197.167</v>
      </c>
      <c r="I193" s="46">
        <v>335.85700000000003</v>
      </c>
      <c r="J193" s="46">
        <v>0</v>
      </c>
      <c r="K193" s="46">
        <v>0</v>
      </c>
      <c r="L193" s="46">
        <v>0</v>
      </c>
      <c r="M193" s="46">
        <v>0</v>
      </c>
      <c r="N193" s="46">
        <v>-87.183999999999997</v>
      </c>
      <c r="O193" s="46">
        <v>21.07</v>
      </c>
    </row>
    <row r="194" spans="2:15" ht="13" x14ac:dyDescent="0.15">
      <c r="B194" s="46">
        <v>11</v>
      </c>
      <c r="D194" s="46">
        <v>7.7370000000000001</v>
      </c>
      <c r="E194" s="46">
        <v>39.454999999999998</v>
      </c>
      <c r="F194" s="46">
        <v>12.093999999999999</v>
      </c>
      <c r="G194" s="46">
        <v>89.968999999999994</v>
      </c>
      <c r="H194" s="46">
        <v>238.05</v>
      </c>
      <c r="I194" s="46">
        <v>333.96</v>
      </c>
      <c r="J194" s="46">
        <v>0</v>
      </c>
      <c r="K194" s="46">
        <v>0</v>
      </c>
      <c r="L194" s="46">
        <v>0</v>
      </c>
      <c r="M194" s="46">
        <v>0</v>
      </c>
      <c r="N194" s="46">
        <v>1.79</v>
      </c>
      <c r="O194" s="46">
        <v>22.091000000000001</v>
      </c>
    </row>
    <row r="195" spans="2:15" ht="13" x14ac:dyDescent="0.15">
      <c r="B195" s="46">
        <v>12</v>
      </c>
      <c r="D195" s="46">
        <v>6.4269999999999996</v>
      </c>
      <c r="E195" s="46">
        <v>39.853000000000002</v>
      </c>
      <c r="F195" s="46">
        <v>12.641999999999999</v>
      </c>
      <c r="G195" s="46">
        <v>71.433999999999997</v>
      </c>
      <c r="H195" s="46">
        <v>238.22200000000001</v>
      </c>
      <c r="I195" s="46">
        <v>333.44200000000001</v>
      </c>
      <c r="J195" s="46">
        <v>0</v>
      </c>
      <c r="K195" s="46">
        <v>0</v>
      </c>
      <c r="L195" s="46">
        <v>0</v>
      </c>
      <c r="M195" s="46">
        <v>0</v>
      </c>
      <c r="N195" s="46">
        <v>-84.611000000000004</v>
      </c>
      <c r="O195" s="46">
        <v>18.366</v>
      </c>
    </row>
    <row r="196" spans="2:15" ht="13" x14ac:dyDescent="0.15">
      <c r="B196" s="46">
        <v>13</v>
      </c>
      <c r="D196" s="46">
        <v>6.3079999999999998</v>
      </c>
      <c r="E196" s="46">
        <v>39.256999999999998</v>
      </c>
      <c r="F196" s="46">
        <v>13</v>
      </c>
      <c r="G196" s="46">
        <v>104.538</v>
      </c>
      <c r="H196" s="46">
        <v>279.79500000000002</v>
      </c>
      <c r="I196" s="46">
        <v>332.40699999999998</v>
      </c>
      <c r="J196" s="46">
        <v>0</v>
      </c>
      <c r="K196" s="46">
        <v>0</v>
      </c>
      <c r="L196" s="46">
        <v>0</v>
      </c>
      <c r="M196" s="46">
        <v>0</v>
      </c>
      <c r="N196" s="46">
        <v>7.6669999999999998</v>
      </c>
      <c r="O196" s="46">
        <v>18.102</v>
      </c>
    </row>
    <row r="197" spans="2:15" ht="13" x14ac:dyDescent="0.15">
      <c r="B197" s="46">
        <v>14</v>
      </c>
      <c r="D197" s="46">
        <v>7.141</v>
      </c>
      <c r="E197" s="46">
        <v>42.87</v>
      </c>
      <c r="F197" s="46">
        <v>14.244999999999999</v>
      </c>
      <c r="G197" s="46">
        <v>80.543000000000006</v>
      </c>
      <c r="H197" s="46">
        <v>279.27699999999999</v>
      </c>
      <c r="I197" s="46">
        <v>332.23500000000001</v>
      </c>
      <c r="J197" s="46">
        <v>0</v>
      </c>
      <c r="K197" s="46">
        <v>0</v>
      </c>
      <c r="L197" s="46">
        <v>0</v>
      </c>
      <c r="M197" s="46">
        <v>0</v>
      </c>
      <c r="N197" s="46">
        <v>-81.180000000000007</v>
      </c>
      <c r="O197" s="46">
        <v>20.248999999999999</v>
      </c>
    </row>
    <row r="198" spans="2:15" ht="13" x14ac:dyDescent="0.15">
      <c r="B198" s="46">
        <v>15</v>
      </c>
      <c r="D198" s="46">
        <v>7.0220000000000002</v>
      </c>
      <c r="E198" s="46">
        <v>37.508000000000003</v>
      </c>
      <c r="F198" s="46">
        <v>12</v>
      </c>
      <c r="G198" s="46">
        <v>92</v>
      </c>
      <c r="H198" s="46">
        <v>322.23</v>
      </c>
      <c r="I198" s="46">
        <v>331.54500000000002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20.010000000000002</v>
      </c>
    </row>
    <row r="199" spans="2:15" ht="13" x14ac:dyDescent="0.15">
      <c r="B199" s="46">
        <v>16</v>
      </c>
      <c r="D199" s="46">
        <v>6.9029999999999996</v>
      </c>
      <c r="E199" s="46">
        <v>34.161999999999999</v>
      </c>
      <c r="F199" s="46">
        <v>14.683999999999999</v>
      </c>
      <c r="G199" s="46">
        <v>59</v>
      </c>
      <c r="H199" s="46">
        <v>320.67700000000002</v>
      </c>
      <c r="I199" s="46">
        <v>331.02699999999999</v>
      </c>
      <c r="J199" s="46">
        <v>0</v>
      </c>
      <c r="K199" s="46">
        <v>0</v>
      </c>
      <c r="L199" s="46">
        <v>0</v>
      </c>
      <c r="M199" s="46">
        <v>0</v>
      </c>
      <c r="N199" s="46">
        <v>-86.986999999999995</v>
      </c>
      <c r="O199" s="46">
        <v>19.692</v>
      </c>
    </row>
    <row r="200" spans="2:15" ht="13" x14ac:dyDescent="0.15">
      <c r="B200" s="46">
        <v>17</v>
      </c>
      <c r="D200" s="46">
        <v>6.5460000000000003</v>
      </c>
      <c r="E200" s="46">
        <v>48.668999999999997</v>
      </c>
      <c r="F200" s="46">
        <v>14.388999999999999</v>
      </c>
      <c r="G200" s="46">
        <v>136</v>
      </c>
      <c r="H200" s="46">
        <v>29.67</v>
      </c>
      <c r="I200" s="46">
        <v>343.79199999999997</v>
      </c>
      <c r="J200" s="46">
        <v>0</v>
      </c>
      <c r="K200" s="46">
        <v>0</v>
      </c>
      <c r="L200" s="46">
        <v>0</v>
      </c>
      <c r="M200" s="46">
        <v>0</v>
      </c>
      <c r="N200" s="46">
        <v>3.18</v>
      </c>
      <c r="O200" s="46">
        <v>18.658999999999999</v>
      </c>
    </row>
    <row r="201" spans="2:15" ht="13" x14ac:dyDescent="0.15">
      <c r="B201" s="46">
        <v>18</v>
      </c>
      <c r="D201" s="46">
        <v>7.141</v>
      </c>
      <c r="E201" s="46">
        <v>64.06</v>
      </c>
      <c r="F201" s="46">
        <v>14.271000000000001</v>
      </c>
      <c r="G201" s="46">
        <v>233.47499999999999</v>
      </c>
      <c r="H201" s="46">
        <v>28.806999999999999</v>
      </c>
      <c r="I201" s="46">
        <v>342.75700000000001</v>
      </c>
      <c r="J201" s="46">
        <v>0</v>
      </c>
      <c r="K201" s="46">
        <v>0</v>
      </c>
      <c r="L201" s="46">
        <v>0</v>
      </c>
      <c r="M201" s="46">
        <v>0</v>
      </c>
      <c r="N201" s="46">
        <v>-89.028999999999996</v>
      </c>
      <c r="O201" s="46">
        <v>20.358000000000001</v>
      </c>
    </row>
    <row r="202" spans="2:15" ht="13" x14ac:dyDescent="0.15">
      <c r="B202" s="46">
        <v>19</v>
      </c>
      <c r="D202" s="46">
        <v>6.4269999999999996</v>
      </c>
      <c r="E202" s="46">
        <v>48.426000000000002</v>
      </c>
      <c r="F202" s="46">
        <v>13</v>
      </c>
      <c r="G202" s="46">
        <v>150</v>
      </c>
      <c r="H202" s="46">
        <v>70.897000000000006</v>
      </c>
      <c r="I202" s="46">
        <v>342.58499999999998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18.285</v>
      </c>
    </row>
    <row r="203" spans="2:15" ht="13" x14ac:dyDescent="0.15">
      <c r="B203" s="46">
        <v>20</v>
      </c>
      <c r="D203" s="46">
        <v>7.141</v>
      </c>
      <c r="E203" s="46">
        <v>54.642000000000003</v>
      </c>
      <c r="F203" s="46">
        <v>15.763</v>
      </c>
      <c r="G203" s="46">
        <v>158.81399999999999</v>
      </c>
      <c r="H203" s="46">
        <v>70.897000000000006</v>
      </c>
      <c r="I203" s="46">
        <v>341.72199999999998</v>
      </c>
      <c r="J203" s="46">
        <v>0</v>
      </c>
      <c r="K203" s="46">
        <v>0</v>
      </c>
      <c r="L203" s="46">
        <v>0</v>
      </c>
      <c r="M203" s="46">
        <v>0</v>
      </c>
      <c r="N203" s="46">
        <v>-89.028999999999996</v>
      </c>
      <c r="O203" s="46">
        <v>20.358000000000001</v>
      </c>
    </row>
    <row r="204" spans="2:15" ht="13" x14ac:dyDescent="0.15">
      <c r="B204" s="46">
        <v>21</v>
      </c>
      <c r="D204" s="46">
        <v>7.7370000000000001</v>
      </c>
      <c r="E204" s="46">
        <v>56.259</v>
      </c>
      <c r="F204" s="46">
        <v>13.688000000000001</v>
      </c>
      <c r="G204" s="46">
        <v>171.25</v>
      </c>
      <c r="H204" s="46">
        <v>112.125</v>
      </c>
      <c r="I204" s="46">
        <v>340.51499999999999</v>
      </c>
      <c r="J204" s="46">
        <v>0</v>
      </c>
      <c r="K204" s="46">
        <v>0</v>
      </c>
      <c r="L204" s="46">
        <v>0</v>
      </c>
      <c r="M204" s="46">
        <v>0</v>
      </c>
      <c r="N204" s="46">
        <v>3.5760000000000001</v>
      </c>
      <c r="O204" s="46">
        <v>22.123000000000001</v>
      </c>
    </row>
    <row r="205" spans="2:15" ht="13" x14ac:dyDescent="0.15">
      <c r="B205" s="46">
        <v>22</v>
      </c>
      <c r="D205" s="46">
        <v>6.665</v>
      </c>
      <c r="E205" s="46">
        <v>54.816000000000003</v>
      </c>
      <c r="F205" s="46">
        <v>16.745000000000001</v>
      </c>
      <c r="G205" s="46">
        <v>150.81800000000001</v>
      </c>
      <c r="H205" s="46">
        <v>111.78</v>
      </c>
      <c r="I205" s="46">
        <v>340.68799999999999</v>
      </c>
      <c r="J205" s="46">
        <v>0</v>
      </c>
      <c r="K205" s="46">
        <v>0</v>
      </c>
      <c r="L205" s="46">
        <v>0</v>
      </c>
      <c r="M205" s="46">
        <v>0</v>
      </c>
      <c r="N205" s="46">
        <v>-87.917000000000002</v>
      </c>
      <c r="O205" s="46">
        <v>18.988</v>
      </c>
    </row>
    <row r="206" spans="2:15" ht="13" x14ac:dyDescent="0.15">
      <c r="B206" s="46">
        <v>23</v>
      </c>
      <c r="D206" s="46">
        <v>6.5460000000000003</v>
      </c>
      <c r="E206" s="46">
        <v>52.792999999999999</v>
      </c>
      <c r="F206" s="46">
        <v>14</v>
      </c>
      <c r="G206" s="46">
        <v>162.333</v>
      </c>
      <c r="H206" s="46">
        <v>153.52500000000001</v>
      </c>
      <c r="I206" s="46">
        <v>339.30700000000002</v>
      </c>
      <c r="J206" s="46">
        <v>0</v>
      </c>
      <c r="K206" s="46">
        <v>0</v>
      </c>
      <c r="L206" s="46">
        <v>0</v>
      </c>
      <c r="M206" s="46">
        <v>0</v>
      </c>
      <c r="N206" s="46">
        <v>5.29</v>
      </c>
      <c r="O206" s="46">
        <v>18.71</v>
      </c>
    </row>
    <row r="207" spans="2:15" ht="13" x14ac:dyDescent="0.15">
      <c r="B207" s="46">
        <v>24</v>
      </c>
      <c r="D207" s="46">
        <v>7.2610000000000001</v>
      </c>
      <c r="E207" s="46">
        <v>55.709000000000003</v>
      </c>
      <c r="F207" s="46">
        <v>15.47</v>
      </c>
      <c r="G207" s="46">
        <v>137.32499999999999</v>
      </c>
      <c r="H207" s="46">
        <v>153.352</v>
      </c>
      <c r="I207" s="46">
        <v>338.96199999999999</v>
      </c>
      <c r="J207" s="46">
        <v>0</v>
      </c>
      <c r="K207" s="46">
        <v>0</v>
      </c>
      <c r="L207" s="46">
        <v>0</v>
      </c>
      <c r="M207" s="46">
        <v>0</v>
      </c>
      <c r="N207" s="46">
        <v>-81.326999999999998</v>
      </c>
      <c r="O207" s="46">
        <v>20.59</v>
      </c>
    </row>
    <row r="208" spans="2:15" ht="13" x14ac:dyDescent="0.15">
      <c r="B208" s="46">
        <v>25</v>
      </c>
      <c r="D208" s="46">
        <v>7.0220000000000002</v>
      </c>
      <c r="E208" s="46">
        <v>53.722999999999999</v>
      </c>
      <c r="F208" s="46">
        <v>15.362</v>
      </c>
      <c r="G208" s="46">
        <v>158.58600000000001</v>
      </c>
      <c r="H208" s="46">
        <v>195.61500000000001</v>
      </c>
      <c r="I208" s="46">
        <v>338.27199999999999</v>
      </c>
      <c r="J208" s="46">
        <v>0</v>
      </c>
      <c r="K208" s="46">
        <v>0</v>
      </c>
      <c r="L208" s="46">
        <v>0</v>
      </c>
      <c r="M208" s="46">
        <v>0</v>
      </c>
      <c r="N208" s="46">
        <v>-0.98799999999999999</v>
      </c>
      <c r="O208" s="46">
        <v>20.013000000000002</v>
      </c>
    </row>
    <row r="209" spans="2:15" ht="13" x14ac:dyDescent="0.15">
      <c r="B209" s="46">
        <v>26</v>
      </c>
      <c r="D209" s="46">
        <v>7.38</v>
      </c>
      <c r="E209" s="46">
        <v>47.738</v>
      </c>
      <c r="F209" s="46">
        <v>14.879</v>
      </c>
      <c r="G209" s="46">
        <v>97</v>
      </c>
      <c r="H209" s="46">
        <v>195.09700000000001</v>
      </c>
      <c r="I209" s="46">
        <v>338.1</v>
      </c>
      <c r="J209" s="46">
        <v>0</v>
      </c>
      <c r="K209" s="46">
        <v>0</v>
      </c>
      <c r="L209" s="46">
        <v>0</v>
      </c>
      <c r="M209" s="46">
        <v>0</v>
      </c>
      <c r="N209" s="46">
        <v>-98.531000000000006</v>
      </c>
      <c r="O209" s="46">
        <v>20.931999999999999</v>
      </c>
    </row>
    <row r="210" spans="2:15" ht="13" x14ac:dyDescent="0.15">
      <c r="B210" s="46">
        <v>27</v>
      </c>
      <c r="D210" s="46">
        <v>8.2129999999999992</v>
      </c>
      <c r="E210" s="46">
        <v>55.707999999999998</v>
      </c>
      <c r="F210" s="46">
        <v>15.353</v>
      </c>
      <c r="G210" s="46">
        <v>145.86799999999999</v>
      </c>
      <c r="H210" s="46">
        <v>235.98</v>
      </c>
      <c r="I210" s="46">
        <v>336.892</v>
      </c>
      <c r="J210" s="46">
        <v>0</v>
      </c>
      <c r="K210" s="46">
        <v>0</v>
      </c>
      <c r="L210" s="46">
        <v>0</v>
      </c>
      <c r="M210" s="46">
        <v>0</v>
      </c>
      <c r="N210" s="46">
        <v>2.5259999999999998</v>
      </c>
      <c r="O210" s="46">
        <v>23.483000000000001</v>
      </c>
    </row>
    <row r="211" spans="2:15" ht="13" x14ac:dyDescent="0.15">
      <c r="B211" s="46">
        <v>28</v>
      </c>
      <c r="D211" s="46">
        <v>6.4269999999999996</v>
      </c>
      <c r="E211" s="46">
        <v>50.241999999999997</v>
      </c>
      <c r="F211" s="46">
        <v>17.414999999999999</v>
      </c>
      <c r="G211" s="46">
        <v>97.603999999999999</v>
      </c>
      <c r="H211" s="46">
        <v>236.32499999999999</v>
      </c>
      <c r="I211" s="46">
        <v>336.892</v>
      </c>
      <c r="J211" s="46">
        <v>0</v>
      </c>
      <c r="K211" s="46">
        <v>0</v>
      </c>
      <c r="L211" s="46">
        <v>0</v>
      </c>
      <c r="M211" s="46">
        <v>0</v>
      </c>
      <c r="N211" s="46">
        <v>-85.683999999999997</v>
      </c>
      <c r="O211" s="46">
        <v>18.337</v>
      </c>
    </row>
    <row r="212" spans="2:15" ht="13" x14ac:dyDescent="0.15">
      <c r="B212" s="46">
        <v>29</v>
      </c>
      <c r="D212" s="46">
        <v>6.4269999999999996</v>
      </c>
      <c r="E212" s="46">
        <v>50.042999999999999</v>
      </c>
      <c r="F212" s="46">
        <v>14.906000000000001</v>
      </c>
      <c r="G212" s="46">
        <v>144.83000000000001</v>
      </c>
      <c r="H212" s="46">
        <v>277.89699999999999</v>
      </c>
      <c r="I212" s="46">
        <v>335.685</v>
      </c>
      <c r="J212" s="46">
        <v>0</v>
      </c>
      <c r="K212" s="46">
        <v>0</v>
      </c>
      <c r="L212" s="46">
        <v>0</v>
      </c>
      <c r="M212" s="46">
        <v>0</v>
      </c>
      <c r="N212" s="46">
        <v>-2.161</v>
      </c>
      <c r="O212" s="46">
        <v>18.297999999999998</v>
      </c>
    </row>
    <row r="213" spans="2:15" ht="13" x14ac:dyDescent="0.15">
      <c r="B213" s="46">
        <v>30</v>
      </c>
      <c r="D213" s="46">
        <v>7.2610000000000001</v>
      </c>
      <c r="E213" s="46">
        <v>44.279000000000003</v>
      </c>
      <c r="F213" s="46">
        <v>14</v>
      </c>
      <c r="G213" s="46">
        <v>81</v>
      </c>
      <c r="H213" s="46">
        <v>278.07</v>
      </c>
      <c r="I213" s="46">
        <v>336.03</v>
      </c>
      <c r="J213" s="46">
        <v>0</v>
      </c>
      <c r="K213" s="46">
        <v>0</v>
      </c>
      <c r="L213" s="46">
        <v>0</v>
      </c>
      <c r="M213" s="46">
        <v>0</v>
      </c>
      <c r="N213" s="46">
        <v>-90</v>
      </c>
      <c r="O213" s="46">
        <v>20.7</v>
      </c>
    </row>
    <row r="214" spans="2:15" ht="13" x14ac:dyDescent="0.15">
      <c r="B214" s="46">
        <v>31</v>
      </c>
      <c r="D214" s="46">
        <v>7.0220000000000002</v>
      </c>
      <c r="E214" s="46">
        <v>45.357999999999997</v>
      </c>
      <c r="F214" s="46">
        <v>13.555999999999999</v>
      </c>
      <c r="G214" s="46">
        <v>127.111</v>
      </c>
      <c r="H214" s="46">
        <v>18.745000000000001</v>
      </c>
      <c r="I214" s="46">
        <v>344.88499999999999</v>
      </c>
      <c r="J214" s="46">
        <v>0</v>
      </c>
      <c r="K214" s="46">
        <v>0</v>
      </c>
      <c r="L214" s="46">
        <v>0</v>
      </c>
      <c r="M214" s="46">
        <v>0</v>
      </c>
      <c r="N214" s="46">
        <v>0</v>
      </c>
      <c r="O214" s="46">
        <v>20.010000000000002</v>
      </c>
    </row>
    <row r="215" spans="2:15" ht="13" x14ac:dyDescent="0.15">
      <c r="B215" s="46">
        <v>32</v>
      </c>
      <c r="D215" s="46">
        <v>6.9029999999999996</v>
      </c>
      <c r="E215" s="46">
        <v>56.314999999999998</v>
      </c>
      <c r="F215" s="46">
        <v>15.180999999999999</v>
      </c>
      <c r="G215" s="46">
        <v>221.786</v>
      </c>
      <c r="H215" s="46">
        <v>19.09</v>
      </c>
      <c r="I215" s="46">
        <v>344.31</v>
      </c>
      <c r="J215" s="46">
        <v>0</v>
      </c>
      <c r="K215" s="46">
        <v>0</v>
      </c>
      <c r="L215" s="46">
        <v>0</v>
      </c>
      <c r="M215" s="46">
        <v>0</v>
      </c>
      <c r="N215" s="46">
        <v>-90</v>
      </c>
      <c r="O215" s="46">
        <v>19.55</v>
      </c>
    </row>
    <row r="216" spans="2:15" ht="13" x14ac:dyDescent="0.15">
      <c r="B216" s="46">
        <v>33</v>
      </c>
      <c r="D216" s="46">
        <v>6.5460000000000003</v>
      </c>
      <c r="E216" s="46">
        <v>48.698</v>
      </c>
      <c r="F216" s="46">
        <v>13.497999999999999</v>
      </c>
      <c r="G216" s="46">
        <v>149.90100000000001</v>
      </c>
      <c r="H216" s="46">
        <v>60.835000000000001</v>
      </c>
      <c r="I216" s="46">
        <v>343.39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>
        <v>18.631</v>
      </c>
    </row>
    <row r="217" spans="2:15" ht="13" x14ac:dyDescent="0.15">
      <c r="B217" s="46">
        <v>34</v>
      </c>
      <c r="D217" s="46">
        <v>7.141</v>
      </c>
      <c r="E217" s="46">
        <v>51.161000000000001</v>
      </c>
      <c r="F217" s="46">
        <v>14</v>
      </c>
      <c r="G217" s="46">
        <v>156.06299999999999</v>
      </c>
      <c r="H217" s="46">
        <v>60.95</v>
      </c>
      <c r="I217" s="46">
        <v>342.7</v>
      </c>
      <c r="J217" s="46">
        <v>0</v>
      </c>
      <c r="K217" s="46">
        <v>0</v>
      </c>
      <c r="L217" s="46">
        <v>0</v>
      </c>
      <c r="M217" s="46">
        <v>0</v>
      </c>
      <c r="N217" s="46">
        <v>-90.954999999999998</v>
      </c>
      <c r="O217" s="46">
        <v>20.475000000000001</v>
      </c>
    </row>
    <row r="218" spans="2:15" ht="13" x14ac:dyDescent="0.15">
      <c r="B218" s="46">
        <v>35</v>
      </c>
      <c r="D218" s="46">
        <v>7.38</v>
      </c>
      <c r="E218" s="46">
        <v>50.368000000000002</v>
      </c>
      <c r="F218" s="46">
        <v>12.23</v>
      </c>
      <c r="G218" s="46">
        <v>146.00200000000001</v>
      </c>
      <c r="H218" s="46">
        <v>101.89</v>
      </c>
      <c r="I218" s="46">
        <v>341.89499999999998</v>
      </c>
      <c r="J218" s="46">
        <v>0</v>
      </c>
      <c r="K218" s="46">
        <v>0</v>
      </c>
      <c r="L218" s="46">
        <v>0</v>
      </c>
      <c r="M218" s="46">
        <v>0</v>
      </c>
      <c r="N218" s="46">
        <v>0.92400000000000004</v>
      </c>
      <c r="O218" s="46">
        <v>21.164999999999999</v>
      </c>
    </row>
    <row r="219" spans="2:15" ht="13" x14ac:dyDescent="0.15">
      <c r="B219" s="46">
        <v>36</v>
      </c>
      <c r="D219" s="46">
        <v>6.665</v>
      </c>
      <c r="E219" s="46">
        <v>56.204000000000001</v>
      </c>
      <c r="F219" s="46">
        <v>15.602</v>
      </c>
      <c r="G219" s="46">
        <v>202.607</v>
      </c>
      <c r="H219" s="46">
        <v>101.43</v>
      </c>
      <c r="I219" s="46">
        <v>341.32</v>
      </c>
      <c r="J219" s="46">
        <v>0</v>
      </c>
      <c r="K219" s="46">
        <v>0</v>
      </c>
      <c r="L219" s="46">
        <v>0</v>
      </c>
      <c r="M219" s="46">
        <v>0</v>
      </c>
      <c r="N219" s="46">
        <v>-88.977000000000004</v>
      </c>
      <c r="O219" s="46">
        <v>19.096</v>
      </c>
    </row>
    <row r="220" spans="2:15" ht="13" x14ac:dyDescent="0.15">
      <c r="B220" s="46">
        <v>37</v>
      </c>
      <c r="D220" s="46">
        <v>7.141</v>
      </c>
      <c r="E220" s="46">
        <v>48.241999999999997</v>
      </c>
      <c r="F220" s="46">
        <v>13.138999999999999</v>
      </c>
      <c r="G220" s="46">
        <v>141.328</v>
      </c>
      <c r="H220" s="46">
        <v>143.405</v>
      </c>
      <c r="I220" s="46">
        <v>340.97500000000002</v>
      </c>
      <c r="J220" s="46">
        <v>0</v>
      </c>
      <c r="K220" s="46">
        <v>0</v>
      </c>
      <c r="L220" s="46">
        <v>0</v>
      </c>
      <c r="M220" s="46">
        <v>0</v>
      </c>
      <c r="N220" s="46">
        <v>-1.9410000000000001</v>
      </c>
      <c r="O220" s="46">
        <v>20.475000000000001</v>
      </c>
    </row>
    <row r="221" spans="2:15" ht="13" x14ac:dyDescent="0.15">
      <c r="B221" s="46">
        <v>38</v>
      </c>
      <c r="D221" s="46">
        <v>6.7839999999999998</v>
      </c>
      <c r="E221" s="46">
        <v>47.402000000000001</v>
      </c>
      <c r="F221" s="46">
        <v>14.016</v>
      </c>
      <c r="G221" s="46">
        <v>114.09099999999999</v>
      </c>
      <c r="H221" s="46">
        <v>143.405</v>
      </c>
      <c r="I221" s="46">
        <v>340.28500000000003</v>
      </c>
      <c r="J221" s="46">
        <v>0</v>
      </c>
      <c r="K221" s="46">
        <v>0</v>
      </c>
      <c r="L221" s="46">
        <v>0</v>
      </c>
      <c r="M221" s="46">
        <v>0</v>
      </c>
      <c r="N221" s="46">
        <v>-92.045000000000002</v>
      </c>
      <c r="O221" s="46">
        <v>19.332000000000001</v>
      </c>
    </row>
    <row r="222" spans="2:15" ht="13" x14ac:dyDescent="0.15">
      <c r="B222" s="46">
        <v>39</v>
      </c>
      <c r="D222" s="46">
        <v>6.1890000000000001</v>
      </c>
      <c r="E222" s="46">
        <v>44.23</v>
      </c>
      <c r="F222" s="46">
        <v>12.304</v>
      </c>
      <c r="G222" s="46">
        <v>117.66500000000001</v>
      </c>
      <c r="H222" s="46">
        <v>185.15</v>
      </c>
      <c r="I222" s="46">
        <v>340.28500000000003</v>
      </c>
      <c r="J222" s="46">
        <v>0</v>
      </c>
      <c r="K222" s="46">
        <v>0</v>
      </c>
      <c r="L222" s="46">
        <v>0</v>
      </c>
      <c r="M222" s="46">
        <v>0</v>
      </c>
      <c r="N222" s="46">
        <v>2.246</v>
      </c>
      <c r="O222" s="46">
        <v>17.504000000000001</v>
      </c>
    </row>
    <row r="223" spans="2:15" ht="13" x14ac:dyDescent="0.15">
      <c r="B223" s="46">
        <v>40</v>
      </c>
      <c r="D223" s="46">
        <v>7.141</v>
      </c>
      <c r="E223" s="46">
        <v>54.447000000000003</v>
      </c>
      <c r="F223" s="46">
        <v>12.885</v>
      </c>
      <c r="G223" s="46">
        <v>138.99</v>
      </c>
      <c r="H223" s="46">
        <v>184.57499999999999</v>
      </c>
      <c r="I223" s="46">
        <v>339.48</v>
      </c>
      <c r="J223" s="46">
        <v>0</v>
      </c>
      <c r="K223" s="46">
        <v>0</v>
      </c>
      <c r="L223" s="46">
        <v>0</v>
      </c>
      <c r="M223" s="46">
        <v>0</v>
      </c>
      <c r="N223" s="46">
        <v>-88.058999999999997</v>
      </c>
      <c r="O223" s="46">
        <v>20.481999999999999</v>
      </c>
    </row>
    <row r="224" spans="2:15" ht="13" x14ac:dyDescent="0.15">
      <c r="B224" s="46">
        <v>41</v>
      </c>
      <c r="D224" s="46">
        <v>7.6180000000000003</v>
      </c>
      <c r="E224" s="46">
        <v>47.695999999999998</v>
      </c>
      <c r="F224" s="46">
        <v>13.276999999999999</v>
      </c>
      <c r="G224" s="46">
        <v>108.215</v>
      </c>
      <c r="H224" s="46">
        <v>225.97499999999999</v>
      </c>
      <c r="I224" s="46">
        <v>338.67500000000001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v>21.85</v>
      </c>
    </row>
    <row r="225" spans="2:15" ht="13" x14ac:dyDescent="0.15">
      <c r="B225" s="46">
        <v>42</v>
      </c>
      <c r="D225" s="46">
        <v>6.5460000000000003</v>
      </c>
      <c r="E225" s="46">
        <v>49.914000000000001</v>
      </c>
      <c r="F225" s="46">
        <v>15.379</v>
      </c>
      <c r="G225" s="46">
        <v>105.16</v>
      </c>
      <c r="H225" s="46">
        <v>226.32</v>
      </c>
      <c r="I225" s="46">
        <v>338.33</v>
      </c>
      <c r="J225" s="46">
        <v>0</v>
      </c>
      <c r="K225" s="46">
        <v>0</v>
      </c>
      <c r="L225" s="46">
        <v>0</v>
      </c>
      <c r="M225" s="46">
        <v>0</v>
      </c>
      <c r="N225" s="46">
        <v>-84.71</v>
      </c>
      <c r="O225" s="46">
        <v>18.721</v>
      </c>
    </row>
    <row r="226" spans="2:15" ht="13" x14ac:dyDescent="0.15">
      <c r="B226" s="46">
        <v>43</v>
      </c>
      <c r="D226" s="46">
        <v>6.7839999999999998</v>
      </c>
      <c r="E226" s="46">
        <v>49.793999999999997</v>
      </c>
      <c r="F226" s="46">
        <v>13.313000000000001</v>
      </c>
      <c r="G226" s="46">
        <v>166.333</v>
      </c>
      <c r="H226" s="46">
        <v>34.844999999999999</v>
      </c>
      <c r="I226" s="46">
        <v>343.16</v>
      </c>
      <c r="J226" s="46">
        <v>0</v>
      </c>
      <c r="K226" s="46">
        <v>0</v>
      </c>
      <c r="L226" s="46">
        <v>0</v>
      </c>
      <c r="M226" s="46">
        <v>0</v>
      </c>
      <c r="N226" s="46">
        <v>-86.933999999999997</v>
      </c>
      <c r="O226" s="46">
        <v>19.353999999999999</v>
      </c>
    </row>
    <row r="227" spans="2:15" ht="13" x14ac:dyDescent="0.15">
      <c r="B227" s="46">
        <v>44</v>
      </c>
      <c r="D227" s="46">
        <v>6.3079999999999998</v>
      </c>
      <c r="E227" s="46">
        <v>39.332999999999998</v>
      </c>
      <c r="F227" s="46">
        <v>12.906000000000001</v>
      </c>
      <c r="G227" s="46">
        <v>120.667</v>
      </c>
      <c r="H227" s="46">
        <v>34.729999999999997</v>
      </c>
      <c r="I227" s="46">
        <v>343.16</v>
      </c>
      <c r="J227" s="46">
        <v>0</v>
      </c>
      <c r="K227" s="46">
        <v>0</v>
      </c>
      <c r="L227" s="46">
        <v>0</v>
      </c>
      <c r="M227" s="46">
        <v>0</v>
      </c>
      <c r="N227" s="46">
        <v>3.302</v>
      </c>
      <c r="O227" s="46">
        <v>17.963999999999999</v>
      </c>
    </row>
    <row r="228" spans="2:15" ht="13" x14ac:dyDescent="0.15">
      <c r="B228" s="46">
        <v>45</v>
      </c>
      <c r="D228" s="46">
        <v>7.0220000000000002</v>
      </c>
      <c r="E228" s="46">
        <v>47.207000000000001</v>
      </c>
      <c r="F228" s="46">
        <v>11.827999999999999</v>
      </c>
      <c r="G228" s="46">
        <v>146.37899999999999</v>
      </c>
      <c r="H228" s="46">
        <v>76.072000000000003</v>
      </c>
      <c r="I228" s="46">
        <v>341.55</v>
      </c>
      <c r="J228" s="46">
        <v>0</v>
      </c>
      <c r="K228" s="46">
        <v>0</v>
      </c>
      <c r="L228" s="46">
        <v>0</v>
      </c>
      <c r="M228" s="46">
        <v>0</v>
      </c>
      <c r="N228" s="46">
        <v>-87.039000000000001</v>
      </c>
      <c r="O228" s="46">
        <v>20.036999999999999</v>
      </c>
    </row>
    <row r="229" spans="2:15" ht="13" x14ac:dyDescent="0.15">
      <c r="B229" s="46">
        <v>46</v>
      </c>
      <c r="D229" s="46">
        <v>6.7839999999999998</v>
      </c>
      <c r="E229" s="46">
        <v>40.594999999999999</v>
      </c>
      <c r="F229" s="46">
        <v>8.5239999999999991</v>
      </c>
      <c r="G229" s="46">
        <v>125.524</v>
      </c>
      <c r="H229" s="46">
        <v>75.900000000000006</v>
      </c>
      <c r="I229" s="46">
        <v>341.66500000000002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v>19.321000000000002</v>
      </c>
    </row>
    <row r="230" spans="2:15" ht="13" x14ac:dyDescent="0.15">
      <c r="B230" s="46">
        <v>47</v>
      </c>
      <c r="D230" s="46">
        <v>7.2610000000000001</v>
      </c>
      <c r="E230" s="46">
        <v>42.268000000000001</v>
      </c>
      <c r="F230" s="46">
        <v>11.8</v>
      </c>
      <c r="G230" s="46">
        <v>126.289</v>
      </c>
      <c r="H230" s="46">
        <v>117.53</v>
      </c>
      <c r="I230" s="46">
        <v>340.17</v>
      </c>
      <c r="J230" s="46">
        <v>0</v>
      </c>
      <c r="K230" s="46">
        <v>0</v>
      </c>
      <c r="L230" s="46">
        <v>0</v>
      </c>
      <c r="M230" s="46">
        <v>0</v>
      </c>
      <c r="N230" s="46">
        <v>3.8140000000000001</v>
      </c>
      <c r="O230" s="46">
        <v>20.745999999999999</v>
      </c>
    </row>
    <row r="231" spans="2:15" ht="13" x14ac:dyDescent="0.15">
      <c r="B231" s="46">
        <v>48</v>
      </c>
      <c r="D231" s="46">
        <v>6.7839999999999998</v>
      </c>
      <c r="E231" s="46">
        <v>44.36</v>
      </c>
      <c r="F231" s="46">
        <v>12.5</v>
      </c>
      <c r="G231" s="46">
        <v>114.72199999999999</v>
      </c>
      <c r="H231" s="46">
        <v>117.185</v>
      </c>
      <c r="I231" s="46">
        <v>339.94</v>
      </c>
      <c r="J231" s="46">
        <v>0</v>
      </c>
      <c r="K231" s="46">
        <v>0</v>
      </c>
      <c r="L231" s="46">
        <v>0</v>
      </c>
      <c r="M231" s="46">
        <v>0</v>
      </c>
      <c r="N231" s="46">
        <v>-86.933999999999997</v>
      </c>
      <c r="O231" s="46">
        <v>19.353999999999999</v>
      </c>
    </row>
    <row r="232" spans="2:15" ht="13" x14ac:dyDescent="0.15">
      <c r="B232" s="46">
        <v>49</v>
      </c>
      <c r="D232" s="46">
        <v>6.665</v>
      </c>
      <c r="E232" s="46">
        <v>40.917000000000002</v>
      </c>
      <c r="F232" s="46">
        <v>11.423999999999999</v>
      </c>
      <c r="G232" s="46">
        <v>127.504</v>
      </c>
      <c r="H232" s="46">
        <v>158.93</v>
      </c>
      <c r="I232" s="46">
        <v>339.36500000000001</v>
      </c>
      <c r="J232" s="46">
        <v>0</v>
      </c>
      <c r="K232" s="46">
        <v>0</v>
      </c>
      <c r="L232" s="46">
        <v>0</v>
      </c>
      <c r="M232" s="46">
        <v>0</v>
      </c>
      <c r="N232" s="46">
        <v>1.042</v>
      </c>
      <c r="O232" s="46">
        <v>18.861000000000001</v>
      </c>
    </row>
    <row r="233" spans="2:15" ht="13" x14ac:dyDescent="0.15">
      <c r="B233" s="46">
        <v>50</v>
      </c>
      <c r="D233" s="46">
        <v>7.38</v>
      </c>
      <c r="E233" s="46">
        <v>46.713000000000001</v>
      </c>
      <c r="F233" s="46">
        <v>14.029</v>
      </c>
      <c r="G233" s="46">
        <v>111.172</v>
      </c>
      <c r="H233" s="46">
        <v>158.93</v>
      </c>
      <c r="I233" s="46">
        <v>338.90499999999997</v>
      </c>
      <c r="J233" s="46">
        <v>0</v>
      </c>
      <c r="K233" s="46">
        <v>0</v>
      </c>
      <c r="L233" s="46">
        <v>0</v>
      </c>
      <c r="M233" s="46">
        <v>0</v>
      </c>
      <c r="N233" s="46">
        <v>-87.138000000000005</v>
      </c>
      <c r="O233" s="46">
        <v>20.95</v>
      </c>
    </row>
    <row r="234" spans="2:15" ht="13" x14ac:dyDescent="0.15">
      <c r="B234" s="46">
        <v>51</v>
      </c>
      <c r="D234" s="46">
        <v>6.7839999999999998</v>
      </c>
      <c r="E234" s="46">
        <v>41.503</v>
      </c>
      <c r="F234" s="46">
        <v>13.555999999999999</v>
      </c>
      <c r="G234" s="46">
        <v>122.667</v>
      </c>
      <c r="H234" s="46">
        <v>200.56</v>
      </c>
      <c r="I234" s="46">
        <v>337.64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v>19.32</v>
      </c>
    </row>
    <row r="235" spans="2:15" ht="13" x14ac:dyDescent="0.15">
      <c r="B235" s="46">
        <v>52</v>
      </c>
      <c r="D235" s="46">
        <v>6.9029999999999996</v>
      </c>
      <c r="E235" s="46">
        <v>37.356000000000002</v>
      </c>
      <c r="F235" s="46">
        <v>15.989000000000001</v>
      </c>
      <c r="G235" s="46">
        <v>67.052000000000007</v>
      </c>
      <c r="H235" s="46">
        <v>200.79</v>
      </c>
      <c r="I235" s="46">
        <v>337.64</v>
      </c>
      <c r="J235" s="46">
        <v>0</v>
      </c>
      <c r="K235" s="46">
        <v>0</v>
      </c>
      <c r="L235" s="46">
        <v>0</v>
      </c>
      <c r="M235" s="46">
        <v>0</v>
      </c>
      <c r="N235" s="46">
        <v>-81.87</v>
      </c>
      <c r="O235" s="46">
        <v>19.515999999999998</v>
      </c>
    </row>
    <row r="236" spans="2:15" ht="13" x14ac:dyDescent="0.15">
      <c r="B236" s="46">
        <v>53</v>
      </c>
      <c r="C236" s="46" t="s">
        <v>65</v>
      </c>
      <c r="D236" s="46">
        <v>6.9450000000000003</v>
      </c>
      <c r="E236" s="46">
        <v>46.625999999999998</v>
      </c>
      <c r="F236" s="46">
        <v>13.394</v>
      </c>
      <c r="G236" s="46">
        <v>127.80800000000001</v>
      </c>
      <c r="H236" s="46">
        <v>146.47</v>
      </c>
      <c r="I236" s="46">
        <v>338.87799999999999</v>
      </c>
      <c r="J236" s="46">
        <v>0</v>
      </c>
      <c r="K236" s="46">
        <v>0</v>
      </c>
      <c r="L236" s="46">
        <v>0</v>
      </c>
      <c r="M236" s="46">
        <v>0</v>
      </c>
      <c r="N236" s="46">
        <v>-42.713000000000001</v>
      </c>
      <c r="O236" s="46">
        <v>19.798999999999999</v>
      </c>
    </row>
    <row r="237" spans="2:15" ht="13" x14ac:dyDescent="0.15">
      <c r="B237" s="46">
        <v>54</v>
      </c>
      <c r="C237" s="46" t="s">
        <v>76</v>
      </c>
      <c r="D237" s="46">
        <v>0.438</v>
      </c>
      <c r="E237" s="46">
        <v>6.4219999999999997</v>
      </c>
      <c r="F237" s="46">
        <v>1.776</v>
      </c>
      <c r="G237" s="46">
        <v>36.103000000000002</v>
      </c>
      <c r="H237" s="46">
        <v>84.55</v>
      </c>
      <c r="I237" s="46">
        <v>3.3540000000000001</v>
      </c>
      <c r="J237" s="46">
        <v>0</v>
      </c>
      <c r="K237" s="46">
        <v>0</v>
      </c>
      <c r="L237" s="46">
        <v>0</v>
      </c>
      <c r="M237" s="46">
        <v>0</v>
      </c>
      <c r="N237" s="46">
        <v>44.935000000000002</v>
      </c>
      <c r="O237" s="46">
        <v>1.2689999999999999</v>
      </c>
    </row>
    <row r="238" spans="2:15" ht="13" x14ac:dyDescent="0.15">
      <c r="B238" s="46">
        <v>55</v>
      </c>
      <c r="C238" s="46" t="s">
        <v>66</v>
      </c>
      <c r="D238" s="46">
        <v>6.1890000000000001</v>
      </c>
      <c r="E238" s="46">
        <v>34.161999999999999</v>
      </c>
      <c r="F238" s="46">
        <v>8.5239999999999991</v>
      </c>
      <c r="G238" s="46">
        <v>59</v>
      </c>
      <c r="H238" s="46">
        <v>18.745000000000001</v>
      </c>
      <c r="I238" s="46">
        <v>331.02699999999999</v>
      </c>
      <c r="J238" s="46">
        <v>0</v>
      </c>
      <c r="K238" s="46">
        <v>0</v>
      </c>
      <c r="L238" s="46">
        <v>0</v>
      </c>
      <c r="M238" s="46">
        <v>0</v>
      </c>
      <c r="N238" s="46">
        <v>-98.531000000000006</v>
      </c>
      <c r="O238" s="46">
        <v>17.504000000000001</v>
      </c>
    </row>
    <row r="239" spans="2:15" ht="13" x14ac:dyDescent="0.15">
      <c r="B239" s="46">
        <v>56</v>
      </c>
      <c r="C239" s="46" t="s">
        <v>67</v>
      </c>
      <c r="D239" s="46">
        <v>8.2129999999999992</v>
      </c>
      <c r="E239" s="46">
        <v>64.06</v>
      </c>
      <c r="F239" s="46">
        <v>17.414999999999999</v>
      </c>
      <c r="G239" s="46">
        <v>233.47499999999999</v>
      </c>
      <c r="H239" s="46">
        <v>322.23</v>
      </c>
      <c r="I239" s="46">
        <v>344.88499999999999</v>
      </c>
      <c r="J239" s="46">
        <v>0</v>
      </c>
      <c r="K239" s="46">
        <v>0</v>
      </c>
      <c r="L239" s="46">
        <v>0</v>
      </c>
      <c r="M239" s="46">
        <v>0</v>
      </c>
      <c r="N239" s="46">
        <v>9.8190000000000008</v>
      </c>
      <c r="O239" s="46">
        <v>23.483000000000001</v>
      </c>
    </row>
    <row r="242" spans="1:15" ht="13" x14ac:dyDescent="0.15">
      <c r="A242" s="46" t="s">
        <v>92</v>
      </c>
    </row>
    <row r="243" spans="1:15" ht="13" x14ac:dyDescent="0.15">
      <c r="A243" s="46" t="s">
        <v>93</v>
      </c>
    </row>
    <row r="244" spans="1:15" ht="13" x14ac:dyDescent="0.15">
      <c r="A244" s="46" t="s">
        <v>85</v>
      </c>
    </row>
    <row r="245" spans="1:15" ht="13" x14ac:dyDescent="0.15">
      <c r="B245" s="46">
        <v>24</v>
      </c>
      <c r="D245" s="46">
        <v>6.5460000000000003</v>
      </c>
      <c r="E245" s="46">
        <v>44.502000000000002</v>
      </c>
      <c r="F245" s="46">
        <v>16.21</v>
      </c>
      <c r="G245" s="46">
        <v>94.641999999999996</v>
      </c>
      <c r="H245" s="46">
        <v>117.41500000000001</v>
      </c>
      <c r="I245" s="46">
        <v>338.44499999999999</v>
      </c>
      <c r="J245" s="46">
        <v>0</v>
      </c>
      <c r="K245" s="46">
        <v>0</v>
      </c>
      <c r="L245" s="46">
        <v>0</v>
      </c>
      <c r="M245" s="46">
        <v>0</v>
      </c>
      <c r="N245" s="46">
        <v>-83.66</v>
      </c>
      <c r="O245" s="46">
        <v>18.721</v>
      </c>
    </row>
    <row r="246" spans="1:15" ht="13" x14ac:dyDescent="0.15">
      <c r="B246" s="46">
        <v>25</v>
      </c>
      <c r="D246" s="46">
        <v>6.665</v>
      </c>
      <c r="E246" s="46">
        <v>45.170999999999999</v>
      </c>
      <c r="F246" s="46">
        <v>12.255000000000001</v>
      </c>
      <c r="G246" s="46">
        <v>127.327</v>
      </c>
      <c r="H246" s="46">
        <v>117.47199999999999</v>
      </c>
      <c r="I246" s="46">
        <v>338.1</v>
      </c>
      <c r="J246" s="46">
        <v>0</v>
      </c>
      <c r="K246" s="46">
        <v>0</v>
      </c>
      <c r="L246" s="46">
        <v>0</v>
      </c>
      <c r="M246" s="46">
        <v>0</v>
      </c>
      <c r="N246" s="46">
        <v>6.226</v>
      </c>
      <c r="O246" s="46">
        <v>19.088000000000001</v>
      </c>
    </row>
    <row r="247" spans="1:15" ht="13" x14ac:dyDescent="0.15">
      <c r="B247" s="46">
        <v>26</v>
      </c>
      <c r="D247" s="46">
        <v>6.7839999999999998</v>
      </c>
      <c r="E247" s="46">
        <v>44.203000000000003</v>
      </c>
      <c r="F247" s="46">
        <v>17</v>
      </c>
      <c r="G247" s="46">
        <v>87.007999999999996</v>
      </c>
      <c r="H247" s="46">
        <v>152.26</v>
      </c>
      <c r="I247" s="46">
        <v>337.29500000000002</v>
      </c>
      <c r="J247" s="46">
        <v>0</v>
      </c>
      <c r="K247" s="46">
        <v>0</v>
      </c>
      <c r="L247" s="46">
        <v>0</v>
      </c>
      <c r="M247" s="46">
        <v>0</v>
      </c>
      <c r="N247" s="46">
        <v>-85.84</v>
      </c>
      <c r="O247" s="46">
        <v>19.158000000000001</v>
      </c>
    </row>
    <row r="248" spans="1:15" ht="13" x14ac:dyDescent="0.15">
      <c r="B248" s="46">
        <v>27</v>
      </c>
      <c r="D248" s="46">
        <v>6.665</v>
      </c>
      <c r="E248" s="46">
        <v>45.189</v>
      </c>
      <c r="F248" s="46">
        <v>15.173</v>
      </c>
      <c r="G248" s="46">
        <v>116.965</v>
      </c>
      <c r="H248" s="46">
        <v>152.49</v>
      </c>
      <c r="I248" s="46">
        <v>337.065</v>
      </c>
      <c r="J248" s="46">
        <v>0</v>
      </c>
      <c r="K248" s="46">
        <v>0</v>
      </c>
      <c r="L248" s="46">
        <v>0</v>
      </c>
      <c r="M248" s="46">
        <v>0</v>
      </c>
      <c r="N248" s="46">
        <v>3.1219999999999999</v>
      </c>
      <c r="O248" s="46">
        <v>19.125</v>
      </c>
    </row>
    <row r="249" spans="1:15" ht="13" x14ac:dyDescent="0.15">
      <c r="B249" s="46">
        <v>28</v>
      </c>
      <c r="D249" s="46">
        <v>6.5460000000000003</v>
      </c>
      <c r="E249" s="46">
        <v>41.238</v>
      </c>
      <c r="F249" s="46">
        <v>16.675000000000001</v>
      </c>
      <c r="G249" s="46">
        <v>70.650000000000006</v>
      </c>
      <c r="H249" s="46">
        <v>187.79499999999999</v>
      </c>
      <c r="I249" s="46">
        <v>335.91500000000002</v>
      </c>
      <c r="J249" s="46">
        <v>0</v>
      </c>
      <c r="K249" s="46">
        <v>0</v>
      </c>
      <c r="L249" s="46">
        <v>0</v>
      </c>
      <c r="M249" s="46">
        <v>0</v>
      </c>
      <c r="N249" s="46">
        <v>-83.66</v>
      </c>
      <c r="O249" s="46">
        <v>18.721</v>
      </c>
    </row>
    <row r="250" spans="1:15" ht="13" x14ac:dyDescent="0.15">
      <c r="B250" s="46">
        <v>29</v>
      </c>
      <c r="D250" s="46">
        <v>5.9509999999999996</v>
      </c>
      <c r="E250" s="46">
        <v>42.283000000000001</v>
      </c>
      <c r="F250" s="46">
        <v>16.946000000000002</v>
      </c>
      <c r="G250" s="46">
        <v>97.251999999999995</v>
      </c>
      <c r="H250" s="46">
        <v>188.02500000000001</v>
      </c>
      <c r="I250" s="46">
        <v>336.95</v>
      </c>
      <c r="J250" s="46">
        <v>0</v>
      </c>
      <c r="K250" s="46">
        <v>0</v>
      </c>
      <c r="L250" s="46">
        <v>0</v>
      </c>
      <c r="M250" s="46">
        <v>0</v>
      </c>
      <c r="N250" s="46">
        <v>0</v>
      </c>
      <c r="O250" s="46">
        <v>17.02</v>
      </c>
    </row>
    <row r="251" spans="1:15" ht="13" x14ac:dyDescent="0.15">
      <c r="B251" s="46">
        <v>30</v>
      </c>
      <c r="D251" s="46">
        <v>6.3079999999999998</v>
      </c>
      <c r="E251" s="46">
        <v>40.924999999999997</v>
      </c>
      <c r="F251" s="46">
        <v>17.077000000000002</v>
      </c>
      <c r="G251" s="46">
        <v>69.332999999999998</v>
      </c>
      <c r="H251" s="46">
        <v>223.56</v>
      </c>
      <c r="I251" s="46">
        <v>335.11</v>
      </c>
      <c r="J251" s="46">
        <v>0</v>
      </c>
      <c r="K251" s="46">
        <v>0</v>
      </c>
      <c r="L251" s="46">
        <v>0</v>
      </c>
      <c r="M251" s="46">
        <v>0</v>
      </c>
      <c r="N251" s="46">
        <v>-87.796999999999997</v>
      </c>
      <c r="O251" s="46">
        <v>17.952999999999999</v>
      </c>
    </row>
    <row r="252" spans="1:15" ht="13" x14ac:dyDescent="0.15">
      <c r="B252" s="46">
        <v>31</v>
      </c>
      <c r="D252" s="46">
        <v>6.9029999999999996</v>
      </c>
      <c r="E252" s="46">
        <v>41.826999999999998</v>
      </c>
      <c r="F252" s="46">
        <v>17.631</v>
      </c>
      <c r="G252" s="46">
        <v>100.351</v>
      </c>
      <c r="H252" s="46">
        <v>223.1</v>
      </c>
      <c r="I252" s="46">
        <v>335.45499999999998</v>
      </c>
      <c r="J252" s="46">
        <v>0</v>
      </c>
      <c r="K252" s="46">
        <v>0</v>
      </c>
      <c r="L252" s="46">
        <v>0</v>
      </c>
      <c r="M252" s="46">
        <v>0</v>
      </c>
      <c r="N252" s="46">
        <v>0</v>
      </c>
      <c r="O252" s="46">
        <v>19.550999999999998</v>
      </c>
    </row>
    <row r="253" spans="1:15" ht="13" x14ac:dyDescent="0.15">
      <c r="B253" s="46">
        <v>32</v>
      </c>
      <c r="D253" s="46">
        <v>6.4269999999999996</v>
      </c>
      <c r="E253" s="46">
        <v>40.468000000000004</v>
      </c>
      <c r="F253" s="46">
        <v>18.395</v>
      </c>
      <c r="G253" s="46">
        <v>66.823999999999998</v>
      </c>
      <c r="H253" s="46">
        <v>257.71499999999997</v>
      </c>
      <c r="I253" s="46">
        <v>334.53500000000003</v>
      </c>
      <c r="J253" s="46">
        <v>0</v>
      </c>
      <c r="K253" s="46">
        <v>0</v>
      </c>
      <c r="L253" s="46">
        <v>0</v>
      </c>
      <c r="M253" s="46">
        <v>0</v>
      </c>
      <c r="N253" s="46">
        <v>-85.683999999999997</v>
      </c>
      <c r="O253" s="46">
        <v>18.222000000000001</v>
      </c>
    </row>
    <row r="254" spans="1:15" ht="13" x14ac:dyDescent="0.15">
      <c r="B254" s="46">
        <v>33</v>
      </c>
      <c r="D254" s="46">
        <v>6.4269999999999996</v>
      </c>
      <c r="E254" s="46">
        <v>41.082999999999998</v>
      </c>
      <c r="F254" s="46">
        <v>16.123000000000001</v>
      </c>
      <c r="G254" s="46">
        <v>97.721999999999994</v>
      </c>
      <c r="H254" s="46">
        <v>258.06</v>
      </c>
      <c r="I254" s="46">
        <v>334.19</v>
      </c>
      <c r="J254" s="46">
        <v>0</v>
      </c>
      <c r="K254" s="46">
        <v>0</v>
      </c>
      <c r="L254" s="46">
        <v>0</v>
      </c>
      <c r="M254" s="46">
        <v>0</v>
      </c>
      <c r="N254" s="46">
        <v>4.3159999999999998</v>
      </c>
      <c r="O254" s="46">
        <v>18.222000000000001</v>
      </c>
    </row>
    <row r="255" spans="1:15" ht="13" x14ac:dyDescent="0.15">
      <c r="B255" s="46">
        <v>34</v>
      </c>
      <c r="D255" s="46">
        <v>7.2610000000000001</v>
      </c>
      <c r="E255" s="46">
        <v>40.723999999999997</v>
      </c>
      <c r="F255" s="46">
        <v>17.548999999999999</v>
      </c>
      <c r="G255" s="46">
        <v>71.667000000000002</v>
      </c>
      <c r="H255" s="46">
        <v>293.94</v>
      </c>
      <c r="I255" s="46">
        <v>333.38499999999999</v>
      </c>
      <c r="J255" s="46">
        <v>0</v>
      </c>
      <c r="K255" s="46">
        <v>0</v>
      </c>
      <c r="L255" s="46">
        <v>0</v>
      </c>
      <c r="M255" s="46">
        <v>0</v>
      </c>
      <c r="N255" s="46">
        <v>-81.468999999999994</v>
      </c>
      <c r="O255" s="46">
        <v>20.687000000000001</v>
      </c>
    </row>
    <row r="256" spans="1:15" ht="13" x14ac:dyDescent="0.15">
      <c r="B256" s="46">
        <v>35</v>
      </c>
      <c r="D256" s="46">
        <v>5.9509999999999996</v>
      </c>
      <c r="E256" s="46">
        <v>39.512</v>
      </c>
      <c r="F256" s="46">
        <v>17.669</v>
      </c>
      <c r="G256" s="46">
        <v>89.625</v>
      </c>
      <c r="H256" s="46">
        <v>292.79000000000002</v>
      </c>
      <c r="I256" s="46">
        <v>333.61500000000001</v>
      </c>
      <c r="J256" s="46">
        <v>0</v>
      </c>
      <c r="K256" s="46">
        <v>0</v>
      </c>
      <c r="L256" s="46">
        <v>0</v>
      </c>
      <c r="M256" s="46">
        <v>0</v>
      </c>
      <c r="N256" s="46">
        <v>2.3370000000000002</v>
      </c>
      <c r="O256" s="46">
        <v>16.803999999999998</v>
      </c>
    </row>
    <row r="257" spans="2:15" ht="13" x14ac:dyDescent="0.15">
      <c r="B257" s="46">
        <v>36</v>
      </c>
      <c r="D257" s="46">
        <v>6.3079999999999998</v>
      </c>
      <c r="E257" s="46">
        <v>53.170999999999999</v>
      </c>
      <c r="F257" s="46">
        <v>14.179</v>
      </c>
      <c r="G257" s="46">
        <v>185.12799999999999</v>
      </c>
      <c r="H257" s="46">
        <v>17.02</v>
      </c>
      <c r="I257" s="46">
        <v>341.55</v>
      </c>
      <c r="J257" s="46">
        <v>0</v>
      </c>
      <c r="K257" s="46">
        <v>0</v>
      </c>
      <c r="L257" s="46">
        <v>0</v>
      </c>
      <c r="M257" s="46">
        <v>0</v>
      </c>
      <c r="N257" s="46">
        <v>-87.796999999999997</v>
      </c>
      <c r="O257" s="46">
        <v>17.963999999999999</v>
      </c>
    </row>
    <row r="258" spans="2:15" ht="13" x14ac:dyDescent="0.15">
      <c r="B258" s="46">
        <v>37</v>
      </c>
      <c r="D258" s="46">
        <v>6.1890000000000001</v>
      </c>
      <c r="E258" s="46">
        <v>40.058</v>
      </c>
      <c r="F258" s="46">
        <v>14</v>
      </c>
      <c r="G258" s="46">
        <v>106</v>
      </c>
      <c r="H258" s="46">
        <v>17.422000000000001</v>
      </c>
      <c r="I258" s="46">
        <v>342.24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v>17.594999999999999</v>
      </c>
    </row>
    <row r="259" spans="2:15" ht="13" x14ac:dyDescent="0.15">
      <c r="B259" s="46">
        <v>38</v>
      </c>
      <c r="D259" s="46">
        <v>6.1890000000000001</v>
      </c>
      <c r="E259" s="46">
        <v>52.898000000000003</v>
      </c>
      <c r="F259" s="46">
        <v>15.760999999999999</v>
      </c>
      <c r="G259" s="46">
        <v>167.43600000000001</v>
      </c>
      <c r="H259" s="46">
        <v>51.405000000000001</v>
      </c>
      <c r="I259" s="46">
        <v>340.51499999999999</v>
      </c>
      <c r="J259" s="46">
        <v>0</v>
      </c>
      <c r="K259" s="46">
        <v>0</v>
      </c>
      <c r="L259" s="46">
        <v>0</v>
      </c>
      <c r="M259" s="46">
        <v>0</v>
      </c>
      <c r="N259" s="46">
        <v>-87.754000000000005</v>
      </c>
      <c r="O259" s="46">
        <v>17.722999999999999</v>
      </c>
    </row>
    <row r="260" spans="2:15" ht="13" x14ac:dyDescent="0.15">
      <c r="B260" s="46">
        <v>39</v>
      </c>
      <c r="D260" s="46">
        <v>6.665</v>
      </c>
      <c r="E260" s="46">
        <v>43.110999999999997</v>
      </c>
      <c r="F260" s="46">
        <v>14</v>
      </c>
      <c r="G260" s="46">
        <v>118.39400000000001</v>
      </c>
      <c r="H260" s="46">
        <v>52.21</v>
      </c>
      <c r="I260" s="46">
        <v>340.86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v>18.86</v>
      </c>
    </row>
    <row r="261" spans="2:15" ht="13" x14ac:dyDescent="0.15">
      <c r="B261" s="46">
        <v>40</v>
      </c>
      <c r="D261" s="46">
        <v>5.9509999999999996</v>
      </c>
      <c r="E261" s="46">
        <v>41.886000000000003</v>
      </c>
      <c r="F261" s="46">
        <v>13.763999999999999</v>
      </c>
      <c r="G261" s="46">
        <v>111.07899999999999</v>
      </c>
      <c r="H261" s="46">
        <v>88.09</v>
      </c>
      <c r="I261" s="46">
        <v>339.94</v>
      </c>
      <c r="J261" s="46">
        <v>0</v>
      </c>
      <c r="K261" s="46">
        <v>0</v>
      </c>
      <c r="L261" s="46">
        <v>0</v>
      </c>
      <c r="M261" s="46">
        <v>0</v>
      </c>
      <c r="N261" s="46">
        <v>0</v>
      </c>
      <c r="O261" s="46">
        <v>17.02</v>
      </c>
    </row>
    <row r="262" spans="2:15" ht="13" x14ac:dyDescent="0.15">
      <c r="B262" s="46">
        <v>41</v>
      </c>
      <c r="D262" s="46">
        <v>6.665</v>
      </c>
      <c r="E262" s="46">
        <v>52.024000000000001</v>
      </c>
      <c r="F262" s="46">
        <v>14.965999999999999</v>
      </c>
      <c r="G262" s="46">
        <v>144.46299999999999</v>
      </c>
      <c r="H262" s="46">
        <v>87.4</v>
      </c>
      <c r="I262" s="46">
        <v>339.25</v>
      </c>
      <c r="J262" s="46">
        <v>0</v>
      </c>
      <c r="K262" s="46">
        <v>0</v>
      </c>
      <c r="L262" s="46">
        <v>0</v>
      </c>
      <c r="M262" s="46">
        <v>0</v>
      </c>
      <c r="N262" s="46">
        <v>-87.879000000000005</v>
      </c>
      <c r="O262" s="46">
        <v>18.866</v>
      </c>
    </row>
    <row r="263" spans="2:15" ht="13" x14ac:dyDescent="0.15">
      <c r="B263" s="46">
        <v>42</v>
      </c>
      <c r="D263" s="46">
        <v>6.5460000000000003</v>
      </c>
      <c r="E263" s="46">
        <v>46.027999999999999</v>
      </c>
      <c r="F263" s="46">
        <v>14.111000000000001</v>
      </c>
      <c r="G263" s="46">
        <v>137.333</v>
      </c>
      <c r="H263" s="46">
        <v>122.705</v>
      </c>
      <c r="I263" s="46">
        <v>337.87</v>
      </c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v>18.63</v>
      </c>
    </row>
    <row r="264" spans="2:15" ht="13" x14ac:dyDescent="0.15">
      <c r="B264" s="46">
        <v>43</v>
      </c>
      <c r="D264" s="46">
        <v>5.9509999999999996</v>
      </c>
      <c r="E264" s="46">
        <v>44.061999999999998</v>
      </c>
      <c r="F264" s="46">
        <v>15.282999999999999</v>
      </c>
      <c r="G264" s="46">
        <v>100.54900000000001</v>
      </c>
      <c r="H264" s="46">
        <v>122.705</v>
      </c>
      <c r="I264" s="46">
        <v>339.02</v>
      </c>
      <c r="J264" s="46">
        <v>0</v>
      </c>
      <c r="K264" s="46">
        <v>0</v>
      </c>
      <c r="L264" s="46">
        <v>0</v>
      </c>
      <c r="M264" s="46">
        <v>0</v>
      </c>
      <c r="N264" s="46">
        <v>-87.662999999999997</v>
      </c>
      <c r="O264" s="46">
        <v>17.033999999999999</v>
      </c>
    </row>
    <row r="265" spans="2:15" ht="13" x14ac:dyDescent="0.15">
      <c r="B265" s="46">
        <v>44</v>
      </c>
      <c r="D265" s="46">
        <v>6.1890000000000001</v>
      </c>
      <c r="E265" s="46">
        <v>45.213999999999999</v>
      </c>
      <c r="F265" s="46">
        <v>13.109</v>
      </c>
      <c r="G265" s="46">
        <v>125.73099999999999</v>
      </c>
      <c r="H265" s="46">
        <v>158.35499999999999</v>
      </c>
      <c r="I265" s="46">
        <v>337.29500000000002</v>
      </c>
      <c r="J265" s="46">
        <v>0</v>
      </c>
      <c r="K265" s="46">
        <v>0</v>
      </c>
      <c r="L265" s="46">
        <v>0</v>
      </c>
      <c r="M265" s="46">
        <v>0</v>
      </c>
      <c r="N265" s="46">
        <v>-2.246</v>
      </c>
      <c r="O265" s="46">
        <v>17.722999999999999</v>
      </c>
    </row>
    <row r="266" spans="2:15" ht="13" x14ac:dyDescent="0.15">
      <c r="B266" s="46">
        <v>45</v>
      </c>
      <c r="D266" s="46">
        <v>6.07</v>
      </c>
      <c r="E266" s="46">
        <v>44.54</v>
      </c>
      <c r="F266" s="46">
        <v>13.132999999999999</v>
      </c>
      <c r="G266" s="46">
        <v>99.44</v>
      </c>
      <c r="H266" s="46">
        <v>157.435</v>
      </c>
      <c r="I266" s="46">
        <v>337.065</v>
      </c>
      <c r="J266" s="46">
        <v>0</v>
      </c>
      <c r="K266" s="46">
        <v>0</v>
      </c>
      <c r="L266" s="46">
        <v>0</v>
      </c>
      <c r="M266" s="46">
        <v>0</v>
      </c>
      <c r="N266" s="46">
        <v>-87.709000000000003</v>
      </c>
      <c r="O266" s="46">
        <v>17.263999999999999</v>
      </c>
    </row>
    <row r="267" spans="2:15" ht="13" x14ac:dyDescent="0.15">
      <c r="B267" s="46">
        <v>46</v>
      </c>
      <c r="D267" s="46">
        <v>5.9509999999999996</v>
      </c>
      <c r="E267" s="46">
        <v>42.94</v>
      </c>
      <c r="F267" s="46">
        <v>14.064</v>
      </c>
      <c r="G267" s="46">
        <v>121.358</v>
      </c>
      <c r="H267" s="46">
        <v>193.2</v>
      </c>
      <c r="I267" s="46">
        <v>336.26</v>
      </c>
      <c r="J267" s="46">
        <v>0</v>
      </c>
      <c r="K267" s="46">
        <v>0</v>
      </c>
      <c r="L267" s="46">
        <v>0</v>
      </c>
      <c r="M267" s="46">
        <v>0</v>
      </c>
      <c r="N267" s="46">
        <v>-3.504</v>
      </c>
      <c r="O267" s="46">
        <v>17.045000000000002</v>
      </c>
    </row>
    <row r="268" spans="2:15" ht="13" x14ac:dyDescent="0.15">
      <c r="B268" s="46">
        <v>47</v>
      </c>
      <c r="D268" s="46">
        <v>6.4269999999999996</v>
      </c>
      <c r="E268" s="46">
        <v>40.655000000000001</v>
      </c>
      <c r="F268" s="46">
        <v>14.254</v>
      </c>
      <c r="G268" s="46">
        <v>73.070999999999998</v>
      </c>
      <c r="H268" s="46">
        <v>193.315</v>
      </c>
      <c r="I268" s="46">
        <v>336.49</v>
      </c>
      <c r="J268" s="46">
        <v>0</v>
      </c>
      <c r="K268" s="46">
        <v>0</v>
      </c>
      <c r="L268" s="46">
        <v>0</v>
      </c>
      <c r="M268" s="46">
        <v>0</v>
      </c>
      <c r="N268" s="46">
        <v>-90</v>
      </c>
      <c r="O268" s="46">
        <v>18.401</v>
      </c>
    </row>
    <row r="269" spans="2:15" ht="13" x14ac:dyDescent="0.15">
      <c r="B269" s="46">
        <v>48</v>
      </c>
      <c r="C269" s="46" t="s">
        <v>65</v>
      </c>
      <c r="D269" s="46">
        <v>6.4749999999999996</v>
      </c>
      <c r="E269" s="46">
        <v>47.179000000000002</v>
      </c>
      <c r="F269" s="46">
        <v>16.43</v>
      </c>
      <c r="G269" s="46">
        <v>114.705</v>
      </c>
      <c r="H269" s="46">
        <v>156.23099999999999</v>
      </c>
      <c r="I269" s="46">
        <v>337.06099999999998</v>
      </c>
      <c r="J269" s="46">
        <v>0</v>
      </c>
      <c r="K269" s="46">
        <v>0</v>
      </c>
      <c r="L269" s="46">
        <v>0</v>
      </c>
      <c r="M269" s="46">
        <v>0</v>
      </c>
      <c r="N269" s="46">
        <v>-40.652999999999999</v>
      </c>
      <c r="O269" s="46">
        <v>18.460999999999999</v>
      </c>
    </row>
    <row r="270" spans="2:15" ht="13" x14ac:dyDescent="0.15">
      <c r="B270" s="46">
        <v>49</v>
      </c>
      <c r="C270" s="46" t="s">
        <v>76</v>
      </c>
      <c r="D270" s="46">
        <v>0.374</v>
      </c>
      <c r="E270" s="46">
        <v>5.4550000000000001</v>
      </c>
      <c r="F270" s="46">
        <v>2.246</v>
      </c>
      <c r="G270" s="46">
        <v>29.439</v>
      </c>
      <c r="H270" s="46">
        <v>87.004000000000005</v>
      </c>
      <c r="I270" s="46">
        <v>2.706</v>
      </c>
      <c r="J270" s="46">
        <v>0</v>
      </c>
      <c r="K270" s="46">
        <v>0</v>
      </c>
      <c r="L270" s="46">
        <v>0</v>
      </c>
      <c r="M270" s="46">
        <v>0</v>
      </c>
      <c r="N270" s="46">
        <v>44.433</v>
      </c>
      <c r="O270" s="46">
        <v>1.071</v>
      </c>
    </row>
    <row r="271" spans="2:15" ht="13" x14ac:dyDescent="0.15">
      <c r="B271" s="46">
        <v>50</v>
      </c>
      <c r="C271" s="46" t="s">
        <v>66</v>
      </c>
      <c r="D271" s="46">
        <v>5.9509999999999996</v>
      </c>
      <c r="E271" s="46">
        <v>39.512</v>
      </c>
      <c r="F271" s="46">
        <v>11.365</v>
      </c>
      <c r="G271" s="46">
        <v>66.823999999999998</v>
      </c>
      <c r="H271" s="46">
        <v>17.02</v>
      </c>
      <c r="I271" s="46">
        <v>331.71699999999998</v>
      </c>
      <c r="J271" s="46">
        <v>0</v>
      </c>
      <c r="K271" s="46">
        <v>0</v>
      </c>
      <c r="L271" s="46">
        <v>0</v>
      </c>
      <c r="M271" s="46">
        <v>0</v>
      </c>
      <c r="N271" s="46">
        <v>-94.16</v>
      </c>
      <c r="O271" s="46">
        <v>16.803999999999998</v>
      </c>
    </row>
    <row r="272" spans="2:15" ht="13" x14ac:dyDescent="0.15">
      <c r="B272" s="46">
        <v>51</v>
      </c>
      <c r="C272" s="46" t="s">
        <v>67</v>
      </c>
      <c r="D272" s="46">
        <v>7.6180000000000003</v>
      </c>
      <c r="E272" s="46">
        <v>61.188000000000002</v>
      </c>
      <c r="F272" s="46">
        <v>22.114999999999998</v>
      </c>
      <c r="G272" s="46">
        <v>186.71799999999999</v>
      </c>
      <c r="H272" s="46">
        <v>322.74799999999999</v>
      </c>
      <c r="I272" s="46">
        <v>342.24</v>
      </c>
      <c r="J272" s="46">
        <v>0</v>
      </c>
      <c r="K272" s="46">
        <v>0</v>
      </c>
      <c r="L272" s="46">
        <v>0</v>
      </c>
      <c r="M272" s="46">
        <v>0</v>
      </c>
      <c r="N272" s="46">
        <v>11.768000000000001</v>
      </c>
      <c r="O272" s="46">
        <v>21.738</v>
      </c>
    </row>
    <row r="273" spans="1:15" ht="13" x14ac:dyDescent="0.15">
      <c r="A273" s="46" t="s">
        <v>94</v>
      </c>
    </row>
    <row r="274" spans="1:15" ht="13" x14ac:dyDescent="0.15">
      <c r="C274" s="46" t="s">
        <v>63</v>
      </c>
      <c r="D274" s="46" t="s">
        <v>64</v>
      </c>
      <c r="E274" s="46" t="s">
        <v>65</v>
      </c>
      <c r="F274" s="46" t="s">
        <v>66</v>
      </c>
      <c r="G274" s="46" t="s">
        <v>67</v>
      </c>
      <c r="H274" s="46" t="s">
        <v>68</v>
      </c>
      <c r="I274" s="46" t="s">
        <v>69</v>
      </c>
      <c r="J274" s="46" t="s">
        <v>70</v>
      </c>
      <c r="K274" s="46" t="s">
        <v>71</v>
      </c>
      <c r="L274" s="46" t="s">
        <v>72</v>
      </c>
      <c r="M274" s="46" t="s">
        <v>73</v>
      </c>
      <c r="N274" s="46" t="s">
        <v>74</v>
      </c>
      <c r="O274" s="46" t="s">
        <v>75</v>
      </c>
    </row>
    <row r="275" spans="1:15" ht="13" x14ac:dyDescent="0.15">
      <c r="B275" s="46">
        <v>1</v>
      </c>
      <c r="D275" s="46">
        <v>12.141</v>
      </c>
      <c r="E275" s="46">
        <v>59.433</v>
      </c>
      <c r="F275" s="46">
        <v>11.624000000000001</v>
      </c>
      <c r="G275" s="46">
        <v>135.39599999999999</v>
      </c>
      <c r="H275" s="46">
        <v>25.356999999999999</v>
      </c>
      <c r="I275" s="46">
        <v>341.37700000000001</v>
      </c>
      <c r="J275" s="46">
        <v>0</v>
      </c>
      <c r="K275" s="46">
        <v>0</v>
      </c>
      <c r="L275" s="46">
        <v>0</v>
      </c>
      <c r="M275" s="46">
        <v>0</v>
      </c>
      <c r="N275" s="46">
        <v>1.7010000000000001</v>
      </c>
      <c r="O275" s="46">
        <v>34.86</v>
      </c>
    </row>
    <row r="276" spans="1:15" ht="13" x14ac:dyDescent="0.15">
      <c r="B276" s="46">
        <v>2</v>
      </c>
      <c r="D276" s="46">
        <v>12.26</v>
      </c>
      <c r="E276" s="46">
        <v>61.436999999999998</v>
      </c>
      <c r="F276" s="46">
        <v>13.102</v>
      </c>
      <c r="G276" s="46">
        <v>148.083</v>
      </c>
      <c r="H276" s="46">
        <v>44.045000000000002</v>
      </c>
      <c r="I276" s="46">
        <v>339.13499999999999</v>
      </c>
      <c r="J276" s="46">
        <v>0</v>
      </c>
      <c r="K276" s="46">
        <v>0</v>
      </c>
      <c r="L276" s="46">
        <v>0</v>
      </c>
      <c r="M276" s="46">
        <v>0</v>
      </c>
      <c r="N276" s="46">
        <v>1.6850000000000001</v>
      </c>
      <c r="O276" s="46">
        <v>35.209000000000003</v>
      </c>
    </row>
    <row r="277" spans="1:15" ht="13" x14ac:dyDescent="0.15">
      <c r="B277" s="46">
        <v>3</v>
      </c>
      <c r="D277" s="46">
        <v>12.379</v>
      </c>
      <c r="E277" s="46">
        <v>55.923000000000002</v>
      </c>
      <c r="F277" s="46">
        <v>13.675000000000001</v>
      </c>
      <c r="G277" s="46">
        <v>85.765000000000001</v>
      </c>
      <c r="H277" s="46">
        <v>61.064999999999998</v>
      </c>
      <c r="I277" s="46">
        <v>341.66500000000002</v>
      </c>
      <c r="J277" s="46">
        <v>0</v>
      </c>
      <c r="K277" s="46">
        <v>0</v>
      </c>
      <c r="L277" s="46">
        <v>0</v>
      </c>
      <c r="M277" s="46">
        <v>0</v>
      </c>
      <c r="N277" s="46">
        <v>1.1120000000000001</v>
      </c>
      <c r="O277" s="46">
        <v>35.656999999999996</v>
      </c>
    </row>
    <row r="278" spans="1:15" ht="13" x14ac:dyDescent="0.15">
      <c r="B278" s="46">
        <v>4</v>
      </c>
      <c r="D278" s="46">
        <v>12.26</v>
      </c>
      <c r="E278" s="46">
        <v>62.03</v>
      </c>
      <c r="F278" s="46">
        <v>13</v>
      </c>
      <c r="G278" s="46">
        <v>146.41800000000001</v>
      </c>
      <c r="H278" s="46">
        <v>79.004999999999995</v>
      </c>
      <c r="I278" s="46">
        <v>338.21499999999997</v>
      </c>
      <c r="J278" s="46">
        <v>0</v>
      </c>
      <c r="K278" s="46">
        <v>0</v>
      </c>
      <c r="L278" s="46">
        <v>0</v>
      </c>
      <c r="M278" s="46">
        <v>0</v>
      </c>
      <c r="N278" s="46">
        <v>2.246</v>
      </c>
      <c r="O278" s="46">
        <v>35.209000000000003</v>
      </c>
    </row>
    <row r="279" spans="1:15" ht="13" x14ac:dyDescent="0.15">
      <c r="B279" s="46">
        <v>5</v>
      </c>
      <c r="D279" s="46">
        <v>12.141</v>
      </c>
      <c r="E279" s="46">
        <v>56.685000000000002</v>
      </c>
      <c r="F279" s="46">
        <v>12.73</v>
      </c>
      <c r="G279" s="46">
        <v>98.977000000000004</v>
      </c>
      <c r="H279" s="46">
        <v>96.254999999999995</v>
      </c>
      <c r="I279" s="46">
        <v>339.82499999999999</v>
      </c>
      <c r="J279" s="46">
        <v>0</v>
      </c>
      <c r="K279" s="46">
        <v>0</v>
      </c>
      <c r="L279" s="46">
        <v>0</v>
      </c>
      <c r="M279" s="46">
        <v>0</v>
      </c>
      <c r="N279" s="46">
        <v>2.8340000000000001</v>
      </c>
      <c r="O279" s="46">
        <v>34.767000000000003</v>
      </c>
    </row>
    <row r="280" spans="1:15" ht="13" x14ac:dyDescent="0.15">
      <c r="B280" s="46">
        <v>6</v>
      </c>
      <c r="D280" s="46">
        <v>12.379</v>
      </c>
      <c r="E280" s="46">
        <v>61.47</v>
      </c>
      <c r="F280" s="46">
        <v>14.848000000000001</v>
      </c>
      <c r="G280" s="46">
        <v>147.54</v>
      </c>
      <c r="H280" s="46">
        <v>114.425</v>
      </c>
      <c r="I280" s="46">
        <v>337.64</v>
      </c>
      <c r="J280" s="46">
        <v>0</v>
      </c>
      <c r="K280" s="46">
        <v>0</v>
      </c>
      <c r="L280" s="46">
        <v>0</v>
      </c>
      <c r="M280" s="46">
        <v>0</v>
      </c>
      <c r="N280" s="46">
        <v>1.6679999999999999</v>
      </c>
      <c r="O280" s="46">
        <v>35.661999999999999</v>
      </c>
    </row>
    <row r="281" spans="1:15" ht="13" x14ac:dyDescent="0.15">
      <c r="B281" s="46">
        <v>7</v>
      </c>
      <c r="D281" s="46">
        <v>12.141</v>
      </c>
      <c r="E281" s="46">
        <v>54.773000000000003</v>
      </c>
      <c r="F281" s="46">
        <v>11.805</v>
      </c>
      <c r="G281" s="46">
        <v>84.924000000000007</v>
      </c>
      <c r="H281" s="46">
        <v>130.755</v>
      </c>
      <c r="I281" s="46">
        <v>339.36500000000001</v>
      </c>
      <c r="J281" s="46">
        <v>0</v>
      </c>
      <c r="K281" s="46">
        <v>0</v>
      </c>
      <c r="L281" s="46">
        <v>0</v>
      </c>
      <c r="M281" s="46">
        <v>0</v>
      </c>
      <c r="N281" s="46">
        <v>1.7010000000000001</v>
      </c>
      <c r="O281" s="46">
        <v>34.749000000000002</v>
      </c>
    </row>
    <row r="282" spans="1:15" ht="13" x14ac:dyDescent="0.15">
      <c r="B282" s="46">
        <v>8</v>
      </c>
      <c r="D282" s="46">
        <v>12.141</v>
      </c>
      <c r="E282" s="46">
        <v>57.823999999999998</v>
      </c>
      <c r="F282" s="46">
        <v>15.743</v>
      </c>
      <c r="G282" s="46">
        <v>105.083</v>
      </c>
      <c r="H282" s="46">
        <v>149.155</v>
      </c>
      <c r="I282" s="46">
        <v>335.8</v>
      </c>
      <c r="J282" s="46">
        <v>0</v>
      </c>
      <c r="K282" s="46">
        <v>0</v>
      </c>
      <c r="L282" s="46">
        <v>0</v>
      </c>
      <c r="M282" s="46">
        <v>0</v>
      </c>
      <c r="N282" s="46">
        <v>3.4340000000000002</v>
      </c>
      <c r="O282" s="46">
        <v>34.779000000000003</v>
      </c>
    </row>
    <row r="283" spans="1:15" ht="13" x14ac:dyDescent="0.15">
      <c r="B283" s="46">
        <v>9</v>
      </c>
      <c r="D283" s="46">
        <v>12.736000000000001</v>
      </c>
      <c r="E283" s="46">
        <v>56.843000000000004</v>
      </c>
      <c r="F283" s="46">
        <v>13.006</v>
      </c>
      <c r="G283" s="46">
        <v>105.623</v>
      </c>
      <c r="H283" s="46">
        <v>166.63499999999999</v>
      </c>
      <c r="I283" s="46">
        <v>337.64</v>
      </c>
      <c r="J283" s="46">
        <v>0</v>
      </c>
      <c r="K283" s="46">
        <v>0</v>
      </c>
      <c r="L283" s="46">
        <v>0</v>
      </c>
      <c r="M283" s="46">
        <v>0</v>
      </c>
      <c r="N283" s="46">
        <v>1.621</v>
      </c>
      <c r="O283" s="46">
        <v>36.582000000000001</v>
      </c>
    </row>
    <row r="284" spans="1:15" ht="13" x14ac:dyDescent="0.15">
      <c r="B284" s="46">
        <v>10</v>
      </c>
      <c r="D284" s="46">
        <v>12.141</v>
      </c>
      <c r="E284" s="46">
        <v>60.561999999999998</v>
      </c>
      <c r="F284" s="46">
        <v>14.797000000000001</v>
      </c>
      <c r="G284" s="46">
        <v>126.93600000000001</v>
      </c>
      <c r="H284" s="46">
        <v>184</v>
      </c>
      <c r="I284" s="46">
        <v>335.22500000000002</v>
      </c>
      <c r="J284" s="46">
        <v>0</v>
      </c>
      <c r="K284" s="46">
        <v>0</v>
      </c>
      <c r="L284" s="46">
        <v>0</v>
      </c>
      <c r="M284" s="46">
        <v>0</v>
      </c>
      <c r="N284" s="46">
        <v>1.123</v>
      </c>
      <c r="O284" s="46">
        <v>34.966999999999999</v>
      </c>
    </row>
    <row r="285" spans="1:15" ht="13" x14ac:dyDescent="0.15">
      <c r="B285" s="46">
        <v>11</v>
      </c>
      <c r="D285" s="46">
        <v>11.782999999999999</v>
      </c>
      <c r="E285" s="46">
        <v>56.466000000000001</v>
      </c>
      <c r="F285" s="46">
        <v>15.654999999999999</v>
      </c>
      <c r="G285" s="46">
        <v>84.796000000000006</v>
      </c>
      <c r="H285" s="46">
        <v>201.36500000000001</v>
      </c>
      <c r="I285" s="46">
        <v>337.29500000000002</v>
      </c>
      <c r="J285" s="46">
        <v>0</v>
      </c>
      <c r="K285" s="46">
        <v>0</v>
      </c>
      <c r="L285" s="46">
        <v>0</v>
      </c>
      <c r="M285" s="46">
        <v>0</v>
      </c>
      <c r="N285" s="46">
        <v>1.169</v>
      </c>
      <c r="O285" s="46">
        <v>33.817</v>
      </c>
    </row>
    <row r="286" spans="1:15" ht="13" x14ac:dyDescent="0.15">
      <c r="B286" s="46">
        <v>12</v>
      </c>
      <c r="D286" s="46">
        <v>12.617000000000001</v>
      </c>
      <c r="E286" s="46">
        <v>56.393000000000001</v>
      </c>
      <c r="F286" s="46">
        <v>15.371</v>
      </c>
      <c r="G286" s="46">
        <v>84.016999999999996</v>
      </c>
      <c r="H286" s="46">
        <v>219.30500000000001</v>
      </c>
      <c r="I286" s="46">
        <v>332.92500000000001</v>
      </c>
      <c r="J286" s="46">
        <v>0</v>
      </c>
      <c r="K286" s="46">
        <v>0</v>
      </c>
      <c r="L286" s="46">
        <v>0</v>
      </c>
      <c r="M286" s="46">
        <v>0</v>
      </c>
      <c r="N286" s="46">
        <v>2.726</v>
      </c>
      <c r="O286" s="46">
        <v>36.146000000000001</v>
      </c>
    </row>
    <row r="287" spans="1:15" ht="13" x14ac:dyDescent="0.15">
      <c r="B287" s="46">
        <v>13</v>
      </c>
      <c r="D287" s="46">
        <v>12.497999999999999</v>
      </c>
      <c r="E287" s="46">
        <v>65.888000000000005</v>
      </c>
      <c r="F287" s="46">
        <v>17.167000000000002</v>
      </c>
      <c r="G287" s="46">
        <v>103.333</v>
      </c>
      <c r="H287" s="46">
        <v>49.91</v>
      </c>
      <c r="I287" s="46">
        <v>340.51499999999999</v>
      </c>
      <c r="J287" s="46">
        <v>0</v>
      </c>
      <c r="K287" s="46">
        <v>0</v>
      </c>
      <c r="L287" s="46">
        <v>0</v>
      </c>
      <c r="M287" s="46">
        <v>0</v>
      </c>
      <c r="N287" s="46">
        <v>2.2029999999999998</v>
      </c>
      <c r="O287" s="46">
        <v>35.906999999999996</v>
      </c>
    </row>
    <row r="288" spans="1:15" ht="13" x14ac:dyDescent="0.15">
      <c r="B288" s="46">
        <v>14</v>
      </c>
      <c r="D288" s="46">
        <v>12.497999999999999</v>
      </c>
      <c r="E288" s="46">
        <v>72.05</v>
      </c>
      <c r="F288" s="46">
        <v>18.367999999999999</v>
      </c>
      <c r="G288" s="46">
        <v>174.423</v>
      </c>
      <c r="H288" s="46">
        <v>68.08</v>
      </c>
      <c r="I288" s="46">
        <v>338.1</v>
      </c>
      <c r="J288" s="46">
        <v>0</v>
      </c>
      <c r="K288" s="46">
        <v>0</v>
      </c>
      <c r="L288" s="46">
        <v>0</v>
      </c>
      <c r="M288" s="46">
        <v>0</v>
      </c>
      <c r="N288" s="46">
        <v>1.6519999999999999</v>
      </c>
      <c r="O288" s="46">
        <v>35.898000000000003</v>
      </c>
    </row>
    <row r="289" spans="2:15" ht="13" x14ac:dyDescent="0.15">
      <c r="B289" s="46">
        <v>15</v>
      </c>
      <c r="D289" s="46">
        <v>12.26</v>
      </c>
      <c r="E289" s="46">
        <v>64.543000000000006</v>
      </c>
      <c r="F289" s="46">
        <v>17.227</v>
      </c>
      <c r="G289" s="46">
        <v>99.358999999999995</v>
      </c>
      <c r="H289" s="46">
        <v>86.135000000000005</v>
      </c>
      <c r="I289" s="46">
        <v>340.51499999999999</v>
      </c>
      <c r="J289" s="46">
        <v>0</v>
      </c>
      <c r="K289" s="46">
        <v>0</v>
      </c>
      <c r="L289" s="46">
        <v>0</v>
      </c>
      <c r="M289" s="46">
        <v>0</v>
      </c>
      <c r="N289" s="46">
        <v>0.56200000000000006</v>
      </c>
      <c r="O289" s="46">
        <v>35.192999999999998</v>
      </c>
    </row>
    <row r="290" spans="2:15" ht="13" x14ac:dyDescent="0.15">
      <c r="B290" s="46">
        <v>16</v>
      </c>
      <c r="D290" s="46">
        <v>12.497999999999999</v>
      </c>
      <c r="E290" s="46">
        <v>70.944000000000003</v>
      </c>
      <c r="F290" s="46">
        <v>16.298999999999999</v>
      </c>
      <c r="G290" s="46">
        <v>161.03399999999999</v>
      </c>
      <c r="H290" s="46">
        <v>103.96</v>
      </c>
      <c r="I290" s="46">
        <v>336.83499999999998</v>
      </c>
      <c r="J290" s="46">
        <v>0</v>
      </c>
      <c r="K290" s="46">
        <v>0</v>
      </c>
      <c r="L290" s="46">
        <v>0</v>
      </c>
      <c r="M290" s="46">
        <v>0</v>
      </c>
      <c r="N290" s="46">
        <v>1.1020000000000001</v>
      </c>
      <c r="O290" s="46">
        <v>35.892000000000003</v>
      </c>
    </row>
    <row r="291" spans="2:15" ht="13" x14ac:dyDescent="0.15">
      <c r="B291" s="46">
        <v>17</v>
      </c>
      <c r="D291" s="46">
        <v>11.782999999999999</v>
      </c>
      <c r="E291" s="46">
        <v>64.031999999999996</v>
      </c>
      <c r="F291" s="46">
        <v>16.094999999999999</v>
      </c>
      <c r="G291" s="46">
        <v>99.591999999999999</v>
      </c>
      <c r="H291" s="46">
        <v>120.405</v>
      </c>
      <c r="I291" s="46">
        <v>338.90499999999997</v>
      </c>
      <c r="J291" s="46">
        <v>0</v>
      </c>
      <c r="K291" s="46">
        <v>0</v>
      </c>
      <c r="L291" s="46">
        <v>0</v>
      </c>
      <c r="M291" s="46">
        <v>0</v>
      </c>
      <c r="N291" s="46">
        <v>1.169</v>
      </c>
      <c r="O291" s="46">
        <v>33.823</v>
      </c>
    </row>
    <row r="292" spans="2:15" ht="13" x14ac:dyDescent="0.15">
      <c r="B292" s="46">
        <v>18</v>
      </c>
      <c r="D292" s="46">
        <v>12.617000000000001</v>
      </c>
      <c r="E292" s="46">
        <v>66.355999999999995</v>
      </c>
      <c r="F292" s="46">
        <v>18.501000000000001</v>
      </c>
      <c r="G292" s="46">
        <v>102.979</v>
      </c>
      <c r="H292" s="46">
        <v>139.035</v>
      </c>
      <c r="I292" s="46">
        <v>334.53500000000003</v>
      </c>
      <c r="J292" s="46">
        <v>0</v>
      </c>
      <c r="K292" s="46">
        <v>0</v>
      </c>
      <c r="L292" s="46">
        <v>0</v>
      </c>
      <c r="M292" s="46">
        <v>0</v>
      </c>
      <c r="N292" s="46">
        <v>2.1819999999999999</v>
      </c>
      <c r="O292" s="46">
        <v>36.136000000000003</v>
      </c>
    </row>
    <row r="293" spans="2:15" ht="13" x14ac:dyDescent="0.15">
      <c r="B293" s="46">
        <v>19</v>
      </c>
      <c r="D293" s="46">
        <v>12.736000000000001</v>
      </c>
      <c r="E293" s="46">
        <v>66.055000000000007</v>
      </c>
      <c r="F293" s="46">
        <v>16.370999999999999</v>
      </c>
      <c r="G293" s="46">
        <v>115.18899999999999</v>
      </c>
      <c r="H293" s="46">
        <v>155.82499999999999</v>
      </c>
      <c r="I293" s="46">
        <v>336.95</v>
      </c>
      <c r="J293" s="46">
        <v>0</v>
      </c>
      <c r="K293" s="46">
        <v>0</v>
      </c>
      <c r="L293" s="46">
        <v>0</v>
      </c>
      <c r="M293" s="46">
        <v>0</v>
      </c>
      <c r="N293" s="46">
        <v>1.621</v>
      </c>
      <c r="O293" s="46">
        <v>36.588000000000001</v>
      </c>
    </row>
    <row r="294" spans="2:15" ht="13" x14ac:dyDescent="0.15">
      <c r="B294" s="46">
        <v>20</v>
      </c>
      <c r="D294" s="46">
        <v>12.022</v>
      </c>
      <c r="E294" s="46">
        <v>68.421999999999997</v>
      </c>
      <c r="F294" s="46">
        <v>18.28</v>
      </c>
      <c r="G294" s="46">
        <v>120.16</v>
      </c>
      <c r="H294" s="46">
        <v>173.19</v>
      </c>
      <c r="I294" s="46">
        <v>333.84500000000003</v>
      </c>
      <c r="J294" s="46">
        <v>0</v>
      </c>
      <c r="K294" s="46">
        <v>0</v>
      </c>
      <c r="L294" s="46">
        <v>0</v>
      </c>
      <c r="M294" s="46">
        <v>0</v>
      </c>
      <c r="N294" s="46">
        <v>0.57299999999999995</v>
      </c>
      <c r="O294" s="46">
        <v>34.503</v>
      </c>
    </row>
    <row r="295" spans="2:15" ht="13" x14ac:dyDescent="0.15">
      <c r="B295" s="46">
        <v>21</v>
      </c>
      <c r="D295" s="46">
        <v>11.901999999999999</v>
      </c>
      <c r="E295" s="46">
        <v>65.06</v>
      </c>
      <c r="F295" s="46">
        <v>18.212</v>
      </c>
      <c r="G295" s="46">
        <v>100.742</v>
      </c>
      <c r="H295" s="46">
        <v>190.55500000000001</v>
      </c>
      <c r="I295" s="46">
        <v>337.18</v>
      </c>
      <c r="J295" s="46">
        <v>0</v>
      </c>
      <c r="K295" s="46">
        <v>0</v>
      </c>
      <c r="L295" s="46">
        <v>0</v>
      </c>
      <c r="M295" s="46">
        <v>0</v>
      </c>
      <c r="N295" s="46">
        <v>2.2909999999999999</v>
      </c>
      <c r="O295" s="46">
        <v>34.289000000000001</v>
      </c>
    </row>
    <row r="296" spans="2:15" ht="13" x14ac:dyDescent="0.15">
      <c r="B296" s="46">
        <v>22</v>
      </c>
      <c r="D296" s="46">
        <v>12.617000000000001</v>
      </c>
      <c r="E296" s="46">
        <v>66.555999999999997</v>
      </c>
      <c r="F296" s="46">
        <v>17.878</v>
      </c>
      <c r="G296" s="46">
        <v>101.145</v>
      </c>
      <c r="H296" s="46">
        <v>208.495</v>
      </c>
      <c r="I296" s="46">
        <v>333.04</v>
      </c>
      <c r="J296" s="46">
        <v>0</v>
      </c>
      <c r="K296" s="46">
        <v>0</v>
      </c>
      <c r="L296" s="46">
        <v>0</v>
      </c>
      <c r="M296" s="46">
        <v>0</v>
      </c>
      <c r="N296" s="46">
        <v>4.399</v>
      </c>
      <c r="O296" s="46">
        <v>36.198999999999998</v>
      </c>
    </row>
    <row r="297" spans="2:15" ht="13" x14ac:dyDescent="0.15">
      <c r="B297" s="46">
        <v>23</v>
      </c>
      <c r="D297" s="46">
        <v>12.617000000000001</v>
      </c>
      <c r="E297" s="46">
        <v>62.043999999999997</v>
      </c>
      <c r="F297" s="46">
        <v>16.469000000000001</v>
      </c>
      <c r="G297" s="46">
        <v>95.182000000000002</v>
      </c>
      <c r="H297" s="46">
        <v>226.20500000000001</v>
      </c>
      <c r="I297" s="46">
        <v>336.14499999999998</v>
      </c>
      <c r="J297" s="46">
        <v>0</v>
      </c>
      <c r="K297" s="46">
        <v>0</v>
      </c>
      <c r="L297" s="46">
        <v>0</v>
      </c>
      <c r="M297" s="46">
        <v>0</v>
      </c>
      <c r="N297" s="46">
        <v>3.27</v>
      </c>
      <c r="O297" s="46">
        <v>36.156999999999996</v>
      </c>
    </row>
    <row r="298" spans="2:15" ht="13" x14ac:dyDescent="0.15">
      <c r="B298" s="46">
        <v>24</v>
      </c>
      <c r="D298" s="46">
        <v>12.497999999999999</v>
      </c>
      <c r="E298" s="46">
        <v>65.948999999999998</v>
      </c>
      <c r="F298" s="46">
        <v>17.042000000000002</v>
      </c>
      <c r="G298" s="46">
        <v>100.554</v>
      </c>
      <c r="H298" s="46">
        <v>243.91499999999999</v>
      </c>
      <c r="I298" s="46">
        <v>332.35</v>
      </c>
      <c r="J298" s="46">
        <v>0</v>
      </c>
      <c r="K298" s="46">
        <v>0</v>
      </c>
      <c r="L298" s="46">
        <v>0</v>
      </c>
      <c r="M298" s="46">
        <v>0</v>
      </c>
      <c r="N298" s="46">
        <v>4.4409999999999998</v>
      </c>
      <c r="O298" s="46">
        <v>35.74</v>
      </c>
    </row>
    <row r="299" spans="2:15" ht="13" x14ac:dyDescent="0.15">
      <c r="B299" s="46">
        <v>25</v>
      </c>
      <c r="D299" s="46">
        <v>12.617000000000001</v>
      </c>
      <c r="E299" s="46">
        <v>60.845999999999997</v>
      </c>
      <c r="F299" s="46">
        <v>13.429</v>
      </c>
      <c r="G299" s="46">
        <v>115.8</v>
      </c>
      <c r="H299" s="46">
        <v>21.562000000000001</v>
      </c>
      <c r="I299" s="46">
        <v>345.517</v>
      </c>
      <c r="J299" s="46">
        <v>0</v>
      </c>
      <c r="K299" s="46">
        <v>0</v>
      </c>
      <c r="L299" s="46">
        <v>0</v>
      </c>
      <c r="M299" s="46">
        <v>0</v>
      </c>
      <c r="N299" s="46">
        <v>1.637</v>
      </c>
      <c r="O299" s="46">
        <v>36.24</v>
      </c>
    </row>
    <row r="300" spans="2:15" ht="13" x14ac:dyDescent="0.15">
      <c r="B300" s="46">
        <v>26</v>
      </c>
      <c r="D300" s="46">
        <v>12.379</v>
      </c>
      <c r="E300" s="46">
        <v>58.679000000000002</v>
      </c>
      <c r="F300" s="46">
        <v>15</v>
      </c>
      <c r="G300" s="46">
        <v>95</v>
      </c>
      <c r="H300" s="46">
        <v>39.847000000000001</v>
      </c>
      <c r="I300" s="46">
        <v>341.55</v>
      </c>
      <c r="J300" s="46">
        <v>0</v>
      </c>
      <c r="K300" s="46">
        <v>0</v>
      </c>
      <c r="L300" s="46">
        <v>0</v>
      </c>
      <c r="M300" s="46">
        <v>0</v>
      </c>
      <c r="N300" s="46">
        <v>3.3340000000000001</v>
      </c>
      <c r="O300" s="46">
        <v>35.594999999999999</v>
      </c>
    </row>
    <row r="301" spans="2:15" ht="13" x14ac:dyDescent="0.15">
      <c r="B301" s="46">
        <v>27</v>
      </c>
      <c r="D301" s="46">
        <v>12.379</v>
      </c>
      <c r="E301" s="46">
        <v>53.884</v>
      </c>
      <c r="F301" s="46">
        <v>13.689</v>
      </c>
      <c r="G301" s="46">
        <v>92.67</v>
      </c>
      <c r="H301" s="46">
        <v>57.442</v>
      </c>
      <c r="I301" s="46">
        <v>346.89699999999999</v>
      </c>
      <c r="J301" s="46">
        <v>0</v>
      </c>
      <c r="K301" s="46">
        <v>0</v>
      </c>
      <c r="L301" s="46">
        <v>0</v>
      </c>
      <c r="M301" s="46">
        <v>0</v>
      </c>
      <c r="N301" s="46">
        <v>0.55600000000000005</v>
      </c>
      <c r="O301" s="46">
        <v>35.536999999999999</v>
      </c>
    </row>
    <row r="302" spans="2:15" ht="13" x14ac:dyDescent="0.15">
      <c r="B302" s="46">
        <v>28</v>
      </c>
      <c r="D302" s="46">
        <v>12.26</v>
      </c>
      <c r="E302" s="46">
        <v>64.674000000000007</v>
      </c>
      <c r="F302" s="46">
        <v>14.234999999999999</v>
      </c>
      <c r="G302" s="46">
        <v>169.06899999999999</v>
      </c>
      <c r="H302" s="46">
        <v>74.864999999999995</v>
      </c>
      <c r="I302" s="46">
        <v>343.10199999999998</v>
      </c>
      <c r="J302" s="46">
        <v>0</v>
      </c>
      <c r="K302" s="46">
        <v>0</v>
      </c>
      <c r="L302" s="46">
        <v>0</v>
      </c>
      <c r="M302" s="46">
        <v>0</v>
      </c>
      <c r="N302" s="46">
        <v>3.9260000000000002</v>
      </c>
      <c r="O302" s="46">
        <v>35.273000000000003</v>
      </c>
    </row>
    <row r="303" spans="2:15" ht="13" x14ac:dyDescent="0.15">
      <c r="B303" s="46">
        <v>29</v>
      </c>
      <c r="D303" s="46">
        <v>12.26</v>
      </c>
      <c r="E303" s="46">
        <v>53.177</v>
      </c>
      <c r="F303" s="46">
        <v>13.686</v>
      </c>
      <c r="G303" s="46">
        <v>88</v>
      </c>
      <c r="H303" s="46">
        <v>93.15</v>
      </c>
      <c r="I303" s="46">
        <v>346.38</v>
      </c>
      <c r="J303" s="46">
        <v>0</v>
      </c>
      <c r="K303" s="46">
        <v>0</v>
      </c>
      <c r="L303" s="46">
        <v>0</v>
      </c>
      <c r="M303" s="46">
        <v>0</v>
      </c>
      <c r="N303" s="46">
        <v>1.123</v>
      </c>
      <c r="O303" s="46">
        <v>35.197000000000003</v>
      </c>
    </row>
    <row r="304" spans="2:15" ht="13" x14ac:dyDescent="0.15">
      <c r="B304" s="46">
        <v>30</v>
      </c>
      <c r="D304" s="46">
        <v>12.022</v>
      </c>
      <c r="E304" s="46">
        <v>55.456000000000003</v>
      </c>
      <c r="F304" s="46">
        <v>14.8</v>
      </c>
      <c r="G304" s="46">
        <v>96</v>
      </c>
      <c r="H304" s="46">
        <v>109.02</v>
      </c>
      <c r="I304" s="46">
        <v>337.92700000000002</v>
      </c>
      <c r="J304" s="46">
        <v>0</v>
      </c>
      <c r="K304" s="46">
        <v>0</v>
      </c>
      <c r="L304" s="46">
        <v>0</v>
      </c>
      <c r="M304" s="46">
        <v>0</v>
      </c>
      <c r="N304" s="46">
        <v>1.718</v>
      </c>
      <c r="O304" s="46">
        <v>34.515999999999998</v>
      </c>
    </row>
    <row r="305" spans="1:15" ht="13" x14ac:dyDescent="0.15">
      <c r="B305" s="46">
        <v>31</v>
      </c>
      <c r="D305" s="46">
        <v>12.141</v>
      </c>
      <c r="E305" s="46">
        <v>57.207000000000001</v>
      </c>
      <c r="F305" s="46">
        <v>13.821999999999999</v>
      </c>
      <c r="G305" s="46">
        <v>89.900999999999996</v>
      </c>
      <c r="H305" s="46">
        <v>126.78700000000001</v>
      </c>
      <c r="I305" s="46">
        <v>343.447</v>
      </c>
      <c r="J305" s="46">
        <v>0</v>
      </c>
      <c r="K305" s="46">
        <v>0</v>
      </c>
      <c r="L305" s="46">
        <v>0</v>
      </c>
      <c r="M305" s="46">
        <v>0</v>
      </c>
      <c r="N305" s="46">
        <v>1.7010000000000001</v>
      </c>
      <c r="O305" s="46">
        <v>34.86</v>
      </c>
    </row>
    <row r="306" spans="1:15" ht="13" x14ac:dyDescent="0.15">
      <c r="B306" s="46">
        <v>32</v>
      </c>
      <c r="C306" s="46" t="s">
        <v>65</v>
      </c>
      <c r="D306" s="46">
        <v>12.313000000000001</v>
      </c>
      <c r="E306" s="46">
        <v>61.344000000000001</v>
      </c>
      <c r="F306" s="46">
        <v>15.223000000000001</v>
      </c>
      <c r="G306" s="46">
        <v>112.05500000000001</v>
      </c>
      <c r="H306" s="46">
        <v>121.282</v>
      </c>
      <c r="I306" s="46">
        <v>338.70499999999998</v>
      </c>
      <c r="J306" s="46">
        <v>0</v>
      </c>
      <c r="K306" s="46">
        <v>0</v>
      </c>
      <c r="L306" s="46">
        <v>0</v>
      </c>
      <c r="M306" s="46">
        <v>0</v>
      </c>
      <c r="N306" s="46">
        <v>2.016</v>
      </c>
      <c r="O306" s="46">
        <v>35.353000000000002</v>
      </c>
    </row>
    <row r="307" spans="1:15" ht="13" x14ac:dyDescent="0.15">
      <c r="B307" s="46">
        <v>33</v>
      </c>
      <c r="C307" s="46" t="s">
        <v>76</v>
      </c>
      <c r="D307" s="46">
        <v>0.26200000000000001</v>
      </c>
      <c r="E307" s="46">
        <v>5.0910000000000002</v>
      </c>
      <c r="F307" s="46">
        <v>2.0110000000000001</v>
      </c>
      <c r="G307" s="46">
        <v>26.13</v>
      </c>
      <c r="H307" s="46">
        <v>63.252000000000002</v>
      </c>
      <c r="I307" s="46">
        <v>3.8079999999999998</v>
      </c>
      <c r="J307" s="46">
        <v>0</v>
      </c>
      <c r="K307" s="46">
        <v>0</v>
      </c>
      <c r="L307" s="46">
        <v>0</v>
      </c>
      <c r="M307" s="46">
        <v>0</v>
      </c>
      <c r="N307" s="46">
        <v>1.0660000000000001</v>
      </c>
      <c r="O307" s="46">
        <v>0.748</v>
      </c>
    </row>
    <row r="308" spans="1:15" ht="13" x14ac:dyDescent="0.15">
      <c r="B308" s="46">
        <v>34</v>
      </c>
      <c r="C308" s="46" t="s">
        <v>66</v>
      </c>
      <c r="D308" s="46">
        <v>11.782999999999999</v>
      </c>
      <c r="E308" s="46">
        <v>53.177</v>
      </c>
      <c r="F308" s="46">
        <v>11.624000000000001</v>
      </c>
      <c r="G308" s="46">
        <v>84.016999999999996</v>
      </c>
      <c r="H308" s="46">
        <v>21.562000000000001</v>
      </c>
      <c r="I308" s="46">
        <v>332.35</v>
      </c>
      <c r="J308" s="46">
        <v>0</v>
      </c>
      <c r="K308" s="46">
        <v>0</v>
      </c>
      <c r="L308" s="46">
        <v>0</v>
      </c>
      <c r="M308" s="46">
        <v>0</v>
      </c>
      <c r="N308" s="46">
        <v>0.55600000000000005</v>
      </c>
      <c r="O308" s="46">
        <v>33.817</v>
      </c>
    </row>
    <row r="309" spans="1:15" ht="13" x14ac:dyDescent="0.15">
      <c r="B309" s="46">
        <v>35</v>
      </c>
      <c r="C309" s="46" t="s">
        <v>67</v>
      </c>
      <c r="D309" s="46">
        <v>12.736000000000001</v>
      </c>
      <c r="E309" s="46">
        <v>72.05</v>
      </c>
      <c r="F309" s="46">
        <v>18.501000000000001</v>
      </c>
      <c r="G309" s="46">
        <v>174.423</v>
      </c>
      <c r="H309" s="46">
        <v>243.91499999999999</v>
      </c>
      <c r="I309" s="46">
        <v>346.89699999999999</v>
      </c>
      <c r="J309" s="46">
        <v>0</v>
      </c>
      <c r="K309" s="46">
        <v>0</v>
      </c>
      <c r="L309" s="46">
        <v>0</v>
      </c>
      <c r="M309" s="46">
        <v>0</v>
      </c>
      <c r="N309" s="46">
        <v>4.4409999999999998</v>
      </c>
      <c r="O309" s="46">
        <v>36.588000000000001</v>
      </c>
    </row>
    <row r="311" spans="1:15" ht="13" x14ac:dyDescent="0.15">
      <c r="A311" s="46" t="s">
        <v>95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</row>
    <row r="312" spans="1:15" ht="13" x14ac:dyDescent="0.15">
      <c r="A312" s="46" t="s">
        <v>96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</row>
    <row r="313" spans="1:15" ht="13" x14ac:dyDescent="0.15">
      <c r="A313" s="46" t="s">
        <v>85</v>
      </c>
      <c r="C313" s="46" t="s">
        <v>63</v>
      </c>
      <c r="D313" s="46" t="s">
        <v>64</v>
      </c>
      <c r="E313" s="46" t="s">
        <v>65</v>
      </c>
      <c r="F313" s="46" t="s">
        <v>66</v>
      </c>
      <c r="G313" s="46" t="s">
        <v>67</v>
      </c>
      <c r="H313" s="46" t="s">
        <v>68</v>
      </c>
      <c r="I313" s="46" t="s">
        <v>69</v>
      </c>
      <c r="J313" s="46" t="s">
        <v>70</v>
      </c>
      <c r="K313" s="46" t="s">
        <v>71</v>
      </c>
      <c r="L313" s="46" t="s">
        <v>72</v>
      </c>
      <c r="M313" s="46" t="s">
        <v>73</v>
      </c>
      <c r="N313" s="46" t="s">
        <v>74</v>
      </c>
      <c r="O313" s="46" t="s">
        <v>75</v>
      </c>
    </row>
    <row r="314" spans="1:15" ht="13" x14ac:dyDescent="0.15">
      <c r="B314" s="46">
        <v>1</v>
      </c>
      <c r="D314" s="46">
        <v>11.545</v>
      </c>
      <c r="E314" s="46">
        <v>45.305</v>
      </c>
      <c r="F314" s="46">
        <v>11</v>
      </c>
      <c r="G314" s="46">
        <v>84</v>
      </c>
      <c r="H314" s="46">
        <v>103.5</v>
      </c>
      <c r="I314" s="46">
        <v>342.75700000000001</v>
      </c>
      <c r="J314" s="46">
        <v>0</v>
      </c>
      <c r="K314" s="46">
        <v>0</v>
      </c>
      <c r="L314" s="46">
        <v>0</v>
      </c>
      <c r="M314" s="46">
        <v>0</v>
      </c>
      <c r="N314" s="46">
        <v>1.79</v>
      </c>
      <c r="O314" s="46">
        <v>33.136000000000003</v>
      </c>
    </row>
    <row r="315" spans="1:15" ht="13" x14ac:dyDescent="0.15">
      <c r="B315" s="46">
        <v>2</v>
      </c>
      <c r="D315" s="46">
        <v>11.664</v>
      </c>
      <c r="E315" s="46">
        <v>51.238999999999997</v>
      </c>
      <c r="F315" s="46">
        <v>11</v>
      </c>
      <c r="G315" s="46">
        <v>103.309</v>
      </c>
      <c r="H315" s="46">
        <v>119.197</v>
      </c>
      <c r="I315" s="46">
        <v>336.54700000000003</v>
      </c>
      <c r="J315" s="46">
        <v>0</v>
      </c>
      <c r="K315" s="46">
        <v>0</v>
      </c>
      <c r="L315" s="46">
        <v>0</v>
      </c>
      <c r="M315" s="46">
        <v>0</v>
      </c>
      <c r="N315" s="46">
        <v>1.7709999999999999</v>
      </c>
      <c r="O315" s="46">
        <v>33.481000000000002</v>
      </c>
    </row>
    <row r="316" spans="1:15" ht="13" x14ac:dyDescent="0.15">
      <c r="B316" s="46">
        <v>3</v>
      </c>
      <c r="D316" s="46">
        <v>11.664</v>
      </c>
      <c r="E316" s="46">
        <v>53.304000000000002</v>
      </c>
      <c r="F316" s="46">
        <v>10.515000000000001</v>
      </c>
      <c r="G316" s="46">
        <v>124.021</v>
      </c>
      <c r="H316" s="46">
        <v>136.447</v>
      </c>
      <c r="I316" s="46">
        <v>338.44499999999999</v>
      </c>
      <c r="J316" s="46">
        <v>0</v>
      </c>
      <c r="K316" s="46">
        <v>0</v>
      </c>
      <c r="L316" s="46">
        <v>0</v>
      </c>
      <c r="M316" s="46">
        <v>0</v>
      </c>
      <c r="N316" s="46">
        <v>2.3610000000000002</v>
      </c>
      <c r="O316" s="46">
        <v>33.493000000000002</v>
      </c>
    </row>
    <row r="317" spans="1:15" ht="13" x14ac:dyDescent="0.15">
      <c r="B317" s="46">
        <v>4</v>
      </c>
      <c r="D317" s="46">
        <v>12.022</v>
      </c>
      <c r="E317" s="46">
        <v>50.597999999999999</v>
      </c>
      <c r="F317" s="46">
        <v>11.48</v>
      </c>
      <c r="G317" s="46">
        <v>100.32</v>
      </c>
      <c r="H317" s="46">
        <v>152.14500000000001</v>
      </c>
      <c r="I317" s="46">
        <v>335.512</v>
      </c>
      <c r="J317" s="46">
        <v>0</v>
      </c>
      <c r="K317" s="46">
        <v>0</v>
      </c>
      <c r="L317" s="46">
        <v>0</v>
      </c>
      <c r="M317" s="46">
        <v>0</v>
      </c>
      <c r="N317" s="46">
        <v>1.718</v>
      </c>
      <c r="O317" s="46">
        <v>34.515999999999998</v>
      </c>
    </row>
    <row r="318" spans="1:15" ht="13" x14ac:dyDescent="0.15">
      <c r="B318" s="46">
        <v>5</v>
      </c>
      <c r="D318" s="46">
        <v>12.617000000000001</v>
      </c>
      <c r="E318" s="46">
        <v>47.682000000000002</v>
      </c>
      <c r="F318" s="46">
        <v>11.743</v>
      </c>
      <c r="G318" s="46">
        <v>79</v>
      </c>
      <c r="H318" s="46">
        <v>169.91200000000001</v>
      </c>
      <c r="I318" s="46">
        <v>339.30700000000002</v>
      </c>
      <c r="J318" s="46">
        <v>0</v>
      </c>
      <c r="K318" s="46">
        <v>0</v>
      </c>
      <c r="L318" s="46">
        <v>0</v>
      </c>
      <c r="M318" s="46">
        <v>0</v>
      </c>
      <c r="N318" s="46">
        <v>1.637</v>
      </c>
      <c r="O318" s="46">
        <v>36.24</v>
      </c>
    </row>
    <row r="319" spans="1:15" ht="13" x14ac:dyDescent="0.15">
      <c r="B319" s="46">
        <v>6</v>
      </c>
      <c r="D319" s="46">
        <v>11.901999999999999</v>
      </c>
      <c r="E319" s="46">
        <v>53.014000000000003</v>
      </c>
      <c r="F319" s="46">
        <v>12.394</v>
      </c>
      <c r="G319" s="46">
        <v>135</v>
      </c>
      <c r="H319" s="46">
        <v>185.78200000000001</v>
      </c>
      <c r="I319" s="46">
        <v>334.995</v>
      </c>
      <c r="J319" s="46">
        <v>0</v>
      </c>
      <c r="K319" s="46">
        <v>0</v>
      </c>
      <c r="L319" s="46">
        <v>0</v>
      </c>
      <c r="M319" s="46">
        <v>0</v>
      </c>
      <c r="N319" s="46">
        <v>3.468</v>
      </c>
      <c r="O319" s="46">
        <v>34.218000000000004</v>
      </c>
    </row>
    <row r="320" spans="1:15" ht="13" x14ac:dyDescent="0.15">
      <c r="B320" s="46">
        <v>7</v>
      </c>
      <c r="D320" s="46">
        <v>11.545</v>
      </c>
      <c r="E320" s="46">
        <v>47.497</v>
      </c>
      <c r="F320" s="46">
        <v>11.281000000000001</v>
      </c>
      <c r="G320" s="46">
        <v>83.718999999999994</v>
      </c>
      <c r="H320" s="46">
        <v>203.55</v>
      </c>
      <c r="I320" s="46">
        <v>339.30700000000002</v>
      </c>
      <c r="J320" s="46">
        <v>0</v>
      </c>
      <c r="K320" s="46">
        <v>0</v>
      </c>
      <c r="L320" s="46">
        <v>0</v>
      </c>
      <c r="M320" s="46">
        <v>0</v>
      </c>
      <c r="N320" s="46">
        <v>1.79</v>
      </c>
      <c r="O320" s="46">
        <v>33.136000000000003</v>
      </c>
    </row>
    <row r="321" spans="2:15" ht="13" x14ac:dyDescent="0.15">
      <c r="B321" s="46">
        <v>8</v>
      </c>
      <c r="D321" s="46">
        <v>11.426</v>
      </c>
      <c r="E321" s="46">
        <v>54.131999999999998</v>
      </c>
      <c r="F321" s="46">
        <v>11.621</v>
      </c>
      <c r="G321" s="46">
        <v>129.85300000000001</v>
      </c>
      <c r="H321" s="46">
        <v>218.21199999999999</v>
      </c>
      <c r="I321" s="46">
        <v>334.65</v>
      </c>
      <c r="J321" s="46">
        <v>0</v>
      </c>
      <c r="K321" s="46">
        <v>0</v>
      </c>
      <c r="L321" s="46">
        <v>0</v>
      </c>
      <c r="M321" s="46">
        <v>0</v>
      </c>
      <c r="N321" s="46">
        <v>2.411</v>
      </c>
      <c r="O321" s="46">
        <v>32.804000000000002</v>
      </c>
    </row>
    <row r="322" spans="2:15" ht="13" x14ac:dyDescent="0.15">
      <c r="B322" s="46">
        <v>9</v>
      </c>
      <c r="D322" s="46">
        <v>11.545</v>
      </c>
      <c r="E322" s="46">
        <v>46.06</v>
      </c>
      <c r="F322" s="46">
        <v>10.311999999999999</v>
      </c>
      <c r="G322" s="46">
        <v>78.042000000000002</v>
      </c>
      <c r="H322" s="46">
        <v>235.63499999999999</v>
      </c>
      <c r="I322" s="46">
        <v>338.1</v>
      </c>
      <c r="J322" s="46">
        <v>0</v>
      </c>
      <c r="K322" s="46">
        <v>0</v>
      </c>
      <c r="L322" s="46">
        <v>0</v>
      </c>
      <c r="M322" s="46">
        <v>0</v>
      </c>
      <c r="N322" s="46">
        <v>1.1930000000000001</v>
      </c>
      <c r="O322" s="46">
        <v>33.127000000000002</v>
      </c>
    </row>
    <row r="323" spans="2:15" ht="13" x14ac:dyDescent="0.15">
      <c r="B323" s="46">
        <v>10</v>
      </c>
      <c r="D323" s="46">
        <v>11.664</v>
      </c>
      <c r="E323" s="46">
        <v>51.411000000000001</v>
      </c>
      <c r="F323" s="46">
        <v>12.289</v>
      </c>
      <c r="G323" s="46">
        <v>113.58799999999999</v>
      </c>
      <c r="H323" s="46">
        <v>251.33199999999999</v>
      </c>
      <c r="I323" s="46">
        <v>333.09699999999998</v>
      </c>
      <c r="J323" s="46">
        <v>0</v>
      </c>
      <c r="K323" s="46">
        <v>0</v>
      </c>
      <c r="L323" s="46">
        <v>0</v>
      </c>
      <c r="M323" s="46">
        <v>0</v>
      </c>
      <c r="N323" s="46">
        <v>2.9510000000000001</v>
      </c>
      <c r="O323" s="46">
        <v>33.509</v>
      </c>
    </row>
    <row r="324" spans="2:15" ht="13" x14ac:dyDescent="0.15">
      <c r="B324" s="46">
        <v>11</v>
      </c>
      <c r="D324" s="46">
        <v>11.782999999999999</v>
      </c>
      <c r="E324" s="46">
        <v>44.773000000000003</v>
      </c>
      <c r="F324" s="46">
        <v>12.122</v>
      </c>
      <c r="G324" s="46">
        <v>75.5</v>
      </c>
      <c r="H324" s="46">
        <v>269.44499999999999</v>
      </c>
      <c r="I324" s="46">
        <v>336.892</v>
      </c>
      <c r="J324" s="46">
        <v>0</v>
      </c>
      <c r="K324" s="46">
        <v>0</v>
      </c>
      <c r="L324" s="46">
        <v>0</v>
      </c>
      <c r="M324" s="46">
        <v>0</v>
      </c>
      <c r="N324" s="46">
        <v>0.58499999999999996</v>
      </c>
      <c r="O324" s="46">
        <v>33.811999999999998</v>
      </c>
    </row>
    <row r="325" spans="2:15" ht="13" x14ac:dyDescent="0.15">
      <c r="B325" s="46">
        <v>12</v>
      </c>
      <c r="D325" s="46">
        <v>12.26</v>
      </c>
      <c r="E325" s="46">
        <v>46.96</v>
      </c>
      <c r="F325" s="46">
        <v>14.275</v>
      </c>
      <c r="G325" s="46">
        <v>85.843000000000004</v>
      </c>
      <c r="H325" s="46">
        <v>286.35000000000002</v>
      </c>
      <c r="I325" s="46">
        <v>329.13</v>
      </c>
      <c r="J325" s="46">
        <v>0</v>
      </c>
      <c r="K325" s="46">
        <v>0</v>
      </c>
      <c r="L325" s="46">
        <v>0</v>
      </c>
      <c r="M325" s="46">
        <v>0</v>
      </c>
      <c r="N325" s="46">
        <v>1.123</v>
      </c>
      <c r="O325" s="46">
        <v>35.197000000000003</v>
      </c>
    </row>
    <row r="326" spans="2:15" ht="13" x14ac:dyDescent="0.15">
      <c r="B326" s="46">
        <v>13</v>
      </c>
      <c r="D326" s="46">
        <v>11.188000000000001</v>
      </c>
      <c r="E326" s="46">
        <v>52.462000000000003</v>
      </c>
      <c r="F326" s="46">
        <v>11.677</v>
      </c>
      <c r="G326" s="46">
        <v>99.644999999999996</v>
      </c>
      <c r="H326" s="46">
        <v>303.08199999999999</v>
      </c>
      <c r="I326" s="46">
        <v>333.96</v>
      </c>
      <c r="J326" s="46">
        <v>0</v>
      </c>
      <c r="K326" s="46">
        <v>0</v>
      </c>
      <c r="L326" s="46">
        <v>0</v>
      </c>
      <c r="M326" s="46">
        <v>0</v>
      </c>
      <c r="N326" s="46">
        <v>3.6909999999999998</v>
      </c>
      <c r="O326" s="46">
        <v>32.152000000000001</v>
      </c>
    </row>
    <row r="327" spans="2:15" ht="13" x14ac:dyDescent="0.15">
      <c r="B327" s="46">
        <v>14</v>
      </c>
      <c r="D327" s="46">
        <v>11.664</v>
      </c>
      <c r="E327" s="46">
        <v>49.976999999999997</v>
      </c>
      <c r="F327" s="46">
        <v>12.143000000000001</v>
      </c>
      <c r="G327" s="46">
        <v>83.575000000000003</v>
      </c>
      <c r="H327" s="46">
        <v>45.31</v>
      </c>
      <c r="I327" s="46">
        <v>342.93</v>
      </c>
      <c r="J327" s="46">
        <v>0</v>
      </c>
      <c r="K327" s="46">
        <v>0</v>
      </c>
      <c r="L327" s="46">
        <v>0</v>
      </c>
      <c r="M327" s="46">
        <v>0</v>
      </c>
      <c r="N327" s="46">
        <v>2.3370000000000002</v>
      </c>
      <c r="O327" s="46">
        <v>33.607999999999997</v>
      </c>
    </row>
    <row r="328" spans="2:15" ht="13" x14ac:dyDescent="0.15">
      <c r="B328" s="46">
        <v>15</v>
      </c>
      <c r="D328" s="46">
        <v>12.022</v>
      </c>
      <c r="E328" s="46">
        <v>53.597999999999999</v>
      </c>
      <c r="F328" s="46">
        <v>12.044</v>
      </c>
      <c r="G328" s="46">
        <v>121.111</v>
      </c>
      <c r="H328" s="46">
        <v>63.71</v>
      </c>
      <c r="I328" s="46">
        <v>339.48</v>
      </c>
      <c r="J328" s="46">
        <v>0</v>
      </c>
      <c r="K328" s="46">
        <v>0</v>
      </c>
      <c r="L328" s="46">
        <v>0</v>
      </c>
      <c r="M328" s="46">
        <v>0</v>
      </c>
      <c r="N328" s="46">
        <v>1.718</v>
      </c>
      <c r="O328" s="46">
        <v>34.512</v>
      </c>
    </row>
    <row r="329" spans="2:15" ht="13" x14ac:dyDescent="0.15">
      <c r="B329" s="46">
        <v>16</v>
      </c>
      <c r="D329" s="46">
        <v>11.307</v>
      </c>
      <c r="E329" s="46">
        <v>45.49</v>
      </c>
      <c r="F329" s="46">
        <v>11</v>
      </c>
      <c r="G329" s="46">
        <v>81.361999999999995</v>
      </c>
      <c r="H329" s="46">
        <v>96.254999999999995</v>
      </c>
      <c r="I329" s="46">
        <v>343.10199999999998</v>
      </c>
      <c r="J329" s="46">
        <v>0</v>
      </c>
      <c r="K329" s="46">
        <v>0</v>
      </c>
      <c r="L329" s="46">
        <v>0</v>
      </c>
      <c r="M329" s="46">
        <v>0</v>
      </c>
      <c r="N329" s="46">
        <v>1.8280000000000001</v>
      </c>
      <c r="O329" s="46">
        <v>32.447000000000003</v>
      </c>
    </row>
    <row r="330" spans="2:15" ht="13" x14ac:dyDescent="0.15">
      <c r="B330" s="46">
        <v>17</v>
      </c>
      <c r="D330" s="46">
        <v>11.901999999999999</v>
      </c>
      <c r="E330" s="46">
        <v>52.643999999999998</v>
      </c>
      <c r="F330" s="46">
        <v>11</v>
      </c>
      <c r="G330" s="46">
        <v>112.29300000000001</v>
      </c>
      <c r="H330" s="46">
        <v>111.952</v>
      </c>
      <c r="I330" s="46">
        <v>340.17</v>
      </c>
      <c r="J330" s="46">
        <v>0</v>
      </c>
      <c r="K330" s="46">
        <v>0</v>
      </c>
      <c r="L330" s="46">
        <v>0</v>
      </c>
      <c r="M330" s="46">
        <v>0</v>
      </c>
      <c r="N330" s="46">
        <v>2.3140000000000001</v>
      </c>
      <c r="O330" s="46">
        <v>34.183</v>
      </c>
    </row>
    <row r="331" spans="2:15" ht="13" x14ac:dyDescent="0.15">
      <c r="B331" s="46">
        <v>18</v>
      </c>
      <c r="D331" s="46">
        <v>12.022</v>
      </c>
      <c r="E331" s="46">
        <v>47.234999999999999</v>
      </c>
      <c r="F331" s="46">
        <v>11.65</v>
      </c>
      <c r="G331" s="46">
        <v>80</v>
      </c>
      <c r="H331" s="46">
        <v>130.41</v>
      </c>
      <c r="I331" s="46">
        <v>343.10199999999998</v>
      </c>
      <c r="J331" s="46">
        <v>0</v>
      </c>
      <c r="K331" s="46">
        <v>0</v>
      </c>
      <c r="L331" s="46">
        <v>0</v>
      </c>
      <c r="M331" s="46">
        <v>0</v>
      </c>
      <c r="N331" s="46">
        <v>0.57299999999999995</v>
      </c>
      <c r="O331" s="46">
        <v>34.502000000000002</v>
      </c>
    </row>
    <row r="332" spans="2:15" ht="13" x14ac:dyDescent="0.15">
      <c r="B332" s="46">
        <v>19</v>
      </c>
      <c r="D332" s="46">
        <v>11.664</v>
      </c>
      <c r="E332" s="46">
        <v>52.713999999999999</v>
      </c>
      <c r="F332" s="46">
        <v>11</v>
      </c>
      <c r="G332" s="46">
        <v>143</v>
      </c>
      <c r="H332" s="46">
        <v>145.762</v>
      </c>
      <c r="I332" s="46">
        <v>337.755</v>
      </c>
      <c r="J332" s="46">
        <v>0</v>
      </c>
      <c r="K332" s="46">
        <v>0</v>
      </c>
      <c r="L332" s="46">
        <v>0</v>
      </c>
      <c r="M332" s="46">
        <v>0</v>
      </c>
      <c r="N332" s="46">
        <v>0</v>
      </c>
      <c r="O332" s="46">
        <v>33.465000000000003</v>
      </c>
    </row>
    <row r="333" spans="2:15" ht="13" x14ac:dyDescent="0.15">
      <c r="B333" s="46">
        <v>20</v>
      </c>
      <c r="D333" s="46">
        <v>11.782999999999999</v>
      </c>
      <c r="E333" s="46">
        <v>45.225000000000001</v>
      </c>
      <c r="F333" s="46">
        <v>10.612</v>
      </c>
      <c r="G333" s="46">
        <v>81.388000000000005</v>
      </c>
      <c r="H333" s="46">
        <v>162.84</v>
      </c>
      <c r="I333" s="46">
        <v>341.55</v>
      </c>
      <c r="J333" s="46">
        <v>0</v>
      </c>
      <c r="K333" s="46">
        <v>0</v>
      </c>
      <c r="L333" s="46">
        <v>0</v>
      </c>
      <c r="M333" s="46">
        <v>0</v>
      </c>
      <c r="N333" s="46">
        <v>1.169</v>
      </c>
      <c r="O333" s="46">
        <v>33.817</v>
      </c>
    </row>
    <row r="334" spans="2:15" ht="13" x14ac:dyDescent="0.15">
      <c r="B334" s="46">
        <v>21</v>
      </c>
      <c r="D334" s="46">
        <v>12.26</v>
      </c>
      <c r="E334" s="46">
        <v>50.988999999999997</v>
      </c>
      <c r="F334" s="46">
        <v>11</v>
      </c>
      <c r="G334" s="46">
        <v>98.902000000000001</v>
      </c>
      <c r="H334" s="46">
        <v>178.36500000000001</v>
      </c>
      <c r="I334" s="46">
        <v>338.61700000000002</v>
      </c>
      <c r="J334" s="46">
        <v>0</v>
      </c>
      <c r="K334" s="46">
        <v>0</v>
      </c>
      <c r="L334" s="46">
        <v>0</v>
      </c>
      <c r="M334" s="46">
        <v>0</v>
      </c>
      <c r="N334" s="46">
        <v>0.56200000000000006</v>
      </c>
      <c r="O334" s="46">
        <v>35.192</v>
      </c>
    </row>
    <row r="335" spans="2:15" ht="13" x14ac:dyDescent="0.15">
      <c r="B335" s="46">
        <v>22</v>
      </c>
      <c r="D335" s="46">
        <v>11.545</v>
      </c>
      <c r="E335" s="46">
        <v>53.820999999999998</v>
      </c>
      <c r="F335" s="46">
        <v>12.103999999999999</v>
      </c>
      <c r="G335" s="46">
        <v>130.083</v>
      </c>
      <c r="H335" s="46">
        <v>195.96</v>
      </c>
      <c r="I335" s="46">
        <v>336.03</v>
      </c>
      <c r="J335" s="46">
        <v>0</v>
      </c>
      <c r="K335" s="46">
        <v>0</v>
      </c>
      <c r="L335" s="46">
        <v>0</v>
      </c>
      <c r="M335" s="46">
        <v>0</v>
      </c>
      <c r="N335" s="46">
        <v>1.1930000000000001</v>
      </c>
      <c r="O335" s="46">
        <v>33.127000000000002</v>
      </c>
    </row>
    <row r="336" spans="2:15" ht="13" x14ac:dyDescent="0.15">
      <c r="B336" s="46">
        <v>23</v>
      </c>
      <c r="D336" s="46">
        <v>12.022</v>
      </c>
      <c r="E336" s="46">
        <v>44.960999999999999</v>
      </c>
      <c r="F336" s="46">
        <v>11.39</v>
      </c>
      <c r="G336" s="46">
        <v>78.959999999999994</v>
      </c>
      <c r="H336" s="46">
        <v>212.86500000000001</v>
      </c>
      <c r="I336" s="46">
        <v>341.03199999999998</v>
      </c>
      <c r="J336" s="46">
        <v>0</v>
      </c>
      <c r="K336" s="46">
        <v>0</v>
      </c>
      <c r="L336" s="46">
        <v>0</v>
      </c>
      <c r="M336" s="46">
        <v>0</v>
      </c>
      <c r="N336" s="46">
        <v>0.57299999999999995</v>
      </c>
      <c r="O336" s="46">
        <v>34.502000000000002</v>
      </c>
    </row>
    <row r="337" spans="2:15" ht="13" x14ac:dyDescent="0.15">
      <c r="B337" s="46">
        <v>24</v>
      </c>
      <c r="D337" s="46">
        <v>11.545</v>
      </c>
      <c r="E337" s="46">
        <v>51.476999999999997</v>
      </c>
      <c r="F337" s="46">
        <v>10.167</v>
      </c>
      <c r="G337" s="46">
        <v>91</v>
      </c>
      <c r="H337" s="46">
        <v>229.77</v>
      </c>
      <c r="I337" s="46">
        <v>337.065</v>
      </c>
      <c r="J337" s="46">
        <v>0</v>
      </c>
      <c r="K337" s="46">
        <v>0</v>
      </c>
      <c r="L337" s="46">
        <v>0</v>
      </c>
      <c r="M337" s="46">
        <v>0</v>
      </c>
      <c r="N337" s="46">
        <v>1.1930000000000001</v>
      </c>
      <c r="O337" s="46">
        <v>33.127000000000002</v>
      </c>
    </row>
    <row r="338" spans="2:15" ht="13" x14ac:dyDescent="0.15">
      <c r="B338" s="46">
        <v>25</v>
      </c>
      <c r="D338" s="46">
        <v>11.545</v>
      </c>
      <c r="E338" s="46">
        <v>52.735999999999997</v>
      </c>
      <c r="F338" s="46">
        <v>12.333</v>
      </c>
      <c r="G338" s="46">
        <v>124.875</v>
      </c>
      <c r="H338" s="46">
        <v>244.26</v>
      </c>
      <c r="I338" s="46">
        <v>335.685</v>
      </c>
      <c r="J338" s="46">
        <v>0</v>
      </c>
      <c r="K338" s="46">
        <v>0</v>
      </c>
      <c r="L338" s="46">
        <v>0</v>
      </c>
      <c r="M338" s="46">
        <v>0</v>
      </c>
      <c r="N338" s="46">
        <v>1.1930000000000001</v>
      </c>
      <c r="O338" s="46">
        <v>33.127000000000002</v>
      </c>
    </row>
    <row r="339" spans="2:15" ht="13" x14ac:dyDescent="0.15">
      <c r="B339" s="46">
        <v>26</v>
      </c>
      <c r="D339" s="46">
        <v>12.022</v>
      </c>
      <c r="E339" s="46">
        <v>52.73</v>
      </c>
      <c r="F339" s="46">
        <v>13</v>
      </c>
      <c r="G339" s="46">
        <v>116.8</v>
      </c>
      <c r="H339" s="46">
        <v>262.89</v>
      </c>
      <c r="I339" s="46">
        <v>335.16699999999997</v>
      </c>
      <c r="J339" s="46">
        <v>0</v>
      </c>
      <c r="K339" s="46">
        <v>0</v>
      </c>
      <c r="L339" s="46">
        <v>0</v>
      </c>
      <c r="M339" s="46">
        <v>0</v>
      </c>
      <c r="N339" s="46">
        <v>1.718</v>
      </c>
      <c r="O339" s="46">
        <v>34.515999999999998</v>
      </c>
    </row>
    <row r="340" spans="2:15" ht="13" x14ac:dyDescent="0.15">
      <c r="B340" s="46">
        <v>27</v>
      </c>
      <c r="D340" s="46">
        <v>12.141</v>
      </c>
      <c r="E340" s="46">
        <v>44.533999999999999</v>
      </c>
      <c r="F340" s="46">
        <v>12.317</v>
      </c>
      <c r="G340" s="46">
        <v>76.850999999999999</v>
      </c>
      <c r="H340" s="46">
        <v>278.93299999999999</v>
      </c>
      <c r="I340" s="46">
        <v>339.13499999999999</v>
      </c>
      <c r="J340" s="46">
        <v>0</v>
      </c>
      <c r="K340" s="46">
        <v>0</v>
      </c>
      <c r="L340" s="46">
        <v>0</v>
      </c>
      <c r="M340" s="46">
        <v>0</v>
      </c>
      <c r="N340" s="46">
        <v>1.1339999999999999</v>
      </c>
      <c r="O340" s="46">
        <v>34.851999999999997</v>
      </c>
    </row>
    <row r="341" spans="2:15" ht="13" x14ac:dyDescent="0.15">
      <c r="B341" s="46">
        <v>28</v>
      </c>
      <c r="D341" s="46">
        <v>11.426</v>
      </c>
      <c r="E341" s="46">
        <v>54.448</v>
      </c>
      <c r="F341" s="46">
        <v>10</v>
      </c>
      <c r="G341" s="46">
        <v>137</v>
      </c>
      <c r="H341" s="46">
        <v>25.356999999999999</v>
      </c>
      <c r="I341" s="46">
        <v>342.93</v>
      </c>
      <c r="J341" s="46">
        <v>0</v>
      </c>
      <c r="K341" s="46">
        <v>0</v>
      </c>
      <c r="L341" s="46">
        <v>0</v>
      </c>
      <c r="M341" s="46">
        <v>0</v>
      </c>
      <c r="N341" s="46">
        <v>0</v>
      </c>
      <c r="O341" s="46">
        <v>32.774999999999999</v>
      </c>
    </row>
    <row r="342" spans="2:15" ht="13" x14ac:dyDescent="0.15">
      <c r="B342" s="46">
        <v>29</v>
      </c>
      <c r="D342" s="46">
        <v>11.307</v>
      </c>
      <c r="E342" s="46">
        <v>54.597999999999999</v>
      </c>
      <c r="F342" s="46">
        <v>11.085000000000001</v>
      </c>
      <c r="G342" s="46">
        <v>143.97900000000001</v>
      </c>
      <c r="H342" s="46">
        <v>44.505000000000003</v>
      </c>
      <c r="I342" s="46">
        <v>342.24</v>
      </c>
      <c r="J342" s="46">
        <v>0</v>
      </c>
      <c r="K342" s="46">
        <v>0</v>
      </c>
      <c r="L342" s="46">
        <v>0</v>
      </c>
      <c r="M342" s="46">
        <v>0</v>
      </c>
      <c r="N342" s="46">
        <v>2.4369999999999998</v>
      </c>
      <c r="O342" s="46">
        <v>32.459000000000003</v>
      </c>
    </row>
    <row r="343" spans="2:15" ht="13" x14ac:dyDescent="0.15">
      <c r="B343" s="46">
        <v>30</v>
      </c>
      <c r="D343" s="46">
        <v>11.782999999999999</v>
      </c>
      <c r="E343" s="46">
        <v>55.658999999999999</v>
      </c>
      <c r="F343" s="46">
        <v>10.551</v>
      </c>
      <c r="G343" s="46">
        <v>177.12200000000001</v>
      </c>
      <c r="H343" s="46">
        <v>58.994999999999997</v>
      </c>
      <c r="I343" s="46">
        <v>341.37700000000001</v>
      </c>
      <c r="J343" s="46">
        <v>0</v>
      </c>
      <c r="K343" s="46">
        <v>0</v>
      </c>
      <c r="L343" s="46">
        <v>0</v>
      </c>
      <c r="M343" s="46">
        <v>0</v>
      </c>
      <c r="N343" s="46">
        <v>0.58499999999999996</v>
      </c>
      <c r="O343" s="46">
        <v>33.811999999999998</v>
      </c>
    </row>
    <row r="344" spans="2:15" ht="13" x14ac:dyDescent="0.15">
      <c r="B344" s="46">
        <v>31</v>
      </c>
      <c r="D344" s="46">
        <v>12.141</v>
      </c>
      <c r="E344" s="46">
        <v>46.718000000000004</v>
      </c>
      <c r="F344" s="46">
        <v>10.148999999999999</v>
      </c>
      <c r="G344" s="46">
        <v>82.921000000000006</v>
      </c>
      <c r="H344" s="46">
        <v>77.106999999999999</v>
      </c>
      <c r="I344" s="46">
        <v>343.62</v>
      </c>
      <c r="J344" s="46">
        <v>0</v>
      </c>
      <c r="K344" s="46">
        <v>0</v>
      </c>
      <c r="L344" s="46">
        <v>0</v>
      </c>
      <c r="M344" s="46">
        <v>0</v>
      </c>
      <c r="N344" s="46">
        <v>1.1339999999999999</v>
      </c>
      <c r="O344" s="46">
        <v>34.851999999999997</v>
      </c>
    </row>
    <row r="345" spans="2:15" ht="13" x14ac:dyDescent="0.15">
      <c r="B345" s="46">
        <v>32</v>
      </c>
      <c r="D345" s="46">
        <v>11.545</v>
      </c>
      <c r="E345" s="46">
        <v>56.228999999999999</v>
      </c>
      <c r="F345" s="46">
        <v>11</v>
      </c>
      <c r="G345" s="46">
        <v>159.5</v>
      </c>
      <c r="H345" s="46">
        <v>92.114999999999995</v>
      </c>
      <c r="I345" s="46">
        <v>339.65199999999999</v>
      </c>
      <c r="J345" s="46">
        <v>0</v>
      </c>
      <c r="K345" s="46">
        <v>0</v>
      </c>
      <c r="L345" s="46">
        <v>0</v>
      </c>
      <c r="M345" s="46">
        <v>0</v>
      </c>
      <c r="N345" s="46">
        <v>0.59699999999999998</v>
      </c>
      <c r="O345" s="46">
        <v>33.122</v>
      </c>
    </row>
    <row r="346" spans="2:15" ht="13" x14ac:dyDescent="0.15">
      <c r="B346" s="46">
        <v>33</v>
      </c>
      <c r="D346" s="46">
        <v>12.022</v>
      </c>
      <c r="E346" s="46">
        <v>47.386000000000003</v>
      </c>
      <c r="F346" s="46">
        <v>11</v>
      </c>
      <c r="G346" s="46">
        <v>83</v>
      </c>
      <c r="H346" s="46">
        <v>110.05500000000001</v>
      </c>
      <c r="I346" s="46">
        <v>342.58499999999998</v>
      </c>
      <c r="J346" s="46">
        <v>0</v>
      </c>
      <c r="K346" s="46">
        <v>0</v>
      </c>
      <c r="L346" s="46">
        <v>0</v>
      </c>
      <c r="M346" s="46">
        <v>0</v>
      </c>
      <c r="N346" s="46">
        <v>0</v>
      </c>
      <c r="O346" s="46">
        <v>34.5</v>
      </c>
    </row>
    <row r="347" spans="2:15" ht="13" x14ac:dyDescent="0.15">
      <c r="B347" s="46">
        <v>34</v>
      </c>
      <c r="D347" s="46">
        <v>11.782999999999999</v>
      </c>
      <c r="E347" s="46">
        <v>55.165999999999997</v>
      </c>
      <c r="F347" s="46">
        <v>10.265000000000001</v>
      </c>
      <c r="G347" s="46">
        <v>157.26499999999999</v>
      </c>
      <c r="H347" s="46">
        <v>126.27</v>
      </c>
      <c r="I347" s="46">
        <v>339.13499999999999</v>
      </c>
      <c r="J347" s="46">
        <v>0</v>
      </c>
      <c r="K347" s="46">
        <v>0</v>
      </c>
      <c r="L347" s="46">
        <v>0</v>
      </c>
      <c r="M347" s="46">
        <v>0</v>
      </c>
      <c r="N347" s="46">
        <v>2.3370000000000002</v>
      </c>
      <c r="O347" s="46">
        <v>33.838000000000001</v>
      </c>
    </row>
    <row r="348" spans="2:15" ht="13" x14ac:dyDescent="0.15">
      <c r="B348" s="46">
        <v>35</v>
      </c>
      <c r="D348" s="46">
        <v>11.901999999999999</v>
      </c>
      <c r="E348" s="46">
        <v>48.468000000000004</v>
      </c>
      <c r="F348" s="46">
        <v>11.737</v>
      </c>
      <c r="G348" s="46">
        <v>80</v>
      </c>
      <c r="H348" s="46">
        <v>143.34700000000001</v>
      </c>
      <c r="I348" s="46">
        <v>341.20499999999998</v>
      </c>
      <c r="J348" s="46">
        <v>0</v>
      </c>
      <c r="K348" s="46">
        <v>0</v>
      </c>
      <c r="L348" s="46">
        <v>0</v>
      </c>
      <c r="M348" s="46">
        <v>0</v>
      </c>
      <c r="N348" s="46">
        <v>2.3140000000000001</v>
      </c>
      <c r="O348" s="46">
        <v>34.183</v>
      </c>
    </row>
    <row r="349" spans="2:15" ht="13" x14ac:dyDescent="0.15">
      <c r="B349" s="46">
        <v>36</v>
      </c>
      <c r="D349" s="46">
        <v>11.426</v>
      </c>
      <c r="E349" s="46">
        <v>53.375</v>
      </c>
      <c r="F349" s="46">
        <v>12</v>
      </c>
      <c r="G349" s="46">
        <v>141</v>
      </c>
      <c r="H349" s="46">
        <v>159.21799999999999</v>
      </c>
      <c r="I349" s="46">
        <v>337.755</v>
      </c>
      <c r="J349" s="46">
        <v>0</v>
      </c>
      <c r="K349" s="46">
        <v>0</v>
      </c>
      <c r="L349" s="46">
        <v>0</v>
      </c>
      <c r="M349" s="46">
        <v>0</v>
      </c>
      <c r="N349" s="46">
        <v>0</v>
      </c>
      <c r="O349" s="46">
        <v>32.774999999999999</v>
      </c>
    </row>
    <row r="350" spans="2:15" ht="13" x14ac:dyDescent="0.15">
      <c r="B350" s="46">
        <v>37</v>
      </c>
      <c r="C350" s="46" t="s">
        <v>65</v>
      </c>
      <c r="D350" s="46">
        <v>11.766999999999999</v>
      </c>
      <c r="E350" s="46">
        <v>50.405999999999999</v>
      </c>
      <c r="F350" s="46">
        <v>11.423999999999999</v>
      </c>
      <c r="G350" s="46">
        <v>107.60599999999999</v>
      </c>
      <c r="H350" s="46">
        <v>161.96799999999999</v>
      </c>
      <c r="I350" s="46">
        <v>338.72300000000001</v>
      </c>
      <c r="J350" s="46">
        <v>0</v>
      </c>
      <c r="K350" s="46">
        <v>0</v>
      </c>
      <c r="L350" s="46">
        <v>0</v>
      </c>
      <c r="M350" s="46">
        <v>0</v>
      </c>
      <c r="N350" s="46">
        <v>1.4830000000000001</v>
      </c>
      <c r="O350" s="46">
        <v>33.780999999999999</v>
      </c>
    </row>
    <row r="351" spans="2:15" ht="13" x14ac:dyDescent="0.15">
      <c r="B351" s="46">
        <v>38</v>
      </c>
      <c r="C351" s="46" t="s">
        <v>76</v>
      </c>
      <c r="D351" s="46">
        <v>0.313</v>
      </c>
      <c r="E351" s="46">
        <v>3.6360000000000001</v>
      </c>
      <c r="F351" s="46">
        <v>0.89600000000000002</v>
      </c>
      <c r="G351" s="46">
        <v>28.515000000000001</v>
      </c>
      <c r="H351" s="46">
        <v>75.956000000000003</v>
      </c>
      <c r="I351" s="46">
        <v>3.3879999999999999</v>
      </c>
      <c r="J351" s="46">
        <v>0</v>
      </c>
      <c r="K351" s="46">
        <v>0</v>
      </c>
      <c r="L351" s="46">
        <v>0</v>
      </c>
      <c r="M351" s="46">
        <v>0</v>
      </c>
      <c r="N351" s="46">
        <v>0.94799999999999995</v>
      </c>
      <c r="O351" s="46">
        <v>0.90300000000000002</v>
      </c>
    </row>
    <row r="352" spans="2:15" ht="13" x14ac:dyDescent="0.15">
      <c r="B352" s="46">
        <v>39</v>
      </c>
      <c r="C352" s="46" t="s">
        <v>66</v>
      </c>
      <c r="D352" s="46">
        <v>11.188000000000001</v>
      </c>
      <c r="E352" s="46">
        <v>44.533999999999999</v>
      </c>
      <c r="F352" s="46">
        <v>10</v>
      </c>
      <c r="G352" s="46">
        <v>75.5</v>
      </c>
      <c r="H352" s="46">
        <v>25.356999999999999</v>
      </c>
      <c r="I352" s="46">
        <v>329.13</v>
      </c>
      <c r="J352" s="46">
        <v>0</v>
      </c>
      <c r="K352" s="46">
        <v>0</v>
      </c>
      <c r="L352" s="46">
        <v>0</v>
      </c>
      <c r="M352" s="46">
        <v>0</v>
      </c>
      <c r="N352" s="46">
        <v>0</v>
      </c>
      <c r="O352" s="46">
        <v>32.152000000000001</v>
      </c>
    </row>
    <row r="353" spans="1:15" ht="13" x14ac:dyDescent="0.15">
      <c r="B353" s="46">
        <v>40</v>
      </c>
      <c r="C353" s="46" t="s">
        <v>67</v>
      </c>
      <c r="D353" s="46">
        <v>12.617000000000001</v>
      </c>
      <c r="E353" s="46">
        <v>56.228999999999999</v>
      </c>
      <c r="F353" s="46">
        <v>14.275</v>
      </c>
      <c r="G353" s="46">
        <v>177.12200000000001</v>
      </c>
      <c r="H353" s="46">
        <v>303.08199999999999</v>
      </c>
      <c r="I353" s="46">
        <v>343.62</v>
      </c>
      <c r="J353" s="46">
        <v>0</v>
      </c>
      <c r="K353" s="46">
        <v>0</v>
      </c>
      <c r="L353" s="46">
        <v>0</v>
      </c>
      <c r="M353" s="46">
        <v>0</v>
      </c>
      <c r="N353" s="46">
        <v>3.6909999999999998</v>
      </c>
      <c r="O353" s="46">
        <v>36.24</v>
      </c>
    </row>
    <row r="356" spans="1:15" ht="13" x14ac:dyDescent="0.15">
      <c r="A356" s="46" t="s">
        <v>90</v>
      </c>
    </row>
    <row r="357" spans="1:15" ht="13" x14ac:dyDescent="0.15">
      <c r="A357" s="46" t="s">
        <v>97</v>
      </c>
    </row>
    <row r="359" spans="1:15" ht="13" x14ac:dyDescent="0.15">
      <c r="B359" s="46" t="s">
        <v>98</v>
      </c>
      <c r="C359" s="46" t="s">
        <v>63</v>
      </c>
      <c r="D359" s="46" t="s">
        <v>64</v>
      </c>
      <c r="E359" s="46" t="s">
        <v>65</v>
      </c>
      <c r="F359" s="46" t="s">
        <v>66</v>
      </c>
      <c r="G359" s="46" t="s">
        <v>67</v>
      </c>
      <c r="H359" s="46" t="s">
        <v>68</v>
      </c>
      <c r="I359" s="46" t="s">
        <v>69</v>
      </c>
      <c r="J359" s="46" t="s">
        <v>70</v>
      </c>
      <c r="K359" s="46" t="s">
        <v>71</v>
      </c>
      <c r="L359" s="46" t="s">
        <v>72</v>
      </c>
      <c r="M359" s="46" t="s">
        <v>73</v>
      </c>
      <c r="N359" s="46" t="s">
        <v>74</v>
      </c>
      <c r="O359" s="46" t="s">
        <v>75</v>
      </c>
    </row>
    <row r="360" spans="1:15" ht="13" x14ac:dyDescent="0.15">
      <c r="B360" s="46">
        <v>1</v>
      </c>
      <c r="D360" s="46">
        <v>5.9509999999999996</v>
      </c>
      <c r="E360" s="46">
        <v>36.701999999999998</v>
      </c>
      <c r="F360" s="46">
        <v>12.224</v>
      </c>
      <c r="G360" s="46">
        <v>89.346999999999994</v>
      </c>
      <c r="H360" s="46">
        <v>42.951999999999998</v>
      </c>
      <c r="I360" s="46">
        <v>343.62</v>
      </c>
      <c r="J360" s="46">
        <v>0</v>
      </c>
      <c r="K360" s="46">
        <v>0</v>
      </c>
      <c r="L360" s="46">
        <v>0</v>
      </c>
      <c r="M360" s="46">
        <v>0</v>
      </c>
      <c r="N360" s="46">
        <v>2.3370000000000002</v>
      </c>
      <c r="O360" s="46">
        <v>16.919</v>
      </c>
    </row>
    <row r="361" spans="1:15" ht="13" x14ac:dyDescent="0.15">
      <c r="B361" s="46">
        <v>2</v>
      </c>
      <c r="D361" s="46">
        <v>6.665</v>
      </c>
      <c r="E361" s="46">
        <v>56.460999999999999</v>
      </c>
      <c r="F361" s="46">
        <v>13.775</v>
      </c>
      <c r="G361" s="46">
        <v>200.631</v>
      </c>
      <c r="H361" s="46">
        <v>42.435000000000002</v>
      </c>
      <c r="I361" s="46">
        <v>342.7</v>
      </c>
      <c r="J361" s="46">
        <v>0</v>
      </c>
      <c r="K361" s="46">
        <v>0</v>
      </c>
      <c r="L361" s="46">
        <v>0</v>
      </c>
      <c r="M361" s="46">
        <v>0</v>
      </c>
      <c r="N361" s="46">
        <v>-88.938999999999993</v>
      </c>
      <c r="O361" s="46">
        <v>18.861000000000001</v>
      </c>
    </row>
    <row r="362" spans="1:15" ht="13" x14ac:dyDescent="0.15">
      <c r="B362" s="46">
        <v>3</v>
      </c>
      <c r="D362" s="46">
        <v>6.665</v>
      </c>
      <c r="E362" s="46">
        <v>46.026000000000003</v>
      </c>
      <c r="F362" s="46">
        <v>13.167999999999999</v>
      </c>
      <c r="G362" s="46">
        <v>131.66499999999999</v>
      </c>
      <c r="H362" s="46">
        <v>75.325000000000003</v>
      </c>
      <c r="I362" s="46">
        <v>341.89499999999998</v>
      </c>
      <c r="J362" s="46">
        <v>0</v>
      </c>
      <c r="K362" s="46">
        <v>0</v>
      </c>
      <c r="L362" s="46">
        <v>0</v>
      </c>
      <c r="M362" s="46">
        <v>0</v>
      </c>
      <c r="N362" s="46">
        <v>-1.0229999999999999</v>
      </c>
      <c r="O362" s="46">
        <v>19.091000000000001</v>
      </c>
    </row>
    <row r="363" spans="1:15" ht="13" x14ac:dyDescent="0.15">
      <c r="B363" s="46">
        <v>4</v>
      </c>
      <c r="D363" s="46">
        <v>6.4269999999999996</v>
      </c>
      <c r="E363" s="46">
        <v>48.341999999999999</v>
      </c>
      <c r="F363" s="46">
        <v>14.523</v>
      </c>
      <c r="G363" s="46">
        <v>140.06200000000001</v>
      </c>
      <c r="H363" s="46">
        <v>75.325000000000003</v>
      </c>
      <c r="I363" s="46">
        <v>341.89499999999998</v>
      </c>
      <c r="J363" s="46">
        <v>0</v>
      </c>
      <c r="K363" s="46">
        <v>0</v>
      </c>
      <c r="L363" s="46">
        <v>0</v>
      </c>
      <c r="M363" s="46">
        <v>0</v>
      </c>
      <c r="N363" s="46">
        <v>-85.683999999999997</v>
      </c>
      <c r="O363" s="46">
        <v>18.206</v>
      </c>
    </row>
    <row r="364" spans="1:15" ht="13" x14ac:dyDescent="0.15">
      <c r="B364" s="46">
        <v>5</v>
      </c>
      <c r="D364" s="46">
        <v>6.3079999999999998</v>
      </c>
      <c r="E364" s="46">
        <v>39.701999999999998</v>
      </c>
      <c r="F364" s="46">
        <v>13.308</v>
      </c>
      <c r="G364" s="46">
        <v>99.872</v>
      </c>
      <c r="H364" s="46">
        <v>109.02</v>
      </c>
      <c r="I364" s="46">
        <v>341.435</v>
      </c>
      <c r="J364" s="46">
        <v>0</v>
      </c>
      <c r="K364" s="46">
        <v>0</v>
      </c>
      <c r="L364" s="46">
        <v>0</v>
      </c>
      <c r="M364" s="46">
        <v>0</v>
      </c>
      <c r="N364" s="46">
        <v>5.492</v>
      </c>
      <c r="O364" s="46">
        <v>18.012</v>
      </c>
    </row>
    <row r="365" spans="1:15" ht="13" x14ac:dyDescent="0.15">
      <c r="B365" s="46">
        <v>6</v>
      </c>
      <c r="D365" s="46">
        <v>6.5460000000000003</v>
      </c>
      <c r="E365" s="46">
        <v>54.725000000000001</v>
      </c>
      <c r="F365" s="46">
        <v>13.936999999999999</v>
      </c>
      <c r="G365" s="46">
        <v>176.94900000000001</v>
      </c>
      <c r="H365" s="46">
        <v>108.44499999999999</v>
      </c>
      <c r="I365" s="46">
        <v>340.86</v>
      </c>
      <c r="J365" s="46">
        <v>0</v>
      </c>
      <c r="K365" s="46">
        <v>0</v>
      </c>
      <c r="L365" s="46">
        <v>0</v>
      </c>
      <c r="M365" s="46">
        <v>0</v>
      </c>
      <c r="N365" s="46">
        <v>-85.683999999999997</v>
      </c>
      <c r="O365" s="46">
        <v>18.47</v>
      </c>
    </row>
    <row r="366" spans="1:15" ht="13" x14ac:dyDescent="0.15">
      <c r="B366" s="46">
        <v>7</v>
      </c>
      <c r="D366" s="46">
        <v>6.4269999999999996</v>
      </c>
      <c r="E366" s="46">
        <v>40.825000000000003</v>
      </c>
      <c r="F366" s="46">
        <v>13.888</v>
      </c>
      <c r="G366" s="46">
        <v>90.332999999999998</v>
      </c>
      <c r="H366" s="46">
        <v>142.83000000000001</v>
      </c>
      <c r="I366" s="46">
        <v>340.63</v>
      </c>
      <c r="J366" s="46">
        <v>0</v>
      </c>
      <c r="K366" s="46">
        <v>0</v>
      </c>
      <c r="L366" s="46">
        <v>0</v>
      </c>
      <c r="M366" s="46">
        <v>0</v>
      </c>
      <c r="N366" s="46">
        <v>2.161</v>
      </c>
      <c r="O366" s="46">
        <v>18.422999999999998</v>
      </c>
    </row>
    <row r="367" spans="1:15" ht="13" x14ac:dyDescent="0.15">
      <c r="B367" s="46">
        <v>8</v>
      </c>
      <c r="D367" s="46">
        <v>6.3079999999999998</v>
      </c>
      <c r="E367" s="46">
        <v>47.122999999999998</v>
      </c>
      <c r="F367" s="46">
        <v>16.614999999999998</v>
      </c>
      <c r="G367" s="46">
        <v>106.667</v>
      </c>
      <c r="H367" s="46">
        <v>175.49</v>
      </c>
      <c r="I367" s="46">
        <v>338.56</v>
      </c>
      <c r="J367" s="46">
        <v>0</v>
      </c>
      <c r="K367" s="46">
        <v>0</v>
      </c>
      <c r="L367" s="46">
        <v>0</v>
      </c>
      <c r="M367" s="46">
        <v>0</v>
      </c>
      <c r="N367" s="46">
        <v>-88.897999999999996</v>
      </c>
      <c r="O367" s="46">
        <v>17.946000000000002</v>
      </c>
    </row>
    <row r="368" spans="1:15" ht="13" x14ac:dyDescent="0.15">
      <c r="B368" s="46">
        <v>9</v>
      </c>
      <c r="D368" s="46">
        <v>7.0220000000000002</v>
      </c>
      <c r="E368" s="46">
        <v>41.968000000000004</v>
      </c>
      <c r="F368" s="46">
        <v>13.298999999999999</v>
      </c>
      <c r="G368" s="46">
        <v>88.54</v>
      </c>
      <c r="H368" s="46">
        <v>175.60499999999999</v>
      </c>
      <c r="I368" s="46">
        <v>339.48</v>
      </c>
      <c r="J368" s="46">
        <v>0</v>
      </c>
      <c r="K368" s="46">
        <v>0</v>
      </c>
      <c r="L368" s="46">
        <v>0</v>
      </c>
      <c r="M368" s="46">
        <v>0</v>
      </c>
      <c r="N368" s="46">
        <v>0.98799999999999999</v>
      </c>
      <c r="O368" s="46">
        <v>20.015000000000001</v>
      </c>
    </row>
    <row r="369" spans="2:15" ht="13" x14ac:dyDescent="0.15">
      <c r="B369" s="46">
        <v>10</v>
      </c>
      <c r="D369" s="46">
        <v>6.1890000000000001</v>
      </c>
      <c r="E369" s="46">
        <v>43.814999999999998</v>
      </c>
      <c r="F369" s="46">
        <v>14.419</v>
      </c>
      <c r="G369" s="46">
        <v>124.925</v>
      </c>
      <c r="H369" s="46">
        <v>208.61</v>
      </c>
      <c r="I369" s="46">
        <v>337.87</v>
      </c>
      <c r="J369" s="46">
        <v>0</v>
      </c>
      <c r="K369" s="46">
        <v>0</v>
      </c>
      <c r="L369" s="46">
        <v>0</v>
      </c>
      <c r="M369" s="46">
        <v>0</v>
      </c>
      <c r="N369" s="46">
        <v>2.246</v>
      </c>
      <c r="O369" s="46">
        <v>17.504000000000001</v>
      </c>
    </row>
    <row r="370" spans="2:15" ht="13" x14ac:dyDescent="0.15">
      <c r="B370" s="46">
        <v>11</v>
      </c>
      <c r="D370" s="46">
        <v>6.4269999999999996</v>
      </c>
      <c r="E370" s="46">
        <v>52.37</v>
      </c>
      <c r="F370" s="46">
        <v>16.100000000000001</v>
      </c>
      <c r="G370" s="46">
        <v>135.03700000000001</v>
      </c>
      <c r="H370" s="46">
        <v>207.57499999999999</v>
      </c>
      <c r="I370" s="46">
        <v>337.98500000000001</v>
      </c>
      <c r="J370" s="46">
        <v>0</v>
      </c>
      <c r="K370" s="46">
        <v>0</v>
      </c>
      <c r="L370" s="46">
        <v>0</v>
      </c>
      <c r="M370" s="46">
        <v>0</v>
      </c>
      <c r="N370" s="46">
        <v>-88.918999999999997</v>
      </c>
      <c r="O370" s="46">
        <v>18.170999999999999</v>
      </c>
    </row>
    <row r="371" spans="2:15" ht="13" x14ac:dyDescent="0.15">
      <c r="B371" s="46">
        <v>12</v>
      </c>
      <c r="D371" s="46">
        <v>6.1890000000000001</v>
      </c>
      <c r="E371" s="46">
        <v>39.713000000000001</v>
      </c>
      <c r="F371" s="46">
        <v>11.581</v>
      </c>
      <c r="G371" s="46">
        <v>117.02200000000001</v>
      </c>
      <c r="H371" s="46">
        <v>18.745000000000001</v>
      </c>
      <c r="I371" s="46">
        <v>343.16</v>
      </c>
      <c r="J371" s="46">
        <v>0</v>
      </c>
      <c r="K371" s="46">
        <v>0</v>
      </c>
      <c r="L371" s="46">
        <v>0</v>
      </c>
      <c r="M371" s="46">
        <v>0</v>
      </c>
      <c r="N371" s="46">
        <v>4.399</v>
      </c>
      <c r="O371" s="46">
        <v>17.763999999999999</v>
      </c>
    </row>
    <row r="372" spans="2:15" ht="13" x14ac:dyDescent="0.15">
      <c r="B372" s="46">
        <v>13</v>
      </c>
      <c r="D372" s="46">
        <v>6.7839999999999998</v>
      </c>
      <c r="E372" s="46">
        <v>51.238</v>
      </c>
      <c r="F372" s="46">
        <v>13.429</v>
      </c>
      <c r="G372" s="46">
        <v>198.50800000000001</v>
      </c>
      <c r="H372" s="46">
        <v>18.170000000000002</v>
      </c>
      <c r="I372" s="46">
        <v>343.39</v>
      </c>
      <c r="J372" s="46">
        <v>0</v>
      </c>
      <c r="K372" s="46">
        <v>0</v>
      </c>
      <c r="L372" s="46">
        <v>0</v>
      </c>
      <c r="M372" s="46">
        <v>0</v>
      </c>
      <c r="N372" s="46">
        <v>-86.933999999999997</v>
      </c>
      <c r="O372" s="46">
        <v>19.341999999999999</v>
      </c>
    </row>
    <row r="373" spans="2:15" ht="13" x14ac:dyDescent="0.15">
      <c r="B373" s="46">
        <v>14</v>
      </c>
      <c r="D373" s="46">
        <v>6.3079999999999998</v>
      </c>
      <c r="E373" s="46">
        <v>41.008000000000003</v>
      </c>
      <c r="F373" s="46">
        <v>11.897</v>
      </c>
      <c r="G373" s="46">
        <v>129.44900000000001</v>
      </c>
      <c r="H373" s="46">
        <v>51.29</v>
      </c>
      <c r="I373" s="46">
        <v>342.125</v>
      </c>
      <c r="J373" s="46">
        <v>0</v>
      </c>
      <c r="K373" s="46">
        <v>0</v>
      </c>
      <c r="L373" s="46">
        <v>0</v>
      </c>
      <c r="M373" s="46">
        <v>0</v>
      </c>
      <c r="N373" s="46">
        <v>2.2029999999999998</v>
      </c>
      <c r="O373" s="46">
        <v>17.952999999999999</v>
      </c>
    </row>
    <row r="374" spans="2:15" ht="13" x14ac:dyDescent="0.15">
      <c r="B374" s="46">
        <v>15</v>
      </c>
      <c r="D374" s="46">
        <v>6.9029999999999996</v>
      </c>
      <c r="E374" s="46">
        <v>47.924999999999997</v>
      </c>
      <c r="F374" s="46">
        <v>11.24</v>
      </c>
      <c r="G374" s="46">
        <v>178.29900000000001</v>
      </c>
      <c r="H374" s="46">
        <v>50.945</v>
      </c>
      <c r="I374" s="46">
        <v>342.01</v>
      </c>
      <c r="J374" s="46">
        <v>0</v>
      </c>
      <c r="K374" s="46">
        <v>0</v>
      </c>
      <c r="L374" s="46">
        <v>0</v>
      </c>
      <c r="M374" s="46">
        <v>0</v>
      </c>
      <c r="N374" s="46">
        <v>-91.974999999999994</v>
      </c>
      <c r="O374" s="46">
        <v>19.792000000000002</v>
      </c>
    </row>
    <row r="375" spans="2:15" ht="13" x14ac:dyDescent="0.15">
      <c r="B375" s="46">
        <v>16</v>
      </c>
      <c r="D375" s="46">
        <v>6.665</v>
      </c>
      <c r="E375" s="46">
        <v>40.082000000000001</v>
      </c>
      <c r="F375" s="46">
        <v>10.455</v>
      </c>
      <c r="G375" s="46">
        <v>115.8</v>
      </c>
      <c r="H375" s="46">
        <v>84.352000000000004</v>
      </c>
      <c r="I375" s="46">
        <v>341.37700000000001</v>
      </c>
      <c r="J375" s="46">
        <v>0</v>
      </c>
      <c r="K375" s="46">
        <v>0</v>
      </c>
      <c r="L375" s="46">
        <v>0</v>
      </c>
      <c r="M375" s="46">
        <v>0</v>
      </c>
      <c r="N375" s="46">
        <v>1.042</v>
      </c>
      <c r="O375" s="46">
        <v>18.978000000000002</v>
      </c>
    </row>
    <row r="376" spans="2:15" ht="13" x14ac:dyDescent="0.15">
      <c r="B376" s="46">
        <v>17</v>
      </c>
      <c r="D376" s="46">
        <v>6.3079999999999998</v>
      </c>
      <c r="E376" s="46">
        <v>43.298000000000002</v>
      </c>
      <c r="F376" s="46">
        <v>12.474</v>
      </c>
      <c r="G376" s="46">
        <v>137.846</v>
      </c>
      <c r="H376" s="46">
        <v>84.064999999999998</v>
      </c>
      <c r="I376" s="46">
        <v>341.09</v>
      </c>
      <c r="J376" s="46">
        <v>0</v>
      </c>
      <c r="K376" s="46">
        <v>0</v>
      </c>
      <c r="L376" s="46">
        <v>0</v>
      </c>
      <c r="M376" s="46">
        <v>0</v>
      </c>
      <c r="N376" s="46">
        <v>-91.102000000000004</v>
      </c>
      <c r="O376" s="46">
        <v>17.940999999999999</v>
      </c>
    </row>
    <row r="377" spans="2:15" ht="13" x14ac:dyDescent="0.15">
      <c r="B377" s="46">
        <v>18</v>
      </c>
      <c r="D377" s="46">
        <v>6.4269999999999996</v>
      </c>
      <c r="E377" s="46">
        <v>38.347999999999999</v>
      </c>
      <c r="F377" s="46">
        <v>11.589</v>
      </c>
      <c r="G377" s="46">
        <v>107.14</v>
      </c>
      <c r="H377" s="46">
        <v>117.99</v>
      </c>
      <c r="I377" s="46">
        <v>340.63</v>
      </c>
      <c r="J377" s="46">
        <v>0</v>
      </c>
      <c r="K377" s="46">
        <v>0</v>
      </c>
      <c r="L377" s="46">
        <v>0</v>
      </c>
      <c r="M377" s="46">
        <v>0</v>
      </c>
      <c r="N377" s="46">
        <v>0</v>
      </c>
      <c r="O377" s="46">
        <v>18.399999999999999</v>
      </c>
    </row>
    <row r="378" spans="2:15" ht="13" x14ac:dyDescent="0.15">
      <c r="B378" s="46">
        <v>19</v>
      </c>
      <c r="D378" s="46">
        <v>6.4269999999999996</v>
      </c>
      <c r="E378" s="46">
        <v>37.692</v>
      </c>
      <c r="F378" s="46">
        <v>13.124000000000001</v>
      </c>
      <c r="G378" s="46">
        <v>85.164000000000001</v>
      </c>
      <c r="H378" s="46">
        <v>118.45</v>
      </c>
      <c r="I378" s="46">
        <v>339.82499999999999</v>
      </c>
      <c r="J378" s="46">
        <v>0</v>
      </c>
      <c r="K378" s="46">
        <v>0</v>
      </c>
      <c r="L378" s="46">
        <v>0</v>
      </c>
      <c r="M378" s="46">
        <v>0</v>
      </c>
      <c r="N378" s="46">
        <v>-90</v>
      </c>
      <c r="O378" s="46">
        <v>18.170000000000002</v>
      </c>
    </row>
    <row r="379" spans="2:15" ht="13" x14ac:dyDescent="0.15">
      <c r="B379" s="46">
        <v>20</v>
      </c>
      <c r="D379" s="46">
        <v>6.5460000000000003</v>
      </c>
      <c r="E379" s="46">
        <v>41.415999999999997</v>
      </c>
      <c r="F379" s="46">
        <v>11.519</v>
      </c>
      <c r="G379" s="46">
        <v>113.898</v>
      </c>
      <c r="H379" s="46">
        <v>151.57</v>
      </c>
      <c r="I379" s="46">
        <v>339.48</v>
      </c>
      <c r="J379" s="46">
        <v>0</v>
      </c>
      <c r="K379" s="46">
        <v>0</v>
      </c>
      <c r="L379" s="46">
        <v>0</v>
      </c>
      <c r="M379" s="46">
        <v>0</v>
      </c>
      <c r="N379" s="46">
        <v>-5.29</v>
      </c>
      <c r="O379" s="46">
        <v>18.492000000000001</v>
      </c>
    </row>
    <row r="380" spans="2:15" ht="13" x14ac:dyDescent="0.15">
      <c r="B380" s="46">
        <v>21</v>
      </c>
      <c r="D380" s="46">
        <v>6.5460000000000003</v>
      </c>
      <c r="E380" s="46">
        <v>38.529000000000003</v>
      </c>
      <c r="F380" s="46">
        <v>13.334</v>
      </c>
      <c r="G380" s="46">
        <v>83.423000000000002</v>
      </c>
      <c r="H380" s="46">
        <v>151.45500000000001</v>
      </c>
      <c r="I380" s="46">
        <v>339.02</v>
      </c>
      <c r="J380" s="46">
        <v>0</v>
      </c>
      <c r="K380" s="46">
        <v>0</v>
      </c>
      <c r="L380" s="46">
        <v>0</v>
      </c>
      <c r="M380" s="46">
        <v>0</v>
      </c>
      <c r="N380" s="46">
        <v>-99.638000000000005</v>
      </c>
      <c r="O380" s="46">
        <v>18.640999999999998</v>
      </c>
    </row>
    <row r="381" spans="2:15" ht="13" x14ac:dyDescent="0.15">
      <c r="B381" s="46">
        <v>22</v>
      </c>
      <c r="D381" s="46">
        <v>6.5460000000000003</v>
      </c>
      <c r="E381" s="46">
        <v>42.215000000000003</v>
      </c>
      <c r="F381" s="46">
        <v>11.318</v>
      </c>
      <c r="G381" s="46">
        <v>119.345</v>
      </c>
      <c r="H381" s="46">
        <v>184.46</v>
      </c>
      <c r="I381" s="46">
        <v>338.56</v>
      </c>
      <c r="J381" s="46">
        <v>0</v>
      </c>
      <c r="K381" s="46">
        <v>0</v>
      </c>
      <c r="L381" s="46">
        <v>0</v>
      </c>
      <c r="M381" s="46">
        <v>0</v>
      </c>
      <c r="N381" s="46">
        <v>-10.685</v>
      </c>
      <c r="O381" s="46">
        <v>18.68</v>
      </c>
    </row>
    <row r="382" spans="2:15" ht="13" x14ac:dyDescent="0.15">
      <c r="B382" s="46">
        <v>23</v>
      </c>
      <c r="D382" s="46">
        <v>6.665</v>
      </c>
      <c r="E382" s="46">
        <v>37.241999999999997</v>
      </c>
      <c r="F382" s="46">
        <v>12.932</v>
      </c>
      <c r="G382" s="46">
        <v>81.864000000000004</v>
      </c>
      <c r="H382" s="46">
        <v>184.345</v>
      </c>
      <c r="I382" s="46">
        <v>338.1</v>
      </c>
      <c r="J382" s="46">
        <v>0</v>
      </c>
      <c r="K382" s="46">
        <v>0</v>
      </c>
      <c r="L382" s="46">
        <v>0</v>
      </c>
      <c r="M382" s="46">
        <v>0</v>
      </c>
      <c r="N382" s="46">
        <v>-116.095</v>
      </c>
      <c r="O382" s="46">
        <v>19.029</v>
      </c>
    </row>
    <row r="383" spans="2:15" ht="13" x14ac:dyDescent="0.15">
      <c r="B383" s="46">
        <v>24</v>
      </c>
      <c r="D383" s="46">
        <v>6.1890000000000001</v>
      </c>
      <c r="E383" s="46">
        <v>44.67</v>
      </c>
      <c r="F383" s="46">
        <v>13.13</v>
      </c>
      <c r="G383" s="46">
        <v>129.76</v>
      </c>
      <c r="H383" s="46">
        <v>217.12</v>
      </c>
      <c r="I383" s="46">
        <v>337.41</v>
      </c>
      <c r="J383" s="46">
        <v>0</v>
      </c>
      <c r="K383" s="46">
        <v>0</v>
      </c>
      <c r="L383" s="46">
        <v>0</v>
      </c>
      <c r="M383" s="46">
        <v>0</v>
      </c>
      <c r="N383" s="46">
        <v>-51.34</v>
      </c>
      <c r="O383" s="46">
        <v>17.672999999999998</v>
      </c>
    </row>
    <row r="384" spans="2:15" ht="13" x14ac:dyDescent="0.15">
      <c r="B384" s="46">
        <v>25</v>
      </c>
      <c r="D384" s="46">
        <v>6.4269999999999996</v>
      </c>
      <c r="E384" s="46">
        <v>37.332999999999998</v>
      </c>
      <c r="F384" s="46">
        <v>12.611000000000001</v>
      </c>
      <c r="G384" s="46">
        <v>93.244</v>
      </c>
      <c r="H384" s="46">
        <v>217.005</v>
      </c>
      <c r="I384" s="46">
        <v>337.23700000000002</v>
      </c>
      <c r="J384" s="46">
        <v>0</v>
      </c>
      <c r="K384" s="46">
        <v>0</v>
      </c>
      <c r="L384" s="46">
        <v>0</v>
      </c>
      <c r="M384" s="46">
        <v>0</v>
      </c>
      <c r="N384" s="46">
        <v>47.290999999999997</v>
      </c>
      <c r="O384" s="46">
        <v>18.311</v>
      </c>
    </row>
    <row r="385" spans="2:15" ht="13" x14ac:dyDescent="0.15">
      <c r="B385" s="46">
        <v>26</v>
      </c>
      <c r="D385" s="46">
        <v>6.3079999999999998</v>
      </c>
      <c r="E385" s="46">
        <v>41.106000000000002</v>
      </c>
      <c r="F385" s="46">
        <v>14.551</v>
      </c>
      <c r="G385" s="46">
        <v>116.03400000000001</v>
      </c>
      <c r="H385" s="46">
        <v>27.83</v>
      </c>
      <c r="I385" s="46">
        <v>343.62</v>
      </c>
      <c r="J385" s="46">
        <v>0</v>
      </c>
      <c r="K385" s="46">
        <v>0</v>
      </c>
      <c r="L385" s="46">
        <v>0</v>
      </c>
      <c r="M385" s="46">
        <v>0</v>
      </c>
      <c r="N385" s="46">
        <v>-1.1020000000000001</v>
      </c>
      <c r="O385" s="46">
        <v>17.940999999999999</v>
      </c>
    </row>
    <row r="386" spans="2:15" ht="13" x14ac:dyDescent="0.15">
      <c r="B386" s="46">
        <v>27</v>
      </c>
      <c r="D386" s="46">
        <v>6.3079999999999998</v>
      </c>
      <c r="E386" s="46">
        <v>43.814999999999998</v>
      </c>
      <c r="F386" s="46">
        <v>13.051</v>
      </c>
      <c r="G386" s="46">
        <v>145.43600000000001</v>
      </c>
      <c r="H386" s="46">
        <v>28.29</v>
      </c>
      <c r="I386" s="46">
        <v>343.04500000000002</v>
      </c>
      <c r="J386" s="46">
        <v>0</v>
      </c>
      <c r="K386" s="46">
        <v>0</v>
      </c>
      <c r="L386" s="46">
        <v>0</v>
      </c>
      <c r="M386" s="46">
        <v>0</v>
      </c>
      <c r="N386" s="46">
        <v>-94.399000000000001</v>
      </c>
      <c r="O386" s="46">
        <v>17.992999999999999</v>
      </c>
    </row>
    <row r="387" spans="2:15" ht="13" x14ac:dyDescent="0.15">
      <c r="B387" s="46">
        <v>28</v>
      </c>
      <c r="D387" s="46">
        <v>6.3079999999999998</v>
      </c>
      <c r="E387" s="46">
        <v>43.997</v>
      </c>
      <c r="F387" s="46">
        <v>9.6769999999999996</v>
      </c>
      <c r="G387" s="46">
        <v>129.054</v>
      </c>
      <c r="H387" s="46">
        <v>61.295000000000002</v>
      </c>
      <c r="I387" s="46">
        <v>342.815</v>
      </c>
      <c r="J387" s="46">
        <v>0</v>
      </c>
      <c r="K387" s="46">
        <v>0</v>
      </c>
      <c r="L387" s="46">
        <v>0</v>
      </c>
      <c r="M387" s="46">
        <v>0</v>
      </c>
      <c r="N387" s="46">
        <v>-26.074999999999999</v>
      </c>
      <c r="O387" s="46">
        <v>18.106000000000002</v>
      </c>
    </row>
    <row r="388" spans="2:15" ht="13" x14ac:dyDescent="0.15">
      <c r="B388" s="46">
        <v>29</v>
      </c>
      <c r="D388" s="46">
        <v>6.5460000000000003</v>
      </c>
      <c r="E388" s="46">
        <v>40.048000000000002</v>
      </c>
      <c r="F388" s="46">
        <v>13.359</v>
      </c>
      <c r="G388" s="46">
        <v>101.18899999999999</v>
      </c>
      <c r="H388" s="46">
        <v>61.64</v>
      </c>
      <c r="I388" s="46">
        <v>342.35500000000002</v>
      </c>
      <c r="J388" s="46">
        <v>0</v>
      </c>
      <c r="K388" s="46">
        <v>0</v>
      </c>
      <c r="L388" s="46">
        <v>0</v>
      </c>
      <c r="M388" s="46">
        <v>0</v>
      </c>
      <c r="N388" s="46">
        <v>59.588999999999999</v>
      </c>
      <c r="O388" s="46">
        <v>18.542999999999999</v>
      </c>
    </row>
    <row r="389" spans="2:15" ht="13" x14ac:dyDescent="0.15">
      <c r="B389" s="46">
        <v>30</v>
      </c>
      <c r="D389" s="46">
        <v>6.5460000000000003</v>
      </c>
      <c r="E389" s="46">
        <v>50.575000000000003</v>
      </c>
      <c r="F389" s="46">
        <v>13.638999999999999</v>
      </c>
      <c r="G389" s="46">
        <v>167.98400000000001</v>
      </c>
      <c r="H389" s="46">
        <v>93.84</v>
      </c>
      <c r="I389" s="46">
        <v>341.55</v>
      </c>
      <c r="J389" s="46">
        <v>0</v>
      </c>
      <c r="K389" s="46">
        <v>0</v>
      </c>
      <c r="L389" s="46">
        <v>0</v>
      </c>
      <c r="M389" s="46">
        <v>0</v>
      </c>
      <c r="N389" s="46">
        <v>-50.194000000000003</v>
      </c>
      <c r="O389" s="46">
        <v>18.788</v>
      </c>
    </row>
    <row r="390" spans="2:15" ht="13" x14ac:dyDescent="0.15">
      <c r="B390" s="46">
        <v>31</v>
      </c>
      <c r="D390" s="46">
        <v>6.5460000000000003</v>
      </c>
      <c r="E390" s="46">
        <v>39.042999999999999</v>
      </c>
      <c r="F390" s="46">
        <v>11.528</v>
      </c>
      <c r="G390" s="46">
        <v>104.863</v>
      </c>
      <c r="H390" s="46">
        <v>94.3</v>
      </c>
      <c r="I390" s="46">
        <v>341.435</v>
      </c>
      <c r="J390" s="46">
        <v>0</v>
      </c>
      <c r="K390" s="46">
        <v>0</v>
      </c>
      <c r="L390" s="46">
        <v>0</v>
      </c>
      <c r="M390" s="46">
        <v>0</v>
      </c>
      <c r="N390" s="46">
        <v>36.027000000000001</v>
      </c>
      <c r="O390" s="46">
        <v>18.77</v>
      </c>
    </row>
    <row r="391" spans="2:15" ht="13" x14ac:dyDescent="0.15">
      <c r="B391" s="46">
        <v>32</v>
      </c>
      <c r="D391" s="46">
        <v>6.3079999999999998</v>
      </c>
      <c r="E391" s="46">
        <v>49.466000000000001</v>
      </c>
      <c r="F391" s="46">
        <v>14.002000000000001</v>
      </c>
      <c r="G391" s="46">
        <v>154.197</v>
      </c>
      <c r="H391" s="46">
        <v>126.73</v>
      </c>
      <c r="I391" s="46">
        <v>339.94</v>
      </c>
      <c r="J391" s="46">
        <v>0</v>
      </c>
      <c r="K391" s="46">
        <v>0</v>
      </c>
      <c r="L391" s="46">
        <v>0</v>
      </c>
      <c r="M391" s="46">
        <v>0</v>
      </c>
      <c r="N391" s="46">
        <v>-51.34</v>
      </c>
      <c r="O391" s="46">
        <v>17.853000000000002</v>
      </c>
    </row>
    <row r="392" spans="2:15" ht="13" x14ac:dyDescent="0.15">
      <c r="B392" s="46">
        <v>33</v>
      </c>
      <c r="D392" s="46">
        <v>6.5460000000000003</v>
      </c>
      <c r="E392" s="46">
        <v>40.192</v>
      </c>
      <c r="F392" s="46">
        <v>11.07</v>
      </c>
      <c r="G392" s="46">
        <v>103.944</v>
      </c>
      <c r="H392" s="46">
        <v>127.30500000000001</v>
      </c>
      <c r="I392" s="46">
        <v>340.4</v>
      </c>
      <c r="J392" s="46">
        <v>0</v>
      </c>
      <c r="K392" s="46">
        <v>0</v>
      </c>
      <c r="L392" s="46">
        <v>0</v>
      </c>
      <c r="M392" s="46">
        <v>0</v>
      </c>
      <c r="N392" s="46">
        <v>33.69</v>
      </c>
      <c r="O392" s="46">
        <v>18.562999999999999</v>
      </c>
    </row>
    <row r="393" spans="2:15" ht="13" x14ac:dyDescent="0.15">
      <c r="B393" s="46">
        <v>34</v>
      </c>
      <c r="D393" s="46">
        <v>6.3079999999999998</v>
      </c>
      <c r="E393" s="46">
        <v>50.055</v>
      </c>
      <c r="F393" s="46">
        <v>14.353999999999999</v>
      </c>
      <c r="G393" s="46">
        <v>156.40799999999999</v>
      </c>
      <c r="H393" s="46">
        <v>161.11500000000001</v>
      </c>
      <c r="I393" s="46">
        <v>339.48</v>
      </c>
      <c r="J393" s="46">
        <v>0</v>
      </c>
      <c r="K393" s="46">
        <v>0</v>
      </c>
      <c r="L393" s="46">
        <v>0</v>
      </c>
      <c r="M393" s="46">
        <v>0</v>
      </c>
      <c r="N393" s="46">
        <v>-48.917999999999999</v>
      </c>
      <c r="O393" s="46">
        <v>17.937000000000001</v>
      </c>
    </row>
    <row r="394" spans="2:15" ht="13" x14ac:dyDescent="0.15">
      <c r="B394" s="46">
        <v>35</v>
      </c>
      <c r="D394" s="46">
        <v>6.4269999999999996</v>
      </c>
      <c r="E394" s="46">
        <v>37.72</v>
      </c>
      <c r="F394" s="46">
        <v>11.784000000000001</v>
      </c>
      <c r="G394" s="46">
        <v>89.872</v>
      </c>
      <c r="H394" s="46">
        <v>161.57499999999999</v>
      </c>
      <c r="I394" s="46">
        <v>339.36500000000001</v>
      </c>
      <c r="J394" s="46">
        <v>0</v>
      </c>
      <c r="K394" s="46">
        <v>0</v>
      </c>
      <c r="L394" s="46">
        <v>0</v>
      </c>
      <c r="M394" s="46">
        <v>0</v>
      </c>
      <c r="N394" s="46">
        <v>41.186</v>
      </c>
      <c r="O394" s="46">
        <v>18.436</v>
      </c>
    </row>
    <row r="395" spans="2:15" ht="13" x14ac:dyDescent="0.15">
      <c r="B395" s="46">
        <v>36</v>
      </c>
      <c r="D395" s="46">
        <v>6.1890000000000001</v>
      </c>
      <c r="E395" s="46">
        <v>48.014000000000003</v>
      </c>
      <c r="F395" s="46">
        <v>14.599</v>
      </c>
      <c r="G395" s="46">
        <v>147.995</v>
      </c>
      <c r="H395" s="46">
        <v>193.89</v>
      </c>
      <c r="I395" s="46">
        <v>338.33</v>
      </c>
      <c r="J395" s="46">
        <v>0</v>
      </c>
      <c r="K395" s="46">
        <v>0</v>
      </c>
      <c r="L395" s="46">
        <v>0</v>
      </c>
      <c r="M395" s="46">
        <v>0</v>
      </c>
      <c r="N395" s="46">
        <v>-55.375999999999998</v>
      </c>
      <c r="O395" s="46">
        <v>17.673999999999999</v>
      </c>
    </row>
    <row r="396" spans="2:15" ht="13" x14ac:dyDescent="0.15">
      <c r="B396" s="46">
        <v>37</v>
      </c>
      <c r="D396" s="46">
        <v>6.07</v>
      </c>
      <c r="E396" s="46">
        <v>40.695</v>
      </c>
      <c r="F396" s="46">
        <v>14.221</v>
      </c>
      <c r="G396" s="46">
        <v>112.01</v>
      </c>
      <c r="H396" s="46">
        <v>193.66</v>
      </c>
      <c r="I396" s="46">
        <v>338.21499999999997</v>
      </c>
      <c r="J396" s="46">
        <v>0</v>
      </c>
      <c r="K396" s="46">
        <v>0</v>
      </c>
      <c r="L396" s="46">
        <v>0</v>
      </c>
      <c r="M396" s="46">
        <v>0</v>
      </c>
      <c r="N396" s="46">
        <v>40.100999999999999</v>
      </c>
      <c r="O396" s="46">
        <v>17.315999999999999</v>
      </c>
    </row>
    <row r="397" spans="2:15" ht="13" x14ac:dyDescent="0.15">
      <c r="B397" s="46">
        <v>38</v>
      </c>
      <c r="D397" s="46">
        <v>6.7839999999999998</v>
      </c>
      <c r="E397" s="46">
        <v>47.133000000000003</v>
      </c>
      <c r="F397" s="46">
        <v>14.163</v>
      </c>
      <c r="G397" s="46">
        <v>132.048</v>
      </c>
      <c r="H397" s="46">
        <v>226.66499999999999</v>
      </c>
      <c r="I397" s="46">
        <v>337.29500000000002</v>
      </c>
      <c r="J397" s="46">
        <v>0</v>
      </c>
      <c r="K397" s="46">
        <v>0</v>
      </c>
      <c r="L397" s="46">
        <v>0</v>
      </c>
      <c r="M397" s="46">
        <v>0</v>
      </c>
      <c r="N397" s="46">
        <v>-52.305999999999997</v>
      </c>
      <c r="O397" s="46">
        <v>19.184000000000001</v>
      </c>
    </row>
    <row r="398" spans="2:15" ht="13" x14ac:dyDescent="0.15">
      <c r="B398" s="46">
        <v>39</v>
      </c>
      <c r="D398" s="46">
        <v>6.7839999999999998</v>
      </c>
      <c r="E398" s="46">
        <v>39.296999999999997</v>
      </c>
      <c r="F398" s="46">
        <v>11.714</v>
      </c>
      <c r="G398" s="46">
        <v>87.286000000000001</v>
      </c>
      <c r="H398" s="46">
        <v>227.24</v>
      </c>
      <c r="I398" s="46">
        <v>337.52499999999998</v>
      </c>
      <c r="J398" s="46">
        <v>0</v>
      </c>
      <c r="K398" s="46">
        <v>0</v>
      </c>
      <c r="L398" s="46">
        <v>0</v>
      </c>
      <c r="M398" s="46">
        <v>0</v>
      </c>
      <c r="N398" s="46">
        <v>42.825000000000003</v>
      </c>
      <c r="O398" s="46">
        <v>19.216000000000001</v>
      </c>
    </row>
    <row r="399" spans="2:15" ht="13" x14ac:dyDescent="0.15">
      <c r="B399" s="46">
        <v>40</v>
      </c>
      <c r="C399" s="46" t="s">
        <v>65</v>
      </c>
      <c r="D399" s="46">
        <v>6.4580000000000002</v>
      </c>
      <c r="E399" s="46">
        <v>43.588000000000001</v>
      </c>
      <c r="F399" s="46">
        <v>13.015000000000001</v>
      </c>
      <c r="G399" s="46">
        <v>123.669</v>
      </c>
      <c r="H399" s="46">
        <v>123.05</v>
      </c>
      <c r="I399" s="46">
        <v>340.40300000000002</v>
      </c>
      <c r="J399" s="46">
        <v>0</v>
      </c>
      <c r="K399" s="46">
        <v>0</v>
      </c>
      <c r="L399" s="46">
        <v>0</v>
      </c>
      <c r="M399" s="46">
        <v>0</v>
      </c>
      <c r="N399" s="46">
        <v>-29.239000000000001</v>
      </c>
      <c r="O399" s="46">
        <v>18.387</v>
      </c>
    </row>
    <row r="400" spans="2:15" ht="13" x14ac:dyDescent="0.15">
      <c r="B400" s="46">
        <v>41</v>
      </c>
      <c r="C400" s="46" t="s">
        <v>76</v>
      </c>
      <c r="D400" s="46">
        <v>0.22800000000000001</v>
      </c>
      <c r="E400" s="46">
        <v>5.2229999999999999</v>
      </c>
      <c r="F400" s="46">
        <v>1.468</v>
      </c>
      <c r="G400" s="46">
        <v>31.527000000000001</v>
      </c>
      <c r="H400" s="46">
        <v>65.340999999999994</v>
      </c>
      <c r="I400" s="46">
        <v>1.992</v>
      </c>
      <c r="J400" s="46">
        <v>0</v>
      </c>
      <c r="K400" s="46">
        <v>0</v>
      </c>
      <c r="L400" s="46">
        <v>0</v>
      </c>
      <c r="M400" s="46">
        <v>0</v>
      </c>
      <c r="N400" s="46">
        <v>51.308</v>
      </c>
      <c r="O400" s="46">
        <v>0.65200000000000002</v>
      </c>
    </row>
    <row r="401" spans="2:15" ht="13" x14ac:dyDescent="0.15">
      <c r="B401" s="46">
        <v>42</v>
      </c>
      <c r="C401" s="46" t="s">
        <v>66</v>
      </c>
      <c r="D401" s="46">
        <v>5.9509999999999996</v>
      </c>
      <c r="E401" s="46">
        <v>36.701999999999998</v>
      </c>
      <c r="F401" s="46">
        <v>9.6769999999999996</v>
      </c>
      <c r="G401" s="46">
        <v>81.864000000000004</v>
      </c>
      <c r="H401" s="46">
        <v>18.170000000000002</v>
      </c>
      <c r="I401" s="46">
        <v>337.23700000000002</v>
      </c>
      <c r="J401" s="46">
        <v>0</v>
      </c>
      <c r="K401" s="46">
        <v>0</v>
      </c>
      <c r="L401" s="46">
        <v>0</v>
      </c>
      <c r="M401" s="46">
        <v>0</v>
      </c>
      <c r="N401" s="46">
        <v>-116.095</v>
      </c>
      <c r="O401" s="46">
        <v>16.919</v>
      </c>
    </row>
    <row r="402" spans="2:15" ht="13" x14ac:dyDescent="0.15">
      <c r="B402" s="46">
        <v>43</v>
      </c>
      <c r="C402" s="46" t="s">
        <v>67</v>
      </c>
      <c r="D402" s="46">
        <v>7.0220000000000002</v>
      </c>
      <c r="E402" s="46">
        <v>56.460999999999999</v>
      </c>
      <c r="F402" s="46">
        <v>16.614999999999998</v>
      </c>
      <c r="G402" s="46">
        <v>200.631</v>
      </c>
      <c r="H402" s="46">
        <v>227.24</v>
      </c>
      <c r="I402" s="46">
        <v>343.62</v>
      </c>
      <c r="J402" s="46">
        <v>0</v>
      </c>
      <c r="K402" s="46">
        <v>0</v>
      </c>
      <c r="L402" s="46">
        <v>0</v>
      </c>
      <c r="M402" s="46">
        <v>0</v>
      </c>
      <c r="N402" s="46">
        <v>59.588999999999999</v>
      </c>
      <c r="O402" s="46">
        <v>20.015000000000001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454"/>
  <sheetViews>
    <sheetView workbookViewId="0"/>
  </sheetViews>
  <sheetFormatPr baseColWidth="10" defaultColWidth="12.6640625" defaultRowHeight="15.75" customHeight="1" x14ac:dyDescent="0.15"/>
  <sheetData>
    <row r="1" spans="1:15" ht="15.75" customHeight="1" x14ac:dyDescent="0.15">
      <c r="A1" s="46" t="s">
        <v>99</v>
      </c>
      <c r="C1" s="46" t="s">
        <v>63</v>
      </c>
      <c r="D1" s="46" t="s">
        <v>64</v>
      </c>
      <c r="E1" s="46" t="s">
        <v>65</v>
      </c>
      <c r="F1" s="46" t="s">
        <v>66</v>
      </c>
      <c r="G1" s="46" t="s">
        <v>67</v>
      </c>
      <c r="H1" s="46" t="s">
        <v>68</v>
      </c>
      <c r="I1" s="46" t="s">
        <v>69</v>
      </c>
      <c r="J1" s="46" t="s">
        <v>70</v>
      </c>
      <c r="K1" s="46" t="s">
        <v>71</v>
      </c>
      <c r="L1" s="46" t="s">
        <v>72</v>
      </c>
      <c r="M1" s="46" t="s">
        <v>73</v>
      </c>
      <c r="N1" s="46" t="s">
        <v>74</v>
      </c>
      <c r="O1" s="46" t="s">
        <v>75</v>
      </c>
    </row>
    <row r="2" spans="1:15" ht="15.75" customHeight="1" x14ac:dyDescent="0.15">
      <c r="A2" s="46" t="s">
        <v>100</v>
      </c>
      <c r="B2" s="46">
        <v>1</v>
      </c>
      <c r="D2" s="46">
        <v>6.3079999999999998</v>
      </c>
      <c r="E2" s="46">
        <v>46.854999999999997</v>
      </c>
      <c r="F2" s="46">
        <v>9.3879999999999999</v>
      </c>
      <c r="G2" s="46">
        <v>249.56800000000001</v>
      </c>
      <c r="H2" s="46">
        <v>14.145</v>
      </c>
      <c r="I2" s="46">
        <v>298.08</v>
      </c>
      <c r="J2" s="46">
        <v>0</v>
      </c>
      <c r="K2" s="46">
        <v>0</v>
      </c>
      <c r="L2" s="46">
        <v>0</v>
      </c>
      <c r="M2" s="46">
        <v>0</v>
      </c>
      <c r="N2" s="46">
        <v>49.634999999999998</v>
      </c>
      <c r="O2" s="46">
        <v>18.111999999999998</v>
      </c>
    </row>
    <row r="3" spans="1:15" ht="15.75" customHeight="1" x14ac:dyDescent="0.15">
      <c r="A3" s="46" t="s">
        <v>101</v>
      </c>
      <c r="B3" s="46">
        <v>2</v>
      </c>
      <c r="D3" s="46">
        <v>5.4749999999999996</v>
      </c>
      <c r="E3" s="46">
        <v>51.853000000000002</v>
      </c>
      <c r="F3" s="46">
        <v>9</v>
      </c>
      <c r="G3" s="46">
        <v>214.839</v>
      </c>
      <c r="H3" s="46">
        <v>53.82</v>
      </c>
      <c r="I3" s="46">
        <v>297.73500000000001</v>
      </c>
      <c r="J3" s="46">
        <v>0</v>
      </c>
      <c r="K3" s="46">
        <v>0</v>
      </c>
      <c r="L3" s="46">
        <v>0</v>
      </c>
      <c r="M3" s="46">
        <v>0</v>
      </c>
      <c r="N3" s="46">
        <v>-57.723999999999997</v>
      </c>
      <c r="O3" s="46">
        <v>15.506</v>
      </c>
    </row>
    <row r="4" spans="1:15" ht="15.75" customHeight="1" x14ac:dyDescent="0.15">
      <c r="A4" s="46" t="s">
        <v>102</v>
      </c>
      <c r="B4" s="46">
        <v>3</v>
      </c>
      <c r="D4" s="46">
        <v>5.8319999999999999</v>
      </c>
      <c r="E4" s="46">
        <v>48.645000000000003</v>
      </c>
      <c r="F4" s="46">
        <v>9.25</v>
      </c>
      <c r="G4" s="46">
        <v>202</v>
      </c>
      <c r="H4" s="46">
        <v>95.91</v>
      </c>
      <c r="I4" s="46">
        <v>296.01</v>
      </c>
      <c r="J4" s="46">
        <v>0</v>
      </c>
      <c r="K4" s="46">
        <v>0</v>
      </c>
      <c r="L4" s="46">
        <v>0</v>
      </c>
      <c r="M4" s="46">
        <v>0</v>
      </c>
      <c r="N4" s="46">
        <v>-48.366</v>
      </c>
      <c r="O4" s="46">
        <v>16.617000000000001</v>
      </c>
    </row>
    <row r="5" spans="1:15" ht="15.75" customHeight="1" x14ac:dyDescent="0.15">
      <c r="B5" s="46">
        <v>4</v>
      </c>
      <c r="D5" s="46">
        <v>6.07</v>
      </c>
      <c r="E5" s="46">
        <v>34.128999999999998</v>
      </c>
      <c r="F5" s="46">
        <v>9.2799999999999994</v>
      </c>
      <c r="G5" s="46">
        <v>98.08</v>
      </c>
      <c r="H5" s="46">
        <v>134.20500000000001</v>
      </c>
      <c r="I5" s="46">
        <v>295.66500000000002</v>
      </c>
      <c r="J5" s="46">
        <v>0</v>
      </c>
      <c r="K5" s="46">
        <v>0</v>
      </c>
      <c r="L5" s="46">
        <v>0</v>
      </c>
      <c r="M5" s="46">
        <v>0</v>
      </c>
      <c r="N5" s="46">
        <v>2.2909999999999999</v>
      </c>
      <c r="O5" s="46">
        <v>17.263999999999999</v>
      </c>
    </row>
    <row r="6" spans="1:15" ht="15.75" customHeight="1" x14ac:dyDescent="0.15">
      <c r="B6" s="46">
        <v>5</v>
      </c>
      <c r="D6" s="46">
        <v>6.07</v>
      </c>
      <c r="E6" s="46">
        <v>45.667000000000002</v>
      </c>
      <c r="F6" s="46">
        <v>8</v>
      </c>
      <c r="G6" s="46">
        <v>205</v>
      </c>
      <c r="H6" s="46">
        <v>132.47999999999999</v>
      </c>
      <c r="I6" s="46">
        <v>294.28500000000003</v>
      </c>
      <c r="J6" s="46">
        <v>0</v>
      </c>
      <c r="K6" s="46">
        <v>0</v>
      </c>
      <c r="L6" s="46">
        <v>0</v>
      </c>
      <c r="M6" s="46">
        <v>0</v>
      </c>
      <c r="N6" s="46">
        <v>-90</v>
      </c>
      <c r="O6" s="46">
        <v>17.25</v>
      </c>
    </row>
    <row r="7" spans="1:15" ht="15.75" customHeight="1" x14ac:dyDescent="0.15">
      <c r="B7" s="46">
        <v>6</v>
      </c>
      <c r="D7" s="46">
        <v>5.3559999999999999</v>
      </c>
      <c r="E7" s="46">
        <v>42.244</v>
      </c>
      <c r="F7" s="46">
        <v>9</v>
      </c>
      <c r="G7" s="46">
        <v>146</v>
      </c>
      <c r="H7" s="46">
        <v>169.05</v>
      </c>
      <c r="I7" s="46">
        <v>293.94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15.18</v>
      </c>
    </row>
    <row r="8" spans="1:15" ht="15.75" customHeight="1" x14ac:dyDescent="0.15">
      <c r="B8" s="46">
        <v>7</v>
      </c>
      <c r="D8" s="46">
        <v>6.7839999999999998</v>
      </c>
      <c r="E8" s="46">
        <v>42.164999999999999</v>
      </c>
      <c r="F8" s="46">
        <v>8.5</v>
      </c>
      <c r="G8" s="46">
        <v>143</v>
      </c>
      <c r="H8" s="46">
        <v>168.01499999999999</v>
      </c>
      <c r="I8" s="46">
        <v>293.25</v>
      </c>
      <c r="J8" s="46">
        <v>0</v>
      </c>
      <c r="K8" s="46">
        <v>0</v>
      </c>
      <c r="L8" s="46">
        <v>0</v>
      </c>
      <c r="M8" s="46">
        <v>0</v>
      </c>
      <c r="N8" s="46">
        <v>-87.954999999999998</v>
      </c>
      <c r="O8" s="46">
        <v>19.332000000000001</v>
      </c>
    </row>
    <row r="9" spans="1:15" ht="15.75" customHeight="1" x14ac:dyDescent="0.15">
      <c r="B9" s="46">
        <v>8</v>
      </c>
      <c r="D9" s="46">
        <v>6.3079999999999998</v>
      </c>
      <c r="E9" s="46">
        <v>31.709</v>
      </c>
      <c r="F9" s="46">
        <v>9.6920000000000002</v>
      </c>
      <c r="G9" s="46">
        <v>90.230999999999995</v>
      </c>
      <c r="H9" s="46">
        <v>197.34</v>
      </c>
      <c r="I9" s="46">
        <v>294.28500000000003</v>
      </c>
      <c r="J9" s="46">
        <v>0</v>
      </c>
      <c r="K9" s="46">
        <v>0</v>
      </c>
      <c r="L9" s="46">
        <v>0</v>
      </c>
      <c r="M9" s="46">
        <v>0</v>
      </c>
      <c r="N9" s="46">
        <v>2.2029999999999998</v>
      </c>
      <c r="O9" s="46">
        <v>17.952999999999999</v>
      </c>
    </row>
    <row r="10" spans="1:15" ht="15.75" customHeight="1" x14ac:dyDescent="0.15">
      <c r="B10" s="46">
        <v>9</v>
      </c>
      <c r="D10" s="46">
        <v>6.07</v>
      </c>
      <c r="E10" s="46">
        <v>42.813000000000002</v>
      </c>
      <c r="F10" s="46">
        <v>10</v>
      </c>
      <c r="G10" s="46">
        <v>151.88</v>
      </c>
      <c r="H10" s="46">
        <v>196.65</v>
      </c>
      <c r="I10" s="46">
        <v>292.90499999999997</v>
      </c>
      <c r="J10" s="46">
        <v>0</v>
      </c>
      <c r="K10" s="46">
        <v>0</v>
      </c>
      <c r="L10" s="46">
        <v>0</v>
      </c>
      <c r="M10" s="46">
        <v>0</v>
      </c>
      <c r="N10" s="46">
        <v>-94.573999999999998</v>
      </c>
      <c r="O10" s="46">
        <v>17.305</v>
      </c>
    </row>
    <row r="11" spans="1:15" ht="15.75" customHeight="1" x14ac:dyDescent="0.15">
      <c r="B11" s="46">
        <v>10</v>
      </c>
      <c r="D11" s="46">
        <v>5.5940000000000003</v>
      </c>
      <c r="E11" s="46">
        <v>50.042999999999999</v>
      </c>
      <c r="F11" s="46">
        <v>10</v>
      </c>
      <c r="G11" s="46">
        <v>218</v>
      </c>
      <c r="H11" s="46">
        <v>10.35</v>
      </c>
      <c r="I11" s="46">
        <v>297.04500000000002</v>
      </c>
      <c r="J11" s="46">
        <v>0</v>
      </c>
      <c r="K11" s="46">
        <v>0</v>
      </c>
      <c r="L11" s="46">
        <v>0</v>
      </c>
      <c r="M11" s="46">
        <v>0</v>
      </c>
      <c r="N11" s="46">
        <v>-90</v>
      </c>
      <c r="O11" s="46">
        <v>15.87</v>
      </c>
    </row>
    <row r="12" spans="1:15" ht="15.75" customHeight="1" x14ac:dyDescent="0.15">
      <c r="B12" s="46">
        <v>11</v>
      </c>
      <c r="D12" s="46">
        <v>6.3079999999999998</v>
      </c>
      <c r="E12" s="46">
        <v>48.991</v>
      </c>
      <c r="F12" s="46">
        <v>10</v>
      </c>
      <c r="G12" s="46">
        <v>213.46199999999999</v>
      </c>
      <c r="H12" s="46">
        <v>10.35</v>
      </c>
      <c r="I12" s="46">
        <v>296.35500000000002</v>
      </c>
      <c r="J12" s="46">
        <v>0</v>
      </c>
      <c r="K12" s="46">
        <v>0</v>
      </c>
      <c r="L12" s="46">
        <v>0</v>
      </c>
      <c r="M12" s="46">
        <v>0</v>
      </c>
      <c r="N12" s="46">
        <v>-6.5819999999999999</v>
      </c>
      <c r="O12" s="46">
        <v>18.059000000000001</v>
      </c>
    </row>
    <row r="13" spans="1:15" ht="15.75" customHeight="1" x14ac:dyDescent="0.15">
      <c r="B13" s="46">
        <v>12</v>
      </c>
      <c r="D13" s="46">
        <v>6.7839999999999998</v>
      </c>
      <c r="E13" s="46">
        <v>39.210999999999999</v>
      </c>
      <c r="F13" s="46">
        <v>7</v>
      </c>
      <c r="G13" s="46">
        <v>122</v>
      </c>
      <c r="H13" s="46">
        <v>40.020000000000003</v>
      </c>
      <c r="I13" s="46">
        <v>297.39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19.32</v>
      </c>
    </row>
    <row r="14" spans="1:15" ht="15.75" customHeight="1" x14ac:dyDescent="0.15">
      <c r="B14" s="46">
        <v>13</v>
      </c>
      <c r="D14" s="46">
        <v>5.8319999999999999</v>
      </c>
      <c r="E14" s="46">
        <v>49.753</v>
      </c>
      <c r="F14" s="46">
        <v>8.25</v>
      </c>
      <c r="G14" s="46">
        <v>238.792</v>
      </c>
      <c r="H14" s="46">
        <v>39.674999999999997</v>
      </c>
      <c r="I14" s="46">
        <v>296.01</v>
      </c>
      <c r="J14" s="46">
        <v>0</v>
      </c>
      <c r="K14" s="46">
        <v>0</v>
      </c>
      <c r="L14" s="46">
        <v>0</v>
      </c>
      <c r="M14" s="46">
        <v>0</v>
      </c>
      <c r="N14" s="46">
        <v>-87.614000000000004</v>
      </c>
      <c r="O14" s="46">
        <v>16.574000000000002</v>
      </c>
    </row>
    <row r="15" spans="1:15" ht="15.75" customHeight="1" x14ac:dyDescent="0.15">
      <c r="B15" s="46">
        <v>14</v>
      </c>
      <c r="D15" s="46">
        <v>5.8319999999999999</v>
      </c>
      <c r="E15" s="46">
        <v>37.082000000000001</v>
      </c>
      <c r="F15" s="46">
        <v>11</v>
      </c>
      <c r="G15" s="46">
        <v>124</v>
      </c>
      <c r="H15" s="46">
        <v>73.83</v>
      </c>
      <c r="I15" s="46">
        <v>296.7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16.559999999999999</v>
      </c>
    </row>
    <row r="16" spans="1:15" ht="15.75" customHeight="1" x14ac:dyDescent="0.15">
      <c r="B16" s="46">
        <v>15</v>
      </c>
      <c r="D16" s="46">
        <v>6.07</v>
      </c>
      <c r="E16" s="46">
        <v>49.256</v>
      </c>
      <c r="F16" s="46">
        <v>9.16</v>
      </c>
      <c r="G16" s="46">
        <v>227.88</v>
      </c>
      <c r="H16" s="46">
        <v>74.864999999999995</v>
      </c>
      <c r="I16" s="46">
        <v>294.97500000000002</v>
      </c>
      <c r="J16" s="46">
        <v>0</v>
      </c>
      <c r="K16" s="46">
        <v>0</v>
      </c>
      <c r="L16" s="46">
        <v>0</v>
      </c>
      <c r="M16" s="46">
        <v>0</v>
      </c>
      <c r="N16" s="46">
        <v>-87.709000000000003</v>
      </c>
      <c r="O16" s="46">
        <v>17.263999999999999</v>
      </c>
    </row>
    <row r="17" spans="2:15" ht="15.75" customHeight="1" x14ac:dyDescent="0.15">
      <c r="B17" s="46">
        <v>16</v>
      </c>
      <c r="D17" s="46">
        <v>6.3079999999999998</v>
      </c>
      <c r="E17" s="46">
        <v>35.642000000000003</v>
      </c>
      <c r="F17" s="46">
        <v>8</v>
      </c>
      <c r="G17" s="46">
        <v>109</v>
      </c>
      <c r="H17" s="46">
        <v>115.92</v>
      </c>
      <c r="I17" s="46">
        <v>296.01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17.940000000000001</v>
      </c>
    </row>
    <row r="18" spans="2:15" ht="15.75" customHeight="1" x14ac:dyDescent="0.15">
      <c r="B18" s="46">
        <v>17</v>
      </c>
      <c r="D18" s="46">
        <v>5.8319999999999999</v>
      </c>
      <c r="E18" s="46">
        <v>42.408000000000001</v>
      </c>
      <c r="F18" s="46">
        <v>8</v>
      </c>
      <c r="G18" s="46">
        <v>159</v>
      </c>
      <c r="H18" s="46">
        <v>115.23</v>
      </c>
      <c r="I18" s="46">
        <v>294.63</v>
      </c>
      <c r="J18" s="46">
        <v>0</v>
      </c>
      <c r="K18" s="46">
        <v>0</v>
      </c>
      <c r="L18" s="46">
        <v>0</v>
      </c>
      <c r="M18" s="46">
        <v>0</v>
      </c>
      <c r="N18" s="46">
        <v>-90</v>
      </c>
      <c r="O18" s="46">
        <v>16.559999999999999</v>
      </c>
    </row>
    <row r="19" spans="2:15" ht="15.75" customHeight="1" x14ac:dyDescent="0.15">
      <c r="B19" s="46">
        <v>18</v>
      </c>
      <c r="D19" s="46">
        <v>5.5940000000000003</v>
      </c>
      <c r="E19" s="46">
        <v>44.475000000000001</v>
      </c>
      <c r="F19" s="46">
        <v>7.87</v>
      </c>
      <c r="G19" s="46">
        <v>167.95699999999999</v>
      </c>
      <c r="H19" s="46">
        <v>143.86500000000001</v>
      </c>
      <c r="I19" s="46">
        <v>294.28500000000003</v>
      </c>
      <c r="J19" s="46">
        <v>0</v>
      </c>
      <c r="K19" s="46">
        <v>0</v>
      </c>
      <c r="L19" s="46">
        <v>0</v>
      </c>
      <c r="M19" s="46">
        <v>0</v>
      </c>
      <c r="N19" s="46">
        <v>-2.4900000000000002</v>
      </c>
      <c r="O19" s="46">
        <v>15.885</v>
      </c>
    </row>
    <row r="20" spans="2:15" ht="15.75" customHeight="1" x14ac:dyDescent="0.15">
      <c r="B20" s="46">
        <v>19</v>
      </c>
      <c r="D20" s="46">
        <v>5.5940000000000003</v>
      </c>
      <c r="E20" s="46">
        <v>41.167000000000002</v>
      </c>
      <c r="F20" s="46">
        <v>8.1739999999999995</v>
      </c>
      <c r="G20" s="46">
        <v>119.17400000000001</v>
      </c>
      <c r="H20" s="46">
        <v>143.86500000000001</v>
      </c>
      <c r="I20" s="46">
        <v>294.28500000000003</v>
      </c>
      <c r="J20" s="46">
        <v>0</v>
      </c>
      <c r="K20" s="46">
        <v>0</v>
      </c>
      <c r="L20" s="46">
        <v>0</v>
      </c>
      <c r="M20" s="46">
        <v>0</v>
      </c>
      <c r="N20" s="46">
        <v>-92.49</v>
      </c>
      <c r="O20" s="46">
        <v>15.885</v>
      </c>
    </row>
    <row r="21" spans="2:15" ht="15.75" customHeight="1" x14ac:dyDescent="0.15">
      <c r="B21" s="46">
        <v>20</v>
      </c>
      <c r="D21" s="46">
        <v>5.8319999999999999</v>
      </c>
      <c r="E21" s="46">
        <v>46.639000000000003</v>
      </c>
      <c r="F21" s="46">
        <v>8.25</v>
      </c>
      <c r="G21" s="46">
        <v>227.667</v>
      </c>
      <c r="H21" s="46">
        <v>31.222000000000001</v>
      </c>
      <c r="I21" s="46">
        <v>297.73500000000001</v>
      </c>
      <c r="J21" s="46">
        <v>0</v>
      </c>
      <c r="K21" s="46">
        <v>0</v>
      </c>
      <c r="L21" s="46">
        <v>0</v>
      </c>
      <c r="M21" s="46">
        <v>0</v>
      </c>
      <c r="N21" s="46">
        <v>-91.192999999999998</v>
      </c>
      <c r="O21" s="46">
        <v>16.564</v>
      </c>
    </row>
    <row r="22" spans="2:15" ht="15.75" customHeight="1" x14ac:dyDescent="0.15">
      <c r="B22" s="46">
        <v>21</v>
      </c>
      <c r="D22" s="46">
        <v>6.5460000000000003</v>
      </c>
      <c r="E22" s="46">
        <v>36.895000000000003</v>
      </c>
      <c r="F22" s="46">
        <v>8.2590000000000003</v>
      </c>
      <c r="G22" s="46">
        <v>126.5</v>
      </c>
      <c r="H22" s="46">
        <v>31.395</v>
      </c>
      <c r="I22" s="46">
        <v>297.21699999999998</v>
      </c>
      <c r="J22" s="46">
        <v>0</v>
      </c>
      <c r="K22" s="46">
        <v>0</v>
      </c>
      <c r="L22" s="46">
        <v>0</v>
      </c>
      <c r="M22" s="46">
        <v>0</v>
      </c>
      <c r="N22" s="46">
        <v>-1.0609999999999999</v>
      </c>
      <c r="O22" s="46">
        <v>18.632999999999999</v>
      </c>
    </row>
    <row r="23" spans="2:15" ht="15.75" customHeight="1" x14ac:dyDescent="0.15">
      <c r="B23" s="46">
        <v>22</v>
      </c>
      <c r="D23" s="46">
        <v>6.1890000000000001</v>
      </c>
      <c r="E23" s="46">
        <v>42.345999999999997</v>
      </c>
      <c r="F23" s="46">
        <v>8</v>
      </c>
      <c r="G23" s="46">
        <v>192</v>
      </c>
      <c r="H23" s="46">
        <v>70.552000000000007</v>
      </c>
      <c r="I23" s="46">
        <v>295.66500000000002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17.594999999999999</v>
      </c>
    </row>
    <row r="24" spans="2:15" ht="15.75" customHeight="1" x14ac:dyDescent="0.15">
      <c r="B24" s="46">
        <v>23</v>
      </c>
      <c r="D24" s="46">
        <v>6.5460000000000003</v>
      </c>
      <c r="E24" s="46">
        <v>47.768999999999998</v>
      </c>
      <c r="F24" s="46">
        <v>8.7780000000000005</v>
      </c>
      <c r="G24" s="46">
        <v>227</v>
      </c>
      <c r="H24" s="46">
        <v>70.724999999999994</v>
      </c>
      <c r="I24" s="46">
        <v>295.32</v>
      </c>
      <c r="J24" s="46">
        <v>0</v>
      </c>
      <c r="K24" s="46">
        <v>0</v>
      </c>
      <c r="L24" s="46">
        <v>0</v>
      </c>
      <c r="M24" s="46">
        <v>0</v>
      </c>
      <c r="N24" s="46">
        <v>-87.879000000000005</v>
      </c>
      <c r="O24" s="46">
        <v>18.643000000000001</v>
      </c>
    </row>
    <row r="25" spans="2:15" ht="15.75" customHeight="1" x14ac:dyDescent="0.15">
      <c r="B25" s="46">
        <v>24</v>
      </c>
      <c r="D25" s="46">
        <v>6.4269999999999996</v>
      </c>
      <c r="E25" s="46">
        <v>43.661000000000001</v>
      </c>
      <c r="F25" s="46">
        <v>10.208</v>
      </c>
      <c r="G25" s="46">
        <v>197.83</v>
      </c>
      <c r="H25" s="46">
        <v>105.22499999999999</v>
      </c>
      <c r="I25" s="46">
        <v>295.14699999999999</v>
      </c>
      <c r="J25" s="46">
        <v>0</v>
      </c>
      <c r="K25" s="46">
        <v>0</v>
      </c>
      <c r="L25" s="46">
        <v>0</v>
      </c>
      <c r="M25" s="46">
        <v>0</v>
      </c>
      <c r="N25" s="46">
        <v>-87.838999999999999</v>
      </c>
      <c r="O25" s="46">
        <v>18.297999999999998</v>
      </c>
    </row>
    <row r="26" spans="2:15" ht="15.75" customHeight="1" x14ac:dyDescent="0.15">
      <c r="B26" s="46">
        <v>25</v>
      </c>
      <c r="D26" s="46">
        <v>6.3079999999999998</v>
      </c>
      <c r="E26" s="46">
        <v>34.744</v>
      </c>
      <c r="F26" s="46">
        <v>8.3079999999999998</v>
      </c>
      <c r="G26" s="46">
        <v>111.69199999999999</v>
      </c>
      <c r="H26" s="46">
        <v>105.22499999999999</v>
      </c>
      <c r="I26" s="46">
        <v>295.49200000000002</v>
      </c>
      <c r="J26" s="46">
        <v>0</v>
      </c>
      <c r="K26" s="46">
        <v>0</v>
      </c>
      <c r="L26" s="46">
        <v>0</v>
      </c>
      <c r="M26" s="46">
        <v>0</v>
      </c>
      <c r="N26" s="46">
        <v>1.1020000000000001</v>
      </c>
      <c r="O26" s="46">
        <v>17.943000000000001</v>
      </c>
    </row>
    <row r="27" spans="2:15" ht="15.75" customHeight="1" x14ac:dyDescent="0.15">
      <c r="B27" s="46">
        <v>26</v>
      </c>
      <c r="D27" s="46">
        <v>6.665</v>
      </c>
      <c r="E27" s="46">
        <v>40.465000000000003</v>
      </c>
      <c r="F27" s="46">
        <v>9.2729999999999997</v>
      </c>
      <c r="G27" s="46">
        <v>156.45500000000001</v>
      </c>
      <c r="H27" s="46">
        <v>137.31</v>
      </c>
      <c r="I27" s="46">
        <v>294.45699999999999</v>
      </c>
      <c r="J27" s="46">
        <v>0</v>
      </c>
      <c r="K27" s="46">
        <v>0</v>
      </c>
      <c r="L27" s="46">
        <v>0</v>
      </c>
      <c r="M27" s="46">
        <v>0</v>
      </c>
      <c r="N27" s="46">
        <v>-85.84</v>
      </c>
      <c r="O27" s="46">
        <v>19.024999999999999</v>
      </c>
    </row>
    <row r="28" spans="2:15" ht="15.75" customHeight="1" x14ac:dyDescent="0.15">
      <c r="B28" s="46">
        <v>27</v>
      </c>
      <c r="D28" s="46">
        <v>5.8319999999999999</v>
      </c>
      <c r="E28" s="46">
        <v>34.298000000000002</v>
      </c>
      <c r="F28" s="46">
        <v>10.103999999999999</v>
      </c>
      <c r="G28" s="46">
        <v>113.583</v>
      </c>
      <c r="H28" s="46">
        <v>136.965</v>
      </c>
      <c r="I28" s="46">
        <v>294.80200000000002</v>
      </c>
      <c r="J28" s="46">
        <v>0</v>
      </c>
      <c r="K28" s="46">
        <v>0</v>
      </c>
      <c r="L28" s="46">
        <v>0</v>
      </c>
      <c r="M28" s="46">
        <v>0</v>
      </c>
      <c r="N28" s="46">
        <v>-1.1930000000000001</v>
      </c>
      <c r="O28" s="46">
        <v>16.564</v>
      </c>
    </row>
    <row r="29" spans="2:15" ht="15.75" customHeight="1" x14ac:dyDescent="0.15">
      <c r="B29" s="46">
        <v>28</v>
      </c>
      <c r="D29" s="46">
        <v>6.665</v>
      </c>
      <c r="E29" s="46">
        <v>39.707000000000001</v>
      </c>
      <c r="F29" s="46">
        <v>9.782</v>
      </c>
      <c r="G29" s="46">
        <v>139.43600000000001</v>
      </c>
      <c r="H29" s="46">
        <v>175.77699999999999</v>
      </c>
      <c r="I29" s="46">
        <v>293.25</v>
      </c>
      <c r="J29" s="46">
        <v>0</v>
      </c>
      <c r="K29" s="46">
        <v>0</v>
      </c>
      <c r="L29" s="46">
        <v>0</v>
      </c>
      <c r="M29" s="46">
        <v>0</v>
      </c>
      <c r="N29" s="46">
        <v>2.0830000000000002</v>
      </c>
      <c r="O29" s="46">
        <v>18.988</v>
      </c>
    </row>
    <row r="30" spans="2:15" ht="15.75" customHeight="1" x14ac:dyDescent="0.15">
      <c r="B30" s="46">
        <v>29</v>
      </c>
      <c r="D30" s="46">
        <v>6.3079999999999998</v>
      </c>
      <c r="E30" s="46">
        <v>40.064999999999998</v>
      </c>
      <c r="F30" s="46">
        <v>8.5380000000000003</v>
      </c>
      <c r="G30" s="46">
        <v>147.96199999999999</v>
      </c>
      <c r="H30" s="46">
        <v>176.29499999999999</v>
      </c>
      <c r="I30" s="46">
        <v>293.25</v>
      </c>
      <c r="J30" s="46">
        <v>0</v>
      </c>
      <c r="K30" s="46">
        <v>0</v>
      </c>
      <c r="L30" s="46">
        <v>0</v>
      </c>
      <c r="M30" s="46">
        <v>0</v>
      </c>
      <c r="N30" s="46">
        <v>-92.203000000000003</v>
      </c>
      <c r="O30" s="46">
        <v>17.952999999999999</v>
      </c>
    </row>
    <row r="31" spans="2:15" ht="15.75" customHeight="1" x14ac:dyDescent="0.15">
      <c r="B31" s="46">
        <v>30</v>
      </c>
      <c r="D31" s="46">
        <v>5.8319999999999999</v>
      </c>
      <c r="E31" s="46">
        <v>33.643000000000001</v>
      </c>
      <c r="F31" s="46">
        <v>8</v>
      </c>
      <c r="G31" s="46">
        <v>111.667</v>
      </c>
      <c r="H31" s="46">
        <v>215.625</v>
      </c>
      <c r="I31" s="46">
        <v>292.90499999999997</v>
      </c>
      <c r="J31" s="46">
        <v>0</v>
      </c>
      <c r="K31" s="46">
        <v>0</v>
      </c>
      <c r="L31" s="46">
        <v>0</v>
      </c>
      <c r="M31" s="46">
        <v>0</v>
      </c>
      <c r="N31" s="46">
        <v>2.3860000000000001</v>
      </c>
      <c r="O31" s="46">
        <v>16.574000000000002</v>
      </c>
    </row>
    <row r="32" spans="2:15" ht="15.75" customHeight="1" x14ac:dyDescent="0.15">
      <c r="B32" s="46">
        <v>31</v>
      </c>
      <c r="D32" s="46">
        <v>6.4269999999999996</v>
      </c>
      <c r="E32" s="46">
        <v>37.381999999999998</v>
      </c>
      <c r="F32" s="46">
        <v>9.17</v>
      </c>
      <c r="G32" s="46">
        <v>88.453000000000003</v>
      </c>
      <c r="H32" s="46">
        <v>216.48699999999999</v>
      </c>
      <c r="I32" s="46">
        <v>291.35199999999998</v>
      </c>
      <c r="J32" s="46">
        <v>0</v>
      </c>
      <c r="K32" s="46">
        <v>0</v>
      </c>
      <c r="L32" s="46">
        <v>0</v>
      </c>
      <c r="M32" s="46">
        <v>0</v>
      </c>
      <c r="N32" s="46">
        <v>-86.76</v>
      </c>
      <c r="O32" s="46">
        <v>18.314</v>
      </c>
    </row>
    <row r="33" spans="2:15" ht="15.75" customHeight="1" x14ac:dyDescent="0.15">
      <c r="B33" s="46">
        <v>32</v>
      </c>
      <c r="D33" s="46">
        <v>5.5940000000000003</v>
      </c>
      <c r="E33" s="46">
        <v>61.119</v>
      </c>
      <c r="F33" s="46">
        <v>11.323</v>
      </c>
      <c r="G33" s="46">
        <v>255</v>
      </c>
      <c r="H33" s="46">
        <v>24.61</v>
      </c>
      <c r="I33" s="46">
        <v>296.58499999999998</v>
      </c>
      <c r="J33" s="46">
        <v>0</v>
      </c>
      <c r="K33" s="46">
        <v>0</v>
      </c>
      <c r="L33" s="46">
        <v>0</v>
      </c>
      <c r="M33" s="46">
        <v>0</v>
      </c>
      <c r="N33" s="46">
        <v>-84.92</v>
      </c>
      <c r="O33" s="46">
        <v>15.701000000000001</v>
      </c>
    </row>
    <row r="34" spans="2:15" ht="15.75" customHeight="1" x14ac:dyDescent="0.15">
      <c r="B34" s="46">
        <v>33</v>
      </c>
      <c r="D34" s="46">
        <v>5.8319999999999999</v>
      </c>
      <c r="E34" s="46">
        <v>56.716000000000001</v>
      </c>
      <c r="F34" s="46">
        <v>9.4169999999999998</v>
      </c>
      <c r="G34" s="46">
        <v>255</v>
      </c>
      <c r="H34" s="46">
        <v>24.84</v>
      </c>
      <c r="I34" s="46">
        <v>296.815</v>
      </c>
      <c r="J34" s="46">
        <v>0</v>
      </c>
      <c r="K34" s="46">
        <v>0</v>
      </c>
      <c r="L34" s="46">
        <v>0</v>
      </c>
      <c r="M34" s="46">
        <v>0</v>
      </c>
      <c r="N34" s="46">
        <v>-2.3860000000000001</v>
      </c>
      <c r="O34" s="46">
        <v>16.565999999999999</v>
      </c>
    </row>
    <row r="35" spans="2:15" ht="15.75" customHeight="1" x14ac:dyDescent="0.15">
      <c r="B35" s="46">
        <v>34</v>
      </c>
      <c r="D35" s="46">
        <v>6.4269999999999996</v>
      </c>
      <c r="E35" s="46">
        <v>42.075000000000003</v>
      </c>
      <c r="F35" s="46">
        <v>11.759</v>
      </c>
      <c r="G35" s="46">
        <v>137.69399999999999</v>
      </c>
      <c r="H35" s="46">
        <v>68.08</v>
      </c>
      <c r="I35" s="46">
        <v>296.58499999999998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18.399999999999999</v>
      </c>
    </row>
    <row r="36" spans="2:15" ht="15.75" customHeight="1" x14ac:dyDescent="0.15">
      <c r="B36" s="46">
        <v>35</v>
      </c>
      <c r="D36" s="46">
        <v>6.1890000000000001</v>
      </c>
      <c r="E36" s="46">
        <v>39.002000000000002</v>
      </c>
      <c r="F36" s="46">
        <v>11.481999999999999</v>
      </c>
      <c r="G36" s="46">
        <v>95.903999999999996</v>
      </c>
      <c r="H36" s="46">
        <v>68.77</v>
      </c>
      <c r="I36" s="46">
        <v>297.04500000000002</v>
      </c>
      <c r="J36" s="46">
        <v>0</v>
      </c>
      <c r="K36" s="46">
        <v>0</v>
      </c>
      <c r="L36" s="46">
        <v>0</v>
      </c>
      <c r="M36" s="46">
        <v>0</v>
      </c>
      <c r="N36" s="46">
        <v>-92.245999999999995</v>
      </c>
      <c r="O36" s="46">
        <v>17.486000000000001</v>
      </c>
    </row>
    <row r="37" spans="2:15" ht="15.75" customHeight="1" x14ac:dyDescent="0.15">
      <c r="B37" s="46">
        <v>36</v>
      </c>
      <c r="D37" s="46">
        <v>6.1890000000000001</v>
      </c>
      <c r="E37" s="46">
        <v>43.473999999999997</v>
      </c>
      <c r="F37" s="46">
        <v>10.006</v>
      </c>
      <c r="G37" s="46">
        <v>162.13499999999999</v>
      </c>
      <c r="H37" s="46">
        <v>103.96</v>
      </c>
      <c r="I37" s="46">
        <v>295.435</v>
      </c>
      <c r="J37" s="46">
        <v>0</v>
      </c>
      <c r="K37" s="46">
        <v>0</v>
      </c>
      <c r="L37" s="46">
        <v>0</v>
      </c>
      <c r="M37" s="46">
        <v>0</v>
      </c>
      <c r="N37" s="46">
        <v>-4.5739999999999998</v>
      </c>
      <c r="O37" s="46">
        <v>17.533999999999999</v>
      </c>
    </row>
    <row r="38" spans="2:15" ht="15.75" customHeight="1" x14ac:dyDescent="0.15">
      <c r="B38" s="46">
        <v>37</v>
      </c>
      <c r="D38" s="46">
        <v>6.4269999999999996</v>
      </c>
      <c r="E38" s="46">
        <v>41.988</v>
      </c>
      <c r="F38" s="46">
        <v>11.456</v>
      </c>
      <c r="G38" s="46">
        <v>149.58000000000001</v>
      </c>
      <c r="H38" s="46">
        <v>104.65</v>
      </c>
      <c r="I38" s="46">
        <v>295.20499999999998</v>
      </c>
      <c r="J38" s="46">
        <v>0</v>
      </c>
      <c r="K38" s="46">
        <v>0</v>
      </c>
      <c r="L38" s="46">
        <v>0</v>
      </c>
      <c r="M38" s="46">
        <v>0</v>
      </c>
      <c r="N38" s="46">
        <v>-94.316000000000003</v>
      </c>
      <c r="O38" s="46">
        <v>18.452000000000002</v>
      </c>
    </row>
    <row r="39" spans="2:15" ht="15.75" customHeight="1" x14ac:dyDescent="0.15">
      <c r="B39" s="46">
        <v>38</v>
      </c>
      <c r="D39" s="46">
        <v>6.3079999999999998</v>
      </c>
      <c r="E39" s="46">
        <v>37.634999999999998</v>
      </c>
      <c r="F39" s="46">
        <v>11.231</v>
      </c>
      <c r="G39" s="46">
        <v>111.846</v>
      </c>
      <c r="H39" s="46">
        <v>140.07</v>
      </c>
      <c r="I39" s="46">
        <v>295.20499999999998</v>
      </c>
      <c r="J39" s="46">
        <v>0</v>
      </c>
      <c r="K39" s="46">
        <v>0</v>
      </c>
      <c r="L39" s="46">
        <v>0</v>
      </c>
      <c r="M39" s="46">
        <v>0</v>
      </c>
      <c r="N39" s="46">
        <v>3.302</v>
      </c>
      <c r="O39" s="46">
        <v>17.963999999999999</v>
      </c>
    </row>
    <row r="40" spans="2:15" ht="15.75" customHeight="1" x14ac:dyDescent="0.15">
      <c r="B40" s="46">
        <v>39</v>
      </c>
      <c r="D40" s="46">
        <v>5.8319999999999999</v>
      </c>
      <c r="E40" s="46">
        <v>51.234000000000002</v>
      </c>
      <c r="F40" s="46">
        <v>12</v>
      </c>
      <c r="G40" s="46">
        <v>193.77799999999999</v>
      </c>
      <c r="H40" s="46">
        <v>139.84</v>
      </c>
      <c r="I40" s="46">
        <v>293.82499999999999</v>
      </c>
      <c r="J40" s="46">
        <v>0</v>
      </c>
      <c r="K40" s="46">
        <v>0</v>
      </c>
      <c r="L40" s="46">
        <v>0</v>
      </c>
      <c r="M40" s="46">
        <v>0</v>
      </c>
      <c r="N40" s="46">
        <v>-90</v>
      </c>
      <c r="O40" s="46">
        <v>16.559999999999999</v>
      </c>
    </row>
    <row r="41" spans="2:15" ht="15.75" customHeight="1" x14ac:dyDescent="0.15">
      <c r="B41" s="46">
        <v>40</v>
      </c>
      <c r="D41" s="46">
        <v>7.2610000000000001</v>
      </c>
      <c r="E41" s="46">
        <v>47.954999999999998</v>
      </c>
      <c r="F41" s="46">
        <v>11.555999999999999</v>
      </c>
      <c r="G41" s="46">
        <v>177.2</v>
      </c>
      <c r="H41" s="46">
        <v>169.97</v>
      </c>
      <c r="I41" s="46">
        <v>293.59500000000003</v>
      </c>
      <c r="J41" s="46">
        <v>0</v>
      </c>
      <c r="K41" s="46">
        <v>0</v>
      </c>
      <c r="L41" s="46">
        <v>0</v>
      </c>
      <c r="M41" s="46">
        <v>0</v>
      </c>
      <c r="N41" s="46">
        <v>0.95499999999999996</v>
      </c>
      <c r="O41" s="46">
        <v>20.704999999999998</v>
      </c>
    </row>
    <row r="42" spans="2:15" ht="15.75" customHeight="1" x14ac:dyDescent="0.15">
      <c r="B42" s="46">
        <v>41</v>
      </c>
      <c r="D42" s="46">
        <v>6.1890000000000001</v>
      </c>
      <c r="E42" s="46">
        <v>37.698999999999998</v>
      </c>
      <c r="F42" s="46">
        <v>12.118</v>
      </c>
      <c r="G42" s="46">
        <v>86.388999999999996</v>
      </c>
      <c r="H42" s="46">
        <v>170.43</v>
      </c>
      <c r="I42" s="46">
        <v>293.82499999999999</v>
      </c>
      <c r="J42" s="46">
        <v>0</v>
      </c>
      <c r="K42" s="46">
        <v>0</v>
      </c>
      <c r="L42" s="46">
        <v>0</v>
      </c>
      <c r="M42" s="46">
        <v>0</v>
      </c>
      <c r="N42" s="46">
        <v>-94.484999999999999</v>
      </c>
      <c r="O42" s="46">
        <v>17.533999999999999</v>
      </c>
    </row>
    <row r="43" spans="2:15" ht="15.75" customHeight="1" x14ac:dyDescent="0.15">
      <c r="B43" s="46">
        <v>42</v>
      </c>
      <c r="D43" s="46">
        <v>5.3559999999999999</v>
      </c>
      <c r="E43" s="46">
        <v>43.000999999999998</v>
      </c>
      <c r="F43" s="46">
        <v>12.939</v>
      </c>
      <c r="G43" s="46">
        <v>144.29300000000001</v>
      </c>
      <c r="H43" s="46">
        <v>204.47</v>
      </c>
      <c r="I43" s="46">
        <v>293.13499999999999</v>
      </c>
      <c r="J43" s="46">
        <v>0</v>
      </c>
      <c r="K43" s="46">
        <v>0</v>
      </c>
      <c r="L43" s="46">
        <v>0</v>
      </c>
      <c r="M43" s="46">
        <v>0</v>
      </c>
      <c r="N43" s="46">
        <v>-1.302</v>
      </c>
      <c r="O43" s="46">
        <v>15.186999999999999</v>
      </c>
    </row>
    <row r="44" spans="2:15" ht="15.75" customHeight="1" x14ac:dyDescent="0.15">
      <c r="B44" s="46">
        <v>43</v>
      </c>
      <c r="D44" s="46">
        <v>6.665</v>
      </c>
      <c r="E44" s="46">
        <v>45.921999999999997</v>
      </c>
      <c r="F44" s="46">
        <v>11.327999999999999</v>
      </c>
      <c r="G44" s="46">
        <v>131.33600000000001</v>
      </c>
      <c r="H44" s="46">
        <v>204.47</v>
      </c>
      <c r="I44" s="46">
        <v>292.21499999999997</v>
      </c>
      <c r="J44" s="46">
        <v>0</v>
      </c>
      <c r="K44" s="46">
        <v>0</v>
      </c>
      <c r="L44" s="46">
        <v>0</v>
      </c>
      <c r="M44" s="46">
        <v>0</v>
      </c>
      <c r="N44" s="46">
        <v>-97.253</v>
      </c>
      <c r="O44" s="46">
        <v>19</v>
      </c>
    </row>
    <row r="45" spans="2:15" ht="15.75" customHeight="1" x14ac:dyDescent="0.15">
      <c r="B45" s="46">
        <v>44</v>
      </c>
      <c r="D45" s="46">
        <v>6.1890000000000001</v>
      </c>
      <c r="E45" s="46">
        <v>51.314</v>
      </c>
      <c r="F45" s="46">
        <v>10.542</v>
      </c>
      <c r="G45" s="46">
        <v>254.852</v>
      </c>
      <c r="H45" s="46">
        <v>25.76</v>
      </c>
      <c r="I45" s="46">
        <v>297.96499999999997</v>
      </c>
      <c r="J45" s="46">
        <v>0</v>
      </c>
      <c r="K45" s="46">
        <v>0</v>
      </c>
      <c r="L45" s="46">
        <v>0</v>
      </c>
      <c r="M45" s="46">
        <v>0</v>
      </c>
      <c r="N45" s="46">
        <v>-93.366</v>
      </c>
      <c r="O45" s="46">
        <v>17.504000000000001</v>
      </c>
    </row>
    <row r="46" spans="2:15" ht="15.75" customHeight="1" x14ac:dyDescent="0.15">
      <c r="B46" s="46">
        <v>45</v>
      </c>
      <c r="D46" s="46">
        <v>6.665</v>
      </c>
      <c r="E46" s="46">
        <v>47.62</v>
      </c>
      <c r="F46" s="46">
        <v>10.130000000000001</v>
      </c>
      <c r="G46" s="46">
        <v>201.89099999999999</v>
      </c>
      <c r="H46" s="46">
        <v>25.99</v>
      </c>
      <c r="I46" s="46">
        <v>297.73500000000001</v>
      </c>
      <c r="J46" s="46">
        <v>0</v>
      </c>
      <c r="K46" s="46">
        <v>0</v>
      </c>
      <c r="L46" s="46">
        <v>0</v>
      </c>
      <c r="M46" s="46">
        <v>0</v>
      </c>
      <c r="N46" s="46">
        <v>-1.0609999999999999</v>
      </c>
      <c r="O46" s="46">
        <v>18.866</v>
      </c>
    </row>
    <row r="47" spans="2:15" ht="15.75" customHeight="1" x14ac:dyDescent="0.15">
      <c r="B47" s="46">
        <v>46</v>
      </c>
      <c r="D47" s="46">
        <v>6.3079999999999998</v>
      </c>
      <c r="E47" s="46">
        <v>41.83</v>
      </c>
      <c r="F47" s="46">
        <v>10</v>
      </c>
      <c r="G47" s="46">
        <v>164</v>
      </c>
      <c r="H47" s="46">
        <v>62.79</v>
      </c>
      <c r="I47" s="46">
        <v>297.04500000000002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17.940000000000001</v>
      </c>
    </row>
    <row r="48" spans="2:15" ht="15.75" customHeight="1" x14ac:dyDescent="0.15">
      <c r="B48" s="46">
        <v>47</v>
      </c>
      <c r="D48" s="46">
        <v>7.141</v>
      </c>
      <c r="E48" s="46">
        <v>52.487000000000002</v>
      </c>
      <c r="F48" s="46">
        <v>11.032</v>
      </c>
      <c r="G48" s="46">
        <v>255</v>
      </c>
      <c r="H48" s="46">
        <v>62.1</v>
      </c>
      <c r="I48" s="46">
        <v>297.04500000000002</v>
      </c>
      <c r="J48" s="46">
        <v>0</v>
      </c>
      <c r="K48" s="46">
        <v>0</v>
      </c>
      <c r="L48" s="46">
        <v>0</v>
      </c>
      <c r="M48" s="46">
        <v>0</v>
      </c>
      <c r="N48" s="46">
        <v>-92.911000000000001</v>
      </c>
      <c r="O48" s="46">
        <v>20.260999999999999</v>
      </c>
    </row>
    <row r="49" spans="2:15" ht="13" x14ac:dyDescent="0.15">
      <c r="B49" s="46">
        <v>48</v>
      </c>
      <c r="D49" s="46">
        <v>6.9029999999999996</v>
      </c>
      <c r="E49" s="46">
        <v>32.438000000000002</v>
      </c>
      <c r="F49" s="46">
        <v>10.374000000000001</v>
      </c>
      <c r="G49" s="46">
        <v>96.965000000000003</v>
      </c>
      <c r="H49" s="46">
        <v>103.27</v>
      </c>
      <c r="I49" s="46">
        <v>297.04500000000002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19.78</v>
      </c>
    </row>
    <row r="50" spans="2:15" ht="13" x14ac:dyDescent="0.15">
      <c r="B50" s="46">
        <v>49</v>
      </c>
      <c r="D50" s="46">
        <v>6.665</v>
      </c>
      <c r="E50" s="46">
        <v>49.281999999999996</v>
      </c>
      <c r="F50" s="46">
        <v>8.2420000000000009</v>
      </c>
      <c r="G50" s="46">
        <v>245.18199999999999</v>
      </c>
      <c r="H50" s="46">
        <v>102.12</v>
      </c>
      <c r="I50" s="46">
        <v>295.435</v>
      </c>
      <c r="J50" s="46">
        <v>0</v>
      </c>
      <c r="K50" s="46">
        <v>0</v>
      </c>
      <c r="L50" s="46">
        <v>0</v>
      </c>
      <c r="M50" s="46">
        <v>0</v>
      </c>
      <c r="N50" s="46">
        <v>-90</v>
      </c>
      <c r="O50" s="46">
        <v>18.86</v>
      </c>
    </row>
    <row r="51" spans="2:15" ht="13" x14ac:dyDescent="0.15">
      <c r="B51" s="46">
        <v>50</v>
      </c>
      <c r="D51" s="46">
        <v>6.3079999999999998</v>
      </c>
      <c r="E51" s="46">
        <v>39.277000000000001</v>
      </c>
      <c r="F51" s="46">
        <v>10.888999999999999</v>
      </c>
      <c r="G51" s="46">
        <v>143</v>
      </c>
      <c r="H51" s="46">
        <v>140.99</v>
      </c>
      <c r="I51" s="46">
        <v>295.20499999999998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17.940000000000001</v>
      </c>
    </row>
    <row r="52" spans="2:15" ht="13" x14ac:dyDescent="0.15">
      <c r="B52" s="46">
        <v>51</v>
      </c>
      <c r="D52" s="46">
        <v>6.665</v>
      </c>
      <c r="E52" s="46">
        <v>49.972000000000001</v>
      </c>
      <c r="F52" s="46">
        <v>11.103</v>
      </c>
      <c r="G52" s="46">
        <v>230.24199999999999</v>
      </c>
      <c r="H52" s="46">
        <v>140.76</v>
      </c>
      <c r="I52" s="46">
        <v>294.97500000000002</v>
      </c>
      <c r="J52" s="46">
        <v>0</v>
      </c>
      <c r="K52" s="46">
        <v>0</v>
      </c>
      <c r="L52" s="46">
        <v>0</v>
      </c>
      <c r="M52" s="46">
        <v>0</v>
      </c>
      <c r="N52" s="46">
        <v>-95.194000000000003</v>
      </c>
      <c r="O52" s="46">
        <v>18.95</v>
      </c>
    </row>
    <row r="53" spans="2:15" ht="13" x14ac:dyDescent="0.15">
      <c r="B53" s="46">
        <v>52</v>
      </c>
      <c r="D53" s="46">
        <v>6.4269999999999996</v>
      </c>
      <c r="E53" s="46">
        <v>37.72</v>
      </c>
      <c r="F53" s="46">
        <v>9.2059999999999995</v>
      </c>
      <c r="G53" s="46">
        <v>117.497</v>
      </c>
      <c r="H53" s="46">
        <v>181.24</v>
      </c>
      <c r="I53" s="46">
        <v>294.51499999999999</v>
      </c>
      <c r="J53" s="46">
        <v>0</v>
      </c>
      <c r="K53" s="46">
        <v>0</v>
      </c>
      <c r="L53" s="46">
        <v>0</v>
      </c>
      <c r="M53" s="46">
        <v>0</v>
      </c>
      <c r="N53" s="46">
        <v>-1.0609999999999999</v>
      </c>
      <c r="O53" s="46">
        <v>18.405999999999999</v>
      </c>
    </row>
    <row r="54" spans="2:15" ht="13" x14ac:dyDescent="0.15">
      <c r="B54" s="46">
        <v>53</v>
      </c>
      <c r="D54" s="46">
        <v>6.1890000000000001</v>
      </c>
      <c r="E54" s="46">
        <v>44.88</v>
      </c>
      <c r="F54" s="46">
        <v>10.342000000000001</v>
      </c>
      <c r="G54" s="46">
        <v>175.04599999999999</v>
      </c>
      <c r="H54" s="46">
        <v>181.24</v>
      </c>
      <c r="I54" s="46">
        <v>293.36500000000001</v>
      </c>
      <c r="J54" s="46">
        <v>0</v>
      </c>
      <c r="K54" s="46">
        <v>0</v>
      </c>
      <c r="L54" s="46">
        <v>0</v>
      </c>
      <c r="M54" s="46">
        <v>0</v>
      </c>
      <c r="N54" s="46">
        <v>-99.09</v>
      </c>
      <c r="O54" s="46">
        <v>17.696999999999999</v>
      </c>
    </row>
    <row r="55" spans="2:15" ht="13" x14ac:dyDescent="0.15">
      <c r="B55" s="46">
        <v>54</v>
      </c>
      <c r="D55" s="46">
        <v>6.3079999999999998</v>
      </c>
      <c r="E55" s="46">
        <v>49.777000000000001</v>
      </c>
      <c r="F55" s="46">
        <v>8.7439999999999998</v>
      </c>
      <c r="G55" s="46">
        <v>248.79499999999999</v>
      </c>
      <c r="H55" s="46">
        <v>31.97</v>
      </c>
      <c r="I55" s="46">
        <v>298.08</v>
      </c>
      <c r="J55" s="46">
        <v>0</v>
      </c>
      <c r="K55" s="46">
        <v>0</v>
      </c>
      <c r="L55" s="46">
        <v>0</v>
      </c>
      <c r="M55" s="46">
        <v>0</v>
      </c>
      <c r="N55" s="46">
        <v>-97.667000000000002</v>
      </c>
      <c r="O55" s="46">
        <v>18.087</v>
      </c>
    </row>
    <row r="56" spans="2:15" ht="13" x14ac:dyDescent="0.15">
      <c r="B56" s="46">
        <v>55</v>
      </c>
      <c r="D56" s="46">
        <v>6.4269999999999996</v>
      </c>
      <c r="E56" s="46">
        <v>45.128999999999998</v>
      </c>
      <c r="F56" s="46">
        <v>9.8179999999999996</v>
      </c>
      <c r="G56" s="46">
        <v>200.554</v>
      </c>
      <c r="H56" s="46">
        <v>33.119999999999997</v>
      </c>
      <c r="I56" s="46">
        <v>296.7</v>
      </c>
      <c r="J56" s="46">
        <v>0</v>
      </c>
      <c r="K56" s="46">
        <v>0</v>
      </c>
      <c r="L56" s="46">
        <v>0</v>
      </c>
      <c r="M56" s="46">
        <v>0</v>
      </c>
      <c r="N56" s="46">
        <v>-4.3159999999999998</v>
      </c>
      <c r="O56" s="46">
        <v>18.452000000000002</v>
      </c>
    </row>
    <row r="57" spans="2:15" ht="13" x14ac:dyDescent="0.15">
      <c r="B57" s="46">
        <v>56</v>
      </c>
      <c r="D57" s="46">
        <v>6.665</v>
      </c>
      <c r="E57" s="46">
        <v>30.04</v>
      </c>
      <c r="F57" s="46">
        <v>10.092000000000001</v>
      </c>
      <c r="G57" s="46">
        <v>85.477000000000004</v>
      </c>
      <c r="H57" s="46">
        <v>64.17</v>
      </c>
      <c r="I57" s="46">
        <v>297.16000000000003</v>
      </c>
      <c r="J57" s="46">
        <v>0</v>
      </c>
      <c r="K57" s="46">
        <v>0</v>
      </c>
      <c r="L57" s="46">
        <v>0</v>
      </c>
      <c r="M57" s="46">
        <v>0</v>
      </c>
      <c r="N57" s="46">
        <v>-2.0830000000000002</v>
      </c>
      <c r="O57" s="46">
        <v>18.866</v>
      </c>
    </row>
    <row r="58" spans="2:15" ht="13" x14ac:dyDescent="0.15">
      <c r="B58" s="46">
        <v>57</v>
      </c>
      <c r="D58" s="46">
        <v>6.665</v>
      </c>
      <c r="E58" s="46">
        <v>41.674999999999997</v>
      </c>
      <c r="F58" s="46">
        <v>8.984</v>
      </c>
      <c r="G58" s="46">
        <v>196.47499999999999</v>
      </c>
      <c r="H58" s="46">
        <v>63.94</v>
      </c>
      <c r="I58" s="46">
        <v>295.77999999999997</v>
      </c>
      <c r="J58" s="46">
        <v>0</v>
      </c>
      <c r="K58" s="46">
        <v>0</v>
      </c>
      <c r="L58" s="46">
        <v>0</v>
      </c>
      <c r="M58" s="46">
        <v>0</v>
      </c>
      <c r="N58" s="46">
        <v>-98.427000000000007</v>
      </c>
      <c r="O58" s="46">
        <v>19.061</v>
      </c>
    </row>
    <row r="59" spans="2:15" ht="13" x14ac:dyDescent="0.15">
      <c r="B59" s="46">
        <v>58</v>
      </c>
      <c r="D59" s="46">
        <v>7.2610000000000001</v>
      </c>
      <c r="E59" s="46">
        <v>33.383000000000003</v>
      </c>
      <c r="F59" s="46">
        <v>9</v>
      </c>
      <c r="G59" s="46">
        <v>95</v>
      </c>
      <c r="H59" s="46">
        <v>97.75</v>
      </c>
      <c r="I59" s="46">
        <v>296.01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20.7</v>
      </c>
    </row>
    <row r="60" spans="2:15" ht="13" x14ac:dyDescent="0.15">
      <c r="B60" s="46">
        <v>59</v>
      </c>
      <c r="D60" s="46">
        <v>7.141</v>
      </c>
      <c r="E60" s="46">
        <v>38.296999999999997</v>
      </c>
      <c r="F60" s="46">
        <v>9.8079999999999998</v>
      </c>
      <c r="G60" s="46">
        <v>125.423</v>
      </c>
      <c r="H60" s="46">
        <v>98.21</v>
      </c>
      <c r="I60" s="46">
        <v>295.08999999999997</v>
      </c>
      <c r="J60" s="46">
        <v>0</v>
      </c>
      <c r="K60" s="46">
        <v>0</v>
      </c>
      <c r="L60" s="46">
        <v>0</v>
      </c>
      <c r="M60" s="46">
        <v>0</v>
      </c>
      <c r="N60" s="46">
        <v>-90.988</v>
      </c>
      <c r="O60" s="46">
        <v>20.245000000000001</v>
      </c>
    </row>
    <row r="61" spans="2:15" ht="13" x14ac:dyDescent="0.15">
      <c r="B61" s="46">
        <v>60</v>
      </c>
      <c r="D61" s="46">
        <v>6.1890000000000001</v>
      </c>
      <c r="E61" s="46">
        <v>35.917000000000002</v>
      </c>
      <c r="F61" s="46">
        <v>10.294</v>
      </c>
      <c r="G61" s="46">
        <v>126.706</v>
      </c>
      <c r="H61" s="46">
        <v>130.63999999999999</v>
      </c>
      <c r="I61" s="46">
        <v>294.63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17.48</v>
      </c>
    </row>
    <row r="62" spans="2:15" ht="13" x14ac:dyDescent="0.15">
      <c r="B62" s="46">
        <v>61</v>
      </c>
      <c r="D62" s="46">
        <v>6.7839999999999998</v>
      </c>
      <c r="E62" s="46">
        <v>34.680999999999997</v>
      </c>
      <c r="F62" s="46">
        <v>8.4600000000000009</v>
      </c>
      <c r="G62" s="46">
        <v>99.864999999999995</v>
      </c>
      <c r="H62" s="46">
        <v>131.33000000000001</v>
      </c>
      <c r="I62" s="46">
        <v>294.17</v>
      </c>
      <c r="J62" s="46">
        <v>0</v>
      </c>
      <c r="K62" s="46">
        <v>0</v>
      </c>
      <c r="L62" s="46">
        <v>0</v>
      </c>
      <c r="M62" s="46">
        <v>0</v>
      </c>
      <c r="N62" s="46">
        <v>-94.085999999999999</v>
      </c>
      <c r="O62" s="46">
        <v>19.369</v>
      </c>
    </row>
    <row r="63" spans="2:15" ht="13" x14ac:dyDescent="0.15">
      <c r="B63" s="46">
        <v>62</v>
      </c>
      <c r="D63" s="46">
        <v>6.07</v>
      </c>
      <c r="E63" s="46">
        <v>46.289000000000001</v>
      </c>
      <c r="F63" s="46">
        <v>8.1790000000000003</v>
      </c>
      <c r="G63" s="46">
        <v>253.96600000000001</v>
      </c>
      <c r="H63" s="46">
        <v>35.880000000000003</v>
      </c>
      <c r="I63" s="46">
        <v>297.39</v>
      </c>
      <c r="J63" s="46">
        <v>0</v>
      </c>
      <c r="K63" s="46">
        <v>0</v>
      </c>
      <c r="L63" s="46">
        <v>0</v>
      </c>
      <c r="M63" s="46">
        <v>0</v>
      </c>
      <c r="N63" s="46">
        <v>-95.825999999999993</v>
      </c>
      <c r="O63" s="46">
        <v>17.119</v>
      </c>
    </row>
    <row r="64" spans="2:15" ht="13" x14ac:dyDescent="0.15">
      <c r="B64" s="46">
        <v>63</v>
      </c>
      <c r="D64" s="46">
        <v>6.4269999999999996</v>
      </c>
      <c r="E64" s="46">
        <v>36.348999999999997</v>
      </c>
      <c r="F64" s="46">
        <v>9.4529999999999994</v>
      </c>
      <c r="G64" s="46">
        <v>126.26300000000001</v>
      </c>
      <c r="H64" s="46">
        <v>36.57</v>
      </c>
      <c r="I64" s="46">
        <v>297.39</v>
      </c>
      <c r="J64" s="46">
        <v>0</v>
      </c>
      <c r="K64" s="46">
        <v>0</v>
      </c>
      <c r="L64" s="46">
        <v>0</v>
      </c>
      <c r="M64" s="46">
        <v>0</v>
      </c>
      <c r="N64" s="46">
        <v>-9.8190000000000008</v>
      </c>
      <c r="O64" s="46">
        <v>18.227</v>
      </c>
    </row>
    <row r="65" spans="1:26" ht="13" x14ac:dyDescent="0.15">
      <c r="B65" s="46">
        <v>64</v>
      </c>
      <c r="D65" s="46">
        <v>6.4269999999999996</v>
      </c>
      <c r="E65" s="46">
        <v>35.207999999999998</v>
      </c>
      <c r="F65" s="46">
        <v>8.0869999999999997</v>
      </c>
      <c r="G65" s="46">
        <v>125.34099999999999</v>
      </c>
      <c r="H65" s="46">
        <v>67.849999999999994</v>
      </c>
      <c r="I65" s="46">
        <v>296.47000000000003</v>
      </c>
      <c r="J65" s="46">
        <v>0</v>
      </c>
      <c r="K65" s="46">
        <v>0</v>
      </c>
      <c r="L65" s="46">
        <v>0</v>
      </c>
      <c r="M65" s="46">
        <v>0</v>
      </c>
      <c r="N65" s="46">
        <v>-10.885999999999999</v>
      </c>
      <c r="O65" s="46">
        <v>18.227</v>
      </c>
    </row>
    <row r="66" spans="1:26" ht="13" x14ac:dyDescent="0.15">
      <c r="B66" s="46">
        <v>65</v>
      </c>
      <c r="D66" s="46">
        <v>6.5460000000000003</v>
      </c>
      <c r="E66" s="46">
        <v>42.100999999999999</v>
      </c>
      <c r="F66" s="46">
        <v>8.7390000000000008</v>
      </c>
      <c r="G66" s="46">
        <v>208.84</v>
      </c>
      <c r="H66" s="46">
        <v>69</v>
      </c>
      <c r="I66" s="46">
        <v>295.55</v>
      </c>
      <c r="J66" s="46">
        <v>0</v>
      </c>
      <c r="K66" s="46">
        <v>0</v>
      </c>
      <c r="L66" s="46">
        <v>0</v>
      </c>
      <c r="M66" s="46">
        <v>0</v>
      </c>
      <c r="N66" s="46">
        <v>-119.876</v>
      </c>
      <c r="O66" s="46">
        <v>18.542999999999999</v>
      </c>
    </row>
    <row r="67" spans="1:26" ht="13" x14ac:dyDescent="0.15">
      <c r="B67" s="46">
        <v>66</v>
      </c>
      <c r="D67" s="46">
        <v>6.3079999999999998</v>
      </c>
      <c r="E67" s="46">
        <v>33.106000000000002</v>
      </c>
      <c r="F67" s="46">
        <v>8.1280000000000001</v>
      </c>
      <c r="G67" s="46">
        <v>94.632000000000005</v>
      </c>
      <c r="H67" s="46">
        <v>99.13</v>
      </c>
      <c r="I67" s="46">
        <v>295.08999999999997</v>
      </c>
      <c r="J67" s="46">
        <v>0</v>
      </c>
      <c r="K67" s="46">
        <v>0</v>
      </c>
      <c r="L67" s="46">
        <v>0</v>
      </c>
      <c r="M67" s="46">
        <v>0</v>
      </c>
      <c r="N67" s="46">
        <v>-92.203000000000003</v>
      </c>
      <c r="O67" s="46">
        <v>17.946000000000002</v>
      </c>
    </row>
    <row r="68" spans="1:26" ht="13" x14ac:dyDescent="0.15">
      <c r="B68" s="46">
        <v>67</v>
      </c>
      <c r="D68" s="46">
        <v>6.665</v>
      </c>
      <c r="E68" s="46">
        <v>35.433999999999997</v>
      </c>
      <c r="F68" s="46">
        <v>8.7089999999999996</v>
      </c>
      <c r="G68" s="46">
        <v>120.828</v>
      </c>
      <c r="H68" s="46">
        <v>98.21</v>
      </c>
      <c r="I68" s="46">
        <v>295.77999999999997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18.86</v>
      </c>
    </row>
    <row r="69" spans="1:26" ht="13" x14ac:dyDescent="0.15">
      <c r="B69" s="46">
        <v>68</v>
      </c>
      <c r="D69" s="46">
        <v>6.3079999999999998</v>
      </c>
      <c r="E69" s="46">
        <v>41.286999999999999</v>
      </c>
      <c r="F69" s="46">
        <v>9</v>
      </c>
      <c r="G69" s="46">
        <v>155.22200000000001</v>
      </c>
      <c r="H69" s="46">
        <v>143.29</v>
      </c>
      <c r="I69" s="46">
        <v>294.39999999999998</v>
      </c>
      <c r="J69" s="46">
        <v>0</v>
      </c>
      <c r="K69" s="46">
        <v>0</v>
      </c>
      <c r="L69" s="46">
        <v>0</v>
      </c>
      <c r="M69" s="46">
        <v>0</v>
      </c>
      <c r="N69" s="46">
        <v>0</v>
      </c>
      <c r="O69" s="46">
        <v>17.940000000000001</v>
      </c>
    </row>
    <row r="70" spans="1:26" ht="13" x14ac:dyDescent="0.15">
      <c r="B70" s="46">
        <v>69</v>
      </c>
      <c r="D70" s="46">
        <v>6.9029999999999996</v>
      </c>
      <c r="E70" s="46">
        <v>40.850999999999999</v>
      </c>
      <c r="F70" s="46">
        <v>8.9689999999999994</v>
      </c>
      <c r="G70" s="46">
        <v>176.798</v>
      </c>
      <c r="H70" s="46">
        <v>142.37</v>
      </c>
      <c r="I70" s="46">
        <v>293.48</v>
      </c>
      <c r="J70" s="46">
        <v>0</v>
      </c>
      <c r="K70" s="46">
        <v>0</v>
      </c>
      <c r="L70" s="46">
        <v>0</v>
      </c>
      <c r="M70" s="46">
        <v>0</v>
      </c>
      <c r="N70" s="46">
        <v>-99.13</v>
      </c>
      <c r="O70" s="46">
        <v>19.585999999999999</v>
      </c>
    </row>
    <row r="71" spans="1:26" ht="13" x14ac:dyDescent="0.15">
      <c r="B71" s="46">
        <v>70</v>
      </c>
      <c r="D71" s="46">
        <v>6.3079999999999998</v>
      </c>
      <c r="E71" s="46">
        <v>36.659999999999997</v>
      </c>
      <c r="F71" s="46">
        <v>8</v>
      </c>
      <c r="G71" s="46">
        <v>125</v>
      </c>
      <c r="H71" s="46">
        <v>182.85</v>
      </c>
      <c r="I71" s="46">
        <v>293.59500000000003</v>
      </c>
      <c r="J71" s="46">
        <v>0</v>
      </c>
      <c r="K71" s="46">
        <v>0</v>
      </c>
      <c r="L71" s="46">
        <v>0</v>
      </c>
      <c r="M71" s="46">
        <v>0</v>
      </c>
      <c r="N71" s="46">
        <v>0</v>
      </c>
      <c r="O71" s="46">
        <v>17.940000000000001</v>
      </c>
    </row>
    <row r="72" spans="1:26" ht="13" x14ac:dyDescent="0.15">
      <c r="B72" s="46">
        <v>71</v>
      </c>
      <c r="D72" s="46">
        <v>6.9029999999999996</v>
      </c>
      <c r="E72" s="46">
        <v>42.061</v>
      </c>
      <c r="F72" s="46">
        <v>9.17</v>
      </c>
      <c r="G72" s="46">
        <v>178.32900000000001</v>
      </c>
      <c r="H72" s="46">
        <v>183.08</v>
      </c>
      <c r="I72" s="46">
        <v>293.25</v>
      </c>
      <c r="J72" s="46">
        <v>0</v>
      </c>
      <c r="K72" s="46">
        <v>0</v>
      </c>
      <c r="L72" s="46">
        <v>0</v>
      </c>
      <c r="M72" s="46">
        <v>0</v>
      </c>
      <c r="N72" s="46">
        <v>-93.013000000000005</v>
      </c>
      <c r="O72" s="46">
        <v>19.800999999999998</v>
      </c>
    </row>
    <row r="73" spans="1:26" ht="13" x14ac:dyDescent="0.15">
      <c r="B73" s="46">
        <v>72</v>
      </c>
      <c r="C73" s="46" t="s">
        <v>65</v>
      </c>
      <c r="D73" s="46">
        <v>6.3049999999999997</v>
      </c>
      <c r="E73" s="46">
        <v>42.177999999999997</v>
      </c>
      <c r="F73" s="46">
        <v>9.5259999999999998</v>
      </c>
      <c r="G73" s="46">
        <v>162.922</v>
      </c>
      <c r="H73" s="46">
        <v>106.509</v>
      </c>
      <c r="I73" s="46">
        <v>295.35599999999999</v>
      </c>
      <c r="J73" s="46">
        <v>0</v>
      </c>
      <c r="K73" s="46">
        <v>0</v>
      </c>
      <c r="L73" s="46">
        <v>0</v>
      </c>
      <c r="M73" s="46">
        <v>0</v>
      </c>
      <c r="N73" s="46">
        <v>-45.746000000000002</v>
      </c>
      <c r="O73" s="46">
        <v>17.933</v>
      </c>
    </row>
    <row r="74" spans="1:26" ht="13" x14ac:dyDescent="0.15">
      <c r="B74" s="46">
        <v>73</v>
      </c>
      <c r="C74" s="46" t="s">
        <v>76</v>
      </c>
      <c r="D74" s="46">
        <v>0.437</v>
      </c>
      <c r="E74" s="46">
        <v>6.3559999999999999</v>
      </c>
      <c r="F74" s="46">
        <v>1.2649999999999999</v>
      </c>
      <c r="G74" s="46">
        <v>52.347999999999999</v>
      </c>
      <c r="H74" s="46">
        <v>58.331000000000003</v>
      </c>
      <c r="I74" s="46">
        <v>1.589</v>
      </c>
      <c r="J74" s="46">
        <v>0</v>
      </c>
      <c r="K74" s="46">
        <v>0</v>
      </c>
      <c r="L74" s="46">
        <v>0</v>
      </c>
      <c r="M74" s="46">
        <v>0</v>
      </c>
      <c r="N74" s="46">
        <v>46.947000000000003</v>
      </c>
      <c r="O74" s="46">
        <v>1.268</v>
      </c>
    </row>
    <row r="75" spans="1:26" ht="13" x14ac:dyDescent="0.15">
      <c r="B75" s="46">
        <v>74</v>
      </c>
      <c r="C75" s="46" t="s">
        <v>66</v>
      </c>
      <c r="D75" s="46">
        <v>5.3559999999999999</v>
      </c>
      <c r="E75" s="46">
        <v>30.04</v>
      </c>
      <c r="F75" s="46">
        <v>7</v>
      </c>
      <c r="G75" s="46">
        <v>85.477000000000004</v>
      </c>
      <c r="H75" s="46">
        <v>10.35</v>
      </c>
      <c r="I75" s="46">
        <v>291.35199999999998</v>
      </c>
      <c r="J75" s="46">
        <v>0</v>
      </c>
      <c r="K75" s="46">
        <v>0</v>
      </c>
      <c r="L75" s="46">
        <v>0</v>
      </c>
      <c r="M75" s="46">
        <v>0</v>
      </c>
      <c r="N75" s="46">
        <v>-119.876</v>
      </c>
      <c r="O75" s="46">
        <v>15.18</v>
      </c>
    </row>
    <row r="76" spans="1:26" ht="13" x14ac:dyDescent="0.15">
      <c r="B76" s="46">
        <v>75</v>
      </c>
      <c r="C76" s="46" t="s">
        <v>67</v>
      </c>
      <c r="D76" s="46">
        <v>7.2610000000000001</v>
      </c>
      <c r="E76" s="46">
        <v>61.119</v>
      </c>
      <c r="F76" s="46">
        <v>12.939</v>
      </c>
      <c r="G76" s="46">
        <v>255</v>
      </c>
      <c r="H76" s="46">
        <v>216.48699999999999</v>
      </c>
      <c r="I76" s="46">
        <v>298.08</v>
      </c>
      <c r="J76" s="46">
        <v>0</v>
      </c>
      <c r="K76" s="46">
        <v>0</v>
      </c>
      <c r="L76" s="46">
        <v>0</v>
      </c>
      <c r="M76" s="46">
        <v>0</v>
      </c>
      <c r="N76" s="46">
        <v>49.634999999999998</v>
      </c>
      <c r="O76" s="46">
        <v>20.704999999999998</v>
      </c>
    </row>
    <row r="79" spans="1:26" ht="13" x14ac:dyDescent="0.15">
      <c r="C79" s="46" t="s">
        <v>103</v>
      </c>
    </row>
    <row r="80" spans="1:26" ht="13" x14ac:dyDescent="0.15">
      <c r="A80" s="53"/>
      <c r="B80" s="53"/>
      <c r="C80" s="54" t="s">
        <v>104</v>
      </c>
      <c r="D80" s="53"/>
      <c r="E80" s="54" t="s">
        <v>105</v>
      </c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3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3" x14ac:dyDescent="0.15">
      <c r="A82" s="53"/>
      <c r="B82" s="54">
        <v>1</v>
      </c>
      <c r="C82" s="53"/>
      <c r="D82" s="54">
        <v>120</v>
      </c>
      <c r="E82" s="54">
        <v>55.494999999999997</v>
      </c>
      <c r="F82" s="54">
        <v>9.1850000000000005</v>
      </c>
      <c r="G82" s="54">
        <v>104.58799999999999</v>
      </c>
      <c r="H82" s="54">
        <v>154.5</v>
      </c>
      <c r="I82" s="54">
        <v>864.5</v>
      </c>
      <c r="J82" s="54">
        <v>0</v>
      </c>
      <c r="K82" s="54">
        <v>0</v>
      </c>
      <c r="L82" s="54">
        <v>0</v>
      </c>
      <c r="M82" s="54">
        <v>0</v>
      </c>
      <c r="N82" s="54">
        <v>-0.48099999999999998</v>
      </c>
      <c r="O82" s="54">
        <v>119.004</v>
      </c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3" x14ac:dyDescent="0.15">
      <c r="A83" s="53"/>
      <c r="B83" s="54">
        <v>2</v>
      </c>
      <c r="C83" s="53"/>
      <c r="D83" s="54">
        <v>117</v>
      </c>
      <c r="E83" s="54">
        <v>55.95</v>
      </c>
      <c r="F83" s="54">
        <v>11.552</v>
      </c>
      <c r="G83" s="54">
        <v>103.13800000000001</v>
      </c>
      <c r="H83" s="54">
        <v>217</v>
      </c>
      <c r="I83" s="54">
        <v>855</v>
      </c>
      <c r="J83" s="54">
        <v>0</v>
      </c>
      <c r="K83" s="54">
        <v>0</v>
      </c>
      <c r="L83" s="54">
        <v>0</v>
      </c>
      <c r="M83" s="54">
        <v>0</v>
      </c>
      <c r="N83" s="54">
        <v>0.98799999999999999</v>
      </c>
      <c r="O83" s="54">
        <v>116.017</v>
      </c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3" x14ac:dyDescent="0.15">
      <c r="A84" s="53"/>
      <c r="B84" s="54">
        <v>3</v>
      </c>
      <c r="C84" s="53"/>
      <c r="D84" s="54">
        <v>112</v>
      </c>
      <c r="E84" s="54">
        <v>55.616999999999997</v>
      </c>
      <c r="F84" s="54">
        <v>11.404999999999999</v>
      </c>
      <c r="G84" s="54">
        <v>105.892</v>
      </c>
      <c r="H84" s="54">
        <v>272.5</v>
      </c>
      <c r="I84" s="54">
        <v>864.5</v>
      </c>
      <c r="J84" s="54">
        <v>0</v>
      </c>
      <c r="K84" s="54">
        <v>0</v>
      </c>
      <c r="L84" s="54">
        <v>0</v>
      </c>
      <c r="M84" s="54">
        <v>0</v>
      </c>
      <c r="N84" s="54">
        <v>4.6349999999999998</v>
      </c>
      <c r="O84" s="54">
        <v>111.364</v>
      </c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3" x14ac:dyDescent="0.15">
      <c r="A85" s="53"/>
      <c r="B85" s="54">
        <v>4</v>
      </c>
      <c r="C85" s="53"/>
      <c r="D85" s="54">
        <v>106</v>
      </c>
      <c r="E85" s="54">
        <v>61.631</v>
      </c>
      <c r="F85" s="54">
        <v>10.581</v>
      </c>
      <c r="G85" s="54">
        <v>217.37100000000001</v>
      </c>
      <c r="H85" s="54">
        <v>326.5</v>
      </c>
      <c r="I85" s="54">
        <v>856</v>
      </c>
      <c r="J85" s="54">
        <v>0</v>
      </c>
      <c r="K85" s="54">
        <v>0</v>
      </c>
      <c r="L85" s="54">
        <v>0</v>
      </c>
      <c r="M85" s="54">
        <v>0</v>
      </c>
      <c r="N85" s="54">
        <v>1.091</v>
      </c>
      <c r="O85" s="54">
        <v>105.01900000000001</v>
      </c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3" x14ac:dyDescent="0.15">
      <c r="A86" s="53"/>
      <c r="B86" s="54">
        <v>5</v>
      </c>
      <c r="C86" s="53"/>
      <c r="D86" s="54">
        <v>109</v>
      </c>
      <c r="E86" s="54">
        <v>56.265999999999998</v>
      </c>
      <c r="F86" s="54">
        <v>10.926</v>
      </c>
      <c r="G86" s="54">
        <v>120.889</v>
      </c>
      <c r="H86" s="54">
        <v>382</v>
      </c>
      <c r="I86" s="54">
        <v>859.5</v>
      </c>
      <c r="J86" s="54">
        <v>0</v>
      </c>
      <c r="K86" s="54">
        <v>0</v>
      </c>
      <c r="L86" s="54">
        <v>0</v>
      </c>
      <c r="M86" s="54">
        <v>0</v>
      </c>
      <c r="N86" s="54">
        <v>3.7080000000000002</v>
      </c>
      <c r="O86" s="54">
        <v>108.227</v>
      </c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3" x14ac:dyDescent="0.15">
      <c r="A87" s="53"/>
      <c r="B87" s="54">
        <v>6</v>
      </c>
      <c r="C87" s="53"/>
      <c r="D87" s="54">
        <v>91</v>
      </c>
      <c r="E87" s="54">
        <v>56.145000000000003</v>
      </c>
      <c r="F87" s="54">
        <v>9</v>
      </c>
      <c r="G87" s="54">
        <v>163.15</v>
      </c>
      <c r="H87" s="54">
        <v>481</v>
      </c>
      <c r="I87" s="54">
        <v>854.25</v>
      </c>
      <c r="J87" s="54">
        <v>0</v>
      </c>
      <c r="K87" s="54">
        <v>0</v>
      </c>
      <c r="L87" s="54">
        <v>0</v>
      </c>
      <c r="M87" s="54">
        <v>0</v>
      </c>
      <c r="N87" s="54">
        <v>2.5449999999999999</v>
      </c>
      <c r="O87" s="54">
        <v>90.111999999999995</v>
      </c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3" x14ac:dyDescent="0.15">
      <c r="A88" s="53"/>
      <c r="B88" s="54">
        <v>7</v>
      </c>
      <c r="C88" s="53"/>
      <c r="D88" s="54">
        <v>108</v>
      </c>
      <c r="E88" s="54">
        <v>48.478999999999999</v>
      </c>
      <c r="F88" s="54">
        <v>9.0090000000000003</v>
      </c>
      <c r="G88" s="54">
        <v>87.822000000000003</v>
      </c>
      <c r="H88" s="54">
        <v>519.5</v>
      </c>
      <c r="I88" s="54">
        <v>858.5</v>
      </c>
      <c r="J88" s="54">
        <v>0</v>
      </c>
      <c r="K88" s="54">
        <v>0</v>
      </c>
      <c r="L88" s="54">
        <v>0</v>
      </c>
      <c r="M88" s="54">
        <v>0</v>
      </c>
      <c r="N88" s="54">
        <v>1.6060000000000001</v>
      </c>
      <c r="O88" s="54">
        <v>107.042</v>
      </c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3" x14ac:dyDescent="0.15">
      <c r="A89" s="53"/>
      <c r="B89" s="54">
        <v>8</v>
      </c>
      <c r="C89" s="53"/>
      <c r="D89" s="54">
        <v>116</v>
      </c>
      <c r="E89" s="54">
        <v>59.213000000000001</v>
      </c>
      <c r="F89" s="54">
        <v>9.6479999999999997</v>
      </c>
      <c r="G89" s="54">
        <v>230.10499999999999</v>
      </c>
      <c r="H89" s="54">
        <v>439.66699999999997</v>
      </c>
      <c r="I89" s="54">
        <v>851.33299999999997</v>
      </c>
      <c r="J89" s="54">
        <v>0</v>
      </c>
      <c r="K89" s="54">
        <v>0</v>
      </c>
      <c r="L89" s="54">
        <v>0</v>
      </c>
      <c r="M89" s="54">
        <v>0</v>
      </c>
      <c r="N89" s="54">
        <v>1.992</v>
      </c>
      <c r="O89" s="54">
        <v>114.736</v>
      </c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3" x14ac:dyDescent="0.15">
      <c r="A90" s="53"/>
      <c r="B90" s="54">
        <v>9</v>
      </c>
      <c r="C90" s="53"/>
      <c r="D90" s="54">
        <v>122</v>
      </c>
      <c r="E90" s="54">
        <v>53.158999999999999</v>
      </c>
      <c r="F90" s="54">
        <v>10.401999999999999</v>
      </c>
      <c r="G90" s="54">
        <v>111.667</v>
      </c>
      <c r="H90" s="54">
        <v>495.66699999999997</v>
      </c>
      <c r="I90" s="54">
        <v>856.66700000000003</v>
      </c>
      <c r="J90" s="54">
        <v>0</v>
      </c>
      <c r="K90" s="54">
        <v>0</v>
      </c>
      <c r="L90" s="54">
        <v>0</v>
      </c>
      <c r="M90" s="54">
        <v>0</v>
      </c>
      <c r="N90" s="54">
        <v>5.7110000000000003</v>
      </c>
      <c r="O90" s="54">
        <v>120.599</v>
      </c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3" x14ac:dyDescent="0.15">
      <c r="A91" s="53"/>
      <c r="B91" s="54">
        <v>10</v>
      </c>
      <c r="C91" s="53"/>
      <c r="D91" s="54">
        <v>109</v>
      </c>
      <c r="E91" s="54">
        <v>51.593000000000004</v>
      </c>
      <c r="F91" s="54">
        <v>9</v>
      </c>
      <c r="G91" s="54">
        <v>149.667</v>
      </c>
      <c r="H91" s="54">
        <v>548.33299999999997</v>
      </c>
      <c r="I91" s="54">
        <v>848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108</v>
      </c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3" x14ac:dyDescent="0.15">
      <c r="A92" s="53"/>
      <c r="B92" s="54">
        <v>11</v>
      </c>
      <c r="C92" s="53"/>
      <c r="D92" s="54">
        <v>107</v>
      </c>
      <c r="E92" s="54">
        <v>50.542000000000002</v>
      </c>
      <c r="F92" s="54">
        <v>9.6639999999999997</v>
      </c>
      <c r="G92" s="54">
        <v>101.29900000000001</v>
      </c>
      <c r="H92" s="54">
        <v>603</v>
      </c>
      <c r="I92" s="54">
        <v>854</v>
      </c>
      <c r="J92" s="54">
        <v>0</v>
      </c>
      <c r="K92" s="54">
        <v>0</v>
      </c>
      <c r="L92" s="54">
        <v>0</v>
      </c>
      <c r="M92" s="54">
        <v>0</v>
      </c>
      <c r="N92" s="54">
        <v>3.8140000000000001</v>
      </c>
      <c r="O92" s="54">
        <v>105.544</v>
      </c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3" x14ac:dyDescent="0.15">
      <c r="A93" s="53"/>
      <c r="B93" s="54">
        <v>12</v>
      </c>
      <c r="C93" s="53"/>
      <c r="D93" s="54">
        <v>129</v>
      </c>
      <c r="E93" s="54">
        <v>49.353999999999999</v>
      </c>
      <c r="F93" s="54">
        <v>9.2029999999999994</v>
      </c>
      <c r="G93" s="54">
        <v>76.843999999999994</v>
      </c>
      <c r="H93" s="54">
        <v>74</v>
      </c>
      <c r="I93" s="54">
        <v>867</v>
      </c>
      <c r="J93" s="54">
        <v>0</v>
      </c>
      <c r="K93" s="54">
        <v>0</v>
      </c>
      <c r="L93" s="54">
        <v>0</v>
      </c>
      <c r="M93" s="54">
        <v>0</v>
      </c>
      <c r="N93" s="54">
        <v>0.89500000000000002</v>
      </c>
      <c r="O93" s="54">
        <v>128.01599999999999</v>
      </c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3" x14ac:dyDescent="0.15">
      <c r="A94" s="53"/>
      <c r="B94" s="54">
        <v>13</v>
      </c>
      <c r="C94" s="53"/>
      <c r="D94" s="54">
        <v>131</v>
      </c>
      <c r="E94" s="54">
        <v>53.869</v>
      </c>
      <c r="F94" s="54">
        <v>10.308</v>
      </c>
      <c r="G94" s="54">
        <v>122.23099999999999</v>
      </c>
      <c r="H94" s="54">
        <v>129</v>
      </c>
      <c r="I94" s="54">
        <v>859</v>
      </c>
      <c r="J94" s="54">
        <v>0</v>
      </c>
      <c r="K94" s="54">
        <v>0</v>
      </c>
      <c r="L94" s="54">
        <v>0</v>
      </c>
      <c r="M94" s="54">
        <v>0</v>
      </c>
      <c r="N94" s="54">
        <v>-4.399</v>
      </c>
      <c r="O94" s="54">
        <v>130.38399999999999</v>
      </c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3" x14ac:dyDescent="0.15">
      <c r="A95" s="53"/>
      <c r="B95" s="54">
        <v>14</v>
      </c>
      <c r="C95" s="53"/>
      <c r="D95" s="54">
        <v>111</v>
      </c>
      <c r="E95" s="54">
        <v>41.813000000000002</v>
      </c>
      <c r="F95" s="54">
        <v>8.7089999999999996</v>
      </c>
      <c r="G95" s="54">
        <v>80</v>
      </c>
      <c r="H95" s="54">
        <v>193</v>
      </c>
      <c r="I95" s="54">
        <v>871</v>
      </c>
      <c r="J95" s="54">
        <v>0</v>
      </c>
      <c r="K95" s="54">
        <v>0</v>
      </c>
      <c r="L95" s="54">
        <v>0</v>
      </c>
      <c r="M95" s="54">
        <v>0</v>
      </c>
      <c r="N95" s="54">
        <v>1.042</v>
      </c>
      <c r="O95" s="54">
        <v>110.018</v>
      </c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3" x14ac:dyDescent="0.15">
      <c r="A96" s="53"/>
      <c r="B96" s="54">
        <v>15</v>
      </c>
      <c r="C96" s="53"/>
      <c r="D96" s="54">
        <v>99</v>
      </c>
      <c r="E96" s="54">
        <v>50.445</v>
      </c>
      <c r="F96" s="54">
        <v>10.49</v>
      </c>
      <c r="G96" s="54">
        <v>135.26499999999999</v>
      </c>
      <c r="H96" s="54">
        <v>245</v>
      </c>
      <c r="I96" s="54">
        <v>854</v>
      </c>
      <c r="J96" s="54">
        <v>0</v>
      </c>
      <c r="K96" s="54">
        <v>0</v>
      </c>
      <c r="L96" s="54">
        <v>0</v>
      </c>
      <c r="M96" s="54">
        <v>0</v>
      </c>
      <c r="N96" s="54">
        <v>2.3370000000000002</v>
      </c>
      <c r="O96" s="54">
        <v>98.081999999999994</v>
      </c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3" x14ac:dyDescent="0.15">
      <c r="A97" s="53"/>
      <c r="B97" s="54">
        <v>16</v>
      </c>
      <c r="C97" s="53"/>
      <c r="D97" s="54">
        <v>72</v>
      </c>
      <c r="E97" s="54">
        <v>42.524999999999999</v>
      </c>
      <c r="F97" s="54">
        <v>9.6340000000000003</v>
      </c>
      <c r="G97" s="54">
        <v>141.90100000000001</v>
      </c>
      <c r="H97" s="54">
        <v>274.5</v>
      </c>
      <c r="I97" s="54">
        <v>858</v>
      </c>
      <c r="J97" s="54">
        <v>0</v>
      </c>
      <c r="K97" s="54">
        <v>0</v>
      </c>
      <c r="L97" s="54">
        <v>0</v>
      </c>
      <c r="M97" s="54">
        <v>0</v>
      </c>
      <c r="N97" s="54">
        <v>3.2250000000000001</v>
      </c>
      <c r="O97" s="54">
        <v>71.113</v>
      </c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3" x14ac:dyDescent="0.15">
      <c r="A98" s="53"/>
      <c r="B98" s="54">
        <v>17</v>
      </c>
      <c r="C98" s="53"/>
      <c r="D98" s="54">
        <v>67</v>
      </c>
      <c r="E98" s="54">
        <v>51.472000000000001</v>
      </c>
      <c r="F98" s="54">
        <v>9.0909999999999993</v>
      </c>
      <c r="G98" s="54">
        <v>203.97</v>
      </c>
      <c r="H98" s="54">
        <v>329</v>
      </c>
      <c r="I98" s="54">
        <v>855</v>
      </c>
      <c r="J98" s="54">
        <v>0</v>
      </c>
      <c r="K98" s="54">
        <v>0</v>
      </c>
      <c r="L98" s="54">
        <v>0</v>
      </c>
      <c r="M98" s="54">
        <v>0</v>
      </c>
      <c r="N98" s="54">
        <v>1.736</v>
      </c>
      <c r="O98" s="54">
        <v>66.03</v>
      </c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3" x14ac:dyDescent="0.15">
      <c r="A99" s="53"/>
      <c r="B99" s="54">
        <v>18</v>
      </c>
      <c r="C99" s="53"/>
      <c r="D99" s="54">
        <v>115</v>
      </c>
      <c r="E99" s="54">
        <v>55.045999999999999</v>
      </c>
      <c r="F99" s="54">
        <v>9.3160000000000007</v>
      </c>
      <c r="G99" s="54">
        <v>192.333</v>
      </c>
      <c r="H99" s="54">
        <v>361</v>
      </c>
      <c r="I99" s="54">
        <v>853</v>
      </c>
      <c r="J99" s="54">
        <v>0</v>
      </c>
      <c r="K99" s="54">
        <v>0</v>
      </c>
      <c r="L99" s="54">
        <v>0</v>
      </c>
      <c r="M99" s="54">
        <v>0</v>
      </c>
      <c r="N99" s="54">
        <v>1.0049999999999999</v>
      </c>
      <c r="O99" s="54">
        <v>114.018</v>
      </c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3" x14ac:dyDescent="0.15">
      <c r="A100" s="53"/>
      <c r="B100" s="54">
        <v>19</v>
      </c>
      <c r="C100" s="53"/>
      <c r="D100" s="54">
        <v>117</v>
      </c>
      <c r="E100" s="54">
        <v>49.054000000000002</v>
      </c>
      <c r="F100" s="54">
        <v>10</v>
      </c>
      <c r="G100" s="54">
        <v>88.414000000000001</v>
      </c>
      <c r="H100" s="54">
        <v>420</v>
      </c>
      <c r="I100" s="54">
        <v>858</v>
      </c>
      <c r="J100" s="54">
        <v>0</v>
      </c>
      <c r="K100" s="54">
        <v>0</v>
      </c>
      <c r="L100" s="54">
        <v>0</v>
      </c>
      <c r="M100" s="54">
        <v>0</v>
      </c>
      <c r="N100" s="54">
        <v>1.9750000000000001</v>
      </c>
      <c r="O100" s="54">
        <v>116.069</v>
      </c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3" x14ac:dyDescent="0.15">
      <c r="A101" s="53"/>
      <c r="B101" s="54">
        <v>20</v>
      </c>
      <c r="C101" s="53"/>
      <c r="D101" s="54">
        <v>103</v>
      </c>
      <c r="E101" s="54">
        <v>53.24</v>
      </c>
      <c r="F101" s="54">
        <v>9.2750000000000004</v>
      </c>
      <c r="G101" s="54">
        <v>151.529</v>
      </c>
      <c r="H101" s="54">
        <v>471</v>
      </c>
      <c r="I101" s="54">
        <v>852</v>
      </c>
      <c r="J101" s="54">
        <v>0</v>
      </c>
      <c r="K101" s="54">
        <v>0</v>
      </c>
      <c r="L101" s="54">
        <v>0</v>
      </c>
      <c r="M101" s="54">
        <v>0</v>
      </c>
      <c r="N101" s="54">
        <v>2.246</v>
      </c>
      <c r="O101" s="54">
        <v>102.078</v>
      </c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3" x14ac:dyDescent="0.15">
      <c r="A102" s="53"/>
      <c r="B102" s="54">
        <v>21</v>
      </c>
      <c r="C102" s="53"/>
      <c r="D102" s="54">
        <v>115</v>
      </c>
      <c r="E102" s="54">
        <v>52.183999999999997</v>
      </c>
      <c r="F102" s="54">
        <v>10.842000000000001</v>
      </c>
      <c r="G102" s="54">
        <v>127</v>
      </c>
      <c r="H102" s="54">
        <v>529</v>
      </c>
      <c r="I102" s="54">
        <v>851</v>
      </c>
      <c r="J102" s="54">
        <v>0</v>
      </c>
      <c r="K102" s="54">
        <v>0</v>
      </c>
      <c r="L102" s="54">
        <v>0</v>
      </c>
      <c r="M102" s="54">
        <v>0</v>
      </c>
      <c r="N102" s="54">
        <v>-1.0049999999999999</v>
      </c>
      <c r="O102" s="54">
        <v>114.018</v>
      </c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3" x14ac:dyDescent="0.15">
      <c r="A103" s="53"/>
      <c r="B103" s="54">
        <v>22</v>
      </c>
      <c r="C103" s="53"/>
      <c r="D103" s="54">
        <v>115</v>
      </c>
      <c r="E103" s="54">
        <v>55.884</v>
      </c>
      <c r="F103" s="54">
        <v>10.614000000000001</v>
      </c>
      <c r="G103" s="54">
        <v>140.50899999999999</v>
      </c>
      <c r="H103" s="54">
        <v>109</v>
      </c>
      <c r="I103" s="54">
        <v>856</v>
      </c>
      <c r="J103" s="54">
        <v>0</v>
      </c>
      <c r="K103" s="54">
        <v>0</v>
      </c>
      <c r="L103" s="54">
        <v>0</v>
      </c>
      <c r="M103" s="54">
        <v>0</v>
      </c>
      <c r="N103" s="54">
        <v>2.0099999999999998</v>
      </c>
      <c r="O103" s="54">
        <v>114.07</v>
      </c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3" x14ac:dyDescent="0.15">
      <c r="A104" s="53"/>
      <c r="B104" s="54">
        <v>23</v>
      </c>
      <c r="C104" s="53"/>
      <c r="D104" s="54">
        <v>121</v>
      </c>
      <c r="E104" s="54">
        <v>56.72</v>
      </c>
      <c r="F104" s="54">
        <v>9.4</v>
      </c>
      <c r="G104" s="54">
        <v>128.4</v>
      </c>
      <c r="H104" s="54">
        <v>170</v>
      </c>
      <c r="I104" s="54">
        <v>861</v>
      </c>
      <c r="J104" s="54">
        <v>0</v>
      </c>
      <c r="K104" s="54">
        <v>0</v>
      </c>
      <c r="L104" s="54">
        <v>0</v>
      </c>
      <c r="M104" s="54">
        <v>0</v>
      </c>
      <c r="N104" s="54">
        <v>0.95499999999999996</v>
      </c>
      <c r="O104" s="54">
        <v>120.017</v>
      </c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3" x14ac:dyDescent="0.15">
      <c r="A105" s="53"/>
      <c r="B105" s="54">
        <v>24</v>
      </c>
      <c r="C105" s="53"/>
      <c r="D105" s="54">
        <v>83</v>
      </c>
      <c r="E105" s="54">
        <v>46.366</v>
      </c>
      <c r="F105" s="54">
        <v>9.5120000000000005</v>
      </c>
      <c r="G105" s="54">
        <v>111.756</v>
      </c>
      <c r="H105" s="54">
        <v>211</v>
      </c>
      <c r="I105" s="54">
        <v>860</v>
      </c>
      <c r="J105" s="54">
        <v>0</v>
      </c>
      <c r="K105" s="54">
        <v>0</v>
      </c>
      <c r="L105" s="54">
        <v>0</v>
      </c>
      <c r="M105" s="54">
        <v>0</v>
      </c>
      <c r="N105" s="54">
        <v>5.5720000000000001</v>
      </c>
      <c r="O105" s="54">
        <v>82.388999999999996</v>
      </c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3" x14ac:dyDescent="0.15">
      <c r="A106" s="53"/>
      <c r="B106" s="54">
        <v>25</v>
      </c>
      <c r="C106" s="53"/>
      <c r="D106" s="54">
        <v>83</v>
      </c>
      <c r="E106" s="54">
        <v>52.820999999999998</v>
      </c>
      <c r="F106" s="54">
        <v>8.4390000000000001</v>
      </c>
      <c r="G106" s="54">
        <v>181.43899999999999</v>
      </c>
      <c r="H106" s="54">
        <v>259</v>
      </c>
      <c r="I106" s="54">
        <v>853</v>
      </c>
      <c r="J106" s="54">
        <v>0</v>
      </c>
      <c r="K106" s="54">
        <v>0</v>
      </c>
      <c r="L106" s="54">
        <v>0</v>
      </c>
      <c r="M106" s="54">
        <v>0</v>
      </c>
      <c r="N106" s="54">
        <v>-1.397</v>
      </c>
      <c r="O106" s="54">
        <v>82.024000000000001</v>
      </c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3" x14ac:dyDescent="0.15">
      <c r="A107" s="53"/>
      <c r="B107" s="54">
        <v>26</v>
      </c>
      <c r="C107" s="53"/>
      <c r="D107" s="54">
        <v>105</v>
      </c>
      <c r="E107" s="54">
        <v>62.780999999999999</v>
      </c>
      <c r="F107" s="54">
        <v>8</v>
      </c>
      <c r="G107" s="54">
        <v>252</v>
      </c>
      <c r="H107" s="54">
        <v>302</v>
      </c>
      <c r="I107" s="54">
        <v>856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104</v>
      </c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3" x14ac:dyDescent="0.15">
      <c r="A108" s="53"/>
      <c r="B108" s="54">
        <v>27</v>
      </c>
      <c r="C108" s="53"/>
      <c r="D108" s="54">
        <v>115</v>
      </c>
      <c r="E108" s="54">
        <v>55.582999999999998</v>
      </c>
      <c r="F108" s="54">
        <v>11</v>
      </c>
      <c r="G108" s="54">
        <v>139</v>
      </c>
      <c r="H108" s="54">
        <v>355</v>
      </c>
      <c r="I108" s="54">
        <v>856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114</v>
      </c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3" x14ac:dyDescent="0.15">
      <c r="A109" s="53"/>
      <c r="B109" s="54">
        <v>28</v>
      </c>
      <c r="C109" s="53"/>
      <c r="D109" s="54">
        <v>101</v>
      </c>
      <c r="E109" s="54">
        <v>53.848999999999997</v>
      </c>
      <c r="F109" s="54">
        <v>10.5</v>
      </c>
      <c r="G109" s="54">
        <v>166.4</v>
      </c>
      <c r="H109" s="54">
        <v>400</v>
      </c>
      <c r="I109" s="54">
        <v>853</v>
      </c>
      <c r="J109" s="54">
        <v>0</v>
      </c>
      <c r="K109" s="54">
        <v>0</v>
      </c>
      <c r="L109" s="54">
        <v>0</v>
      </c>
      <c r="M109" s="54">
        <v>0</v>
      </c>
      <c r="N109" s="54">
        <v>5.7110000000000003</v>
      </c>
      <c r="O109" s="54">
        <v>100.499</v>
      </c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3" x14ac:dyDescent="0.15">
      <c r="A110" s="53"/>
      <c r="B110" s="54">
        <v>29</v>
      </c>
      <c r="C110" s="53"/>
      <c r="D110" s="54">
        <v>79</v>
      </c>
      <c r="E110" s="54">
        <v>57.378</v>
      </c>
      <c r="F110" s="54">
        <v>8.4250000000000007</v>
      </c>
      <c r="G110" s="54">
        <v>241.41900000000001</v>
      </c>
      <c r="H110" s="54">
        <v>112.413</v>
      </c>
      <c r="I110" s="54">
        <v>861.52</v>
      </c>
      <c r="J110" s="54">
        <v>0</v>
      </c>
      <c r="K110" s="54">
        <v>0</v>
      </c>
      <c r="L110" s="54">
        <v>0</v>
      </c>
      <c r="M110" s="54">
        <v>0</v>
      </c>
      <c r="N110" s="54">
        <v>-2.9359999999999999</v>
      </c>
      <c r="O110" s="54">
        <v>77.552999999999997</v>
      </c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3" x14ac:dyDescent="0.15">
      <c r="A111" s="53"/>
      <c r="B111" s="54">
        <v>30</v>
      </c>
      <c r="C111" s="53"/>
      <c r="D111" s="54">
        <v>84</v>
      </c>
      <c r="E111" s="54">
        <v>48.095999999999997</v>
      </c>
      <c r="F111" s="54">
        <v>11.3</v>
      </c>
      <c r="G111" s="54">
        <v>123.51</v>
      </c>
      <c r="H111" s="54">
        <v>166.25800000000001</v>
      </c>
      <c r="I111" s="54">
        <v>863.41</v>
      </c>
      <c r="J111" s="54">
        <v>0</v>
      </c>
      <c r="K111" s="54">
        <v>0</v>
      </c>
      <c r="L111" s="54">
        <v>0</v>
      </c>
      <c r="M111" s="54">
        <v>0</v>
      </c>
      <c r="N111" s="54">
        <v>5.5049999999999999</v>
      </c>
      <c r="O111" s="54">
        <v>83.471999999999994</v>
      </c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3" x14ac:dyDescent="0.15">
      <c r="A112" s="53"/>
      <c r="B112" s="54">
        <v>31</v>
      </c>
      <c r="C112" s="53"/>
      <c r="D112" s="54">
        <v>112</v>
      </c>
      <c r="E112" s="54">
        <v>53.201999999999998</v>
      </c>
      <c r="F112" s="54">
        <v>11.361000000000001</v>
      </c>
      <c r="G112" s="54">
        <v>160.99799999999999</v>
      </c>
      <c r="H112" s="54">
        <v>206.87799999999999</v>
      </c>
      <c r="I112" s="54">
        <v>856.79700000000003</v>
      </c>
      <c r="J112" s="54">
        <v>0</v>
      </c>
      <c r="K112" s="54">
        <v>0</v>
      </c>
      <c r="L112" s="54">
        <v>0</v>
      </c>
      <c r="M112" s="54">
        <v>0</v>
      </c>
      <c r="N112" s="54">
        <v>1.032</v>
      </c>
      <c r="O112" s="54">
        <v>111.485</v>
      </c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3" x14ac:dyDescent="0.15">
      <c r="A113" s="53"/>
      <c r="B113" s="54">
        <v>32</v>
      </c>
      <c r="C113" s="53"/>
      <c r="D113" s="54">
        <v>107</v>
      </c>
      <c r="E113" s="54">
        <v>56.137999999999998</v>
      </c>
      <c r="F113" s="54">
        <v>10.134</v>
      </c>
      <c r="G113" s="54">
        <v>177.4</v>
      </c>
      <c r="H113" s="54">
        <v>258.834</v>
      </c>
      <c r="I113" s="54">
        <v>857.74199999999996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105.801</v>
      </c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3" x14ac:dyDescent="0.15">
      <c r="A114" s="53"/>
      <c r="B114" s="54">
        <v>33</v>
      </c>
      <c r="C114" s="53"/>
      <c r="D114" s="54">
        <v>92</v>
      </c>
      <c r="E114" s="54">
        <v>55.332000000000001</v>
      </c>
      <c r="F114" s="54">
        <v>10.08</v>
      </c>
      <c r="G114" s="54">
        <v>189.17599999999999</v>
      </c>
      <c r="H114" s="54">
        <v>304.17700000000002</v>
      </c>
      <c r="I114" s="54">
        <v>856.79700000000003</v>
      </c>
      <c r="J114" s="54">
        <v>0</v>
      </c>
      <c r="K114" s="54">
        <v>0</v>
      </c>
      <c r="L114" s="54">
        <v>0</v>
      </c>
      <c r="M114" s="54">
        <v>0</v>
      </c>
      <c r="N114" s="54">
        <v>1.2589999999999999</v>
      </c>
      <c r="O114" s="54">
        <v>90.706000000000003</v>
      </c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3" x14ac:dyDescent="0.15">
      <c r="A115" s="53"/>
      <c r="B115" s="54">
        <v>34</v>
      </c>
      <c r="C115" s="53"/>
      <c r="D115" s="54">
        <v>84</v>
      </c>
      <c r="E115" s="54">
        <v>55.457999999999998</v>
      </c>
      <c r="F115" s="54">
        <v>10.173</v>
      </c>
      <c r="G115" s="54">
        <v>171.85499999999999</v>
      </c>
      <c r="H115" s="54">
        <v>353.29899999999998</v>
      </c>
      <c r="I115" s="54">
        <v>854.90800000000002</v>
      </c>
      <c r="J115" s="54">
        <v>0</v>
      </c>
      <c r="K115" s="54">
        <v>0</v>
      </c>
      <c r="L115" s="54">
        <v>0</v>
      </c>
      <c r="M115" s="54">
        <v>0</v>
      </c>
      <c r="N115" s="54">
        <v>1.38</v>
      </c>
      <c r="O115" s="54">
        <v>83.150999999999996</v>
      </c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3" x14ac:dyDescent="0.15">
      <c r="A116" s="53"/>
      <c r="B116" s="54">
        <v>35</v>
      </c>
      <c r="C116" s="53"/>
      <c r="D116" s="54">
        <v>92</v>
      </c>
      <c r="E116" s="54">
        <v>52.768000000000001</v>
      </c>
      <c r="F116" s="54">
        <v>11.106</v>
      </c>
      <c r="G116" s="54">
        <v>162.35599999999999</v>
      </c>
      <c r="H116" s="54">
        <v>392.97399999999999</v>
      </c>
      <c r="I116" s="54">
        <v>854.90800000000002</v>
      </c>
      <c r="J116" s="54">
        <v>0</v>
      </c>
      <c r="K116" s="54">
        <v>0</v>
      </c>
      <c r="L116" s="54">
        <v>0</v>
      </c>
      <c r="M116" s="54">
        <v>0</v>
      </c>
      <c r="N116" s="54">
        <v>1.2589999999999999</v>
      </c>
      <c r="O116" s="54">
        <v>90.706000000000003</v>
      </c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3" x14ac:dyDescent="0.15">
      <c r="A117" s="53"/>
      <c r="B117" s="54">
        <v>36</v>
      </c>
      <c r="C117" s="53"/>
      <c r="D117" s="54">
        <v>103</v>
      </c>
      <c r="E117" s="54">
        <v>55.96</v>
      </c>
      <c r="F117" s="54">
        <v>11.064</v>
      </c>
      <c r="G117" s="54">
        <v>161.25700000000001</v>
      </c>
      <c r="H117" s="54">
        <v>449.65300000000002</v>
      </c>
      <c r="I117" s="54">
        <v>851.12900000000002</v>
      </c>
      <c r="J117" s="54">
        <v>0</v>
      </c>
      <c r="K117" s="54">
        <v>0</v>
      </c>
      <c r="L117" s="54">
        <v>0</v>
      </c>
      <c r="M117" s="54">
        <v>0</v>
      </c>
      <c r="N117" s="54">
        <v>-1.123</v>
      </c>
      <c r="O117" s="54">
        <v>102.04</v>
      </c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3" x14ac:dyDescent="0.15">
      <c r="A118" s="53"/>
      <c r="B118" s="54">
        <v>37</v>
      </c>
      <c r="C118" s="53"/>
      <c r="D118" s="54">
        <v>122</v>
      </c>
      <c r="E118" s="54">
        <v>52.148000000000003</v>
      </c>
      <c r="F118" s="54">
        <v>11.557</v>
      </c>
      <c r="G118" s="54">
        <v>98.986000000000004</v>
      </c>
      <c r="H118" s="54">
        <v>496.88600000000002</v>
      </c>
      <c r="I118" s="54">
        <v>854.90800000000002</v>
      </c>
      <c r="J118" s="54">
        <v>0</v>
      </c>
      <c r="K118" s="54">
        <v>0</v>
      </c>
      <c r="L118" s="54">
        <v>0</v>
      </c>
      <c r="M118" s="54">
        <v>0</v>
      </c>
      <c r="N118" s="54">
        <v>0.94699999999999995</v>
      </c>
      <c r="O118" s="54">
        <v>120.93</v>
      </c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3" x14ac:dyDescent="0.15">
      <c r="A119" s="53"/>
      <c r="B119" s="54">
        <v>38</v>
      </c>
      <c r="C119" s="53"/>
      <c r="D119" s="54">
        <v>103</v>
      </c>
      <c r="E119" s="54">
        <v>54.127000000000002</v>
      </c>
      <c r="F119" s="54">
        <v>11.494999999999999</v>
      </c>
      <c r="G119" s="54">
        <v>120.58</v>
      </c>
      <c r="H119" s="54">
        <v>549.78599999999994</v>
      </c>
      <c r="I119" s="54">
        <v>854.90800000000002</v>
      </c>
      <c r="J119" s="54">
        <v>0</v>
      </c>
      <c r="K119" s="54">
        <v>0</v>
      </c>
      <c r="L119" s="54">
        <v>0</v>
      </c>
      <c r="M119" s="54">
        <v>0</v>
      </c>
      <c r="N119" s="54">
        <v>2.806</v>
      </c>
      <c r="O119" s="54">
        <v>102.179</v>
      </c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3" x14ac:dyDescent="0.15">
      <c r="A120" s="53"/>
      <c r="B120" s="54">
        <v>39</v>
      </c>
      <c r="C120" s="53"/>
      <c r="D120" s="54">
        <v>109</v>
      </c>
      <c r="E120" s="54">
        <v>64.210999999999999</v>
      </c>
      <c r="F120" s="54">
        <v>11</v>
      </c>
      <c r="G120" s="54">
        <v>206</v>
      </c>
      <c r="H120" s="54">
        <v>152</v>
      </c>
      <c r="I120" s="54">
        <v>862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108</v>
      </c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3" x14ac:dyDescent="0.15">
      <c r="A121" s="53"/>
      <c r="B121" s="54">
        <v>40</v>
      </c>
      <c r="C121" s="53"/>
      <c r="D121" s="54">
        <v>105</v>
      </c>
      <c r="E121" s="54">
        <v>60.639000000000003</v>
      </c>
      <c r="F121" s="54">
        <v>12</v>
      </c>
      <c r="G121" s="54">
        <v>161.61500000000001</v>
      </c>
      <c r="H121" s="54">
        <v>212</v>
      </c>
      <c r="I121" s="54">
        <v>862</v>
      </c>
      <c r="J121" s="54">
        <v>0</v>
      </c>
      <c r="K121" s="54">
        <v>0</v>
      </c>
      <c r="L121" s="54">
        <v>0</v>
      </c>
      <c r="M121" s="54">
        <v>0</v>
      </c>
      <c r="N121" s="54">
        <v>4.399</v>
      </c>
      <c r="O121" s="54">
        <v>104.307</v>
      </c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3" x14ac:dyDescent="0.15">
      <c r="A122" s="53"/>
      <c r="B122" s="54">
        <v>41</v>
      </c>
      <c r="C122" s="53"/>
      <c r="D122" s="54">
        <v>109</v>
      </c>
      <c r="E122" s="54">
        <v>59.194000000000003</v>
      </c>
      <c r="F122" s="54">
        <v>11.833</v>
      </c>
      <c r="G122" s="54">
        <v>150.333</v>
      </c>
      <c r="H122" s="54">
        <v>266</v>
      </c>
      <c r="I122" s="54">
        <v>859</v>
      </c>
      <c r="J122" s="54">
        <v>0</v>
      </c>
      <c r="K122" s="54">
        <v>0</v>
      </c>
      <c r="L122" s="54">
        <v>0</v>
      </c>
      <c r="M122" s="54">
        <v>0</v>
      </c>
      <c r="N122" s="54">
        <v>3.18</v>
      </c>
      <c r="O122" s="54">
        <v>108.167</v>
      </c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3" x14ac:dyDescent="0.15">
      <c r="A123" s="53"/>
      <c r="B123" s="54">
        <v>42</v>
      </c>
      <c r="C123" s="53"/>
      <c r="D123" s="54">
        <v>107</v>
      </c>
      <c r="E123" s="54">
        <v>64.265000000000001</v>
      </c>
      <c r="F123" s="54">
        <v>12.226000000000001</v>
      </c>
      <c r="G123" s="54">
        <v>217.547</v>
      </c>
      <c r="H123" s="54">
        <v>321</v>
      </c>
      <c r="I123" s="54">
        <v>855</v>
      </c>
      <c r="J123" s="54">
        <v>0</v>
      </c>
      <c r="K123" s="54">
        <v>0</v>
      </c>
      <c r="L123" s="54">
        <v>0</v>
      </c>
      <c r="M123" s="54">
        <v>0</v>
      </c>
      <c r="N123" s="54">
        <v>1.081</v>
      </c>
      <c r="O123" s="54">
        <v>106.01900000000001</v>
      </c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3" x14ac:dyDescent="0.15">
      <c r="A124" s="53"/>
      <c r="B124" s="54">
        <v>43</v>
      </c>
      <c r="C124" s="53"/>
      <c r="D124" s="54">
        <v>105</v>
      </c>
      <c r="E124" s="54">
        <v>61.887999999999998</v>
      </c>
      <c r="F124" s="54">
        <v>12.308</v>
      </c>
      <c r="G124" s="54">
        <v>168</v>
      </c>
      <c r="H124" s="54">
        <v>372</v>
      </c>
      <c r="I124" s="54">
        <v>856</v>
      </c>
      <c r="J124" s="54">
        <v>0</v>
      </c>
      <c r="K124" s="54">
        <v>0</v>
      </c>
      <c r="L124" s="54">
        <v>0</v>
      </c>
      <c r="M124" s="54">
        <v>0</v>
      </c>
      <c r="N124" s="54">
        <v>2.2029999999999998</v>
      </c>
      <c r="O124" s="54">
        <v>104.077</v>
      </c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3" x14ac:dyDescent="0.15">
      <c r="A125" s="53"/>
      <c r="B125" s="54">
        <v>44</v>
      </c>
      <c r="C125" s="53"/>
      <c r="D125" s="54">
        <v>103</v>
      </c>
      <c r="E125" s="54">
        <v>60.707999999999998</v>
      </c>
      <c r="F125" s="54">
        <v>12.137</v>
      </c>
      <c r="G125" s="54">
        <v>154.76499999999999</v>
      </c>
      <c r="H125" s="54">
        <v>429</v>
      </c>
      <c r="I125" s="54">
        <v>855</v>
      </c>
      <c r="J125" s="54">
        <v>0</v>
      </c>
      <c r="K125" s="54">
        <v>0</v>
      </c>
      <c r="L125" s="54">
        <v>0</v>
      </c>
      <c r="M125" s="54">
        <v>0</v>
      </c>
      <c r="N125" s="54">
        <v>1.123</v>
      </c>
      <c r="O125" s="54">
        <v>102.02</v>
      </c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3" x14ac:dyDescent="0.15">
      <c r="A126" s="53"/>
      <c r="B126" s="54">
        <v>45</v>
      </c>
      <c r="C126" s="53"/>
      <c r="D126" s="54">
        <v>97</v>
      </c>
      <c r="E126" s="54">
        <v>48.67</v>
      </c>
      <c r="F126" s="54">
        <v>8</v>
      </c>
      <c r="G126" s="54">
        <v>196</v>
      </c>
      <c r="H126" s="54">
        <v>112</v>
      </c>
      <c r="I126" s="54">
        <v>860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96</v>
      </c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3" x14ac:dyDescent="0.15">
      <c r="A127" s="53"/>
      <c r="B127" s="54">
        <v>46</v>
      </c>
      <c r="C127" s="53"/>
      <c r="D127" s="54">
        <v>91</v>
      </c>
      <c r="E127" s="54">
        <v>46.292000000000002</v>
      </c>
      <c r="F127" s="54">
        <v>9</v>
      </c>
      <c r="G127" s="54">
        <v>141.089</v>
      </c>
      <c r="H127" s="54">
        <v>167</v>
      </c>
      <c r="I127" s="54">
        <v>859</v>
      </c>
      <c r="J127" s="54">
        <v>0</v>
      </c>
      <c r="K127" s="54">
        <v>0</v>
      </c>
      <c r="L127" s="54">
        <v>0</v>
      </c>
      <c r="M127" s="54">
        <v>0</v>
      </c>
      <c r="N127" s="54">
        <v>1.2729999999999999</v>
      </c>
      <c r="O127" s="54">
        <v>90.022000000000006</v>
      </c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3" x14ac:dyDescent="0.15">
      <c r="A128" s="53"/>
      <c r="B128" s="54">
        <v>47</v>
      </c>
      <c r="C128" s="53"/>
      <c r="D128" s="54">
        <v>101</v>
      </c>
      <c r="E128" s="54">
        <v>51.002000000000002</v>
      </c>
      <c r="F128" s="54">
        <v>9</v>
      </c>
      <c r="G128" s="54">
        <v>232.36</v>
      </c>
      <c r="H128" s="54">
        <v>208</v>
      </c>
      <c r="I128" s="54">
        <v>856</v>
      </c>
      <c r="J128" s="54">
        <v>0</v>
      </c>
      <c r="K128" s="54">
        <v>0</v>
      </c>
      <c r="L128" s="54">
        <v>0</v>
      </c>
      <c r="M128" s="54">
        <v>0</v>
      </c>
      <c r="N128" s="54">
        <v>2.2909999999999999</v>
      </c>
      <c r="O128" s="54">
        <v>100.08</v>
      </c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3" x14ac:dyDescent="0.15">
      <c r="A129" s="53"/>
      <c r="B129" s="54">
        <v>48</v>
      </c>
      <c r="C129" s="53"/>
      <c r="D129" s="54">
        <v>107</v>
      </c>
      <c r="E129" s="54">
        <v>54.252000000000002</v>
      </c>
      <c r="F129" s="54">
        <v>10</v>
      </c>
      <c r="G129" s="54">
        <v>233</v>
      </c>
      <c r="H129" s="54">
        <v>265</v>
      </c>
      <c r="I129" s="54">
        <v>854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106</v>
      </c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3" x14ac:dyDescent="0.15">
      <c r="A130" s="53"/>
      <c r="B130" s="54">
        <v>49</v>
      </c>
      <c r="C130" s="53"/>
      <c r="D130" s="54">
        <v>105</v>
      </c>
      <c r="E130" s="54">
        <v>43.393000000000001</v>
      </c>
      <c r="F130" s="54">
        <v>7.8849999999999998</v>
      </c>
      <c r="G130" s="54">
        <v>97.691999999999993</v>
      </c>
      <c r="H130" s="54">
        <v>306</v>
      </c>
      <c r="I130" s="54">
        <v>857</v>
      </c>
      <c r="J130" s="54">
        <v>0</v>
      </c>
      <c r="K130" s="54">
        <v>0</v>
      </c>
      <c r="L130" s="54">
        <v>0</v>
      </c>
      <c r="M130" s="54">
        <v>0</v>
      </c>
      <c r="N130" s="54">
        <v>1.1020000000000001</v>
      </c>
      <c r="O130" s="54">
        <v>104.01900000000001</v>
      </c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3" x14ac:dyDescent="0.15">
      <c r="A131" s="53"/>
      <c r="B131" s="54">
        <v>50</v>
      </c>
      <c r="C131" s="53"/>
      <c r="D131" s="54">
        <v>95</v>
      </c>
      <c r="E131" s="54">
        <v>42.834000000000003</v>
      </c>
      <c r="F131" s="54">
        <v>8.1910000000000007</v>
      </c>
      <c r="G131" s="54">
        <v>77.191000000000003</v>
      </c>
      <c r="H131" s="54">
        <v>359</v>
      </c>
      <c r="I131" s="54">
        <v>858</v>
      </c>
      <c r="J131" s="54">
        <v>0</v>
      </c>
      <c r="K131" s="54">
        <v>0</v>
      </c>
      <c r="L131" s="54">
        <v>0</v>
      </c>
      <c r="M131" s="54">
        <v>0</v>
      </c>
      <c r="N131" s="54">
        <v>2.4369999999999998</v>
      </c>
      <c r="O131" s="54">
        <v>94.084999999999994</v>
      </c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3" x14ac:dyDescent="0.15">
      <c r="A132" s="53"/>
      <c r="B132" s="54">
        <v>51</v>
      </c>
      <c r="C132" s="53"/>
      <c r="D132" s="54">
        <v>111</v>
      </c>
      <c r="E132" s="54">
        <v>62.006999999999998</v>
      </c>
      <c r="F132" s="54">
        <v>9.2360000000000007</v>
      </c>
      <c r="G132" s="54">
        <v>255</v>
      </c>
      <c r="H132" s="54">
        <v>115</v>
      </c>
      <c r="I132" s="54">
        <v>859</v>
      </c>
      <c r="J132" s="54">
        <v>0</v>
      </c>
      <c r="K132" s="54">
        <v>0</v>
      </c>
      <c r="L132" s="54">
        <v>0</v>
      </c>
      <c r="M132" s="54">
        <v>0</v>
      </c>
      <c r="N132" s="54">
        <v>1.042</v>
      </c>
      <c r="O132" s="54">
        <v>110.018</v>
      </c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3" x14ac:dyDescent="0.15">
      <c r="A133" s="53"/>
      <c r="B133" s="54">
        <v>52</v>
      </c>
      <c r="C133" s="53"/>
      <c r="D133" s="54">
        <v>121</v>
      </c>
      <c r="E133" s="54">
        <v>52.789000000000001</v>
      </c>
      <c r="F133" s="54">
        <v>10</v>
      </c>
      <c r="G133" s="54">
        <v>105.533</v>
      </c>
      <c r="H133" s="54">
        <v>174</v>
      </c>
      <c r="I133" s="54">
        <v>862</v>
      </c>
      <c r="J133" s="54">
        <v>0</v>
      </c>
      <c r="K133" s="54">
        <v>0</v>
      </c>
      <c r="L133" s="54">
        <v>0</v>
      </c>
      <c r="M133" s="54">
        <v>0</v>
      </c>
      <c r="N133" s="54">
        <v>1.909</v>
      </c>
      <c r="O133" s="54">
        <v>120.06699999999999</v>
      </c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3" x14ac:dyDescent="0.15">
      <c r="A134" s="53"/>
      <c r="B134" s="54">
        <v>53</v>
      </c>
      <c r="C134" s="53"/>
      <c r="D134" s="54">
        <v>77</v>
      </c>
      <c r="E134" s="54">
        <v>58.220999999999997</v>
      </c>
      <c r="F134" s="54">
        <v>10</v>
      </c>
      <c r="G134" s="54">
        <v>255</v>
      </c>
      <c r="H134" s="54">
        <v>216</v>
      </c>
      <c r="I134" s="54">
        <v>856</v>
      </c>
      <c r="J134" s="54">
        <v>0</v>
      </c>
      <c r="K134" s="54">
        <v>0</v>
      </c>
      <c r="L134" s="54">
        <v>0</v>
      </c>
      <c r="M134" s="54">
        <v>0</v>
      </c>
      <c r="N134" s="54">
        <v>0</v>
      </c>
      <c r="O134" s="54">
        <v>76</v>
      </c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3" x14ac:dyDescent="0.15">
      <c r="A135" s="53"/>
      <c r="B135" s="54">
        <v>54</v>
      </c>
      <c r="C135" s="53"/>
      <c r="D135" s="54">
        <v>79</v>
      </c>
      <c r="E135" s="54">
        <v>42.658000000000001</v>
      </c>
      <c r="F135" s="54">
        <v>7.718</v>
      </c>
      <c r="G135" s="54">
        <v>86.462000000000003</v>
      </c>
      <c r="H135" s="54">
        <v>269</v>
      </c>
      <c r="I135" s="54">
        <v>861</v>
      </c>
      <c r="J135" s="54">
        <v>0</v>
      </c>
      <c r="K135" s="54">
        <v>0</v>
      </c>
      <c r="L135" s="54">
        <v>0</v>
      </c>
      <c r="M135" s="54">
        <v>0</v>
      </c>
      <c r="N135" s="54">
        <v>1.4690000000000001</v>
      </c>
      <c r="O135" s="54">
        <v>78.025999999999996</v>
      </c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3" x14ac:dyDescent="0.15">
      <c r="A136" s="53"/>
      <c r="B136" s="54">
        <v>55</v>
      </c>
      <c r="C136" s="53"/>
      <c r="D136" s="54">
        <v>89</v>
      </c>
      <c r="E136" s="54">
        <v>54.468000000000004</v>
      </c>
      <c r="F136" s="54">
        <v>10.227</v>
      </c>
      <c r="G136" s="54">
        <v>213.18199999999999</v>
      </c>
      <c r="H136" s="54">
        <v>294</v>
      </c>
      <c r="I136" s="54">
        <v>853</v>
      </c>
      <c r="J136" s="54">
        <v>0</v>
      </c>
      <c r="K136" s="54">
        <v>0</v>
      </c>
      <c r="L136" s="54">
        <v>0</v>
      </c>
      <c r="M136" s="54">
        <v>0</v>
      </c>
      <c r="N136" s="54">
        <v>1.302</v>
      </c>
      <c r="O136" s="54">
        <v>88.022999999999996</v>
      </c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3" x14ac:dyDescent="0.15">
      <c r="A137" s="53"/>
      <c r="B137" s="54">
        <v>56</v>
      </c>
      <c r="C137" s="53"/>
      <c r="D137" s="54">
        <v>97</v>
      </c>
      <c r="E137" s="54">
        <v>62.588000000000001</v>
      </c>
      <c r="F137" s="54">
        <v>9</v>
      </c>
      <c r="G137" s="54">
        <v>255</v>
      </c>
      <c r="H137" s="54">
        <v>124</v>
      </c>
      <c r="I137" s="54">
        <v>860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96</v>
      </c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3" x14ac:dyDescent="0.15">
      <c r="A138" s="53"/>
      <c r="B138" s="54">
        <v>57</v>
      </c>
      <c r="C138" s="53"/>
      <c r="D138" s="54">
        <v>101</v>
      </c>
      <c r="E138" s="54">
        <v>53.488999999999997</v>
      </c>
      <c r="F138" s="54">
        <v>10.96</v>
      </c>
      <c r="G138" s="54">
        <v>136.91999999999999</v>
      </c>
      <c r="H138" s="54">
        <v>180</v>
      </c>
      <c r="I138" s="54">
        <v>861</v>
      </c>
      <c r="J138" s="54">
        <v>0</v>
      </c>
      <c r="K138" s="54">
        <v>0</v>
      </c>
      <c r="L138" s="54">
        <v>0</v>
      </c>
      <c r="M138" s="54">
        <v>0</v>
      </c>
      <c r="N138" s="54">
        <v>1.1459999999999999</v>
      </c>
      <c r="O138" s="54">
        <v>100.02</v>
      </c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3" x14ac:dyDescent="0.15">
      <c r="A139" s="53"/>
      <c r="B139" s="54">
        <v>58</v>
      </c>
      <c r="C139" s="53"/>
      <c r="D139" s="54">
        <v>101</v>
      </c>
      <c r="E139" s="54">
        <v>57.406999999999996</v>
      </c>
      <c r="F139" s="54">
        <v>10.68</v>
      </c>
      <c r="G139" s="54">
        <v>214.64</v>
      </c>
      <c r="H139" s="54">
        <v>226</v>
      </c>
      <c r="I139" s="54">
        <v>857</v>
      </c>
      <c r="J139" s="54">
        <v>0</v>
      </c>
      <c r="K139" s="54">
        <v>0</v>
      </c>
      <c r="L139" s="54">
        <v>0</v>
      </c>
      <c r="M139" s="54">
        <v>0</v>
      </c>
      <c r="N139" s="54">
        <v>-1.1459999999999999</v>
      </c>
      <c r="O139" s="54">
        <v>100.02</v>
      </c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3" x14ac:dyDescent="0.15">
      <c r="A140" s="53"/>
      <c r="B140" s="54">
        <v>59</v>
      </c>
      <c r="C140" s="53"/>
      <c r="D140" s="54">
        <v>113</v>
      </c>
      <c r="E140" s="54">
        <v>53.177</v>
      </c>
      <c r="F140" s="54">
        <v>7</v>
      </c>
      <c r="G140" s="54">
        <v>127</v>
      </c>
      <c r="H140" s="54">
        <v>282</v>
      </c>
      <c r="I140" s="54">
        <v>858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112</v>
      </c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3" x14ac:dyDescent="0.15">
      <c r="A141" s="53"/>
      <c r="B141" s="54">
        <v>60</v>
      </c>
      <c r="C141" s="54" t="s">
        <v>65</v>
      </c>
      <c r="D141" s="54">
        <v>103.39</v>
      </c>
      <c r="E141" s="54">
        <v>53.93</v>
      </c>
      <c r="F141" s="54">
        <v>9.9969999999999999</v>
      </c>
      <c r="G141" s="54">
        <v>156.38</v>
      </c>
      <c r="H141" s="54">
        <v>298.49700000000001</v>
      </c>
      <c r="I141" s="54">
        <v>857.327</v>
      </c>
      <c r="J141" s="54">
        <v>0</v>
      </c>
      <c r="K141" s="54">
        <v>0</v>
      </c>
      <c r="L141" s="54">
        <v>0</v>
      </c>
      <c r="M141" s="54">
        <v>0</v>
      </c>
      <c r="N141" s="54">
        <v>1.3979999999999999</v>
      </c>
      <c r="O141" s="54">
        <v>102.432</v>
      </c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3" x14ac:dyDescent="0.15">
      <c r="A142" s="53"/>
      <c r="B142" s="54">
        <v>61</v>
      </c>
      <c r="C142" s="54" t="s">
        <v>76</v>
      </c>
      <c r="D142" s="54">
        <v>14.016999999999999</v>
      </c>
      <c r="E142" s="54">
        <v>5.4740000000000002</v>
      </c>
      <c r="F142" s="54">
        <v>1.252</v>
      </c>
      <c r="G142" s="54">
        <v>51.420999999999999</v>
      </c>
      <c r="H142" s="54">
        <v>133.10300000000001</v>
      </c>
      <c r="I142" s="54">
        <v>4.133</v>
      </c>
      <c r="J142" s="54">
        <v>0</v>
      </c>
      <c r="K142" s="54">
        <v>0</v>
      </c>
      <c r="L142" s="54">
        <v>0</v>
      </c>
      <c r="M142" s="54">
        <v>0</v>
      </c>
      <c r="N142" s="54">
        <v>1.9530000000000001</v>
      </c>
      <c r="O142" s="54">
        <v>14.016999999999999</v>
      </c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3" x14ac:dyDescent="0.15">
      <c r="A143" s="53"/>
      <c r="B143" s="54">
        <v>62</v>
      </c>
      <c r="C143" s="54" t="s">
        <v>66</v>
      </c>
      <c r="D143" s="54">
        <v>67</v>
      </c>
      <c r="E143" s="54">
        <v>41.813000000000002</v>
      </c>
      <c r="F143" s="54">
        <v>7</v>
      </c>
      <c r="G143" s="54">
        <v>76.843999999999994</v>
      </c>
      <c r="H143" s="54">
        <v>74</v>
      </c>
      <c r="I143" s="54">
        <v>848</v>
      </c>
      <c r="J143" s="54">
        <v>0</v>
      </c>
      <c r="K143" s="54">
        <v>0</v>
      </c>
      <c r="L143" s="54">
        <v>0</v>
      </c>
      <c r="M143" s="54">
        <v>0</v>
      </c>
      <c r="N143" s="54">
        <v>-4.399</v>
      </c>
      <c r="O143" s="54">
        <v>66.03</v>
      </c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3" x14ac:dyDescent="0.15">
      <c r="A144" s="53"/>
      <c r="B144" s="54">
        <v>63</v>
      </c>
      <c r="C144" s="54" t="s">
        <v>67</v>
      </c>
      <c r="D144" s="54">
        <v>131</v>
      </c>
      <c r="E144" s="54">
        <v>64.265000000000001</v>
      </c>
      <c r="F144" s="54">
        <v>12.308</v>
      </c>
      <c r="G144" s="54">
        <v>255</v>
      </c>
      <c r="H144" s="54">
        <v>603</v>
      </c>
      <c r="I144" s="54">
        <v>871</v>
      </c>
      <c r="J144" s="54">
        <v>0</v>
      </c>
      <c r="K144" s="54">
        <v>0</v>
      </c>
      <c r="L144" s="54">
        <v>0</v>
      </c>
      <c r="M144" s="54">
        <v>0</v>
      </c>
      <c r="N144" s="54">
        <v>5.7110000000000003</v>
      </c>
      <c r="O144" s="54">
        <v>130.38399999999999</v>
      </c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6" spans="1:15" ht="13" x14ac:dyDescent="0.15">
      <c r="A146" s="46" t="s">
        <v>99</v>
      </c>
    </row>
    <row r="147" spans="1:15" ht="13" x14ac:dyDescent="0.15">
      <c r="A147" s="46" t="s">
        <v>106</v>
      </c>
    </row>
    <row r="148" spans="1:15" ht="13" x14ac:dyDescent="0.15">
      <c r="A148" s="46" t="s">
        <v>107</v>
      </c>
    </row>
    <row r="149" spans="1:15" ht="13" x14ac:dyDescent="0.15">
      <c r="A149" s="46" t="s">
        <v>108</v>
      </c>
      <c r="C149" s="46" t="s">
        <v>63</v>
      </c>
      <c r="D149" s="46" t="s">
        <v>64</v>
      </c>
      <c r="E149" s="46" t="s">
        <v>65</v>
      </c>
      <c r="F149" s="46" t="s">
        <v>66</v>
      </c>
      <c r="G149" s="46" t="s">
        <v>67</v>
      </c>
      <c r="H149" s="46" t="s">
        <v>68</v>
      </c>
      <c r="I149" s="46" t="s">
        <v>69</v>
      </c>
      <c r="J149" s="46" t="s">
        <v>70</v>
      </c>
      <c r="K149" s="46" t="s">
        <v>71</v>
      </c>
      <c r="L149" s="46" t="s">
        <v>72</v>
      </c>
      <c r="M149" s="46" t="s">
        <v>73</v>
      </c>
      <c r="N149" s="46" t="s">
        <v>74</v>
      </c>
      <c r="O149" s="46" t="s">
        <v>75</v>
      </c>
    </row>
    <row r="150" spans="1:15" ht="13" x14ac:dyDescent="0.15">
      <c r="B150" s="46">
        <v>1</v>
      </c>
      <c r="D150" s="46">
        <v>6.665</v>
      </c>
      <c r="E150" s="46">
        <v>46.073999999999998</v>
      </c>
      <c r="F150" s="46">
        <v>11.18</v>
      </c>
      <c r="G150" s="46">
        <v>158.19200000000001</v>
      </c>
      <c r="H150" s="46">
        <v>25.356999999999999</v>
      </c>
      <c r="I150" s="46">
        <v>288.76499999999999</v>
      </c>
      <c r="J150" s="46">
        <v>0</v>
      </c>
      <c r="K150" s="46">
        <v>0</v>
      </c>
      <c r="L150" s="46">
        <v>0</v>
      </c>
      <c r="M150" s="46">
        <v>0</v>
      </c>
      <c r="N150" s="46">
        <v>-50.194000000000003</v>
      </c>
      <c r="O150" s="46">
        <v>18.861999999999998</v>
      </c>
    </row>
    <row r="151" spans="1:15" ht="13" x14ac:dyDescent="0.15">
      <c r="B151" s="46">
        <v>2</v>
      </c>
      <c r="D151" s="46">
        <v>6.3079999999999998</v>
      </c>
      <c r="E151" s="46">
        <v>40.927</v>
      </c>
      <c r="F151" s="46">
        <v>9.7690000000000001</v>
      </c>
      <c r="G151" s="46">
        <v>146.53800000000001</v>
      </c>
      <c r="H151" s="46">
        <v>25.012</v>
      </c>
      <c r="I151" s="46">
        <v>289.45499999999998</v>
      </c>
      <c r="J151" s="46">
        <v>0</v>
      </c>
      <c r="K151" s="46">
        <v>0</v>
      </c>
      <c r="L151" s="46">
        <v>0</v>
      </c>
      <c r="M151" s="46">
        <v>0</v>
      </c>
      <c r="N151" s="46">
        <v>41.082000000000001</v>
      </c>
      <c r="O151" s="46">
        <v>17.850000000000001</v>
      </c>
    </row>
    <row r="152" spans="1:15" ht="13" x14ac:dyDescent="0.15">
      <c r="B152" s="46">
        <v>3</v>
      </c>
      <c r="D152" s="46">
        <v>6.1890000000000001</v>
      </c>
      <c r="E152" s="46">
        <v>37.298000000000002</v>
      </c>
      <c r="F152" s="46">
        <v>10.077</v>
      </c>
      <c r="G152" s="46">
        <v>102.065</v>
      </c>
      <c r="H152" s="46">
        <v>62.616999999999997</v>
      </c>
      <c r="I152" s="46">
        <v>288.07499999999999</v>
      </c>
      <c r="J152" s="46">
        <v>0</v>
      </c>
      <c r="K152" s="46">
        <v>0</v>
      </c>
      <c r="L152" s="46">
        <v>0</v>
      </c>
      <c r="M152" s="46">
        <v>0</v>
      </c>
      <c r="N152" s="46">
        <v>36.192999999999998</v>
      </c>
      <c r="O152" s="46">
        <v>17.527000000000001</v>
      </c>
    </row>
    <row r="153" spans="1:15" ht="13" x14ac:dyDescent="0.15">
      <c r="B153" s="46">
        <v>4</v>
      </c>
      <c r="D153" s="46">
        <v>6.4269999999999996</v>
      </c>
      <c r="E153" s="46">
        <v>42.792000000000002</v>
      </c>
      <c r="F153" s="46">
        <v>10.723000000000001</v>
      </c>
      <c r="G153" s="46">
        <v>141.56700000000001</v>
      </c>
      <c r="H153" s="46">
        <v>96.6</v>
      </c>
      <c r="I153" s="46">
        <v>287.55799999999999</v>
      </c>
      <c r="J153" s="46">
        <v>0</v>
      </c>
      <c r="K153" s="46">
        <v>0</v>
      </c>
      <c r="L153" s="46">
        <v>0</v>
      </c>
      <c r="M153" s="46">
        <v>0</v>
      </c>
      <c r="N153" s="46">
        <v>-50.332000000000001</v>
      </c>
      <c r="O153" s="46">
        <v>18.376000000000001</v>
      </c>
    </row>
    <row r="154" spans="1:15" ht="13" x14ac:dyDescent="0.15">
      <c r="B154" s="46">
        <v>5</v>
      </c>
      <c r="D154" s="46">
        <v>5.9509999999999996</v>
      </c>
      <c r="E154" s="46">
        <v>34.625</v>
      </c>
      <c r="F154" s="46">
        <v>9.6790000000000003</v>
      </c>
      <c r="G154" s="46">
        <v>94.128</v>
      </c>
      <c r="H154" s="46">
        <v>131.27199999999999</v>
      </c>
      <c r="I154" s="46">
        <v>286.69499999999999</v>
      </c>
      <c r="J154" s="46">
        <v>0</v>
      </c>
      <c r="K154" s="46">
        <v>0</v>
      </c>
      <c r="L154" s="46">
        <v>0</v>
      </c>
      <c r="M154" s="46">
        <v>0</v>
      </c>
      <c r="N154" s="46">
        <v>44.17</v>
      </c>
      <c r="O154" s="46">
        <v>16.834</v>
      </c>
    </row>
    <row r="155" spans="1:15" ht="13" x14ac:dyDescent="0.15">
      <c r="B155" s="46">
        <v>6</v>
      </c>
      <c r="D155" s="46">
        <v>6.5460000000000003</v>
      </c>
      <c r="E155" s="46">
        <v>41.780999999999999</v>
      </c>
      <c r="F155" s="46">
        <v>11.878</v>
      </c>
      <c r="G155" s="46">
        <v>130.691</v>
      </c>
      <c r="H155" s="46">
        <v>131.1</v>
      </c>
      <c r="I155" s="46">
        <v>287.04000000000002</v>
      </c>
      <c r="J155" s="46">
        <v>0</v>
      </c>
      <c r="K155" s="46">
        <v>0</v>
      </c>
      <c r="L155" s="46">
        <v>0</v>
      </c>
      <c r="M155" s="46">
        <v>0</v>
      </c>
      <c r="N155" s="46">
        <v>-45</v>
      </c>
      <c r="O155" s="46">
        <v>18.54</v>
      </c>
    </row>
    <row r="156" spans="1:15" ht="13" x14ac:dyDescent="0.15">
      <c r="B156" s="46">
        <v>7</v>
      </c>
      <c r="D156" s="46">
        <v>5.9509999999999996</v>
      </c>
      <c r="E156" s="46">
        <v>32.399000000000001</v>
      </c>
      <c r="F156" s="46">
        <v>9.51</v>
      </c>
      <c r="G156" s="46">
        <v>84.13</v>
      </c>
      <c r="H156" s="46">
        <v>166.29</v>
      </c>
      <c r="I156" s="46">
        <v>285.83199999999999</v>
      </c>
      <c r="J156" s="46">
        <v>0</v>
      </c>
      <c r="K156" s="46">
        <v>0</v>
      </c>
      <c r="L156" s="46">
        <v>0</v>
      </c>
      <c r="M156" s="46">
        <v>0</v>
      </c>
      <c r="N156" s="46">
        <v>42.51</v>
      </c>
      <c r="O156" s="46">
        <v>16.849</v>
      </c>
    </row>
    <row r="157" spans="1:15" ht="13" x14ac:dyDescent="0.15">
      <c r="B157" s="46">
        <v>8</v>
      </c>
      <c r="D157" s="46">
        <v>6.4269999999999996</v>
      </c>
      <c r="E157" s="46">
        <v>41.018999999999998</v>
      </c>
      <c r="F157" s="46">
        <v>8.7560000000000002</v>
      </c>
      <c r="G157" s="46">
        <v>124.477</v>
      </c>
      <c r="H157" s="46">
        <v>165.08199999999999</v>
      </c>
      <c r="I157" s="46">
        <v>286.005</v>
      </c>
      <c r="J157" s="46">
        <v>0</v>
      </c>
      <c r="K157" s="46">
        <v>0</v>
      </c>
      <c r="L157" s="46">
        <v>0</v>
      </c>
      <c r="M157" s="46">
        <v>0</v>
      </c>
      <c r="N157" s="46">
        <v>-45.764000000000003</v>
      </c>
      <c r="O157" s="46">
        <v>18.297999999999998</v>
      </c>
    </row>
    <row r="158" spans="1:15" ht="13" x14ac:dyDescent="0.15">
      <c r="B158" s="46">
        <v>9</v>
      </c>
      <c r="D158" s="46">
        <v>6.4269999999999996</v>
      </c>
      <c r="E158" s="46">
        <v>36.043999999999997</v>
      </c>
      <c r="F158" s="46">
        <v>11.273999999999999</v>
      </c>
      <c r="G158" s="46">
        <v>99.483000000000004</v>
      </c>
      <c r="H158" s="46">
        <v>30.475000000000001</v>
      </c>
      <c r="I158" s="46">
        <v>289.8</v>
      </c>
      <c r="J158" s="46">
        <v>0</v>
      </c>
      <c r="K158" s="46">
        <v>0</v>
      </c>
      <c r="L158" s="46">
        <v>0</v>
      </c>
      <c r="M158" s="46">
        <v>0</v>
      </c>
      <c r="N158" s="46">
        <v>44.235999999999997</v>
      </c>
      <c r="O158" s="46">
        <v>18.378</v>
      </c>
    </row>
    <row r="159" spans="1:15" ht="13" x14ac:dyDescent="0.15">
      <c r="B159" s="46">
        <v>10</v>
      </c>
      <c r="D159" s="46">
        <v>6.665</v>
      </c>
      <c r="E159" s="46">
        <v>42.762999999999998</v>
      </c>
      <c r="F159" s="46">
        <v>10.282999999999999</v>
      </c>
      <c r="G159" s="46">
        <v>140.78</v>
      </c>
      <c r="H159" s="46">
        <v>30.13</v>
      </c>
      <c r="I159" s="46">
        <v>289.57</v>
      </c>
      <c r="J159" s="46">
        <v>0</v>
      </c>
      <c r="K159" s="46">
        <v>0</v>
      </c>
      <c r="L159" s="46">
        <v>0</v>
      </c>
      <c r="M159" s="46">
        <v>0</v>
      </c>
      <c r="N159" s="46">
        <v>-49.399000000000001</v>
      </c>
      <c r="O159" s="46">
        <v>18.91</v>
      </c>
    </row>
    <row r="160" spans="1:15" ht="13" x14ac:dyDescent="0.15">
      <c r="B160" s="46">
        <v>11</v>
      </c>
      <c r="D160" s="46">
        <v>6.3079999999999998</v>
      </c>
      <c r="E160" s="46">
        <v>33.304000000000002</v>
      </c>
      <c r="F160" s="46">
        <v>10.621</v>
      </c>
      <c r="G160" s="46">
        <v>88.305999999999997</v>
      </c>
      <c r="H160" s="46">
        <v>67.275000000000006</v>
      </c>
      <c r="I160" s="46">
        <v>288.88</v>
      </c>
      <c r="J160" s="46">
        <v>0</v>
      </c>
      <c r="K160" s="46">
        <v>0</v>
      </c>
      <c r="L160" s="46">
        <v>0</v>
      </c>
      <c r="M160" s="46">
        <v>0</v>
      </c>
      <c r="N160" s="46">
        <v>35.537999999999997</v>
      </c>
      <c r="O160" s="46">
        <v>17.940999999999999</v>
      </c>
    </row>
    <row r="161" spans="2:15" ht="13" x14ac:dyDescent="0.15">
      <c r="B161" s="46">
        <v>12</v>
      </c>
      <c r="D161" s="46">
        <v>6.3079999999999998</v>
      </c>
      <c r="E161" s="46">
        <v>43.381</v>
      </c>
      <c r="F161" s="46">
        <v>11.478999999999999</v>
      </c>
      <c r="G161" s="46">
        <v>151.69200000000001</v>
      </c>
      <c r="H161" s="46">
        <v>66.814999999999998</v>
      </c>
      <c r="I161" s="46">
        <v>288.76499999999999</v>
      </c>
      <c r="J161" s="46">
        <v>0</v>
      </c>
      <c r="K161" s="46">
        <v>0</v>
      </c>
      <c r="L161" s="46">
        <v>0</v>
      </c>
      <c r="M161" s="46">
        <v>0</v>
      </c>
      <c r="N161" s="46">
        <v>-47.353000000000002</v>
      </c>
      <c r="O161" s="46">
        <v>17.902000000000001</v>
      </c>
    </row>
    <row r="162" spans="2:15" ht="13" x14ac:dyDescent="0.15">
      <c r="B162" s="46">
        <v>13</v>
      </c>
      <c r="D162" s="46">
        <v>6.5460000000000003</v>
      </c>
      <c r="E162" s="46">
        <v>33.502000000000002</v>
      </c>
      <c r="F162" s="46">
        <v>11.007999999999999</v>
      </c>
      <c r="G162" s="46">
        <v>77.483000000000004</v>
      </c>
      <c r="H162" s="46">
        <v>102.235</v>
      </c>
      <c r="I162" s="46">
        <v>287.95999999999998</v>
      </c>
      <c r="J162" s="46">
        <v>0</v>
      </c>
      <c r="K162" s="46">
        <v>0</v>
      </c>
      <c r="L162" s="46">
        <v>0</v>
      </c>
      <c r="M162" s="46">
        <v>0</v>
      </c>
      <c r="N162" s="46">
        <v>48.012999999999998</v>
      </c>
      <c r="O162" s="46">
        <v>18.721</v>
      </c>
    </row>
    <row r="163" spans="2:15" ht="13" x14ac:dyDescent="0.15">
      <c r="B163" s="46">
        <v>14</v>
      </c>
      <c r="D163" s="46">
        <v>6.4269999999999996</v>
      </c>
      <c r="E163" s="46">
        <v>43.186</v>
      </c>
      <c r="F163" s="46">
        <v>11.827999999999999</v>
      </c>
      <c r="G163" s="46">
        <v>143.13499999999999</v>
      </c>
      <c r="H163" s="46">
        <v>101.545</v>
      </c>
      <c r="I163" s="46">
        <v>287.84500000000003</v>
      </c>
      <c r="J163" s="46">
        <v>0</v>
      </c>
      <c r="K163" s="46">
        <v>0</v>
      </c>
      <c r="L163" s="46">
        <v>0</v>
      </c>
      <c r="M163" s="46">
        <v>0</v>
      </c>
      <c r="N163" s="46">
        <v>-46.548000000000002</v>
      </c>
      <c r="O163" s="46">
        <v>18.218</v>
      </c>
    </row>
    <row r="164" spans="2:15" ht="13" x14ac:dyDescent="0.15">
      <c r="B164" s="46">
        <v>15</v>
      </c>
      <c r="D164" s="46">
        <v>6.5460000000000003</v>
      </c>
      <c r="E164" s="46">
        <v>34.381</v>
      </c>
      <c r="F164" s="46">
        <v>10.257</v>
      </c>
      <c r="G164" s="46">
        <v>95.402000000000001</v>
      </c>
      <c r="H164" s="46">
        <v>135.35499999999999</v>
      </c>
      <c r="I164" s="46">
        <v>287.04000000000002</v>
      </c>
      <c r="J164" s="46">
        <v>0</v>
      </c>
      <c r="K164" s="46">
        <v>0</v>
      </c>
      <c r="L164" s="46">
        <v>0</v>
      </c>
      <c r="M164" s="46">
        <v>0</v>
      </c>
      <c r="N164" s="46">
        <v>39.805999999999997</v>
      </c>
      <c r="O164" s="46">
        <v>18.788</v>
      </c>
    </row>
    <row r="165" spans="2:15" ht="13" x14ac:dyDescent="0.15">
      <c r="B165" s="46">
        <v>16</v>
      </c>
      <c r="D165" s="46">
        <v>6.4269999999999996</v>
      </c>
      <c r="E165" s="46">
        <v>41.526000000000003</v>
      </c>
      <c r="F165" s="46">
        <v>8.9510000000000005</v>
      </c>
      <c r="G165" s="46">
        <v>131.423</v>
      </c>
      <c r="H165" s="46">
        <v>134.78</v>
      </c>
      <c r="I165" s="46">
        <v>287.27</v>
      </c>
      <c r="J165" s="46">
        <v>0</v>
      </c>
      <c r="K165" s="46">
        <v>0</v>
      </c>
      <c r="L165" s="46">
        <v>0</v>
      </c>
      <c r="M165" s="46">
        <v>0</v>
      </c>
      <c r="N165" s="46">
        <v>-51.17</v>
      </c>
      <c r="O165" s="46">
        <v>18.318999999999999</v>
      </c>
    </row>
    <row r="166" spans="2:15" ht="13" x14ac:dyDescent="0.15">
      <c r="B166" s="46">
        <v>17</v>
      </c>
      <c r="D166" s="46">
        <v>6.4269999999999996</v>
      </c>
      <c r="E166" s="46">
        <v>33.466000000000001</v>
      </c>
      <c r="F166" s="46">
        <v>10.612</v>
      </c>
      <c r="G166" s="46">
        <v>89.284000000000006</v>
      </c>
      <c r="H166" s="46">
        <v>171.35</v>
      </c>
      <c r="I166" s="46">
        <v>285.89</v>
      </c>
      <c r="J166" s="46">
        <v>0</v>
      </c>
      <c r="K166" s="46">
        <v>0</v>
      </c>
      <c r="L166" s="46">
        <v>0</v>
      </c>
      <c r="M166" s="46">
        <v>0</v>
      </c>
      <c r="N166" s="46">
        <v>45</v>
      </c>
      <c r="O166" s="46">
        <v>18.215</v>
      </c>
    </row>
    <row r="167" spans="2:15" ht="13" x14ac:dyDescent="0.15">
      <c r="B167" s="46">
        <v>18</v>
      </c>
      <c r="D167" s="46">
        <v>6.4269999999999996</v>
      </c>
      <c r="E167" s="46">
        <v>40.947000000000003</v>
      </c>
      <c r="F167" s="46">
        <v>11.076000000000001</v>
      </c>
      <c r="G167" s="46">
        <v>117.22199999999999</v>
      </c>
      <c r="H167" s="46">
        <v>171.35</v>
      </c>
      <c r="I167" s="46">
        <v>286.23500000000001</v>
      </c>
      <c r="J167" s="46">
        <v>0</v>
      </c>
      <c r="K167" s="46">
        <v>0</v>
      </c>
      <c r="L167" s="46">
        <v>0</v>
      </c>
      <c r="M167" s="46">
        <v>0</v>
      </c>
      <c r="N167" s="46">
        <v>-51.17</v>
      </c>
      <c r="O167" s="46">
        <v>18.140999999999998</v>
      </c>
    </row>
    <row r="168" spans="2:15" ht="13" x14ac:dyDescent="0.15">
      <c r="B168" s="46">
        <v>19</v>
      </c>
      <c r="D168" s="46">
        <v>6.665</v>
      </c>
      <c r="E168" s="46">
        <v>35.537999999999997</v>
      </c>
      <c r="F168" s="46">
        <v>13.641</v>
      </c>
      <c r="G168" s="46">
        <v>85.623999999999995</v>
      </c>
      <c r="H168" s="46">
        <v>28.29</v>
      </c>
      <c r="I168" s="46">
        <v>290.95</v>
      </c>
      <c r="J168" s="46">
        <v>0</v>
      </c>
      <c r="K168" s="46">
        <v>0</v>
      </c>
      <c r="L168" s="46">
        <v>0</v>
      </c>
      <c r="M168" s="46">
        <v>0</v>
      </c>
      <c r="N168" s="46">
        <v>47.231000000000002</v>
      </c>
      <c r="O168" s="46">
        <v>18.876999999999999</v>
      </c>
    </row>
    <row r="169" spans="2:15" ht="13" x14ac:dyDescent="0.15">
      <c r="B169" s="46">
        <v>20</v>
      </c>
      <c r="D169" s="46">
        <v>6.3079999999999998</v>
      </c>
      <c r="E169" s="46">
        <v>44.143000000000001</v>
      </c>
      <c r="F169" s="46">
        <v>12.577999999999999</v>
      </c>
      <c r="G169" s="46">
        <v>134.28200000000001</v>
      </c>
      <c r="H169" s="46">
        <v>27.83</v>
      </c>
      <c r="I169" s="46">
        <v>290.83499999999998</v>
      </c>
      <c r="J169" s="46">
        <v>0</v>
      </c>
      <c r="K169" s="46">
        <v>0</v>
      </c>
      <c r="L169" s="46">
        <v>0</v>
      </c>
      <c r="M169" s="46">
        <v>0</v>
      </c>
      <c r="N169" s="46">
        <v>-46.548000000000002</v>
      </c>
      <c r="O169" s="46">
        <v>18.059000000000001</v>
      </c>
    </row>
    <row r="170" spans="2:15" ht="13" x14ac:dyDescent="0.15">
      <c r="B170" s="46">
        <v>21</v>
      </c>
      <c r="D170" s="46">
        <v>6.4269999999999996</v>
      </c>
      <c r="E170" s="46">
        <v>33.634</v>
      </c>
      <c r="F170" s="46">
        <v>11.532999999999999</v>
      </c>
      <c r="G170" s="46">
        <v>74.712000000000003</v>
      </c>
      <c r="H170" s="46">
        <v>64.515000000000001</v>
      </c>
      <c r="I170" s="46">
        <v>289.8</v>
      </c>
      <c r="J170" s="46">
        <v>0</v>
      </c>
      <c r="K170" s="46">
        <v>0</v>
      </c>
      <c r="L170" s="46">
        <v>0</v>
      </c>
      <c r="M170" s="46">
        <v>0</v>
      </c>
      <c r="N170" s="46">
        <v>44.235999999999997</v>
      </c>
      <c r="O170" s="46">
        <v>18.378</v>
      </c>
    </row>
    <row r="171" spans="2:15" ht="13" x14ac:dyDescent="0.15">
      <c r="B171" s="46">
        <v>22</v>
      </c>
      <c r="D171" s="46">
        <v>6.3079999999999998</v>
      </c>
      <c r="E171" s="46">
        <v>44.587000000000003</v>
      </c>
      <c r="F171" s="46">
        <v>13.242000000000001</v>
      </c>
      <c r="G171" s="46">
        <v>132.27199999999999</v>
      </c>
      <c r="H171" s="46">
        <v>63.48</v>
      </c>
      <c r="I171" s="46">
        <v>289.91500000000002</v>
      </c>
      <c r="J171" s="46">
        <v>0</v>
      </c>
      <c r="K171" s="46">
        <v>0</v>
      </c>
      <c r="L171" s="46">
        <v>0</v>
      </c>
      <c r="M171" s="46">
        <v>0</v>
      </c>
      <c r="N171" s="46">
        <v>-51.34</v>
      </c>
      <c r="O171" s="46">
        <v>17.853000000000002</v>
      </c>
    </row>
    <row r="172" spans="2:15" ht="13" x14ac:dyDescent="0.15">
      <c r="B172" s="46">
        <v>23</v>
      </c>
      <c r="D172" s="46">
        <v>6.3079999999999998</v>
      </c>
      <c r="E172" s="46">
        <v>35.097999999999999</v>
      </c>
      <c r="F172" s="46">
        <v>11.821</v>
      </c>
      <c r="G172" s="46">
        <v>93.694999999999993</v>
      </c>
      <c r="H172" s="46">
        <v>98.784999999999997</v>
      </c>
      <c r="I172" s="46">
        <v>288.88</v>
      </c>
      <c r="J172" s="46">
        <v>0</v>
      </c>
      <c r="K172" s="46">
        <v>0</v>
      </c>
      <c r="L172" s="46">
        <v>0</v>
      </c>
      <c r="M172" s="46">
        <v>0</v>
      </c>
      <c r="N172" s="46">
        <v>46.548000000000002</v>
      </c>
      <c r="O172" s="46">
        <v>18.053000000000001</v>
      </c>
    </row>
    <row r="173" spans="2:15" ht="13" x14ac:dyDescent="0.15">
      <c r="B173" s="46">
        <v>24</v>
      </c>
      <c r="D173" s="46">
        <v>6.665</v>
      </c>
      <c r="E173" s="46">
        <v>42.572000000000003</v>
      </c>
      <c r="F173" s="46">
        <v>13.175000000000001</v>
      </c>
      <c r="G173" s="46">
        <v>120.498</v>
      </c>
      <c r="H173" s="46">
        <v>98.9</v>
      </c>
      <c r="I173" s="46">
        <v>288.19</v>
      </c>
      <c r="J173" s="46">
        <v>0</v>
      </c>
      <c r="K173" s="46">
        <v>0</v>
      </c>
      <c r="L173" s="46">
        <v>0</v>
      </c>
      <c r="M173" s="46">
        <v>0</v>
      </c>
      <c r="N173" s="46">
        <v>-47.231000000000002</v>
      </c>
      <c r="O173" s="46">
        <v>18.876999999999999</v>
      </c>
    </row>
    <row r="174" spans="2:15" ht="13" x14ac:dyDescent="0.15">
      <c r="B174" s="46">
        <v>25</v>
      </c>
      <c r="D174" s="46">
        <v>6.4269999999999996</v>
      </c>
      <c r="E174" s="46">
        <v>34.063000000000002</v>
      </c>
      <c r="F174" s="46">
        <v>11.151</v>
      </c>
      <c r="G174" s="46">
        <v>76.256</v>
      </c>
      <c r="H174" s="46">
        <v>131.44499999999999</v>
      </c>
      <c r="I174" s="46">
        <v>288.19</v>
      </c>
      <c r="J174" s="46">
        <v>0</v>
      </c>
      <c r="K174" s="46">
        <v>0</v>
      </c>
      <c r="L174" s="46">
        <v>0</v>
      </c>
      <c r="M174" s="46">
        <v>0</v>
      </c>
      <c r="N174" s="46">
        <v>45.764000000000003</v>
      </c>
      <c r="O174" s="46">
        <v>18.384</v>
      </c>
    </row>
    <row r="175" spans="2:15" ht="13" x14ac:dyDescent="0.15">
      <c r="B175" s="46">
        <v>26</v>
      </c>
      <c r="D175" s="46">
        <v>6.3079999999999998</v>
      </c>
      <c r="E175" s="46">
        <v>42.21</v>
      </c>
      <c r="F175" s="46">
        <v>14.375999999999999</v>
      </c>
      <c r="G175" s="46">
        <v>118.38500000000001</v>
      </c>
      <c r="H175" s="46">
        <v>130.63999999999999</v>
      </c>
      <c r="I175" s="46">
        <v>287.95999999999998</v>
      </c>
      <c r="J175" s="46">
        <v>0</v>
      </c>
      <c r="K175" s="46">
        <v>0</v>
      </c>
      <c r="L175" s="46">
        <v>0</v>
      </c>
      <c r="M175" s="46">
        <v>0</v>
      </c>
      <c r="N175" s="46">
        <v>-48.094000000000001</v>
      </c>
      <c r="O175" s="46">
        <v>17.916</v>
      </c>
    </row>
    <row r="176" spans="2:15" ht="13" x14ac:dyDescent="0.15">
      <c r="B176" s="46">
        <v>27</v>
      </c>
      <c r="D176" s="46">
        <v>6.5460000000000003</v>
      </c>
      <c r="E176" s="46">
        <v>34.801000000000002</v>
      </c>
      <c r="F176" s="46">
        <v>11.779</v>
      </c>
      <c r="G176" s="46">
        <v>83.034000000000006</v>
      </c>
      <c r="H176" s="46">
        <v>168.01499999999999</v>
      </c>
      <c r="I176" s="46">
        <v>286.92500000000001</v>
      </c>
      <c r="J176" s="46">
        <v>0</v>
      </c>
      <c r="K176" s="46">
        <v>0</v>
      </c>
      <c r="L176" s="46">
        <v>0</v>
      </c>
      <c r="M176" s="46">
        <v>0</v>
      </c>
      <c r="N176" s="46">
        <v>43.493000000000002</v>
      </c>
      <c r="O176" s="46">
        <v>18.552</v>
      </c>
    </row>
    <row r="177" spans="1:15" ht="13" x14ac:dyDescent="0.15">
      <c r="B177" s="46">
        <v>28</v>
      </c>
      <c r="D177" s="46">
        <v>6.4269999999999996</v>
      </c>
      <c r="E177" s="46">
        <v>41.119</v>
      </c>
      <c r="F177" s="46">
        <v>13.805999999999999</v>
      </c>
      <c r="G177" s="46">
        <v>105.69199999999999</v>
      </c>
      <c r="H177" s="46">
        <v>167.9</v>
      </c>
      <c r="I177" s="46">
        <v>287.04000000000002</v>
      </c>
      <c r="J177" s="46">
        <v>0</v>
      </c>
      <c r="K177" s="46">
        <v>0</v>
      </c>
      <c r="L177" s="46">
        <v>0</v>
      </c>
      <c r="M177" s="46">
        <v>0</v>
      </c>
      <c r="N177" s="46">
        <v>-47.290999999999997</v>
      </c>
      <c r="O177" s="46">
        <v>18.227</v>
      </c>
    </row>
    <row r="178" spans="1:15" ht="13" x14ac:dyDescent="0.15">
      <c r="B178" s="46">
        <v>29</v>
      </c>
      <c r="D178" s="46">
        <v>6.5460000000000003</v>
      </c>
      <c r="E178" s="46">
        <v>33.171999999999997</v>
      </c>
      <c r="F178" s="46">
        <v>11.166</v>
      </c>
      <c r="G178" s="46">
        <v>71.192999999999998</v>
      </c>
      <c r="H178" s="46">
        <v>201.82499999999999</v>
      </c>
      <c r="I178" s="46">
        <v>286.46499999999997</v>
      </c>
      <c r="J178" s="46">
        <v>0</v>
      </c>
      <c r="K178" s="46">
        <v>0</v>
      </c>
      <c r="L178" s="46">
        <v>0</v>
      </c>
      <c r="M178" s="46">
        <v>0</v>
      </c>
      <c r="N178" s="46">
        <v>42.709000000000003</v>
      </c>
      <c r="O178" s="46">
        <v>18.552</v>
      </c>
    </row>
    <row r="179" spans="1:15" ht="13" x14ac:dyDescent="0.15">
      <c r="B179" s="46">
        <v>30</v>
      </c>
      <c r="D179" s="46">
        <v>6.4269999999999996</v>
      </c>
      <c r="E179" s="46">
        <v>40.048999999999999</v>
      </c>
      <c r="F179" s="46">
        <v>15.878</v>
      </c>
      <c r="G179" s="46">
        <v>100.514</v>
      </c>
      <c r="H179" s="46">
        <v>201.71</v>
      </c>
      <c r="I179" s="46">
        <v>286.23500000000001</v>
      </c>
      <c r="J179" s="46">
        <v>0</v>
      </c>
      <c r="K179" s="46">
        <v>0</v>
      </c>
      <c r="L179" s="46">
        <v>0</v>
      </c>
      <c r="M179" s="46">
        <v>0</v>
      </c>
      <c r="N179" s="46">
        <v>-45.764000000000003</v>
      </c>
      <c r="O179" s="46">
        <v>18.378</v>
      </c>
    </row>
    <row r="180" spans="1:15" ht="13" x14ac:dyDescent="0.15">
      <c r="B180" s="46">
        <v>31</v>
      </c>
      <c r="D180" s="46">
        <v>6.3079999999999998</v>
      </c>
      <c r="E180" s="46">
        <v>37.622999999999998</v>
      </c>
      <c r="F180" s="46">
        <v>11.292</v>
      </c>
      <c r="G180" s="46">
        <v>98.262</v>
      </c>
      <c r="H180" s="46">
        <v>75.900000000000006</v>
      </c>
      <c r="I180" s="46">
        <v>289.11</v>
      </c>
      <c r="J180" s="46">
        <v>0</v>
      </c>
      <c r="K180" s="46">
        <v>0</v>
      </c>
      <c r="L180" s="46">
        <v>0</v>
      </c>
      <c r="M180" s="46">
        <v>0</v>
      </c>
      <c r="N180" s="46">
        <v>45</v>
      </c>
      <c r="O180" s="46">
        <v>18.053000000000001</v>
      </c>
    </row>
    <row r="181" spans="1:15" ht="13" x14ac:dyDescent="0.15">
      <c r="B181" s="46">
        <v>32</v>
      </c>
      <c r="D181" s="46">
        <v>6.3079999999999998</v>
      </c>
      <c r="E181" s="46">
        <v>42.792000000000002</v>
      </c>
      <c r="F181" s="46">
        <v>14.57</v>
      </c>
      <c r="G181" s="46">
        <v>115.658</v>
      </c>
      <c r="H181" s="46">
        <v>75.900000000000006</v>
      </c>
      <c r="I181" s="46">
        <v>289.685</v>
      </c>
      <c r="J181" s="46">
        <v>0</v>
      </c>
      <c r="K181" s="46">
        <v>0</v>
      </c>
      <c r="L181" s="46">
        <v>0</v>
      </c>
      <c r="M181" s="46">
        <v>0</v>
      </c>
      <c r="N181" s="46">
        <v>-47.353000000000002</v>
      </c>
      <c r="O181" s="46">
        <v>17.902000000000001</v>
      </c>
    </row>
    <row r="182" spans="1:15" ht="13" x14ac:dyDescent="0.15">
      <c r="B182" s="46">
        <v>33</v>
      </c>
      <c r="C182" s="46" t="s">
        <v>65</v>
      </c>
      <c r="D182" s="46">
        <v>6.4050000000000002</v>
      </c>
      <c r="E182" s="46">
        <v>38.776000000000003</v>
      </c>
      <c r="F182" s="46">
        <v>11.53</v>
      </c>
      <c r="G182" s="46">
        <v>110.19</v>
      </c>
      <c r="H182" s="46">
        <v>104.681</v>
      </c>
      <c r="I182" s="46">
        <v>288.089</v>
      </c>
      <c r="J182" s="46">
        <v>0</v>
      </c>
      <c r="K182" s="46">
        <v>0</v>
      </c>
      <c r="L182" s="46">
        <v>0</v>
      </c>
      <c r="M182" s="46">
        <v>0</v>
      </c>
      <c r="N182" s="46">
        <v>-2.4689999999999999</v>
      </c>
      <c r="O182" s="46">
        <v>18.21</v>
      </c>
    </row>
    <row r="183" spans="1:15" ht="13" x14ac:dyDescent="0.15">
      <c r="B183" s="46">
        <v>34</v>
      </c>
      <c r="C183" s="46" t="s">
        <v>76</v>
      </c>
      <c r="D183" s="46">
        <v>0.17199999999999999</v>
      </c>
      <c r="E183" s="46">
        <v>4.2610000000000001</v>
      </c>
      <c r="F183" s="46">
        <v>1.671</v>
      </c>
      <c r="G183" s="46">
        <v>25.318999999999999</v>
      </c>
      <c r="H183" s="46">
        <v>54.771999999999998</v>
      </c>
      <c r="I183" s="46">
        <v>1.4610000000000001</v>
      </c>
      <c r="J183" s="46">
        <v>0</v>
      </c>
      <c r="K183" s="46">
        <v>0</v>
      </c>
      <c r="L183" s="46">
        <v>0</v>
      </c>
      <c r="M183" s="46">
        <v>0</v>
      </c>
      <c r="N183" s="46">
        <v>46.511000000000003</v>
      </c>
      <c r="O183" s="46">
        <v>0.502</v>
      </c>
    </row>
    <row r="184" spans="1:15" ht="13" x14ac:dyDescent="0.15">
      <c r="B184" s="46">
        <v>35</v>
      </c>
      <c r="C184" s="46" t="s">
        <v>66</v>
      </c>
      <c r="D184" s="46">
        <v>5.9509999999999996</v>
      </c>
      <c r="E184" s="46">
        <v>32.399000000000001</v>
      </c>
      <c r="F184" s="46">
        <v>8.7560000000000002</v>
      </c>
      <c r="G184" s="46">
        <v>71.192999999999998</v>
      </c>
      <c r="H184" s="46">
        <v>25.012</v>
      </c>
      <c r="I184" s="46">
        <v>285.83199999999999</v>
      </c>
      <c r="J184" s="46">
        <v>0</v>
      </c>
      <c r="K184" s="46">
        <v>0</v>
      </c>
      <c r="L184" s="46">
        <v>0</v>
      </c>
      <c r="M184" s="46">
        <v>0</v>
      </c>
      <c r="N184" s="46">
        <v>-51.34</v>
      </c>
      <c r="O184" s="46">
        <v>16.834</v>
      </c>
    </row>
    <row r="185" spans="1:15" ht="13" x14ac:dyDescent="0.15">
      <c r="B185" s="46">
        <v>36</v>
      </c>
      <c r="C185" s="46" t="s">
        <v>67</v>
      </c>
      <c r="D185" s="46">
        <v>6.665</v>
      </c>
      <c r="E185" s="46">
        <v>46.073999999999998</v>
      </c>
      <c r="F185" s="46">
        <v>15.878</v>
      </c>
      <c r="G185" s="46">
        <v>158.19200000000001</v>
      </c>
      <c r="H185" s="46">
        <v>201.82499999999999</v>
      </c>
      <c r="I185" s="46">
        <v>290.95</v>
      </c>
      <c r="J185" s="46">
        <v>0</v>
      </c>
      <c r="K185" s="46">
        <v>0</v>
      </c>
      <c r="L185" s="46">
        <v>0</v>
      </c>
      <c r="M185" s="46">
        <v>0</v>
      </c>
      <c r="N185" s="46">
        <v>48.012999999999998</v>
      </c>
      <c r="O185" s="46">
        <v>18.91</v>
      </c>
    </row>
    <row r="187" spans="1:15" ht="13" x14ac:dyDescent="0.15">
      <c r="A187" s="46" t="s">
        <v>103</v>
      </c>
    </row>
    <row r="188" spans="1:15" ht="13" x14ac:dyDescent="0.15">
      <c r="A188" s="46" t="s">
        <v>104</v>
      </c>
    </row>
    <row r="190" spans="1:15" ht="13" x14ac:dyDescent="0.15">
      <c r="B190" s="46">
        <v>3</v>
      </c>
      <c r="D190" s="46">
        <v>12.379</v>
      </c>
      <c r="E190" s="46">
        <v>49.389000000000003</v>
      </c>
      <c r="F190" s="46">
        <v>12.510999999999999</v>
      </c>
      <c r="G190" s="46">
        <v>76.623000000000005</v>
      </c>
      <c r="H190" s="46">
        <v>118.105</v>
      </c>
      <c r="I190" s="46">
        <v>289.22500000000002</v>
      </c>
      <c r="J190" s="46">
        <v>0</v>
      </c>
      <c r="K190" s="46">
        <v>0</v>
      </c>
      <c r="L190" s="46">
        <v>0</v>
      </c>
      <c r="M190" s="46">
        <v>0</v>
      </c>
      <c r="N190" s="46">
        <v>1.123</v>
      </c>
      <c r="O190" s="46">
        <v>35.432000000000002</v>
      </c>
    </row>
    <row r="191" spans="1:15" ht="13" x14ac:dyDescent="0.15">
      <c r="B191" s="46">
        <v>4</v>
      </c>
      <c r="D191" s="46">
        <v>12.379</v>
      </c>
      <c r="E191" s="46">
        <v>51.566000000000003</v>
      </c>
      <c r="F191" s="46">
        <v>13.228999999999999</v>
      </c>
      <c r="G191" s="46">
        <v>95.397000000000006</v>
      </c>
      <c r="H191" s="46">
        <v>136.27500000000001</v>
      </c>
      <c r="I191" s="46">
        <v>286.58</v>
      </c>
      <c r="J191" s="46">
        <v>0</v>
      </c>
      <c r="K191" s="46">
        <v>0</v>
      </c>
      <c r="L191" s="46">
        <v>0</v>
      </c>
      <c r="M191" s="46">
        <v>0</v>
      </c>
      <c r="N191" s="46">
        <v>1.6679999999999999</v>
      </c>
      <c r="O191" s="46">
        <v>35.439</v>
      </c>
    </row>
    <row r="192" spans="1:15" ht="13" x14ac:dyDescent="0.15">
      <c r="B192" s="46">
        <v>5</v>
      </c>
      <c r="D192" s="46">
        <v>12.379</v>
      </c>
      <c r="E192" s="46">
        <v>48.85</v>
      </c>
      <c r="F192" s="46">
        <v>10.755000000000001</v>
      </c>
      <c r="G192" s="46">
        <v>79.25</v>
      </c>
      <c r="H192" s="46">
        <v>153.98500000000001</v>
      </c>
      <c r="I192" s="46">
        <v>288.19</v>
      </c>
      <c r="J192" s="46">
        <v>0</v>
      </c>
      <c r="K192" s="46">
        <v>0</v>
      </c>
      <c r="L192" s="46">
        <v>0</v>
      </c>
      <c r="M192" s="46">
        <v>0</v>
      </c>
      <c r="N192" s="46">
        <v>2.246</v>
      </c>
      <c r="O192" s="46">
        <v>35.439</v>
      </c>
    </row>
    <row r="193" spans="2:15" ht="13" x14ac:dyDescent="0.15">
      <c r="B193" s="46">
        <v>6</v>
      </c>
      <c r="D193" s="46">
        <v>12.141</v>
      </c>
      <c r="E193" s="46">
        <v>51.265999999999998</v>
      </c>
      <c r="F193" s="46">
        <v>11.109</v>
      </c>
      <c r="G193" s="46">
        <v>98.247</v>
      </c>
      <c r="H193" s="46">
        <v>171.92500000000001</v>
      </c>
      <c r="I193" s="46">
        <v>286.005</v>
      </c>
      <c r="J193" s="46">
        <v>0</v>
      </c>
      <c r="K193" s="46">
        <v>0</v>
      </c>
      <c r="L193" s="46">
        <v>0</v>
      </c>
      <c r="M193" s="46">
        <v>0</v>
      </c>
      <c r="N193" s="46">
        <v>1.6850000000000001</v>
      </c>
      <c r="O193" s="46">
        <v>34.972000000000001</v>
      </c>
    </row>
    <row r="194" spans="2:15" ht="13" x14ac:dyDescent="0.15">
      <c r="B194" s="46">
        <v>7</v>
      </c>
      <c r="D194" s="46">
        <v>12.497999999999999</v>
      </c>
      <c r="E194" s="46">
        <v>48.719000000000001</v>
      </c>
      <c r="F194" s="46">
        <v>14.179</v>
      </c>
      <c r="G194" s="46">
        <v>74.730999999999995</v>
      </c>
      <c r="H194" s="46">
        <v>188.715</v>
      </c>
      <c r="I194" s="46">
        <v>287.84500000000003</v>
      </c>
      <c r="J194" s="46">
        <v>0</v>
      </c>
      <c r="K194" s="46">
        <v>0</v>
      </c>
      <c r="L194" s="46">
        <v>0</v>
      </c>
      <c r="M194" s="46">
        <v>0</v>
      </c>
      <c r="N194" s="46">
        <v>1.1020000000000001</v>
      </c>
      <c r="O194" s="46">
        <v>35.883000000000003</v>
      </c>
    </row>
    <row r="195" spans="2:15" ht="13" x14ac:dyDescent="0.15">
      <c r="B195" s="46">
        <v>8</v>
      </c>
      <c r="D195" s="46">
        <v>12.617000000000001</v>
      </c>
      <c r="E195" s="46">
        <v>51.904000000000003</v>
      </c>
      <c r="F195" s="46">
        <v>13.978999999999999</v>
      </c>
      <c r="G195" s="46">
        <v>94.59</v>
      </c>
      <c r="H195" s="46">
        <v>206.88499999999999</v>
      </c>
      <c r="I195" s="46">
        <v>285.43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36.340000000000003</v>
      </c>
    </row>
    <row r="196" spans="2:15" ht="13" x14ac:dyDescent="0.15">
      <c r="B196" s="46">
        <v>9</v>
      </c>
      <c r="D196" s="46">
        <v>11.901999999999999</v>
      </c>
      <c r="E196" s="46">
        <v>55.338000000000001</v>
      </c>
      <c r="F196" s="46">
        <v>11.196</v>
      </c>
      <c r="G196" s="46">
        <v>172.221</v>
      </c>
      <c r="H196" s="46">
        <v>54.395000000000003</v>
      </c>
      <c r="I196" s="46">
        <v>288.64999999999998</v>
      </c>
      <c r="J196" s="46">
        <v>0</v>
      </c>
      <c r="K196" s="46">
        <v>0</v>
      </c>
      <c r="L196" s="46">
        <v>0</v>
      </c>
      <c r="M196" s="46">
        <v>0</v>
      </c>
      <c r="N196" s="46">
        <v>0.57899999999999996</v>
      </c>
      <c r="O196" s="46">
        <v>34.273000000000003</v>
      </c>
    </row>
    <row r="197" spans="2:15" ht="13" x14ac:dyDescent="0.15">
      <c r="B197" s="46">
        <v>10</v>
      </c>
      <c r="D197" s="46">
        <v>12.26</v>
      </c>
      <c r="E197" s="46">
        <v>45.393000000000001</v>
      </c>
      <c r="F197" s="46">
        <v>10.51</v>
      </c>
      <c r="G197" s="46">
        <v>78.876000000000005</v>
      </c>
      <c r="H197" s="46">
        <v>72.795000000000002</v>
      </c>
      <c r="I197" s="46">
        <v>291.41000000000003</v>
      </c>
      <c r="J197" s="46">
        <v>0</v>
      </c>
      <c r="K197" s="46">
        <v>0</v>
      </c>
      <c r="L197" s="46">
        <v>0</v>
      </c>
      <c r="M197" s="46">
        <v>0</v>
      </c>
      <c r="N197" s="46">
        <v>1.6850000000000001</v>
      </c>
      <c r="O197" s="46">
        <v>35.201999999999998</v>
      </c>
    </row>
    <row r="198" spans="2:15" ht="13" x14ac:dyDescent="0.15">
      <c r="B198" s="46">
        <v>11</v>
      </c>
      <c r="D198" s="46">
        <v>12.497999999999999</v>
      </c>
      <c r="E198" s="46">
        <v>54.402000000000001</v>
      </c>
      <c r="F198" s="46">
        <v>11</v>
      </c>
      <c r="G198" s="46">
        <v>148.02600000000001</v>
      </c>
      <c r="H198" s="46">
        <v>107.64</v>
      </c>
      <c r="I198" s="46">
        <v>286.92500000000001</v>
      </c>
      <c r="J198" s="46">
        <v>0</v>
      </c>
      <c r="K198" s="46">
        <v>0</v>
      </c>
      <c r="L198" s="46">
        <v>0</v>
      </c>
      <c r="M198" s="46">
        <v>0</v>
      </c>
      <c r="N198" s="46">
        <v>1.1020000000000001</v>
      </c>
      <c r="O198" s="46">
        <v>35.887</v>
      </c>
    </row>
    <row r="199" spans="2:15" ht="13" x14ac:dyDescent="0.15">
      <c r="B199" s="46">
        <v>12</v>
      </c>
      <c r="D199" s="46">
        <v>11.545</v>
      </c>
      <c r="E199" s="46">
        <v>46.203000000000003</v>
      </c>
      <c r="F199" s="46">
        <v>11.805999999999999</v>
      </c>
      <c r="G199" s="46">
        <v>74.730999999999995</v>
      </c>
      <c r="H199" s="46">
        <v>124.66</v>
      </c>
      <c r="I199" s="46">
        <v>289.45499999999998</v>
      </c>
      <c r="J199" s="46">
        <v>0</v>
      </c>
      <c r="K199" s="46">
        <v>0</v>
      </c>
      <c r="L199" s="46">
        <v>0</v>
      </c>
      <c r="M199" s="46">
        <v>0</v>
      </c>
      <c r="N199" s="46">
        <v>0.59699999999999998</v>
      </c>
      <c r="O199" s="46">
        <v>33.121000000000002</v>
      </c>
    </row>
    <row r="200" spans="2:15" ht="13" x14ac:dyDescent="0.15">
      <c r="B200" s="46">
        <v>13</v>
      </c>
      <c r="D200" s="46">
        <v>12.022</v>
      </c>
      <c r="E200" s="46">
        <v>52.719000000000001</v>
      </c>
      <c r="F200" s="46">
        <v>11.333</v>
      </c>
      <c r="G200" s="46">
        <v>131</v>
      </c>
      <c r="H200" s="46">
        <v>142.6</v>
      </c>
      <c r="I200" s="46">
        <v>285.66000000000003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v>34.5</v>
      </c>
    </row>
    <row r="201" spans="2:15" ht="13" x14ac:dyDescent="0.15">
      <c r="B201" s="46">
        <v>14</v>
      </c>
      <c r="D201" s="46">
        <v>12.141</v>
      </c>
      <c r="E201" s="46">
        <v>51.017000000000003</v>
      </c>
      <c r="F201" s="46">
        <v>10.7</v>
      </c>
      <c r="G201" s="46">
        <v>115.158</v>
      </c>
      <c r="H201" s="46">
        <v>211.94499999999999</v>
      </c>
      <c r="I201" s="46">
        <v>283.70499999999998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>
        <v>34.731000000000002</v>
      </c>
    </row>
    <row r="202" spans="2:15" ht="13" x14ac:dyDescent="0.15">
      <c r="B202" s="46">
        <v>15</v>
      </c>
      <c r="D202" s="46">
        <v>12.26</v>
      </c>
      <c r="E202" s="46">
        <v>48.006999999999998</v>
      </c>
      <c r="F202" s="46">
        <v>12.052</v>
      </c>
      <c r="G202" s="46">
        <v>94.748999999999995</v>
      </c>
      <c r="H202" s="46">
        <v>79.58</v>
      </c>
      <c r="I202" s="46">
        <v>289.11</v>
      </c>
      <c r="J202" s="46">
        <v>0</v>
      </c>
      <c r="K202" s="46">
        <v>0</v>
      </c>
      <c r="L202" s="46">
        <v>0</v>
      </c>
      <c r="M202" s="46">
        <v>0</v>
      </c>
      <c r="N202" s="46">
        <v>2.806</v>
      </c>
      <c r="O202" s="46">
        <v>35.226999999999997</v>
      </c>
    </row>
    <row r="203" spans="2:15" ht="13" x14ac:dyDescent="0.15">
      <c r="B203" s="46">
        <v>16</v>
      </c>
      <c r="D203" s="46">
        <v>12.022</v>
      </c>
      <c r="E203" s="46">
        <v>46.817</v>
      </c>
      <c r="F203" s="46">
        <v>11</v>
      </c>
      <c r="G203" s="46">
        <v>72.099999999999994</v>
      </c>
      <c r="H203" s="46">
        <v>96.944999999999993</v>
      </c>
      <c r="I203" s="46">
        <v>290.49</v>
      </c>
      <c r="J203" s="46">
        <v>0</v>
      </c>
      <c r="K203" s="46">
        <v>0</v>
      </c>
      <c r="L203" s="46">
        <v>0</v>
      </c>
      <c r="M203" s="46">
        <v>0</v>
      </c>
      <c r="N203" s="46">
        <v>1.718</v>
      </c>
      <c r="O203" s="46">
        <v>34.518999999999998</v>
      </c>
    </row>
    <row r="204" spans="2:15" ht="13" x14ac:dyDescent="0.15">
      <c r="B204" s="46">
        <v>17</v>
      </c>
      <c r="D204" s="46">
        <v>12.497999999999999</v>
      </c>
      <c r="E204" s="46">
        <v>52.048000000000002</v>
      </c>
      <c r="F204" s="46">
        <v>10.63</v>
      </c>
      <c r="G204" s="46">
        <v>111.878</v>
      </c>
      <c r="H204" s="46">
        <v>114.655</v>
      </c>
      <c r="I204" s="46">
        <v>287.27</v>
      </c>
      <c r="J204" s="46">
        <v>0</v>
      </c>
      <c r="K204" s="46">
        <v>0</v>
      </c>
      <c r="L204" s="46">
        <v>0</v>
      </c>
      <c r="M204" s="46">
        <v>0</v>
      </c>
      <c r="N204" s="46">
        <v>3.302</v>
      </c>
      <c r="O204" s="46">
        <v>35.94</v>
      </c>
    </row>
    <row r="205" spans="2:15" ht="13" x14ac:dyDescent="0.15">
      <c r="B205" s="46">
        <v>18</v>
      </c>
      <c r="D205" s="46">
        <v>12.855</v>
      </c>
      <c r="E205" s="46">
        <v>45.718000000000004</v>
      </c>
      <c r="F205" s="46">
        <v>11.451000000000001</v>
      </c>
      <c r="G205" s="46">
        <v>70.513999999999996</v>
      </c>
      <c r="H205" s="46">
        <v>132.595</v>
      </c>
      <c r="I205" s="46">
        <v>290.375</v>
      </c>
      <c r="J205" s="46">
        <v>0</v>
      </c>
      <c r="K205" s="46">
        <v>0</v>
      </c>
      <c r="L205" s="46">
        <v>0</v>
      </c>
      <c r="M205" s="46">
        <v>0</v>
      </c>
      <c r="N205" s="46">
        <v>0</v>
      </c>
      <c r="O205" s="46">
        <v>36.799999999999997</v>
      </c>
    </row>
    <row r="206" spans="2:15" ht="13" x14ac:dyDescent="0.15">
      <c r="B206" s="46">
        <v>19</v>
      </c>
      <c r="D206" s="46">
        <v>12.022</v>
      </c>
      <c r="E206" s="46">
        <v>49.12</v>
      </c>
      <c r="F206" s="46">
        <v>11.987</v>
      </c>
      <c r="G206" s="46">
        <v>95.04</v>
      </c>
      <c r="H206" s="46">
        <v>168.47499999999999</v>
      </c>
      <c r="I206" s="46">
        <v>287.04000000000002</v>
      </c>
      <c r="J206" s="46">
        <v>0</v>
      </c>
      <c r="K206" s="46">
        <v>0</v>
      </c>
      <c r="L206" s="46">
        <v>0</v>
      </c>
      <c r="M206" s="46">
        <v>0</v>
      </c>
      <c r="N206" s="46">
        <v>1.1459999999999999</v>
      </c>
      <c r="O206" s="46">
        <v>34.506999999999998</v>
      </c>
    </row>
    <row r="207" spans="2:15" ht="13" x14ac:dyDescent="0.15">
      <c r="B207" s="46">
        <v>20</v>
      </c>
      <c r="D207" s="46">
        <v>12.022</v>
      </c>
      <c r="E207" s="46">
        <v>45.164999999999999</v>
      </c>
      <c r="F207" s="46">
        <v>11.802</v>
      </c>
      <c r="G207" s="46">
        <v>70.911000000000001</v>
      </c>
      <c r="H207" s="46">
        <v>202.285</v>
      </c>
      <c r="I207" s="46">
        <v>288.88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>
        <v>34.500999999999998</v>
      </c>
    </row>
    <row r="208" spans="2:15" ht="13" x14ac:dyDescent="0.15">
      <c r="B208" s="46">
        <v>21</v>
      </c>
      <c r="D208" s="46">
        <v>11.782999999999999</v>
      </c>
      <c r="E208" s="46">
        <v>47.070999999999998</v>
      </c>
      <c r="F208" s="46">
        <v>14.667</v>
      </c>
      <c r="G208" s="46">
        <v>75</v>
      </c>
      <c r="H208" s="46">
        <v>219.88</v>
      </c>
      <c r="I208" s="46">
        <v>283.245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v>33.81</v>
      </c>
    </row>
    <row r="209" spans="1:15" ht="13" x14ac:dyDescent="0.15">
      <c r="B209" s="46">
        <v>22</v>
      </c>
      <c r="D209" s="46">
        <v>12.497999999999999</v>
      </c>
      <c r="E209" s="46">
        <v>50.734999999999999</v>
      </c>
      <c r="F209" s="46">
        <v>9.2119999999999997</v>
      </c>
      <c r="G209" s="46">
        <v>130.14400000000001</v>
      </c>
      <c r="H209" s="46">
        <v>85.905000000000001</v>
      </c>
      <c r="I209" s="46">
        <v>288.24799999999999</v>
      </c>
      <c r="J209" s="46">
        <v>0</v>
      </c>
      <c r="K209" s="46">
        <v>0</v>
      </c>
      <c r="L209" s="46">
        <v>0</v>
      </c>
      <c r="M209" s="46">
        <v>0</v>
      </c>
      <c r="N209" s="46">
        <v>1.6519999999999999</v>
      </c>
      <c r="O209" s="46">
        <v>35.895000000000003</v>
      </c>
    </row>
    <row r="210" spans="1:15" ht="13" x14ac:dyDescent="0.15">
      <c r="B210" s="46">
        <v>23</v>
      </c>
      <c r="D210" s="46">
        <v>12.379</v>
      </c>
      <c r="E210" s="46">
        <v>42.506</v>
      </c>
      <c r="F210" s="46">
        <v>8.4079999999999995</v>
      </c>
      <c r="G210" s="46">
        <v>72.650000000000006</v>
      </c>
      <c r="H210" s="46">
        <v>104.017</v>
      </c>
      <c r="I210" s="46">
        <v>292.04199999999997</v>
      </c>
      <c r="J210" s="46">
        <v>0</v>
      </c>
      <c r="K210" s="46">
        <v>0</v>
      </c>
      <c r="L210" s="46">
        <v>0</v>
      </c>
      <c r="M210" s="46">
        <v>0</v>
      </c>
      <c r="N210" s="46">
        <v>1.6679999999999999</v>
      </c>
      <c r="O210" s="46">
        <v>35.549999999999997</v>
      </c>
    </row>
    <row r="211" spans="1:15" ht="13" x14ac:dyDescent="0.15">
      <c r="B211" s="46">
        <v>24</v>
      </c>
      <c r="D211" s="46">
        <v>11.426</v>
      </c>
      <c r="E211" s="46">
        <v>46.488</v>
      </c>
      <c r="F211" s="46">
        <v>10.824999999999999</v>
      </c>
      <c r="G211" s="46">
        <v>106.92700000000001</v>
      </c>
      <c r="H211" s="46">
        <v>120.175</v>
      </c>
      <c r="I211" s="46">
        <v>288.30500000000001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v>32.89</v>
      </c>
    </row>
    <row r="212" spans="1:15" ht="13" x14ac:dyDescent="0.15">
      <c r="B212" s="46">
        <v>25</v>
      </c>
      <c r="D212" s="46">
        <v>12.855</v>
      </c>
      <c r="E212" s="46">
        <v>46.183</v>
      </c>
      <c r="F212" s="46">
        <v>11</v>
      </c>
      <c r="G212" s="46">
        <v>72.944000000000003</v>
      </c>
      <c r="H212" s="46">
        <v>173.017</v>
      </c>
      <c r="I212" s="46">
        <v>287.90199999999999</v>
      </c>
      <c r="J212" s="46">
        <v>0</v>
      </c>
      <c r="K212" s="46">
        <v>0</v>
      </c>
      <c r="L212" s="46">
        <v>0</v>
      </c>
      <c r="M212" s="46">
        <v>0</v>
      </c>
      <c r="N212" s="46">
        <v>1.6060000000000001</v>
      </c>
      <c r="O212" s="46">
        <v>36.93</v>
      </c>
    </row>
    <row r="213" spans="1:15" ht="13" x14ac:dyDescent="0.15">
      <c r="B213" s="46">
        <v>26</v>
      </c>
      <c r="D213" s="46">
        <v>11.664</v>
      </c>
      <c r="E213" s="46">
        <v>48.191000000000003</v>
      </c>
      <c r="F213" s="46">
        <v>10.512</v>
      </c>
      <c r="G213" s="46">
        <v>121.70099999999999</v>
      </c>
      <c r="H213" s="46">
        <v>189.63499999999999</v>
      </c>
      <c r="I213" s="46">
        <v>285.2</v>
      </c>
      <c r="J213" s="46">
        <v>0</v>
      </c>
      <c r="K213" s="46">
        <v>0</v>
      </c>
      <c r="L213" s="46">
        <v>0</v>
      </c>
      <c r="M213" s="46">
        <v>0</v>
      </c>
      <c r="N213" s="46">
        <v>0.59099999999999997</v>
      </c>
      <c r="O213" s="46">
        <v>33.350999999999999</v>
      </c>
    </row>
    <row r="214" spans="1:15" ht="13" x14ac:dyDescent="0.15">
      <c r="B214" s="46">
        <v>27</v>
      </c>
      <c r="C214" s="46" t="s">
        <v>65</v>
      </c>
      <c r="D214" s="46">
        <v>12.182</v>
      </c>
      <c r="E214" s="46">
        <v>49.000999999999998</v>
      </c>
      <c r="F214" s="46">
        <v>11.551</v>
      </c>
      <c r="G214" s="46">
        <v>96.293000000000006</v>
      </c>
      <c r="H214" s="46">
        <v>137.02699999999999</v>
      </c>
      <c r="I214" s="46">
        <v>287.86</v>
      </c>
      <c r="J214" s="46">
        <v>0</v>
      </c>
      <c r="K214" s="46">
        <v>0</v>
      </c>
      <c r="L214" s="46">
        <v>0</v>
      </c>
      <c r="M214" s="46">
        <v>0</v>
      </c>
      <c r="N214" s="46">
        <v>1.1220000000000001</v>
      </c>
      <c r="O214" s="46">
        <v>34.962000000000003</v>
      </c>
    </row>
    <row r="215" spans="1:15" ht="13" x14ac:dyDescent="0.15">
      <c r="B215" s="46">
        <v>28</v>
      </c>
      <c r="C215" s="46" t="s">
        <v>76</v>
      </c>
      <c r="D215" s="46">
        <v>0.373</v>
      </c>
      <c r="E215" s="46">
        <v>3.069</v>
      </c>
      <c r="F215" s="46">
        <v>1.4059999999999999</v>
      </c>
      <c r="G215" s="46">
        <v>26.736000000000001</v>
      </c>
      <c r="H215" s="46">
        <v>47.62</v>
      </c>
      <c r="I215" s="46">
        <v>2.1970000000000001</v>
      </c>
      <c r="J215" s="46">
        <v>0</v>
      </c>
      <c r="K215" s="46">
        <v>0</v>
      </c>
      <c r="L215" s="46">
        <v>0</v>
      </c>
      <c r="M215" s="46">
        <v>0</v>
      </c>
      <c r="N215" s="46">
        <v>0.91600000000000004</v>
      </c>
      <c r="O215" s="46">
        <v>1.075</v>
      </c>
    </row>
    <row r="216" spans="1:15" ht="13" x14ac:dyDescent="0.15">
      <c r="B216" s="46">
        <v>29</v>
      </c>
      <c r="C216" s="46" t="s">
        <v>66</v>
      </c>
      <c r="D216" s="46">
        <v>11.426</v>
      </c>
      <c r="E216" s="46">
        <v>42.506</v>
      </c>
      <c r="F216" s="46">
        <v>8.4079999999999995</v>
      </c>
      <c r="G216" s="46">
        <v>70.513999999999996</v>
      </c>
      <c r="H216" s="46">
        <v>54.395000000000003</v>
      </c>
      <c r="I216" s="46">
        <v>283.245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>
        <v>32.89</v>
      </c>
    </row>
    <row r="217" spans="1:15" ht="13" x14ac:dyDescent="0.15">
      <c r="B217" s="46">
        <v>30</v>
      </c>
      <c r="C217" s="46" t="s">
        <v>67</v>
      </c>
      <c r="D217" s="46">
        <v>12.855</v>
      </c>
      <c r="E217" s="46">
        <v>55.338000000000001</v>
      </c>
      <c r="F217" s="46">
        <v>14.667</v>
      </c>
      <c r="G217" s="46">
        <v>172.221</v>
      </c>
      <c r="H217" s="46">
        <v>219.88</v>
      </c>
      <c r="I217" s="46">
        <v>292.04199999999997</v>
      </c>
      <c r="J217" s="46">
        <v>0</v>
      </c>
      <c r="K217" s="46">
        <v>0</v>
      </c>
      <c r="L217" s="46">
        <v>0</v>
      </c>
      <c r="M217" s="46">
        <v>0</v>
      </c>
      <c r="N217" s="46">
        <v>3.302</v>
      </c>
      <c r="O217" s="46">
        <v>36.93</v>
      </c>
    </row>
    <row r="219" spans="1:15" ht="13" x14ac:dyDescent="0.15">
      <c r="A219" s="46" t="s">
        <v>109</v>
      </c>
    </row>
    <row r="220" spans="1:15" ht="13" x14ac:dyDescent="0.15">
      <c r="A220" s="46" t="s">
        <v>110</v>
      </c>
    </row>
    <row r="221" spans="1:15" ht="13" x14ac:dyDescent="0.15">
      <c r="A221" s="46" t="s">
        <v>111</v>
      </c>
    </row>
    <row r="222" spans="1:15" ht="13" x14ac:dyDescent="0.15">
      <c r="C222" s="46" t="s">
        <v>63</v>
      </c>
      <c r="D222" s="46" t="s">
        <v>64</v>
      </c>
      <c r="E222" s="46" t="s">
        <v>65</v>
      </c>
      <c r="F222" s="46" t="s">
        <v>66</v>
      </c>
      <c r="G222" s="46" t="s">
        <v>67</v>
      </c>
      <c r="H222" s="46" t="s">
        <v>68</v>
      </c>
      <c r="I222" s="46" t="s">
        <v>69</v>
      </c>
      <c r="J222" s="46" t="s">
        <v>70</v>
      </c>
      <c r="K222" s="46" t="s">
        <v>71</v>
      </c>
      <c r="L222" s="46" t="s">
        <v>72</v>
      </c>
      <c r="M222" s="46" t="s">
        <v>73</v>
      </c>
      <c r="N222" s="46" t="s">
        <v>74</v>
      </c>
      <c r="O222" s="46" t="s">
        <v>75</v>
      </c>
    </row>
    <row r="223" spans="1:15" ht="13" x14ac:dyDescent="0.15">
      <c r="B223" s="46">
        <v>1</v>
      </c>
      <c r="D223" s="46">
        <v>6.4269999999999996</v>
      </c>
      <c r="E223" s="46">
        <v>36.073999999999998</v>
      </c>
      <c r="F223" s="46">
        <v>12</v>
      </c>
      <c r="G223" s="46">
        <v>83</v>
      </c>
      <c r="H223" s="46">
        <v>444.01499999999999</v>
      </c>
      <c r="I223" s="46">
        <v>281.34699999999998</v>
      </c>
      <c r="J223" s="46">
        <v>0</v>
      </c>
      <c r="K223" s="46">
        <v>0</v>
      </c>
      <c r="L223" s="46">
        <v>0</v>
      </c>
      <c r="M223" s="46">
        <v>0</v>
      </c>
      <c r="N223" s="46">
        <v>-90</v>
      </c>
      <c r="O223" s="46">
        <v>18.285</v>
      </c>
    </row>
    <row r="224" spans="1:15" ht="13" x14ac:dyDescent="0.15">
      <c r="B224" s="46">
        <v>2</v>
      </c>
      <c r="D224" s="46">
        <v>5.7130000000000001</v>
      </c>
      <c r="E224" s="46">
        <v>31.228999999999999</v>
      </c>
      <c r="F224" s="46">
        <v>10</v>
      </c>
      <c r="G224" s="46">
        <v>103</v>
      </c>
      <c r="H224" s="46">
        <v>444.18700000000001</v>
      </c>
      <c r="I224" s="46">
        <v>280.48500000000001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v>16.215</v>
      </c>
    </row>
    <row r="225" spans="2:15" ht="13" x14ac:dyDescent="0.15">
      <c r="B225" s="46">
        <v>3</v>
      </c>
      <c r="D225" s="46">
        <v>6.3079999999999998</v>
      </c>
      <c r="E225" s="46">
        <v>29.846</v>
      </c>
      <c r="F225" s="46">
        <v>12.577</v>
      </c>
      <c r="G225" s="46">
        <v>54</v>
      </c>
      <c r="H225" s="46">
        <v>414.17200000000003</v>
      </c>
      <c r="I225" s="46">
        <v>281.17500000000001</v>
      </c>
      <c r="J225" s="46">
        <v>0</v>
      </c>
      <c r="K225" s="46">
        <v>0</v>
      </c>
      <c r="L225" s="46">
        <v>0</v>
      </c>
      <c r="M225" s="46">
        <v>0</v>
      </c>
      <c r="N225" s="46">
        <v>-86.697999999999993</v>
      </c>
      <c r="O225" s="46">
        <v>17.97</v>
      </c>
    </row>
    <row r="226" spans="2:15" ht="13" x14ac:dyDescent="0.15">
      <c r="B226" s="46">
        <v>4</v>
      </c>
      <c r="D226" s="46">
        <v>5.8319999999999999</v>
      </c>
      <c r="E226" s="46">
        <v>28.594000000000001</v>
      </c>
      <c r="F226" s="46">
        <v>10.5</v>
      </c>
      <c r="G226" s="46">
        <v>76.332999999999998</v>
      </c>
      <c r="H226" s="46">
        <v>413.65499999999997</v>
      </c>
      <c r="I226" s="46">
        <v>281.86500000000001</v>
      </c>
      <c r="J226" s="46">
        <v>0</v>
      </c>
      <c r="K226" s="46">
        <v>0</v>
      </c>
      <c r="L226" s="46">
        <v>0</v>
      </c>
      <c r="M226" s="46">
        <v>0</v>
      </c>
      <c r="N226" s="46">
        <v>4.7640000000000002</v>
      </c>
      <c r="O226" s="46">
        <v>16.617000000000001</v>
      </c>
    </row>
    <row r="227" spans="2:15" ht="13" x14ac:dyDescent="0.15">
      <c r="B227" s="46">
        <v>5</v>
      </c>
      <c r="D227" s="46">
        <v>5.9509999999999996</v>
      </c>
      <c r="E227" s="46">
        <v>32.354999999999997</v>
      </c>
      <c r="F227" s="46">
        <v>11.816000000000001</v>
      </c>
      <c r="G227" s="46">
        <v>61.570999999999998</v>
      </c>
      <c r="H227" s="46">
        <v>477.48</v>
      </c>
      <c r="I227" s="46">
        <v>279.27699999999999</v>
      </c>
      <c r="J227" s="46">
        <v>0</v>
      </c>
      <c r="K227" s="46">
        <v>0</v>
      </c>
      <c r="L227" s="46">
        <v>0</v>
      </c>
      <c r="M227" s="46">
        <v>0</v>
      </c>
      <c r="N227" s="46">
        <v>-85.332999999999998</v>
      </c>
      <c r="O227" s="46">
        <v>16.960999999999999</v>
      </c>
    </row>
    <row r="228" spans="2:15" ht="13" x14ac:dyDescent="0.15">
      <c r="B228" s="46">
        <v>6</v>
      </c>
      <c r="D228" s="46">
        <v>6.1890000000000001</v>
      </c>
      <c r="E228" s="46">
        <v>27.577999999999999</v>
      </c>
      <c r="F228" s="46">
        <v>9.4290000000000003</v>
      </c>
      <c r="G228" s="46">
        <v>80.751000000000005</v>
      </c>
      <c r="H228" s="46">
        <v>477.82499999999999</v>
      </c>
      <c r="I228" s="46">
        <v>279.79500000000002</v>
      </c>
      <c r="J228" s="46">
        <v>0</v>
      </c>
      <c r="K228" s="46">
        <v>0</v>
      </c>
      <c r="L228" s="46">
        <v>0</v>
      </c>
      <c r="M228" s="46">
        <v>0</v>
      </c>
      <c r="N228" s="46">
        <v>9.09</v>
      </c>
      <c r="O228" s="46">
        <v>17.469000000000001</v>
      </c>
    </row>
    <row r="229" spans="2:15" ht="13" x14ac:dyDescent="0.15">
      <c r="B229" s="46">
        <v>7</v>
      </c>
      <c r="D229" s="46">
        <v>5.9509999999999996</v>
      </c>
      <c r="E229" s="46">
        <v>29.707000000000001</v>
      </c>
      <c r="F229" s="46">
        <v>13.102</v>
      </c>
      <c r="G229" s="46">
        <v>53.837000000000003</v>
      </c>
      <c r="H229" s="46">
        <v>349.65699999999998</v>
      </c>
      <c r="I229" s="46">
        <v>282.38200000000001</v>
      </c>
      <c r="J229" s="46">
        <v>0</v>
      </c>
      <c r="K229" s="46">
        <v>0</v>
      </c>
      <c r="L229" s="46">
        <v>0</v>
      </c>
      <c r="M229" s="46">
        <v>0</v>
      </c>
      <c r="N229" s="46">
        <v>-91.168999999999997</v>
      </c>
      <c r="O229" s="46">
        <v>16.908999999999999</v>
      </c>
    </row>
    <row r="230" spans="2:15" ht="13" x14ac:dyDescent="0.15">
      <c r="B230" s="46">
        <v>8</v>
      </c>
      <c r="D230" s="46">
        <v>6.5460000000000003</v>
      </c>
      <c r="E230" s="46">
        <v>33.308999999999997</v>
      </c>
      <c r="F230" s="46">
        <v>7</v>
      </c>
      <c r="G230" s="46">
        <v>91</v>
      </c>
      <c r="H230" s="46">
        <v>349.14</v>
      </c>
      <c r="I230" s="46">
        <v>282.89999999999998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v>18.63</v>
      </c>
    </row>
    <row r="231" spans="2:15" ht="13" x14ac:dyDescent="0.15">
      <c r="B231" s="46">
        <v>9</v>
      </c>
      <c r="D231" s="46">
        <v>6.07</v>
      </c>
      <c r="E231" s="46">
        <v>29.37</v>
      </c>
      <c r="F231" s="46">
        <v>12.64</v>
      </c>
      <c r="G231" s="46">
        <v>59</v>
      </c>
      <c r="H231" s="46">
        <v>383.64</v>
      </c>
      <c r="I231" s="46">
        <v>281.86500000000001</v>
      </c>
      <c r="J231" s="46">
        <v>0</v>
      </c>
      <c r="K231" s="46">
        <v>0</v>
      </c>
      <c r="L231" s="46">
        <v>0</v>
      </c>
      <c r="M231" s="46">
        <v>0</v>
      </c>
      <c r="N231" s="46">
        <v>-94.573999999999998</v>
      </c>
      <c r="O231" s="46">
        <v>17.305</v>
      </c>
    </row>
    <row r="232" spans="2:15" ht="13" x14ac:dyDescent="0.15">
      <c r="B232" s="46">
        <v>10</v>
      </c>
      <c r="D232" s="46">
        <v>6.5460000000000003</v>
      </c>
      <c r="E232" s="46">
        <v>33.411000000000001</v>
      </c>
      <c r="F232" s="46">
        <v>9.8330000000000002</v>
      </c>
      <c r="G232" s="46">
        <v>104.333</v>
      </c>
      <c r="H232" s="46">
        <v>382.60500000000002</v>
      </c>
      <c r="I232" s="46">
        <v>281.34699999999998</v>
      </c>
      <c r="J232" s="46">
        <v>0</v>
      </c>
      <c r="K232" s="46">
        <v>0</v>
      </c>
      <c r="L232" s="46">
        <v>0</v>
      </c>
      <c r="M232" s="46">
        <v>0</v>
      </c>
      <c r="N232" s="46">
        <v>-3.18</v>
      </c>
      <c r="O232" s="46">
        <v>18.658999999999999</v>
      </c>
    </row>
    <row r="233" spans="2:15" ht="13" x14ac:dyDescent="0.15">
      <c r="B233" s="46">
        <v>11</v>
      </c>
      <c r="D233" s="46">
        <v>5.5940000000000003</v>
      </c>
      <c r="E233" s="46">
        <v>38.021000000000001</v>
      </c>
      <c r="F233" s="46">
        <v>12</v>
      </c>
      <c r="G233" s="46">
        <v>84</v>
      </c>
      <c r="H233" s="46">
        <v>285.66000000000003</v>
      </c>
      <c r="I233" s="46">
        <v>284.27999999999997</v>
      </c>
      <c r="J233" s="46">
        <v>0</v>
      </c>
      <c r="K233" s="46">
        <v>0</v>
      </c>
      <c r="L233" s="46">
        <v>0</v>
      </c>
      <c r="M233" s="46">
        <v>0</v>
      </c>
      <c r="N233" s="46">
        <v>-90</v>
      </c>
      <c r="O233" s="46">
        <v>15.87</v>
      </c>
    </row>
    <row r="234" spans="2:15" ht="13" x14ac:dyDescent="0.15">
      <c r="B234" s="46">
        <v>12</v>
      </c>
      <c r="D234" s="46">
        <v>6.1890000000000001</v>
      </c>
      <c r="E234" s="46">
        <v>31.346</v>
      </c>
      <c r="F234" s="46">
        <v>7</v>
      </c>
      <c r="G234" s="46">
        <v>72</v>
      </c>
      <c r="H234" s="46">
        <v>286.17700000000002</v>
      </c>
      <c r="I234" s="46">
        <v>285.315</v>
      </c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v>17.594999999999999</v>
      </c>
    </row>
    <row r="235" spans="2:15" ht="13" x14ac:dyDescent="0.15">
      <c r="B235" s="46">
        <v>13</v>
      </c>
      <c r="D235" s="46">
        <v>5.5940000000000003</v>
      </c>
      <c r="E235" s="46">
        <v>28.574000000000002</v>
      </c>
      <c r="F235" s="46">
        <v>13.217000000000001</v>
      </c>
      <c r="G235" s="46">
        <v>58</v>
      </c>
      <c r="H235" s="46">
        <v>510.42700000000002</v>
      </c>
      <c r="I235" s="46">
        <v>278.76</v>
      </c>
      <c r="J235" s="46">
        <v>0</v>
      </c>
      <c r="K235" s="46">
        <v>0</v>
      </c>
      <c r="L235" s="46">
        <v>0</v>
      </c>
      <c r="M235" s="46">
        <v>0</v>
      </c>
      <c r="N235" s="46">
        <v>-91.245000000000005</v>
      </c>
      <c r="O235" s="46">
        <v>15.874000000000001</v>
      </c>
    </row>
    <row r="236" spans="2:15" ht="13" x14ac:dyDescent="0.15">
      <c r="B236" s="46">
        <v>14</v>
      </c>
      <c r="D236" s="46">
        <v>6.5460000000000003</v>
      </c>
      <c r="E236" s="46">
        <v>27.922999999999998</v>
      </c>
      <c r="F236" s="46">
        <v>9.8699999999999992</v>
      </c>
      <c r="G236" s="46">
        <v>55.110999999999997</v>
      </c>
      <c r="H236" s="46">
        <v>510.255</v>
      </c>
      <c r="I236" s="46">
        <v>280.31200000000001</v>
      </c>
      <c r="J236" s="46">
        <v>0</v>
      </c>
      <c r="K236" s="46">
        <v>0</v>
      </c>
      <c r="L236" s="46">
        <v>0</v>
      </c>
      <c r="M236" s="46">
        <v>0</v>
      </c>
      <c r="N236" s="46">
        <v>1.0609999999999999</v>
      </c>
      <c r="O236" s="46">
        <v>18.632999999999999</v>
      </c>
    </row>
    <row r="237" spans="2:15" ht="13" x14ac:dyDescent="0.15">
      <c r="B237" s="46">
        <v>15</v>
      </c>
      <c r="D237" s="46">
        <v>5.7130000000000001</v>
      </c>
      <c r="E237" s="46">
        <v>39.945</v>
      </c>
      <c r="F237" s="46">
        <v>12.021000000000001</v>
      </c>
      <c r="G237" s="46">
        <v>100.489</v>
      </c>
      <c r="H237" s="46">
        <v>222.87</v>
      </c>
      <c r="I237" s="46">
        <v>286.17700000000002</v>
      </c>
      <c r="J237" s="46">
        <v>0</v>
      </c>
      <c r="K237" s="46">
        <v>0</v>
      </c>
      <c r="L237" s="46">
        <v>0</v>
      </c>
      <c r="M237" s="46">
        <v>0</v>
      </c>
      <c r="N237" s="46">
        <v>-87.563000000000002</v>
      </c>
      <c r="O237" s="46">
        <v>16.23</v>
      </c>
    </row>
    <row r="238" spans="2:15" ht="13" x14ac:dyDescent="0.15">
      <c r="B238" s="46">
        <v>16</v>
      </c>
      <c r="D238" s="46">
        <v>6.1890000000000001</v>
      </c>
      <c r="E238" s="46">
        <v>31.439</v>
      </c>
      <c r="F238" s="46">
        <v>10.706</v>
      </c>
      <c r="G238" s="46">
        <v>70.313999999999993</v>
      </c>
      <c r="H238" s="46">
        <v>222.697</v>
      </c>
      <c r="I238" s="46">
        <v>286.86700000000002</v>
      </c>
      <c r="J238" s="46">
        <v>0</v>
      </c>
      <c r="K238" s="46">
        <v>0</v>
      </c>
      <c r="L238" s="46">
        <v>0</v>
      </c>
      <c r="M238" s="46">
        <v>0</v>
      </c>
      <c r="N238" s="46">
        <v>1.123</v>
      </c>
      <c r="O238" s="46">
        <v>17.597999999999999</v>
      </c>
    </row>
    <row r="239" spans="2:15" ht="13" x14ac:dyDescent="0.15">
      <c r="B239" s="46">
        <v>17</v>
      </c>
      <c r="D239" s="46">
        <v>6.1890000000000001</v>
      </c>
      <c r="E239" s="46">
        <v>37.984999999999999</v>
      </c>
      <c r="F239" s="46">
        <v>11.045999999999999</v>
      </c>
      <c r="G239" s="46">
        <v>116.416</v>
      </c>
      <c r="H239" s="46">
        <v>78.430000000000007</v>
      </c>
      <c r="I239" s="46">
        <v>289.57</v>
      </c>
      <c r="J239" s="46">
        <v>0</v>
      </c>
      <c r="K239" s="46">
        <v>0</v>
      </c>
      <c r="L239" s="46">
        <v>0</v>
      </c>
      <c r="M239" s="46">
        <v>0</v>
      </c>
      <c r="N239" s="46">
        <v>-90</v>
      </c>
      <c r="O239" s="46">
        <v>17.481999999999999</v>
      </c>
    </row>
    <row r="240" spans="2:15" ht="13" x14ac:dyDescent="0.15">
      <c r="B240" s="46">
        <v>18</v>
      </c>
      <c r="D240" s="46">
        <v>6.07</v>
      </c>
      <c r="E240" s="46">
        <v>35.521999999999998</v>
      </c>
      <c r="F240" s="46">
        <v>11.018000000000001</v>
      </c>
      <c r="G240" s="46">
        <v>96.061999999999998</v>
      </c>
      <c r="H240" s="46">
        <v>78.430000000000007</v>
      </c>
      <c r="I240" s="46">
        <v>289.91500000000002</v>
      </c>
      <c r="J240" s="46">
        <v>0</v>
      </c>
      <c r="K240" s="46">
        <v>0</v>
      </c>
      <c r="L240" s="46">
        <v>0</v>
      </c>
      <c r="M240" s="46">
        <v>0</v>
      </c>
      <c r="N240" s="46">
        <v>-2.2909999999999999</v>
      </c>
      <c r="O240" s="46">
        <v>17.263999999999999</v>
      </c>
    </row>
    <row r="241" spans="2:15" ht="13" x14ac:dyDescent="0.15">
      <c r="B241" s="46">
        <v>19</v>
      </c>
      <c r="D241" s="46">
        <v>6.07</v>
      </c>
      <c r="E241" s="46">
        <v>33.746000000000002</v>
      </c>
      <c r="F241" s="46">
        <v>9.2669999999999995</v>
      </c>
      <c r="G241" s="46">
        <v>90.066999999999993</v>
      </c>
      <c r="H241" s="46">
        <v>109.02</v>
      </c>
      <c r="I241" s="46">
        <v>289.33999999999997</v>
      </c>
      <c r="J241" s="46">
        <v>0</v>
      </c>
      <c r="K241" s="46">
        <v>0</v>
      </c>
      <c r="L241" s="46">
        <v>0</v>
      </c>
      <c r="M241" s="46">
        <v>0</v>
      </c>
      <c r="N241" s="46">
        <v>-7.97</v>
      </c>
      <c r="O241" s="46">
        <v>17.402999999999999</v>
      </c>
    </row>
    <row r="242" spans="2:15" ht="13" x14ac:dyDescent="0.15">
      <c r="B242" s="46">
        <v>20</v>
      </c>
      <c r="D242" s="46">
        <v>5.9509999999999996</v>
      </c>
      <c r="E242" s="46">
        <v>38.484000000000002</v>
      </c>
      <c r="F242" s="46">
        <v>8.7479999999999993</v>
      </c>
      <c r="G242" s="46">
        <v>117.324</v>
      </c>
      <c r="H242" s="46">
        <v>109.25</v>
      </c>
      <c r="I242" s="46">
        <v>288.88</v>
      </c>
      <c r="J242" s="46">
        <v>0</v>
      </c>
      <c r="K242" s="46">
        <v>0</v>
      </c>
      <c r="L242" s="46">
        <v>0</v>
      </c>
      <c r="M242" s="46">
        <v>0</v>
      </c>
      <c r="N242" s="46">
        <v>-88.853999999999999</v>
      </c>
      <c r="O242" s="46">
        <v>17.021999999999998</v>
      </c>
    </row>
    <row r="243" spans="2:15" ht="13" x14ac:dyDescent="0.15">
      <c r="B243" s="46">
        <v>21</v>
      </c>
      <c r="D243" s="46">
        <v>6.07</v>
      </c>
      <c r="E243" s="46">
        <v>32.881999999999998</v>
      </c>
      <c r="F243" s="46">
        <v>10.888999999999999</v>
      </c>
      <c r="G243" s="46">
        <v>80.221999999999994</v>
      </c>
      <c r="H243" s="46">
        <v>141.68</v>
      </c>
      <c r="I243" s="46">
        <v>288.64999999999998</v>
      </c>
      <c r="J243" s="46">
        <v>0</v>
      </c>
      <c r="K243" s="46">
        <v>0</v>
      </c>
      <c r="L243" s="46">
        <v>0</v>
      </c>
      <c r="M243" s="46">
        <v>0</v>
      </c>
      <c r="N243" s="46">
        <v>0</v>
      </c>
      <c r="O243" s="46">
        <v>17.25</v>
      </c>
    </row>
    <row r="244" spans="2:15" ht="13" x14ac:dyDescent="0.15">
      <c r="B244" s="46">
        <v>22</v>
      </c>
      <c r="D244" s="46">
        <v>6.3079999999999998</v>
      </c>
      <c r="E244" s="46">
        <v>40.276000000000003</v>
      </c>
      <c r="F244" s="46">
        <v>10.244</v>
      </c>
      <c r="G244" s="46">
        <v>118.244</v>
      </c>
      <c r="H244" s="46">
        <v>140.99</v>
      </c>
      <c r="I244" s="46">
        <v>287.5</v>
      </c>
      <c r="J244" s="46">
        <v>0</v>
      </c>
      <c r="K244" s="46">
        <v>0</v>
      </c>
      <c r="L244" s="46">
        <v>0</v>
      </c>
      <c r="M244" s="46">
        <v>0</v>
      </c>
      <c r="N244" s="46">
        <v>-93.302000000000007</v>
      </c>
      <c r="O244" s="46">
        <v>17.977</v>
      </c>
    </row>
    <row r="245" spans="2:15" ht="13" x14ac:dyDescent="0.15">
      <c r="B245" s="46">
        <v>23</v>
      </c>
      <c r="D245" s="46">
        <v>6.3079999999999998</v>
      </c>
      <c r="E245" s="46">
        <v>33.552999999999997</v>
      </c>
      <c r="F245" s="46">
        <v>10.35</v>
      </c>
      <c r="G245" s="46">
        <v>82.402000000000001</v>
      </c>
      <c r="H245" s="46">
        <v>173.995</v>
      </c>
      <c r="I245" s="46">
        <v>287.95999999999998</v>
      </c>
      <c r="J245" s="46">
        <v>0</v>
      </c>
      <c r="K245" s="46">
        <v>0</v>
      </c>
      <c r="L245" s="46">
        <v>0</v>
      </c>
      <c r="M245" s="46">
        <v>0</v>
      </c>
      <c r="N245" s="46">
        <v>-5.492</v>
      </c>
      <c r="O245" s="46">
        <v>18.033999999999999</v>
      </c>
    </row>
    <row r="246" spans="2:15" ht="13" x14ac:dyDescent="0.15">
      <c r="B246" s="46">
        <v>24</v>
      </c>
      <c r="D246" s="46">
        <v>5.9509999999999996</v>
      </c>
      <c r="E246" s="46">
        <v>38.055999999999997</v>
      </c>
      <c r="F246" s="46">
        <v>10.952</v>
      </c>
      <c r="G246" s="46">
        <v>103.20399999999999</v>
      </c>
      <c r="H246" s="46">
        <v>173.76499999999999</v>
      </c>
      <c r="I246" s="46">
        <v>286.81</v>
      </c>
      <c r="J246" s="46">
        <v>0</v>
      </c>
      <c r="K246" s="46">
        <v>0</v>
      </c>
      <c r="L246" s="46">
        <v>0</v>
      </c>
      <c r="M246" s="46">
        <v>0</v>
      </c>
      <c r="N246" s="46">
        <v>-94.573999999999998</v>
      </c>
      <c r="O246" s="46">
        <v>17.076000000000001</v>
      </c>
    </row>
    <row r="247" spans="2:15" ht="13" x14ac:dyDescent="0.15">
      <c r="B247" s="46">
        <v>25</v>
      </c>
      <c r="D247" s="46">
        <v>6.5460000000000003</v>
      </c>
      <c r="E247" s="46">
        <v>40.561999999999998</v>
      </c>
      <c r="F247" s="46">
        <v>11.667</v>
      </c>
      <c r="G247" s="46">
        <v>94.602000000000004</v>
      </c>
      <c r="H247" s="46">
        <v>567.697</v>
      </c>
      <c r="I247" s="46">
        <v>278.58699999999999</v>
      </c>
      <c r="J247" s="46">
        <v>0</v>
      </c>
      <c r="K247" s="46">
        <v>0</v>
      </c>
      <c r="L247" s="46">
        <v>0</v>
      </c>
      <c r="M247" s="46">
        <v>0</v>
      </c>
      <c r="N247" s="46">
        <v>-80.361999999999995</v>
      </c>
      <c r="O247" s="46">
        <v>18.547000000000001</v>
      </c>
    </row>
    <row r="248" spans="2:15" ht="13" x14ac:dyDescent="0.15">
      <c r="B248" s="46">
        <v>26</v>
      </c>
      <c r="D248" s="46">
        <v>5.3559999999999999</v>
      </c>
      <c r="E248" s="46">
        <v>26.234999999999999</v>
      </c>
      <c r="F248" s="46">
        <v>9.4090000000000007</v>
      </c>
      <c r="G248" s="46">
        <v>73</v>
      </c>
      <c r="H248" s="46">
        <v>568.21500000000003</v>
      </c>
      <c r="I248" s="46">
        <v>279.10500000000002</v>
      </c>
      <c r="J248" s="46">
        <v>0</v>
      </c>
      <c r="K248" s="46">
        <v>0</v>
      </c>
      <c r="L248" s="46">
        <v>0</v>
      </c>
      <c r="M248" s="46">
        <v>0</v>
      </c>
      <c r="N248" s="46">
        <v>2.6030000000000002</v>
      </c>
      <c r="O248" s="46">
        <v>15.196</v>
      </c>
    </row>
    <row r="249" spans="2:15" ht="13" x14ac:dyDescent="0.15">
      <c r="B249" s="46">
        <v>27</v>
      </c>
      <c r="D249" s="46">
        <v>7.0220000000000002</v>
      </c>
      <c r="E249" s="46">
        <v>29.457000000000001</v>
      </c>
      <c r="F249" s="46">
        <v>9.4480000000000004</v>
      </c>
      <c r="G249" s="46">
        <v>75.861999999999995</v>
      </c>
      <c r="H249" s="46">
        <v>602.02499999999998</v>
      </c>
      <c r="I249" s="46">
        <v>277.55200000000002</v>
      </c>
      <c r="J249" s="46">
        <v>0</v>
      </c>
      <c r="K249" s="46">
        <v>0</v>
      </c>
      <c r="L249" s="46">
        <v>0</v>
      </c>
      <c r="M249" s="46">
        <v>0</v>
      </c>
      <c r="N249" s="46">
        <v>2.9609999999999999</v>
      </c>
      <c r="O249" s="46">
        <v>20.036999999999999</v>
      </c>
    </row>
    <row r="250" spans="2:15" ht="13" x14ac:dyDescent="0.15">
      <c r="B250" s="46">
        <v>28</v>
      </c>
      <c r="D250" s="46">
        <v>6.07</v>
      </c>
      <c r="E250" s="46">
        <v>28.789000000000001</v>
      </c>
      <c r="F250" s="46">
        <v>14</v>
      </c>
      <c r="G250" s="46">
        <v>58</v>
      </c>
      <c r="H250" s="46">
        <v>600.12699999999995</v>
      </c>
      <c r="I250" s="46">
        <v>276.69</v>
      </c>
      <c r="J250" s="46">
        <v>0</v>
      </c>
      <c r="K250" s="46">
        <v>0</v>
      </c>
      <c r="L250" s="46">
        <v>0</v>
      </c>
      <c r="M250" s="46">
        <v>0</v>
      </c>
      <c r="N250" s="46">
        <v>-86.566000000000003</v>
      </c>
      <c r="O250" s="46">
        <v>17.280999999999999</v>
      </c>
    </row>
    <row r="251" spans="2:15" ht="13" x14ac:dyDescent="0.15">
      <c r="B251" s="46">
        <v>29</v>
      </c>
      <c r="D251" s="46">
        <v>5.8319999999999999</v>
      </c>
      <c r="E251" s="46">
        <v>36.881</v>
      </c>
      <c r="F251" s="46">
        <v>12.167</v>
      </c>
      <c r="G251" s="46">
        <v>81</v>
      </c>
      <c r="H251" s="46">
        <v>535.44000000000005</v>
      </c>
      <c r="I251" s="46">
        <v>279.10500000000002</v>
      </c>
      <c r="J251" s="46">
        <v>0</v>
      </c>
      <c r="K251" s="46">
        <v>0</v>
      </c>
      <c r="L251" s="46">
        <v>0</v>
      </c>
      <c r="M251" s="46">
        <v>0</v>
      </c>
      <c r="N251" s="46">
        <v>-85.236000000000004</v>
      </c>
      <c r="O251" s="46">
        <v>16.617000000000001</v>
      </c>
    </row>
    <row r="252" spans="2:15" ht="13" x14ac:dyDescent="0.15">
      <c r="B252" s="46">
        <v>30</v>
      </c>
      <c r="D252" s="46">
        <v>5.9509999999999996</v>
      </c>
      <c r="E252" s="46">
        <v>27.01</v>
      </c>
      <c r="F252" s="46">
        <v>10.664</v>
      </c>
      <c r="G252" s="46">
        <v>76.936000000000007</v>
      </c>
      <c r="H252" s="46">
        <v>536.13</v>
      </c>
      <c r="I252" s="46">
        <v>279.33499999999998</v>
      </c>
      <c r="J252" s="46">
        <v>0</v>
      </c>
      <c r="K252" s="46">
        <v>0</v>
      </c>
      <c r="L252" s="46">
        <v>0</v>
      </c>
      <c r="M252" s="46">
        <v>0</v>
      </c>
      <c r="N252" s="46">
        <v>3.504</v>
      </c>
      <c r="O252" s="46">
        <v>16.829000000000001</v>
      </c>
    </row>
    <row r="253" spans="2:15" ht="13" x14ac:dyDescent="0.15">
      <c r="B253" s="46">
        <v>31</v>
      </c>
      <c r="D253" s="46">
        <v>5.7130000000000001</v>
      </c>
      <c r="E253" s="46">
        <v>30.370999999999999</v>
      </c>
      <c r="F253" s="46">
        <v>12.176</v>
      </c>
      <c r="G253" s="46">
        <v>59.146999999999998</v>
      </c>
      <c r="H253" s="46">
        <v>505.08</v>
      </c>
      <c r="I253" s="46">
        <v>279.68</v>
      </c>
      <c r="J253" s="46">
        <v>0</v>
      </c>
      <c r="K253" s="46">
        <v>0</v>
      </c>
      <c r="L253" s="46">
        <v>0</v>
      </c>
      <c r="M253" s="46">
        <v>0</v>
      </c>
      <c r="N253" s="46">
        <v>-83.927999999999997</v>
      </c>
      <c r="O253" s="46">
        <v>16.18</v>
      </c>
    </row>
    <row r="254" spans="2:15" ht="13" x14ac:dyDescent="0.15">
      <c r="B254" s="46">
        <v>32</v>
      </c>
      <c r="D254" s="46">
        <v>6.665</v>
      </c>
      <c r="E254" s="46">
        <v>28.024999999999999</v>
      </c>
      <c r="F254" s="46">
        <v>9.3819999999999997</v>
      </c>
      <c r="G254" s="46">
        <v>72.933000000000007</v>
      </c>
      <c r="H254" s="46">
        <v>505.31</v>
      </c>
      <c r="I254" s="46">
        <v>279.565</v>
      </c>
      <c r="J254" s="46">
        <v>0</v>
      </c>
      <c r="K254" s="46">
        <v>0</v>
      </c>
      <c r="L254" s="46">
        <v>0</v>
      </c>
      <c r="M254" s="46">
        <v>0</v>
      </c>
      <c r="N254" s="46">
        <v>4.16</v>
      </c>
      <c r="O254" s="46">
        <v>19.125</v>
      </c>
    </row>
    <row r="255" spans="2:15" ht="13" x14ac:dyDescent="0.15">
      <c r="B255" s="46">
        <v>33</v>
      </c>
      <c r="D255" s="46">
        <v>5.5940000000000003</v>
      </c>
      <c r="E255" s="46">
        <v>32.908000000000001</v>
      </c>
      <c r="F255" s="46">
        <v>13.449</v>
      </c>
      <c r="G255" s="46">
        <v>70.667000000000002</v>
      </c>
      <c r="H255" s="46">
        <v>631.23500000000001</v>
      </c>
      <c r="I255" s="46">
        <v>276.57499999999999</v>
      </c>
      <c r="J255" s="46">
        <v>0</v>
      </c>
      <c r="K255" s="46">
        <v>0</v>
      </c>
      <c r="L255" s="46">
        <v>0</v>
      </c>
      <c r="M255" s="46">
        <v>0</v>
      </c>
      <c r="N255" s="46">
        <v>-86.269000000000005</v>
      </c>
      <c r="O255" s="46">
        <v>15.897</v>
      </c>
    </row>
    <row r="256" spans="2:15" ht="13" x14ac:dyDescent="0.15">
      <c r="B256" s="46">
        <v>34</v>
      </c>
      <c r="D256" s="46">
        <v>7.38</v>
      </c>
      <c r="E256" s="46">
        <v>27.867000000000001</v>
      </c>
      <c r="F256" s="46">
        <v>9.2240000000000002</v>
      </c>
      <c r="G256" s="46">
        <v>75.096999999999994</v>
      </c>
      <c r="H256" s="46">
        <v>631.46500000000003</v>
      </c>
      <c r="I256" s="46">
        <v>276.80500000000001</v>
      </c>
      <c r="J256" s="46">
        <v>0</v>
      </c>
      <c r="K256" s="46">
        <v>0</v>
      </c>
      <c r="L256" s="46">
        <v>0</v>
      </c>
      <c r="M256" s="46">
        <v>0</v>
      </c>
      <c r="N256" s="46">
        <v>0</v>
      </c>
      <c r="O256" s="46">
        <v>21.161000000000001</v>
      </c>
    </row>
    <row r="257" spans="1:15" ht="13" x14ac:dyDescent="0.15">
      <c r="B257" s="46">
        <v>35</v>
      </c>
      <c r="D257" s="46">
        <v>5.2370000000000001</v>
      </c>
      <c r="E257" s="46">
        <v>43.418999999999997</v>
      </c>
      <c r="F257" s="46">
        <v>9.1159999999999997</v>
      </c>
      <c r="G257" s="46">
        <v>120.465</v>
      </c>
      <c r="H257" s="46">
        <v>139.20699999999999</v>
      </c>
      <c r="I257" s="46">
        <v>287.90199999999999</v>
      </c>
      <c r="J257" s="46">
        <v>0</v>
      </c>
      <c r="K257" s="46">
        <v>0</v>
      </c>
      <c r="L257" s="46">
        <v>0</v>
      </c>
      <c r="M257" s="46">
        <v>0</v>
      </c>
      <c r="N257" s="46">
        <v>-86.009</v>
      </c>
      <c r="O257" s="46">
        <v>14.871</v>
      </c>
    </row>
    <row r="258" spans="1:15" ht="13" x14ac:dyDescent="0.15">
      <c r="B258" s="46">
        <v>36</v>
      </c>
      <c r="D258" s="46">
        <v>6.1890000000000001</v>
      </c>
      <c r="E258" s="46">
        <v>36.758000000000003</v>
      </c>
      <c r="F258" s="46">
        <v>9.3140000000000001</v>
      </c>
      <c r="G258" s="46">
        <v>102.64700000000001</v>
      </c>
      <c r="H258" s="46">
        <v>140.24199999999999</v>
      </c>
      <c r="I258" s="46">
        <v>288.59199999999998</v>
      </c>
      <c r="J258" s="46">
        <v>0</v>
      </c>
      <c r="K258" s="46">
        <v>0</v>
      </c>
      <c r="L258" s="46">
        <v>0</v>
      </c>
      <c r="M258" s="46">
        <v>0</v>
      </c>
      <c r="N258" s="46">
        <v>1.123</v>
      </c>
      <c r="O258" s="46">
        <v>17.597999999999999</v>
      </c>
    </row>
    <row r="259" spans="1:15" ht="13" x14ac:dyDescent="0.15">
      <c r="B259" s="46">
        <v>37</v>
      </c>
      <c r="D259" s="46">
        <v>6.07</v>
      </c>
      <c r="E259" s="46">
        <v>35.651000000000003</v>
      </c>
      <c r="F259" s="46">
        <v>9.64</v>
      </c>
      <c r="G259" s="46">
        <v>75.78</v>
      </c>
      <c r="H259" s="46">
        <v>171.292</v>
      </c>
      <c r="I259" s="46">
        <v>287.38499999999999</v>
      </c>
      <c r="J259" s="46">
        <v>0</v>
      </c>
      <c r="K259" s="46">
        <v>0</v>
      </c>
      <c r="L259" s="46">
        <v>0</v>
      </c>
      <c r="M259" s="46">
        <v>0</v>
      </c>
      <c r="N259" s="46">
        <v>-86.566000000000003</v>
      </c>
      <c r="O259" s="46">
        <v>17.280999999999999</v>
      </c>
    </row>
    <row r="260" spans="1:15" ht="13" x14ac:dyDescent="0.15">
      <c r="B260" s="46">
        <v>38</v>
      </c>
      <c r="D260" s="46">
        <v>6.07</v>
      </c>
      <c r="E260" s="46">
        <v>34.328000000000003</v>
      </c>
      <c r="F260" s="46">
        <v>11.2</v>
      </c>
      <c r="G260" s="46">
        <v>85.28</v>
      </c>
      <c r="H260" s="46">
        <v>171.465</v>
      </c>
      <c r="I260" s="46">
        <v>288.24799999999999</v>
      </c>
      <c r="J260" s="46">
        <v>0</v>
      </c>
      <c r="K260" s="46">
        <v>0</v>
      </c>
      <c r="L260" s="46">
        <v>0</v>
      </c>
      <c r="M260" s="46">
        <v>0</v>
      </c>
      <c r="N260" s="46">
        <v>3.4340000000000002</v>
      </c>
      <c r="O260" s="46">
        <v>17.280999999999999</v>
      </c>
    </row>
    <row r="261" spans="1:15" ht="13" x14ac:dyDescent="0.15">
      <c r="B261" s="46">
        <v>39</v>
      </c>
      <c r="D261" s="46">
        <v>6.1890000000000001</v>
      </c>
      <c r="E261" s="46">
        <v>37.281999999999996</v>
      </c>
      <c r="F261" s="46">
        <v>10.843</v>
      </c>
      <c r="G261" s="46">
        <v>104</v>
      </c>
      <c r="H261" s="46">
        <v>201.99700000000001</v>
      </c>
      <c r="I261" s="46">
        <v>286.86700000000002</v>
      </c>
      <c r="J261" s="46">
        <v>0</v>
      </c>
      <c r="K261" s="46">
        <v>0</v>
      </c>
      <c r="L261" s="46">
        <v>0</v>
      </c>
      <c r="M261" s="46">
        <v>0</v>
      </c>
      <c r="N261" s="46">
        <v>-1.123</v>
      </c>
      <c r="O261" s="46">
        <v>17.597999999999999</v>
      </c>
    </row>
    <row r="262" spans="1:15" ht="13" x14ac:dyDescent="0.15">
      <c r="B262" s="46">
        <v>40</v>
      </c>
      <c r="D262" s="46">
        <v>6.7839999999999998</v>
      </c>
      <c r="E262" s="46">
        <v>44.052999999999997</v>
      </c>
      <c r="F262" s="46">
        <v>12</v>
      </c>
      <c r="G262" s="46">
        <v>108</v>
      </c>
      <c r="H262" s="46">
        <v>201.13499999999999</v>
      </c>
      <c r="I262" s="46">
        <v>287.04000000000002</v>
      </c>
      <c r="J262" s="46">
        <v>0</v>
      </c>
      <c r="K262" s="46">
        <v>0</v>
      </c>
      <c r="L262" s="46">
        <v>0</v>
      </c>
      <c r="M262" s="46">
        <v>0</v>
      </c>
      <c r="N262" s="46">
        <v>-90</v>
      </c>
      <c r="O262" s="46">
        <v>19.32</v>
      </c>
    </row>
    <row r="263" spans="1:15" ht="13" x14ac:dyDescent="0.15">
      <c r="B263" s="46">
        <v>41</v>
      </c>
      <c r="C263" s="46" t="s">
        <v>65</v>
      </c>
      <c r="D263" s="46">
        <v>6.1239999999999997</v>
      </c>
      <c r="E263" s="46">
        <v>33.470999999999997</v>
      </c>
      <c r="F263" s="46">
        <v>10.747999999999999</v>
      </c>
      <c r="G263" s="46">
        <v>83.602000000000004</v>
      </c>
      <c r="H263" s="46">
        <v>347.202</v>
      </c>
      <c r="I263" s="46">
        <v>283.29500000000002</v>
      </c>
      <c r="J263" s="46">
        <v>0</v>
      </c>
      <c r="K263" s="46">
        <v>0</v>
      </c>
      <c r="L263" s="46">
        <v>0</v>
      </c>
      <c r="M263" s="46">
        <v>0</v>
      </c>
      <c r="N263" s="46">
        <v>-43.862000000000002</v>
      </c>
      <c r="O263" s="46">
        <v>17.428999999999998</v>
      </c>
    </row>
    <row r="264" spans="1:15" ht="13" x14ac:dyDescent="0.15">
      <c r="B264" s="46">
        <v>42</v>
      </c>
      <c r="C264" s="46" t="s">
        <v>76</v>
      </c>
      <c r="D264" s="46">
        <v>0.42699999999999999</v>
      </c>
      <c r="E264" s="46">
        <v>4.7119999999999997</v>
      </c>
      <c r="F264" s="46">
        <v>1.613</v>
      </c>
      <c r="G264" s="46">
        <v>19.344999999999999</v>
      </c>
      <c r="H264" s="46">
        <v>179.595</v>
      </c>
      <c r="I264" s="46">
        <v>4.3010000000000002</v>
      </c>
      <c r="J264" s="46">
        <v>0</v>
      </c>
      <c r="K264" s="46">
        <v>0</v>
      </c>
      <c r="L264" s="46">
        <v>0</v>
      </c>
      <c r="M264" s="46">
        <v>0</v>
      </c>
      <c r="N264" s="46">
        <v>45.265000000000001</v>
      </c>
      <c r="O264" s="46">
        <v>1.2450000000000001</v>
      </c>
    </row>
    <row r="265" spans="1:15" ht="13" x14ac:dyDescent="0.15">
      <c r="B265" s="46">
        <v>43</v>
      </c>
      <c r="C265" s="46" t="s">
        <v>66</v>
      </c>
      <c r="D265" s="46">
        <v>5.2370000000000001</v>
      </c>
      <c r="E265" s="46">
        <v>26.234999999999999</v>
      </c>
      <c r="F265" s="46">
        <v>7</v>
      </c>
      <c r="G265" s="46">
        <v>53.837000000000003</v>
      </c>
      <c r="H265" s="46">
        <v>78.430000000000007</v>
      </c>
      <c r="I265" s="46">
        <v>276.57499999999999</v>
      </c>
      <c r="J265" s="46">
        <v>0</v>
      </c>
      <c r="K265" s="46">
        <v>0</v>
      </c>
      <c r="L265" s="46">
        <v>0</v>
      </c>
      <c r="M265" s="46">
        <v>0</v>
      </c>
      <c r="N265" s="46">
        <v>-94.573999999999998</v>
      </c>
      <c r="O265" s="46">
        <v>14.871</v>
      </c>
    </row>
    <row r="266" spans="1:15" ht="13" x14ac:dyDescent="0.15">
      <c r="B266" s="46">
        <v>44</v>
      </c>
      <c r="C266" s="46" t="s">
        <v>67</v>
      </c>
      <c r="D266" s="46">
        <v>7.38</v>
      </c>
      <c r="E266" s="46">
        <v>44.052999999999997</v>
      </c>
      <c r="F266" s="46">
        <v>14</v>
      </c>
      <c r="G266" s="46">
        <v>120.465</v>
      </c>
      <c r="H266" s="46">
        <v>631.46500000000003</v>
      </c>
      <c r="I266" s="46">
        <v>289.91500000000002</v>
      </c>
      <c r="J266" s="46">
        <v>0</v>
      </c>
      <c r="K266" s="46">
        <v>0</v>
      </c>
      <c r="L266" s="46">
        <v>0</v>
      </c>
      <c r="M266" s="46">
        <v>0</v>
      </c>
      <c r="N266" s="46">
        <v>9.09</v>
      </c>
      <c r="O266" s="46">
        <v>21.161000000000001</v>
      </c>
    </row>
    <row r="268" spans="1:15" ht="13" x14ac:dyDescent="0.15">
      <c r="A268" s="46" t="s">
        <v>112</v>
      </c>
    </row>
    <row r="269" spans="1:15" ht="13" x14ac:dyDescent="0.15">
      <c r="A269" s="46" t="s">
        <v>110</v>
      </c>
    </row>
    <row r="270" spans="1:15" ht="13" x14ac:dyDescent="0.15">
      <c r="A270" s="46" t="s">
        <v>111</v>
      </c>
    </row>
    <row r="271" spans="1:15" ht="13" x14ac:dyDescent="0.15">
      <c r="C271" s="46" t="s">
        <v>63</v>
      </c>
      <c r="D271" s="46" t="s">
        <v>64</v>
      </c>
      <c r="E271" s="46" t="s">
        <v>65</v>
      </c>
      <c r="F271" s="46" t="s">
        <v>66</v>
      </c>
      <c r="G271" s="46" t="s">
        <v>67</v>
      </c>
      <c r="H271" s="46" t="s">
        <v>68</v>
      </c>
      <c r="I271" s="46" t="s">
        <v>69</v>
      </c>
      <c r="J271" s="46" t="s">
        <v>70</v>
      </c>
      <c r="K271" s="46" t="s">
        <v>71</v>
      </c>
      <c r="L271" s="46" t="s">
        <v>72</v>
      </c>
      <c r="M271" s="46" t="s">
        <v>73</v>
      </c>
      <c r="N271" s="46" t="s">
        <v>74</v>
      </c>
      <c r="O271" s="46" t="s">
        <v>75</v>
      </c>
    </row>
    <row r="272" spans="1:15" ht="13" x14ac:dyDescent="0.15">
      <c r="B272" s="46">
        <v>1</v>
      </c>
      <c r="D272" s="46">
        <v>10.95</v>
      </c>
      <c r="E272" s="46">
        <v>48.194000000000003</v>
      </c>
      <c r="F272" s="46">
        <v>10.198</v>
      </c>
      <c r="G272" s="46">
        <v>96.406999999999996</v>
      </c>
      <c r="H272" s="46">
        <v>81.938000000000002</v>
      </c>
      <c r="I272" s="46">
        <v>290.31700000000001</v>
      </c>
      <c r="J272" s="46">
        <v>0</v>
      </c>
      <c r="K272" s="46">
        <v>0</v>
      </c>
      <c r="L272" s="46">
        <v>0</v>
      </c>
      <c r="M272" s="46">
        <v>0</v>
      </c>
      <c r="N272" s="46">
        <v>1.8879999999999999</v>
      </c>
      <c r="O272" s="46">
        <v>31.411999999999999</v>
      </c>
    </row>
    <row r="273" spans="2:15" ht="13" x14ac:dyDescent="0.15">
      <c r="B273" s="46">
        <v>2</v>
      </c>
      <c r="D273" s="46">
        <v>11.426</v>
      </c>
      <c r="E273" s="46">
        <v>49.743000000000002</v>
      </c>
      <c r="F273" s="46">
        <v>11</v>
      </c>
      <c r="G273" s="46">
        <v>121.842</v>
      </c>
      <c r="H273" s="46">
        <v>132.30699999999999</v>
      </c>
      <c r="I273" s="46">
        <v>288.24799999999999</v>
      </c>
      <c r="J273" s="46">
        <v>0</v>
      </c>
      <c r="K273" s="46">
        <v>0</v>
      </c>
      <c r="L273" s="46">
        <v>0</v>
      </c>
      <c r="M273" s="46">
        <v>0</v>
      </c>
      <c r="N273" s="46">
        <v>1.8089999999999999</v>
      </c>
      <c r="O273" s="46">
        <v>32.790999999999997</v>
      </c>
    </row>
    <row r="274" spans="2:15" ht="13" x14ac:dyDescent="0.15">
      <c r="B274" s="46">
        <v>3</v>
      </c>
      <c r="D274" s="46">
        <v>11.069000000000001</v>
      </c>
      <c r="E274" s="46">
        <v>41.2</v>
      </c>
      <c r="F274" s="46">
        <v>10.609</v>
      </c>
      <c r="G274" s="46">
        <v>73.87</v>
      </c>
      <c r="H274" s="46">
        <v>146.97</v>
      </c>
      <c r="I274" s="46">
        <v>290.66199999999998</v>
      </c>
      <c r="J274" s="46">
        <v>0</v>
      </c>
      <c r="K274" s="46">
        <v>0</v>
      </c>
      <c r="L274" s="46">
        <v>0</v>
      </c>
      <c r="M274" s="46">
        <v>0</v>
      </c>
      <c r="N274" s="46">
        <v>1.8680000000000001</v>
      </c>
      <c r="O274" s="46">
        <v>31.757000000000001</v>
      </c>
    </row>
    <row r="275" spans="2:15" ht="13" x14ac:dyDescent="0.15">
      <c r="B275" s="46">
        <v>4</v>
      </c>
      <c r="D275" s="46">
        <v>11.426</v>
      </c>
      <c r="E275" s="46">
        <v>49.375999999999998</v>
      </c>
      <c r="F275" s="46">
        <v>9.1579999999999995</v>
      </c>
      <c r="G275" s="46">
        <v>115</v>
      </c>
      <c r="H275" s="46">
        <v>164.047</v>
      </c>
      <c r="I275" s="46">
        <v>287.04000000000002</v>
      </c>
      <c r="J275" s="46">
        <v>0</v>
      </c>
      <c r="K275" s="46">
        <v>0</v>
      </c>
      <c r="L275" s="46">
        <v>0</v>
      </c>
      <c r="M275" s="46">
        <v>0</v>
      </c>
      <c r="N275" s="46">
        <v>1.206</v>
      </c>
      <c r="O275" s="46">
        <v>32.781999999999996</v>
      </c>
    </row>
    <row r="276" spans="2:15" ht="13" x14ac:dyDescent="0.15">
      <c r="B276" s="46">
        <v>5</v>
      </c>
      <c r="D276" s="46">
        <v>11.188000000000001</v>
      </c>
      <c r="E276" s="46">
        <v>42.17</v>
      </c>
      <c r="F276" s="46">
        <v>10.968</v>
      </c>
      <c r="G276" s="46">
        <v>73.709999999999994</v>
      </c>
      <c r="H276" s="46">
        <v>178.19200000000001</v>
      </c>
      <c r="I276" s="46">
        <v>289.97199999999998</v>
      </c>
      <c r="J276" s="46">
        <v>0</v>
      </c>
      <c r="K276" s="46">
        <v>0</v>
      </c>
      <c r="L276" s="46">
        <v>0</v>
      </c>
      <c r="M276" s="46">
        <v>0</v>
      </c>
      <c r="N276" s="46">
        <v>1.8480000000000001</v>
      </c>
      <c r="O276" s="46">
        <v>32.101999999999997</v>
      </c>
    </row>
    <row r="277" spans="2:15" ht="13" x14ac:dyDescent="0.15">
      <c r="B277" s="46">
        <v>6</v>
      </c>
      <c r="D277" s="46">
        <v>10.831</v>
      </c>
      <c r="E277" s="46">
        <v>48.926000000000002</v>
      </c>
      <c r="F277" s="46">
        <v>10.532999999999999</v>
      </c>
      <c r="G277" s="46">
        <v>104</v>
      </c>
      <c r="H277" s="46">
        <v>195.61500000000001</v>
      </c>
      <c r="I277" s="46">
        <v>286.86700000000002</v>
      </c>
      <c r="J277" s="46">
        <v>0</v>
      </c>
      <c r="K277" s="46">
        <v>0</v>
      </c>
      <c r="L277" s="46">
        <v>0</v>
      </c>
      <c r="M277" s="46">
        <v>0</v>
      </c>
      <c r="N277" s="46">
        <v>1.909</v>
      </c>
      <c r="O277" s="46">
        <v>31.067</v>
      </c>
    </row>
    <row r="278" spans="2:15" ht="13" x14ac:dyDescent="0.15">
      <c r="B278" s="46">
        <v>7</v>
      </c>
      <c r="D278" s="46">
        <v>11.426</v>
      </c>
      <c r="E278" s="46">
        <v>43.988</v>
      </c>
      <c r="F278" s="46">
        <v>13.242000000000001</v>
      </c>
      <c r="G278" s="46">
        <v>74.747</v>
      </c>
      <c r="H278" s="46">
        <v>210.27699999999999</v>
      </c>
      <c r="I278" s="46">
        <v>289.11</v>
      </c>
      <c r="J278" s="46">
        <v>0</v>
      </c>
      <c r="K278" s="46">
        <v>0</v>
      </c>
      <c r="L278" s="46">
        <v>0</v>
      </c>
      <c r="M278" s="46">
        <v>0</v>
      </c>
      <c r="N278" s="46">
        <v>2.411</v>
      </c>
      <c r="O278" s="46">
        <v>32.804000000000002</v>
      </c>
    </row>
    <row r="279" spans="2:15" ht="13" x14ac:dyDescent="0.15">
      <c r="B279" s="46">
        <v>8</v>
      </c>
      <c r="D279" s="46">
        <v>11.426</v>
      </c>
      <c r="E279" s="46">
        <v>48.808</v>
      </c>
      <c r="F279" s="46">
        <v>8.9260000000000002</v>
      </c>
      <c r="G279" s="46">
        <v>98.778999999999996</v>
      </c>
      <c r="H279" s="46">
        <v>227.52699999999999</v>
      </c>
      <c r="I279" s="46">
        <v>286.005</v>
      </c>
      <c r="J279" s="46">
        <v>0</v>
      </c>
      <c r="K279" s="46">
        <v>0</v>
      </c>
      <c r="L279" s="46">
        <v>0</v>
      </c>
      <c r="M279" s="46">
        <v>0</v>
      </c>
      <c r="N279" s="46">
        <v>1.206</v>
      </c>
      <c r="O279" s="46">
        <v>32.781999999999996</v>
      </c>
    </row>
    <row r="280" spans="2:15" ht="13" x14ac:dyDescent="0.15">
      <c r="B280" s="46">
        <v>9</v>
      </c>
      <c r="D280" s="46">
        <v>10.831</v>
      </c>
      <c r="E280" s="46">
        <v>42.106000000000002</v>
      </c>
      <c r="F280" s="46">
        <v>10.667</v>
      </c>
      <c r="G280" s="46">
        <v>68.400000000000006</v>
      </c>
      <c r="H280" s="46">
        <v>242.88</v>
      </c>
      <c r="I280" s="46">
        <v>288.76499999999999</v>
      </c>
      <c r="J280" s="46">
        <v>0</v>
      </c>
      <c r="K280" s="46">
        <v>0</v>
      </c>
      <c r="L280" s="46">
        <v>0</v>
      </c>
      <c r="M280" s="46">
        <v>0</v>
      </c>
      <c r="N280" s="46">
        <v>2.5449999999999999</v>
      </c>
      <c r="O280" s="46">
        <v>31.081</v>
      </c>
    </row>
    <row r="281" spans="2:15" ht="13" x14ac:dyDescent="0.15">
      <c r="B281" s="46">
        <v>10</v>
      </c>
      <c r="D281" s="46">
        <v>11.188000000000001</v>
      </c>
      <c r="E281" s="46">
        <v>47.969000000000001</v>
      </c>
      <c r="F281" s="46">
        <v>10.903</v>
      </c>
      <c r="G281" s="46">
        <v>104</v>
      </c>
      <c r="H281" s="46">
        <v>259.95699999999999</v>
      </c>
      <c r="I281" s="46">
        <v>284.452</v>
      </c>
      <c r="J281" s="46">
        <v>0</v>
      </c>
      <c r="K281" s="46">
        <v>0</v>
      </c>
      <c r="L281" s="46">
        <v>0</v>
      </c>
      <c r="M281" s="46">
        <v>0</v>
      </c>
      <c r="N281" s="46">
        <v>1.8480000000000001</v>
      </c>
      <c r="O281" s="46">
        <v>32.101999999999997</v>
      </c>
    </row>
    <row r="282" spans="2:15" ht="13" x14ac:dyDescent="0.15">
      <c r="B282" s="46">
        <v>11</v>
      </c>
      <c r="D282" s="46">
        <v>11.069000000000001</v>
      </c>
      <c r="E282" s="46">
        <v>40.86</v>
      </c>
      <c r="F282" s="46">
        <v>11</v>
      </c>
      <c r="G282" s="46">
        <v>71</v>
      </c>
      <c r="H282" s="46">
        <v>275.31</v>
      </c>
      <c r="I282" s="46">
        <v>288.76499999999999</v>
      </c>
      <c r="J282" s="46">
        <v>0</v>
      </c>
      <c r="K282" s="46">
        <v>0</v>
      </c>
      <c r="L282" s="46">
        <v>0</v>
      </c>
      <c r="M282" s="46">
        <v>0</v>
      </c>
      <c r="N282" s="46">
        <v>0</v>
      </c>
      <c r="O282" s="46">
        <v>31.74</v>
      </c>
    </row>
    <row r="283" spans="2:15" ht="13" x14ac:dyDescent="0.15">
      <c r="B283" s="46">
        <v>12</v>
      </c>
      <c r="D283" s="46">
        <v>11.426</v>
      </c>
      <c r="E283" s="46">
        <v>46.756999999999998</v>
      </c>
      <c r="F283" s="46">
        <v>9.7050000000000001</v>
      </c>
      <c r="G283" s="46">
        <v>81.116</v>
      </c>
      <c r="H283" s="46">
        <v>322.74799999999999</v>
      </c>
      <c r="I283" s="46">
        <v>284.452</v>
      </c>
      <c r="J283" s="46">
        <v>0</v>
      </c>
      <c r="K283" s="46">
        <v>0</v>
      </c>
      <c r="L283" s="46">
        <v>0</v>
      </c>
      <c r="M283" s="46">
        <v>0</v>
      </c>
      <c r="N283" s="46">
        <v>0.60299999999999998</v>
      </c>
      <c r="O283" s="46">
        <v>32.777000000000001</v>
      </c>
    </row>
    <row r="284" spans="2:15" ht="13" x14ac:dyDescent="0.15">
      <c r="B284" s="46">
        <v>13</v>
      </c>
      <c r="D284" s="46">
        <v>11.188000000000001</v>
      </c>
      <c r="E284" s="46">
        <v>43.360999999999997</v>
      </c>
      <c r="F284" s="46">
        <v>11</v>
      </c>
      <c r="G284" s="46">
        <v>72.483999999999995</v>
      </c>
      <c r="H284" s="46">
        <v>338.96199999999999</v>
      </c>
      <c r="I284" s="46">
        <v>280.65699999999998</v>
      </c>
      <c r="J284" s="46">
        <v>0</v>
      </c>
      <c r="K284" s="46">
        <v>0</v>
      </c>
      <c r="L284" s="46">
        <v>0</v>
      </c>
      <c r="M284" s="46">
        <v>0</v>
      </c>
      <c r="N284" s="46">
        <v>0.61599999999999999</v>
      </c>
      <c r="O284" s="46">
        <v>32.087000000000003</v>
      </c>
    </row>
    <row r="285" spans="2:15" ht="13" x14ac:dyDescent="0.15">
      <c r="B285" s="46">
        <v>14</v>
      </c>
      <c r="D285" s="46">
        <v>11.545</v>
      </c>
      <c r="E285" s="46">
        <v>44.691000000000003</v>
      </c>
      <c r="F285" s="46">
        <v>9.25</v>
      </c>
      <c r="G285" s="46">
        <v>80</v>
      </c>
      <c r="H285" s="46">
        <v>355.35</v>
      </c>
      <c r="I285" s="46">
        <v>283.935</v>
      </c>
      <c r="J285" s="46">
        <v>0</v>
      </c>
      <c r="K285" s="46">
        <v>0</v>
      </c>
      <c r="L285" s="46">
        <v>0</v>
      </c>
      <c r="M285" s="46">
        <v>0</v>
      </c>
      <c r="N285" s="46">
        <v>3.5760000000000001</v>
      </c>
      <c r="O285" s="46">
        <v>33.185000000000002</v>
      </c>
    </row>
    <row r="286" spans="2:15" ht="13" x14ac:dyDescent="0.15">
      <c r="B286" s="46">
        <v>15</v>
      </c>
      <c r="D286" s="46">
        <v>11.307</v>
      </c>
      <c r="E286" s="46">
        <v>43.411999999999999</v>
      </c>
      <c r="F286" s="46">
        <v>11.504</v>
      </c>
      <c r="G286" s="46">
        <v>73.930999999999997</v>
      </c>
      <c r="H286" s="46">
        <v>87.86</v>
      </c>
      <c r="I286" s="46">
        <v>290.49</v>
      </c>
      <c r="J286" s="46">
        <v>0</v>
      </c>
      <c r="K286" s="46">
        <v>0</v>
      </c>
      <c r="L286" s="46">
        <v>0</v>
      </c>
      <c r="M286" s="46">
        <v>0</v>
      </c>
      <c r="N286" s="46">
        <v>0.61</v>
      </c>
      <c r="O286" s="46">
        <v>32.433</v>
      </c>
    </row>
    <row r="287" spans="2:15" ht="13" x14ac:dyDescent="0.15">
      <c r="B287" s="46">
        <v>16</v>
      </c>
      <c r="D287" s="46">
        <v>11.426</v>
      </c>
      <c r="E287" s="46">
        <v>49.651000000000003</v>
      </c>
      <c r="F287" s="46">
        <v>11.221</v>
      </c>
      <c r="G287" s="46">
        <v>131.91900000000001</v>
      </c>
      <c r="H287" s="46">
        <v>104.88</v>
      </c>
      <c r="I287" s="46">
        <v>287.95999999999998</v>
      </c>
      <c r="J287" s="46">
        <v>0</v>
      </c>
      <c r="K287" s="46">
        <v>0</v>
      </c>
      <c r="L287" s="46">
        <v>0</v>
      </c>
      <c r="M287" s="46">
        <v>0</v>
      </c>
      <c r="N287" s="46">
        <v>1.8089999999999999</v>
      </c>
      <c r="O287" s="46">
        <v>32.902999999999999</v>
      </c>
    </row>
    <row r="288" spans="2:15" ht="13" x14ac:dyDescent="0.15">
      <c r="B288" s="46">
        <v>17</v>
      </c>
      <c r="D288" s="46">
        <v>11.426</v>
      </c>
      <c r="E288" s="46">
        <v>41.957000000000001</v>
      </c>
      <c r="F288" s="46">
        <v>9.2119999999999997</v>
      </c>
      <c r="G288" s="46">
        <v>73.046999999999997</v>
      </c>
      <c r="H288" s="46">
        <v>120.175</v>
      </c>
      <c r="I288" s="46">
        <v>290.02999999999997</v>
      </c>
      <c r="J288" s="46">
        <v>0</v>
      </c>
      <c r="K288" s="46">
        <v>0</v>
      </c>
      <c r="L288" s="46">
        <v>0</v>
      </c>
      <c r="M288" s="46">
        <v>0</v>
      </c>
      <c r="N288" s="46">
        <v>1.8280000000000001</v>
      </c>
      <c r="O288" s="46">
        <v>32.673000000000002</v>
      </c>
    </row>
    <row r="289" spans="2:15" ht="13" x14ac:dyDescent="0.15">
      <c r="B289" s="46">
        <v>18</v>
      </c>
      <c r="D289" s="46">
        <v>11.664</v>
      </c>
      <c r="E289" s="46">
        <v>48.984999999999999</v>
      </c>
      <c r="F289" s="46">
        <v>9.1590000000000007</v>
      </c>
      <c r="G289" s="46">
        <v>129.90199999999999</v>
      </c>
      <c r="H289" s="46">
        <v>137.42500000000001</v>
      </c>
      <c r="I289" s="46">
        <v>287.15499999999997</v>
      </c>
      <c r="J289" s="46">
        <v>0</v>
      </c>
      <c r="K289" s="46">
        <v>0</v>
      </c>
      <c r="L289" s="46">
        <v>0</v>
      </c>
      <c r="M289" s="46">
        <v>0</v>
      </c>
      <c r="N289" s="46">
        <v>2.3370000000000002</v>
      </c>
      <c r="O289" s="46">
        <v>33.6</v>
      </c>
    </row>
    <row r="290" spans="2:15" ht="13" x14ac:dyDescent="0.15">
      <c r="B290" s="46">
        <v>19</v>
      </c>
      <c r="D290" s="46">
        <v>10.95</v>
      </c>
      <c r="E290" s="46">
        <v>37.69</v>
      </c>
      <c r="F290" s="46">
        <v>10.454000000000001</v>
      </c>
      <c r="G290" s="46">
        <v>70.537000000000006</v>
      </c>
      <c r="H290" s="46">
        <v>151.91499999999999</v>
      </c>
      <c r="I290" s="46">
        <v>290.375</v>
      </c>
      <c r="J290" s="46">
        <v>0</v>
      </c>
      <c r="K290" s="46">
        <v>0</v>
      </c>
      <c r="L290" s="46">
        <v>0</v>
      </c>
      <c r="M290" s="46">
        <v>0</v>
      </c>
      <c r="N290" s="46">
        <v>1.909</v>
      </c>
      <c r="O290" s="46">
        <v>31.300999999999998</v>
      </c>
    </row>
    <row r="291" spans="2:15" ht="13" x14ac:dyDescent="0.15">
      <c r="B291" s="46">
        <v>20</v>
      </c>
      <c r="D291" s="46">
        <v>10.474</v>
      </c>
      <c r="E291" s="46">
        <v>44.542000000000002</v>
      </c>
      <c r="F291" s="46">
        <v>11.345000000000001</v>
      </c>
      <c r="G291" s="46">
        <v>82.480999999999995</v>
      </c>
      <c r="H291" s="46">
        <v>169.28</v>
      </c>
      <c r="I291" s="46">
        <v>287.95999999999998</v>
      </c>
      <c r="J291" s="46">
        <v>0</v>
      </c>
      <c r="K291" s="46">
        <v>0</v>
      </c>
      <c r="L291" s="46">
        <v>0</v>
      </c>
      <c r="M291" s="46">
        <v>0</v>
      </c>
      <c r="N291" s="46">
        <v>1.9750000000000001</v>
      </c>
      <c r="O291" s="46">
        <v>30.143999999999998</v>
      </c>
    </row>
    <row r="292" spans="2:15" ht="13" x14ac:dyDescent="0.15">
      <c r="B292" s="46">
        <v>21</v>
      </c>
      <c r="D292" s="46">
        <v>11.426</v>
      </c>
      <c r="E292" s="46">
        <v>41.381999999999998</v>
      </c>
      <c r="F292" s="46">
        <v>9.7349999999999994</v>
      </c>
      <c r="G292" s="46">
        <v>67.662999999999997</v>
      </c>
      <c r="H292" s="46">
        <v>183.77</v>
      </c>
      <c r="I292" s="46">
        <v>289.685</v>
      </c>
      <c r="J292" s="46">
        <v>0</v>
      </c>
      <c r="K292" s="46">
        <v>0</v>
      </c>
      <c r="L292" s="46">
        <v>0</v>
      </c>
      <c r="M292" s="46">
        <v>0</v>
      </c>
      <c r="N292" s="46">
        <v>3.0129999999999999</v>
      </c>
      <c r="O292" s="46">
        <v>32.929000000000002</v>
      </c>
    </row>
    <row r="293" spans="2:15" ht="13" x14ac:dyDescent="0.15">
      <c r="B293" s="46">
        <v>22</v>
      </c>
      <c r="D293" s="46">
        <v>12.141</v>
      </c>
      <c r="E293" s="46">
        <v>44.137</v>
      </c>
      <c r="F293" s="46">
        <v>12.287000000000001</v>
      </c>
      <c r="G293" s="46">
        <v>74.3</v>
      </c>
      <c r="H293" s="46">
        <v>198.60499999999999</v>
      </c>
      <c r="I293" s="46">
        <v>281.75</v>
      </c>
      <c r="J293" s="46">
        <v>0</v>
      </c>
      <c r="K293" s="46">
        <v>0</v>
      </c>
      <c r="L293" s="46">
        <v>0</v>
      </c>
      <c r="M293" s="46">
        <v>0</v>
      </c>
      <c r="N293" s="46">
        <v>0</v>
      </c>
      <c r="O293" s="46">
        <v>34.96</v>
      </c>
    </row>
    <row r="294" spans="2:15" ht="13" x14ac:dyDescent="0.15">
      <c r="B294" s="46">
        <v>23</v>
      </c>
      <c r="D294" s="46">
        <v>11.307</v>
      </c>
      <c r="E294" s="46">
        <v>45.709000000000003</v>
      </c>
      <c r="F294" s="46">
        <v>6</v>
      </c>
      <c r="G294" s="46">
        <v>91.858000000000004</v>
      </c>
      <c r="H294" s="46">
        <v>233.22</v>
      </c>
      <c r="I294" s="46">
        <v>285.89</v>
      </c>
      <c r="J294" s="46">
        <v>0</v>
      </c>
      <c r="K294" s="46">
        <v>0</v>
      </c>
      <c r="L294" s="46">
        <v>0</v>
      </c>
      <c r="M294" s="46">
        <v>0</v>
      </c>
      <c r="N294" s="46">
        <v>2.4369999999999998</v>
      </c>
      <c r="O294" s="46">
        <v>32.459000000000003</v>
      </c>
    </row>
    <row r="295" spans="2:15" ht="13" x14ac:dyDescent="0.15">
      <c r="B295" s="46">
        <v>24</v>
      </c>
      <c r="D295" s="46">
        <v>11.426</v>
      </c>
      <c r="E295" s="46">
        <v>39.598999999999997</v>
      </c>
      <c r="F295" s="46">
        <v>9.1709999999999994</v>
      </c>
      <c r="G295" s="46">
        <v>66.353999999999999</v>
      </c>
      <c r="H295" s="46">
        <v>247.94</v>
      </c>
      <c r="I295" s="46">
        <v>288.30500000000001</v>
      </c>
      <c r="J295" s="46">
        <v>0</v>
      </c>
      <c r="K295" s="46">
        <v>0</v>
      </c>
      <c r="L295" s="46">
        <v>0</v>
      </c>
      <c r="M295" s="46">
        <v>0</v>
      </c>
      <c r="N295" s="46">
        <v>1.8089999999999999</v>
      </c>
      <c r="O295" s="46">
        <v>32.909999999999997</v>
      </c>
    </row>
    <row r="296" spans="2:15" ht="13" x14ac:dyDescent="0.15">
      <c r="B296" s="46">
        <v>25</v>
      </c>
      <c r="D296" s="46">
        <v>11.782999999999999</v>
      </c>
      <c r="E296" s="46">
        <v>47.353000000000002</v>
      </c>
      <c r="F296" s="46">
        <v>11</v>
      </c>
      <c r="G296" s="46">
        <v>86.111999999999995</v>
      </c>
      <c r="H296" s="46">
        <v>72.795000000000002</v>
      </c>
      <c r="I296" s="46">
        <v>290.66199999999998</v>
      </c>
      <c r="J296" s="46">
        <v>0</v>
      </c>
      <c r="K296" s="46">
        <v>0</v>
      </c>
      <c r="L296" s="46">
        <v>0</v>
      </c>
      <c r="M296" s="46">
        <v>0</v>
      </c>
      <c r="N296" s="46">
        <v>2.9209999999999998</v>
      </c>
      <c r="O296" s="46">
        <v>33.853999999999999</v>
      </c>
    </row>
    <row r="297" spans="2:15" ht="13" x14ac:dyDescent="0.15">
      <c r="B297" s="46">
        <v>26</v>
      </c>
      <c r="D297" s="46">
        <v>11.426</v>
      </c>
      <c r="E297" s="46">
        <v>55.343000000000004</v>
      </c>
      <c r="F297" s="46">
        <v>11.420999999999999</v>
      </c>
      <c r="G297" s="46">
        <v>150.55799999999999</v>
      </c>
      <c r="H297" s="46">
        <v>89.527000000000001</v>
      </c>
      <c r="I297" s="46">
        <v>287.90199999999999</v>
      </c>
      <c r="J297" s="46">
        <v>0</v>
      </c>
      <c r="K297" s="46">
        <v>0</v>
      </c>
      <c r="L297" s="46">
        <v>0</v>
      </c>
      <c r="M297" s="46">
        <v>0</v>
      </c>
      <c r="N297" s="46">
        <v>0.60299999999999998</v>
      </c>
      <c r="O297" s="46">
        <v>32.777000000000001</v>
      </c>
    </row>
    <row r="298" spans="2:15" ht="13" x14ac:dyDescent="0.15">
      <c r="B298" s="46">
        <v>27</v>
      </c>
      <c r="D298" s="46">
        <v>11.069000000000001</v>
      </c>
      <c r="E298" s="46">
        <v>44.573</v>
      </c>
      <c r="F298" s="46">
        <v>11</v>
      </c>
      <c r="G298" s="46">
        <v>88</v>
      </c>
      <c r="H298" s="46">
        <v>121.44</v>
      </c>
      <c r="I298" s="46">
        <v>291.35199999999998</v>
      </c>
      <c r="J298" s="46">
        <v>0</v>
      </c>
      <c r="K298" s="46">
        <v>0</v>
      </c>
      <c r="L298" s="46">
        <v>0</v>
      </c>
      <c r="M298" s="46">
        <v>0</v>
      </c>
      <c r="N298" s="46">
        <v>3.1110000000000002</v>
      </c>
      <c r="O298" s="46">
        <v>31.786999999999999</v>
      </c>
    </row>
    <row r="299" spans="2:15" ht="13" x14ac:dyDescent="0.15">
      <c r="B299" s="46">
        <v>28</v>
      </c>
      <c r="D299" s="46">
        <v>11.664</v>
      </c>
      <c r="E299" s="46">
        <v>54.040999999999997</v>
      </c>
      <c r="F299" s="46">
        <v>11.113</v>
      </c>
      <c r="G299" s="46">
        <v>150.732</v>
      </c>
      <c r="H299" s="46">
        <v>136.102</v>
      </c>
      <c r="I299" s="46">
        <v>286.69499999999999</v>
      </c>
      <c r="J299" s="46">
        <v>0</v>
      </c>
      <c r="K299" s="46">
        <v>0</v>
      </c>
      <c r="L299" s="46">
        <v>0</v>
      </c>
      <c r="M299" s="46">
        <v>0</v>
      </c>
      <c r="N299" s="46">
        <v>3.54</v>
      </c>
      <c r="O299" s="46">
        <v>33.529000000000003</v>
      </c>
    </row>
    <row r="300" spans="2:15" ht="13" x14ac:dyDescent="0.15">
      <c r="B300" s="46">
        <v>29</v>
      </c>
      <c r="D300" s="46">
        <v>11.664</v>
      </c>
      <c r="E300" s="46">
        <v>48.643000000000001</v>
      </c>
      <c r="F300" s="46">
        <v>11.215999999999999</v>
      </c>
      <c r="G300" s="46">
        <v>85</v>
      </c>
      <c r="H300" s="46">
        <v>153.697</v>
      </c>
      <c r="I300" s="46">
        <v>289.11</v>
      </c>
      <c r="J300" s="46">
        <v>0</v>
      </c>
      <c r="K300" s="46">
        <v>0</v>
      </c>
      <c r="L300" s="46">
        <v>0</v>
      </c>
      <c r="M300" s="46">
        <v>0</v>
      </c>
      <c r="N300" s="46">
        <v>3.54</v>
      </c>
      <c r="O300" s="46">
        <v>33.529000000000003</v>
      </c>
    </row>
    <row r="301" spans="2:15" ht="13" x14ac:dyDescent="0.15">
      <c r="B301" s="46">
        <v>30</v>
      </c>
      <c r="D301" s="46">
        <v>11.069000000000001</v>
      </c>
      <c r="E301" s="46">
        <v>49.468000000000004</v>
      </c>
      <c r="F301" s="46">
        <v>12</v>
      </c>
      <c r="G301" s="46">
        <v>88.87</v>
      </c>
      <c r="H301" s="46">
        <v>184.92</v>
      </c>
      <c r="I301" s="46">
        <v>284.79700000000003</v>
      </c>
      <c r="J301" s="46">
        <v>0</v>
      </c>
      <c r="K301" s="46">
        <v>0</v>
      </c>
      <c r="L301" s="46">
        <v>0</v>
      </c>
      <c r="M301" s="46">
        <v>0</v>
      </c>
      <c r="N301" s="46">
        <v>3.1110000000000002</v>
      </c>
      <c r="O301" s="46">
        <v>31.786999999999999</v>
      </c>
    </row>
    <row r="302" spans="2:15" ht="13" x14ac:dyDescent="0.15">
      <c r="B302" s="46">
        <v>31</v>
      </c>
      <c r="D302" s="46">
        <v>11.307</v>
      </c>
      <c r="E302" s="46">
        <v>44.314</v>
      </c>
      <c r="F302" s="46">
        <v>10.776999999999999</v>
      </c>
      <c r="G302" s="46">
        <v>75.191000000000003</v>
      </c>
      <c r="H302" s="46">
        <v>201.13499999999999</v>
      </c>
      <c r="I302" s="46">
        <v>289.97199999999998</v>
      </c>
      <c r="J302" s="46">
        <v>0</v>
      </c>
      <c r="K302" s="46">
        <v>0</v>
      </c>
      <c r="L302" s="46">
        <v>0</v>
      </c>
      <c r="M302" s="46">
        <v>0</v>
      </c>
      <c r="N302" s="46">
        <v>1.8280000000000001</v>
      </c>
      <c r="O302" s="46">
        <v>32.447000000000003</v>
      </c>
    </row>
    <row r="303" spans="2:15" ht="13" x14ac:dyDescent="0.15">
      <c r="B303" s="46">
        <v>32</v>
      </c>
      <c r="D303" s="46">
        <v>11.307</v>
      </c>
      <c r="E303" s="46">
        <v>51.643999999999998</v>
      </c>
      <c r="F303" s="46">
        <v>11.255000000000001</v>
      </c>
      <c r="G303" s="46">
        <v>108.21299999999999</v>
      </c>
      <c r="H303" s="46">
        <v>217.69499999999999</v>
      </c>
      <c r="I303" s="46">
        <v>286.52199999999999</v>
      </c>
      <c r="J303" s="46">
        <v>0</v>
      </c>
      <c r="K303" s="46">
        <v>0</v>
      </c>
      <c r="L303" s="46">
        <v>0</v>
      </c>
      <c r="M303" s="46">
        <v>0</v>
      </c>
      <c r="N303" s="46">
        <v>1.8280000000000001</v>
      </c>
      <c r="O303" s="46">
        <v>32.447000000000003</v>
      </c>
    </row>
    <row r="304" spans="2:15" ht="13" x14ac:dyDescent="0.15">
      <c r="B304" s="46">
        <v>33</v>
      </c>
      <c r="D304" s="46">
        <v>11.188000000000001</v>
      </c>
      <c r="E304" s="46">
        <v>45.322000000000003</v>
      </c>
      <c r="F304" s="46">
        <v>10.301</v>
      </c>
      <c r="G304" s="46">
        <v>73.730999999999995</v>
      </c>
      <c r="H304" s="46">
        <v>234.42699999999999</v>
      </c>
      <c r="I304" s="46">
        <v>291.18</v>
      </c>
      <c r="J304" s="46">
        <v>0</v>
      </c>
      <c r="K304" s="46">
        <v>0</v>
      </c>
      <c r="L304" s="46">
        <v>0</v>
      </c>
      <c r="M304" s="46">
        <v>0</v>
      </c>
      <c r="N304" s="46">
        <v>1.232</v>
      </c>
      <c r="O304" s="46">
        <v>32.091999999999999</v>
      </c>
    </row>
    <row r="305" spans="2:15" ht="13" x14ac:dyDescent="0.15">
      <c r="B305" s="46">
        <v>34</v>
      </c>
      <c r="D305" s="46">
        <v>10.593</v>
      </c>
      <c r="E305" s="46">
        <v>68.204999999999998</v>
      </c>
      <c r="F305" s="46">
        <v>57</v>
      </c>
      <c r="G305" s="46">
        <v>81.75</v>
      </c>
      <c r="H305" s="46">
        <v>272.55</v>
      </c>
      <c r="I305" s="46">
        <v>275.827</v>
      </c>
      <c r="J305" s="46">
        <v>0</v>
      </c>
      <c r="K305" s="46">
        <v>0</v>
      </c>
      <c r="L305" s="46">
        <v>0</v>
      </c>
      <c r="M305" s="46">
        <v>0</v>
      </c>
      <c r="N305" s="46">
        <v>1.9530000000000001</v>
      </c>
      <c r="O305" s="46">
        <v>30.378</v>
      </c>
    </row>
    <row r="306" spans="2:15" ht="13" x14ac:dyDescent="0.15">
      <c r="B306" s="46">
        <v>35</v>
      </c>
      <c r="D306" s="46">
        <v>11.664</v>
      </c>
      <c r="E306" s="46">
        <v>61.600999999999999</v>
      </c>
      <c r="F306" s="46">
        <v>27.99</v>
      </c>
      <c r="G306" s="46">
        <v>76.186000000000007</v>
      </c>
      <c r="H306" s="46">
        <v>304.80799999999999</v>
      </c>
      <c r="I306" s="46">
        <v>292.73200000000003</v>
      </c>
      <c r="J306" s="46">
        <v>0</v>
      </c>
      <c r="K306" s="46">
        <v>0</v>
      </c>
      <c r="L306" s="46">
        <v>0</v>
      </c>
      <c r="M306" s="46">
        <v>0</v>
      </c>
      <c r="N306" s="46">
        <v>1.7709999999999999</v>
      </c>
      <c r="O306" s="46">
        <v>33.481000000000002</v>
      </c>
    </row>
    <row r="307" spans="2:15" ht="13" x14ac:dyDescent="0.15">
      <c r="B307" s="46">
        <v>36</v>
      </c>
      <c r="D307" s="46">
        <v>11.901999999999999</v>
      </c>
      <c r="E307" s="46">
        <v>47.621000000000002</v>
      </c>
      <c r="F307" s="46">
        <v>10.051</v>
      </c>
      <c r="G307" s="46">
        <v>75.531000000000006</v>
      </c>
      <c r="H307" s="46">
        <v>403.88</v>
      </c>
      <c r="I307" s="46">
        <v>283.58999999999997</v>
      </c>
      <c r="J307" s="46">
        <v>0</v>
      </c>
      <c r="K307" s="46">
        <v>0</v>
      </c>
      <c r="L307" s="46">
        <v>0</v>
      </c>
      <c r="M307" s="46">
        <v>0</v>
      </c>
      <c r="N307" s="46">
        <v>1.736</v>
      </c>
      <c r="O307" s="46">
        <v>34.281999999999996</v>
      </c>
    </row>
    <row r="308" spans="2:15" ht="13" x14ac:dyDescent="0.15">
      <c r="B308" s="46">
        <v>37</v>
      </c>
      <c r="D308" s="46">
        <v>11.069000000000001</v>
      </c>
      <c r="E308" s="46">
        <v>51.061</v>
      </c>
      <c r="F308" s="46">
        <v>11.551</v>
      </c>
      <c r="G308" s="46">
        <v>93.231999999999999</v>
      </c>
      <c r="H308" s="46">
        <v>420.78500000000003</v>
      </c>
      <c r="I308" s="46">
        <v>281.17500000000001</v>
      </c>
      <c r="J308" s="46">
        <v>0</v>
      </c>
      <c r="K308" s="46">
        <v>0</v>
      </c>
      <c r="L308" s="46">
        <v>0</v>
      </c>
      <c r="M308" s="46">
        <v>0</v>
      </c>
      <c r="N308" s="46">
        <v>1.2450000000000001</v>
      </c>
      <c r="O308" s="46">
        <v>31.747</v>
      </c>
    </row>
    <row r="309" spans="2:15" ht="13" x14ac:dyDescent="0.15">
      <c r="B309" s="46">
        <v>38</v>
      </c>
      <c r="D309" s="46">
        <v>10.831</v>
      </c>
      <c r="E309" s="46">
        <v>46.988999999999997</v>
      </c>
      <c r="F309" s="46">
        <v>11.978</v>
      </c>
      <c r="G309" s="46">
        <v>75.519000000000005</v>
      </c>
      <c r="H309" s="46">
        <v>451.49</v>
      </c>
      <c r="I309" s="46">
        <v>285.2</v>
      </c>
      <c r="J309" s="46">
        <v>0</v>
      </c>
      <c r="K309" s="46">
        <v>0</v>
      </c>
      <c r="L309" s="46">
        <v>0</v>
      </c>
      <c r="M309" s="46">
        <v>0</v>
      </c>
      <c r="N309" s="46">
        <v>2.5449999999999999</v>
      </c>
      <c r="O309" s="46">
        <v>31.081</v>
      </c>
    </row>
    <row r="310" spans="2:15" ht="13" x14ac:dyDescent="0.15">
      <c r="B310" s="46">
        <v>39</v>
      </c>
      <c r="D310" s="46">
        <v>11.545</v>
      </c>
      <c r="E310" s="46">
        <v>45.683</v>
      </c>
      <c r="F310" s="46">
        <v>11.667</v>
      </c>
      <c r="G310" s="46">
        <v>74.444000000000003</v>
      </c>
      <c r="H310" s="46">
        <v>498.98500000000001</v>
      </c>
      <c r="I310" s="46">
        <v>280.14</v>
      </c>
      <c r="J310" s="46">
        <v>0</v>
      </c>
      <c r="K310" s="46">
        <v>0</v>
      </c>
      <c r="L310" s="46">
        <v>0</v>
      </c>
      <c r="M310" s="46">
        <v>0</v>
      </c>
      <c r="N310" s="46">
        <v>2.3860000000000001</v>
      </c>
      <c r="O310" s="46">
        <v>33.149000000000001</v>
      </c>
    </row>
    <row r="311" spans="2:15" ht="13" x14ac:dyDescent="0.15">
      <c r="B311" s="46">
        <v>40</v>
      </c>
      <c r="D311" s="46">
        <v>10.831</v>
      </c>
      <c r="E311" s="46">
        <v>47.838999999999999</v>
      </c>
      <c r="F311" s="46">
        <v>10.837</v>
      </c>
      <c r="G311" s="46">
        <v>88.992999999999995</v>
      </c>
      <c r="H311" s="46">
        <v>517.73</v>
      </c>
      <c r="I311" s="46">
        <v>277.72500000000002</v>
      </c>
      <c r="J311" s="46">
        <v>0</v>
      </c>
      <c r="K311" s="46">
        <v>0</v>
      </c>
      <c r="L311" s="46">
        <v>0</v>
      </c>
      <c r="M311" s="46">
        <v>0</v>
      </c>
      <c r="N311" s="46">
        <v>-0.63700000000000001</v>
      </c>
      <c r="O311" s="46">
        <v>31.050999999999998</v>
      </c>
    </row>
    <row r="312" spans="2:15" ht="13" x14ac:dyDescent="0.15">
      <c r="B312" s="46">
        <v>41</v>
      </c>
      <c r="D312" s="46">
        <v>10.712</v>
      </c>
      <c r="E312" s="46">
        <v>50.345999999999997</v>
      </c>
      <c r="F312" s="46">
        <v>12.768000000000001</v>
      </c>
      <c r="G312" s="46">
        <v>76.316999999999993</v>
      </c>
      <c r="H312" s="46">
        <v>547.4</v>
      </c>
      <c r="I312" s="46">
        <v>281.75</v>
      </c>
      <c r="J312" s="46">
        <v>0</v>
      </c>
      <c r="K312" s="46">
        <v>0</v>
      </c>
      <c r="L312" s="46">
        <v>0</v>
      </c>
      <c r="M312" s="46">
        <v>0</v>
      </c>
      <c r="N312" s="46">
        <v>1.931</v>
      </c>
      <c r="O312" s="46">
        <v>30.603999999999999</v>
      </c>
    </row>
    <row r="313" spans="2:15" ht="13" x14ac:dyDescent="0.15">
      <c r="B313" s="46">
        <v>42</v>
      </c>
      <c r="D313" s="46">
        <v>10.355</v>
      </c>
      <c r="E313" s="46">
        <v>45.024000000000001</v>
      </c>
      <c r="F313" s="46">
        <v>10.047000000000001</v>
      </c>
      <c r="G313" s="46">
        <v>89.86</v>
      </c>
      <c r="H313" s="46">
        <v>565.79999999999995</v>
      </c>
      <c r="I313" s="46">
        <v>277.72500000000002</v>
      </c>
      <c r="J313" s="46">
        <v>0</v>
      </c>
      <c r="K313" s="46">
        <v>0</v>
      </c>
      <c r="L313" s="46">
        <v>0</v>
      </c>
      <c r="M313" s="46">
        <v>0</v>
      </c>
      <c r="N313" s="46">
        <v>1.3320000000000001</v>
      </c>
      <c r="O313" s="46">
        <v>29.678000000000001</v>
      </c>
    </row>
    <row r="314" spans="2:15" ht="13" x14ac:dyDescent="0.15">
      <c r="B314" s="46">
        <v>43</v>
      </c>
      <c r="D314" s="46">
        <v>12.497999999999999</v>
      </c>
      <c r="E314" s="46">
        <v>41.648000000000003</v>
      </c>
      <c r="F314" s="46">
        <v>10.859</v>
      </c>
      <c r="G314" s="46">
        <v>70.602999999999994</v>
      </c>
      <c r="H314" s="46">
        <v>583.16499999999996</v>
      </c>
      <c r="I314" s="46">
        <v>279.33499999999998</v>
      </c>
      <c r="J314" s="46">
        <v>0</v>
      </c>
      <c r="K314" s="46">
        <v>0</v>
      </c>
      <c r="L314" s="46">
        <v>0</v>
      </c>
      <c r="M314" s="46">
        <v>0</v>
      </c>
      <c r="N314" s="46">
        <v>2.7519999999999998</v>
      </c>
      <c r="O314" s="46">
        <v>35.915999999999997</v>
      </c>
    </row>
    <row r="315" spans="2:15" ht="13" x14ac:dyDescent="0.15">
      <c r="B315" s="46">
        <v>44</v>
      </c>
      <c r="D315" s="46">
        <v>11.426</v>
      </c>
      <c r="E315" s="46">
        <v>40.487000000000002</v>
      </c>
      <c r="F315" s="46">
        <v>9.8420000000000005</v>
      </c>
      <c r="G315" s="46">
        <v>65.953999999999994</v>
      </c>
      <c r="H315" s="46">
        <v>501.97500000000002</v>
      </c>
      <c r="I315" s="46">
        <v>279.565</v>
      </c>
      <c r="J315" s="46">
        <v>0</v>
      </c>
      <c r="K315" s="46">
        <v>0</v>
      </c>
      <c r="L315" s="46">
        <v>0</v>
      </c>
      <c r="M315" s="46">
        <v>0</v>
      </c>
      <c r="N315" s="46">
        <v>1.206</v>
      </c>
      <c r="O315" s="46">
        <v>32.667000000000002</v>
      </c>
    </row>
    <row r="316" spans="2:15" ht="13" x14ac:dyDescent="0.15">
      <c r="B316" s="46">
        <v>45</v>
      </c>
      <c r="D316" s="46">
        <v>10.712</v>
      </c>
      <c r="E316" s="46">
        <v>42.320999999999998</v>
      </c>
      <c r="F316" s="46">
        <v>8.6590000000000007</v>
      </c>
      <c r="G316" s="46">
        <v>94.364999999999995</v>
      </c>
      <c r="H316" s="46">
        <v>520.60500000000002</v>
      </c>
      <c r="I316" s="46">
        <v>276.80500000000001</v>
      </c>
      <c r="J316" s="46">
        <v>0</v>
      </c>
      <c r="K316" s="46">
        <v>0</v>
      </c>
      <c r="L316" s="46">
        <v>0</v>
      </c>
      <c r="M316" s="46">
        <v>0</v>
      </c>
      <c r="N316" s="46">
        <v>2.573</v>
      </c>
      <c r="O316" s="46">
        <v>30.841000000000001</v>
      </c>
    </row>
    <row r="317" spans="2:15" ht="13" x14ac:dyDescent="0.15">
      <c r="B317" s="46">
        <v>46</v>
      </c>
      <c r="D317" s="46">
        <v>10.95</v>
      </c>
      <c r="E317" s="46">
        <v>49.771999999999998</v>
      </c>
      <c r="F317" s="46">
        <v>11.191000000000001</v>
      </c>
      <c r="G317" s="46">
        <v>125.47199999999999</v>
      </c>
      <c r="H317" s="46">
        <v>81.995000000000005</v>
      </c>
      <c r="I317" s="46">
        <v>289.16699999999997</v>
      </c>
      <c r="J317" s="46">
        <v>0</v>
      </c>
      <c r="K317" s="46">
        <v>0</v>
      </c>
      <c r="L317" s="46">
        <v>0</v>
      </c>
      <c r="M317" s="46">
        <v>0</v>
      </c>
      <c r="N317" s="46">
        <v>2.5169999999999999</v>
      </c>
      <c r="O317" s="46">
        <v>31.535</v>
      </c>
    </row>
    <row r="318" spans="2:15" ht="13" x14ac:dyDescent="0.15">
      <c r="B318" s="46">
        <v>47</v>
      </c>
      <c r="D318" s="46">
        <v>10.712</v>
      </c>
      <c r="E318" s="46">
        <v>38.369</v>
      </c>
      <c r="F318" s="46">
        <v>9.9309999999999992</v>
      </c>
      <c r="G318" s="46">
        <v>69.647999999999996</v>
      </c>
      <c r="H318" s="46">
        <v>113.27500000000001</v>
      </c>
      <c r="I318" s="46">
        <v>291.755</v>
      </c>
      <c r="J318" s="46">
        <v>0</v>
      </c>
      <c r="K318" s="46">
        <v>0</v>
      </c>
      <c r="L318" s="46">
        <v>0</v>
      </c>
      <c r="M318" s="46">
        <v>0</v>
      </c>
      <c r="N318" s="46">
        <v>2.6030000000000002</v>
      </c>
      <c r="O318" s="46">
        <v>30.620999999999999</v>
      </c>
    </row>
    <row r="319" spans="2:15" ht="13" x14ac:dyDescent="0.15">
      <c r="B319" s="46">
        <v>48</v>
      </c>
      <c r="D319" s="46">
        <v>10.593</v>
      </c>
      <c r="E319" s="46">
        <v>45.195</v>
      </c>
      <c r="F319" s="46">
        <v>9.3640000000000008</v>
      </c>
      <c r="G319" s="46">
        <v>91.909000000000006</v>
      </c>
      <c r="H319" s="46">
        <v>130.41</v>
      </c>
      <c r="I319" s="46">
        <v>286.69499999999999</v>
      </c>
      <c r="J319" s="46">
        <v>0</v>
      </c>
      <c r="K319" s="46">
        <v>0</v>
      </c>
      <c r="L319" s="46">
        <v>0</v>
      </c>
      <c r="M319" s="46">
        <v>0</v>
      </c>
      <c r="N319" s="46">
        <v>3.2519999999999998</v>
      </c>
      <c r="O319" s="46">
        <v>30.416</v>
      </c>
    </row>
    <row r="320" spans="2:15" ht="13" x14ac:dyDescent="0.15">
      <c r="B320" s="46">
        <v>49</v>
      </c>
      <c r="D320" s="46">
        <v>12.141</v>
      </c>
      <c r="E320" s="46">
        <v>45.27</v>
      </c>
      <c r="F320" s="46">
        <v>9.4879999999999995</v>
      </c>
      <c r="G320" s="46">
        <v>73.123000000000005</v>
      </c>
      <c r="H320" s="46">
        <v>144.9</v>
      </c>
      <c r="I320" s="46">
        <v>288.88</v>
      </c>
      <c r="J320" s="46">
        <v>0</v>
      </c>
      <c r="K320" s="46">
        <v>0</v>
      </c>
      <c r="L320" s="46">
        <v>0</v>
      </c>
      <c r="M320" s="46">
        <v>0</v>
      </c>
      <c r="N320" s="46">
        <v>2.2679999999999998</v>
      </c>
      <c r="O320" s="46">
        <v>34.997</v>
      </c>
    </row>
    <row r="321" spans="1:15" ht="13" x14ac:dyDescent="0.15">
      <c r="B321" s="46">
        <v>50</v>
      </c>
      <c r="C321" s="46" t="s">
        <v>65</v>
      </c>
      <c r="D321" s="46">
        <v>11.256</v>
      </c>
      <c r="E321" s="46">
        <v>46.598999999999997</v>
      </c>
      <c r="F321" s="46">
        <v>11.848000000000001</v>
      </c>
      <c r="G321" s="46">
        <v>88.299000000000007</v>
      </c>
      <c r="H321" s="46">
        <v>249.768</v>
      </c>
      <c r="I321" s="46">
        <v>286.22699999999998</v>
      </c>
      <c r="J321" s="46">
        <v>0</v>
      </c>
      <c r="K321" s="46">
        <v>0</v>
      </c>
      <c r="L321" s="46">
        <v>0</v>
      </c>
      <c r="M321" s="46">
        <v>0</v>
      </c>
      <c r="N321" s="46">
        <v>1.923</v>
      </c>
      <c r="O321" s="46">
        <v>32.316000000000003</v>
      </c>
    </row>
    <row r="322" spans="1:15" ht="13" x14ac:dyDescent="0.15">
      <c r="B322" s="46">
        <v>51</v>
      </c>
      <c r="C322" s="46" t="s">
        <v>76</v>
      </c>
      <c r="D322" s="46">
        <v>0.441</v>
      </c>
      <c r="E322" s="46">
        <v>5.484</v>
      </c>
      <c r="F322" s="46">
        <v>7.1420000000000003</v>
      </c>
      <c r="G322" s="46">
        <v>21.402000000000001</v>
      </c>
      <c r="H322" s="46">
        <v>147.07900000000001</v>
      </c>
      <c r="I322" s="46">
        <v>4.3860000000000001</v>
      </c>
      <c r="J322" s="46">
        <v>0</v>
      </c>
      <c r="K322" s="46">
        <v>0</v>
      </c>
      <c r="L322" s="46">
        <v>0</v>
      </c>
      <c r="M322" s="46">
        <v>0</v>
      </c>
      <c r="N322" s="46">
        <v>0.93799999999999994</v>
      </c>
      <c r="O322" s="46">
        <v>1.298</v>
      </c>
    </row>
    <row r="323" spans="1:15" ht="13" x14ac:dyDescent="0.15">
      <c r="B323" s="46">
        <v>52</v>
      </c>
      <c r="C323" s="46" t="s">
        <v>66</v>
      </c>
      <c r="D323" s="46">
        <v>10.355</v>
      </c>
      <c r="E323" s="46">
        <v>37.69</v>
      </c>
      <c r="F323" s="46">
        <v>6</v>
      </c>
      <c r="G323" s="46">
        <v>65.953999999999994</v>
      </c>
      <c r="H323" s="46">
        <v>72.795000000000002</v>
      </c>
      <c r="I323" s="46">
        <v>275.827</v>
      </c>
      <c r="J323" s="46">
        <v>0</v>
      </c>
      <c r="K323" s="46">
        <v>0</v>
      </c>
      <c r="L323" s="46">
        <v>0</v>
      </c>
      <c r="M323" s="46">
        <v>0</v>
      </c>
      <c r="N323" s="46">
        <v>-0.63700000000000001</v>
      </c>
      <c r="O323" s="46">
        <v>29.678000000000001</v>
      </c>
    </row>
    <row r="324" spans="1:15" ht="13" x14ac:dyDescent="0.15">
      <c r="B324" s="46">
        <v>53</v>
      </c>
      <c r="C324" s="46" t="s">
        <v>67</v>
      </c>
      <c r="D324" s="46">
        <v>12.497999999999999</v>
      </c>
      <c r="E324" s="46">
        <v>68.204999999999998</v>
      </c>
      <c r="F324" s="46">
        <v>57</v>
      </c>
      <c r="G324" s="46">
        <v>150.732</v>
      </c>
      <c r="H324" s="46">
        <v>583.16499999999996</v>
      </c>
      <c r="I324" s="46">
        <v>292.73200000000003</v>
      </c>
      <c r="J324" s="46">
        <v>0</v>
      </c>
      <c r="K324" s="46">
        <v>0</v>
      </c>
      <c r="L324" s="46">
        <v>0</v>
      </c>
      <c r="M324" s="46">
        <v>0</v>
      </c>
      <c r="N324" s="46">
        <v>3.5760000000000001</v>
      </c>
      <c r="O324" s="46">
        <v>35.915999999999997</v>
      </c>
    </row>
    <row r="326" spans="1:15" ht="13" x14ac:dyDescent="0.15">
      <c r="A326" s="46" t="s">
        <v>113</v>
      </c>
    </row>
    <row r="327" spans="1:15" ht="13" x14ac:dyDescent="0.15">
      <c r="A327" s="46" t="s">
        <v>114</v>
      </c>
    </row>
    <row r="328" spans="1:15" ht="13" x14ac:dyDescent="0.15">
      <c r="A328" s="46" t="s">
        <v>93</v>
      </c>
      <c r="B328" s="46">
        <v>1</v>
      </c>
      <c r="D328" s="46">
        <v>8.4510000000000005</v>
      </c>
      <c r="E328" s="46">
        <v>44.101999999999997</v>
      </c>
      <c r="F328" s="46">
        <v>21</v>
      </c>
      <c r="G328" s="46">
        <v>98</v>
      </c>
      <c r="H328" s="46">
        <v>35.880000000000003</v>
      </c>
      <c r="I328" s="46">
        <v>311.53500000000003</v>
      </c>
      <c r="J328" s="46">
        <v>0</v>
      </c>
      <c r="K328" s="46">
        <v>0</v>
      </c>
      <c r="L328" s="46">
        <v>0</v>
      </c>
      <c r="M328" s="46">
        <v>0</v>
      </c>
      <c r="N328" s="46">
        <v>1.637</v>
      </c>
      <c r="O328" s="46">
        <v>24.16</v>
      </c>
    </row>
    <row r="329" spans="1:15" ht="13" x14ac:dyDescent="0.15">
      <c r="A329" s="46" t="s">
        <v>115</v>
      </c>
      <c r="B329" s="46">
        <v>2</v>
      </c>
      <c r="D329" s="46">
        <v>8.6890000000000001</v>
      </c>
      <c r="E329" s="46">
        <v>49.563000000000002</v>
      </c>
      <c r="F329" s="46">
        <v>22.667000000000002</v>
      </c>
      <c r="G329" s="46">
        <v>106.444</v>
      </c>
      <c r="H329" s="46">
        <v>35.534999999999997</v>
      </c>
      <c r="I329" s="46">
        <v>311.88</v>
      </c>
      <c r="J329" s="46">
        <v>0</v>
      </c>
      <c r="K329" s="46">
        <v>0</v>
      </c>
      <c r="L329" s="46">
        <v>0</v>
      </c>
      <c r="M329" s="46">
        <v>0</v>
      </c>
      <c r="N329" s="46">
        <v>-86.82</v>
      </c>
      <c r="O329" s="46">
        <v>24.878</v>
      </c>
    </row>
    <row r="330" spans="1:15" ht="13" x14ac:dyDescent="0.15">
      <c r="B330" s="46">
        <v>3</v>
      </c>
      <c r="D330" s="46">
        <v>8.4510000000000005</v>
      </c>
      <c r="E330" s="46">
        <v>45.423999999999999</v>
      </c>
      <c r="F330" s="46">
        <v>18.486000000000001</v>
      </c>
      <c r="G330" s="46">
        <v>117.629</v>
      </c>
      <c r="H330" s="46">
        <v>84.87</v>
      </c>
      <c r="I330" s="46">
        <v>310.327</v>
      </c>
      <c r="J330" s="46">
        <v>0</v>
      </c>
      <c r="K330" s="46">
        <v>0</v>
      </c>
      <c r="L330" s="46">
        <v>0</v>
      </c>
      <c r="M330" s="46">
        <v>0</v>
      </c>
      <c r="N330" s="46">
        <v>0.81799999999999995</v>
      </c>
      <c r="O330" s="46">
        <v>24.152000000000001</v>
      </c>
    </row>
    <row r="331" spans="1:15" ht="13" x14ac:dyDescent="0.15">
      <c r="B331" s="46">
        <v>4</v>
      </c>
      <c r="D331" s="46">
        <v>8.8079999999999998</v>
      </c>
      <c r="E331" s="46">
        <v>48.433</v>
      </c>
      <c r="F331" s="46">
        <v>20.821999999999999</v>
      </c>
      <c r="G331" s="46">
        <v>118.589</v>
      </c>
      <c r="H331" s="46">
        <v>84.697000000000003</v>
      </c>
      <c r="I331" s="46">
        <v>310.327</v>
      </c>
      <c r="J331" s="46">
        <v>0</v>
      </c>
      <c r="K331" s="46">
        <v>0</v>
      </c>
      <c r="L331" s="46">
        <v>0</v>
      </c>
      <c r="M331" s="46">
        <v>0</v>
      </c>
      <c r="N331" s="46">
        <v>-86.081999999999994</v>
      </c>
      <c r="O331" s="46">
        <v>25.244</v>
      </c>
    </row>
    <row r="332" spans="1:15" ht="13" x14ac:dyDescent="0.15">
      <c r="B332" s="46">
        <v>5</v>
      </c>
      <c r="D332" s="46">
        <v>8.4510000000000005</v>
      </c>
      <c r="E332" s="46">
        <v>48.011000000000003</v>
      </c>
      <c r="F332" s="46">
        <v>14.170999999999999</v>
      </c>
      <c r="G332" s="46">
        <v>153.54300000000001</v>
      </c>
      <c r="H332" s="46">
        <v>135.58500000000001</v>
      </c>
      <c r="I332" s="46">
        <v>309.12</v>
      </c>
      <c r="J332" s="46">
        <v>0</v>
      </c>
      <c r="K332" s="46">
        <v>0</v>
      </c>
      <c r="L332" s="46">
        <v>0</v>
      </c>
      <c r="M332" s="46">
        <v>0</v>
      </c>
      <c r="N332" s="46">
        <v>3.27</v>
      </c>
      <c r="O332" s="46">
        <v>24.189</v>
      </c>
    </row>
    <row r="333" spans="1:15" ht="13" x14ac:dyDescent="0.15">
      <c r="B333" s="46">
        <v>6</v>
      </c>
      <c r="D333" s="46">
        <v>8.2129999999999992</v>
      </c>
      <c r="E333" s="46">
        <v>49.676000000000002</v>
      </c>
      <c r="F333" s="46">
        <v>14.412000000000001</v>
      </c>
      <c r="G333" s="46">
        <v>165.76499999999999</v>
      </c>
      <c r="H333" s="46">
        <v>134.55000000000001</v>
      </c>
      <c r="I333" s="46">
        <v>308.77499999999998</v>
      </c>
      <c r="J333" s="46">
        <v>0</v>
      </c>
      <c r="K333" s="46">
        <v>0</v>
      </c>
      <c r="L333" s="46">
        <v>0</v>
      </c>
      <c r="M333" s="46">
        <v>0</v>
      </c>
      <c r="N333" s="46">
        <v>-86.634</v>
      </c>
      <c r="O333" s="46">
        <v>23.501000000000001</v>
      </c>
    </row>
    <row r="334" spans="1:15" ht="13" x14ac:dyDescent="0.15">
      <c r="B334" s="46">
        <v>7</v>
      </c>
      <c r="D334" s="46">
        <v>8.0939999999999994</v>
      </c>
      <c r="E334" s="46">
        <v>47.88</v>
      </c>
      <c r="F334" s="46">
        <v>15.09</v>
      </c>
      <c r="G334" s="46">
        <v>173.37299999999999</v>
      </c>
      <c r="H334" s="46">
        <v>188.197</v>
      </c>
      <c r="I334" s="46">
        <v>308.77499999999998</v>
      </c>
      <c r="J334" s="46">
        <v>0</v>
      </c>
      <c r="K334" s="46">
        <v>0</v>
      </c>
      <c r="L334" s="46">
        <v>0</v>
      </c>
      <c r="M334" s="46">
        <v>0</v>
      </c>
      <c r="N334" s="46">
        <v>6.8090000000000002</v>
      </c>
      <c r="O334" s="46">
        <v>23.279</v>
      </c>
    </row>
    <row r="335" spans="1:15" ht="13" x14ac:dyDescent="0.15">
      <c r="B335" s="46">
        <v>8</v>
      </c>
      <c r="D335" s="46">
        <v>8.3320000000000007</v>
      </c>
      <c r="E335" s="46">
        <v>51.765999999999998</v>
      </c>
      <c r="F335" s="46">
        <v>15.493</v>
      </c>
      <c r="G335" s="46">
        <v>204.739</v>
      </c>
      <c r="H335" s="46">
        <v>188.197</v>
      </c>
      <c r="I335" s="46">
        <v>307.56700000000001</v>
      </c>
      <c r="J335" s="46">
        <v>0</v>
      </c>
      <c r="K335" s="46">
        <v>0</v>
      </c>
      <c r="L335" s="46">
        <v>0</v>
      </c>
      <c r="M335" s="46">
        <v>0</v>
      </c>
      <c r="N335" s="46">
        <v>-89.17</v>
      </c>
      <c r="O335" s="46">
        <v>23.806999999999999</v>
      </c>
    </row>
    <row r="336" spans="1:15" ht="13" x14ac:dyDescent="0.15">
      <c r="B336" s="46">
        <v>9</v>
      </c>
      <c r="D336" s="46">
        <v>8.2129999999999992</v>
      </c>
      <c r="E336" s="46">
        <v>52.698</v>
      </c>
      <c r="F336" s="46">
        <v>12</v>
      </c>
      <c r="G336" s="46">
        <v>231.54400000000001</v>
      </c>
      <c r="H336" s="46">
        <v>237.36</v>
      </c>
      <c r="I336" s="46">
        <v>307.22199999999998</v>
      </c>
      <c r="J336" s="46">
        <v>0</v>
      </c>
      <c r="K336" s="46">
        <v>0</v>
      </c>
      <c r="L336" s="46">
        <v>0</v>
      </c>
      <c r="M336" s="46">
        <v>0</v>
      </c>
      <c r="N336" s="46">
        <v>4.2050000000000001</v>
      </c>
      <c r="O336" s="46">
        <v>23.523</v>
      </c>
    </row>
    <row r="337" spans="2:15" ht="13" x14ac:dyDescent="0.15">
      <c r="B337" s="46">
        <v>10</v>
      </c>
      <c r="D337" s="46">
        <v>8.4510000000000005</v>
      </c>
      <c r="E337" s="46">
        <v>53.384</v>
      </c>
      <c r="F337" s="46">
        <v>14.371</v>
      </c>
      <c r="G337" s="46">
        <v>255</v>
      </c>
      <c r="H337" s="46">
        <v>237.70500000000001</v>
      </c>
      <c r="I337" s="46">
        <v>306.01499999999999</v>
      </c>
      <c r="J337" s="46">
        <v>0</v>
      </c>
      <c r="K337" s="46">
        <v>0</v>
      </c>
      <c r="L337" s="46">
        <v>0</v>
      </c>
      <c r="M337" s="46">
        <v>0</v>
      </c>
      <c r="N337" s="46">
        <v>-85.100999999999999</v>
      </c>
      <c r="O337" s="46">
        <v>24.239000000000001</v>
      </c>
    </row>
    <row r="338" spans="2:15" ht="13" x14ac:dyDescent="0.15">
      <c r="B338" s="46">
        <v>11</v>
      </c>
      <c r="D338" s="46">
        <v>8.2129999999999992</v>
      </c>
      <c r="E338" s="46">
        <v>57.231999999999999</v>
      </c>
      <c r="F338" s="46">
        <v>10</v>
      </c>
      <c r="G338" s="46">
        <v>255</v>
      </c>
      <c r="H338" s="46">
        <v>288.07499999999999</v>
      </c>
      <c r="I338" s="46">
        <v>305.32499999999999</v>
      </c>
      <c r="J338" s="46">
        <v>0</v>
      </c>
      <c r="K338" s="46">
        <v>0</v>
      </c>
      <c r="L338" s="46">
        <v>0</v>
      </c>
      <c r="M338" s="46">
        <v>0</v>
      </c>
      <c r="N338" s="46">
        <v>0</v>
      </c>
      <c r="O338" s="46">
        <v>23.46</v>
      </c>
    </row>
    <row r="339" spans="2:15" ht="13" x14ac:dyDescent="0.15">
      <c r="B339" s="46">
        <v>12</v>
      </c>
      <c r="D339" s="46">
        <v>8.3320000000000007</v>
      </c>
      <c r="E339" s="46">
        <v>44.396000000000001</v>
      </c>
      <c r="F339" s="46">
        <v>13.522</v>
      </c>
      <c r="G339" s="46">
        <v>186.81200000000001</v>
      </c>
      <c r="H339" s="46">
        <v>286.86700000000002</v>
      </c>
      <c r="I339" s="46">
        <v>306.18799999999999</v>
      </c>
      <c r="J339" s="46">
        <v>0</v>
      </c>
      <c r="K339" s="46">
        <v>0</v>
      </c>
      <c r="L339" s="46">
        <v>0</v>
      </c>
      <c r="M339" s="46">
        <v>0</v>
      </c>
      <c r="N339" s="46">
        <v>-90.83</v>
      </c>
      <c r="O339" s="46">
        <v>23.806999999999999</v>
      </c>
    </row>
    <row r="340" spans="2:15" ht="13" x14ac:dyDescent="0.15">
      <c r="B340" s="46">
        <v>13</v>
      </c>
      <c r="D340" s="46">
        <v>8.0939999999999994</v>
      </c>
      <c r="E340" s="46">
        <v>50.933999999999997</v>
      </c>
      <c r="F340" s="46">
        <v>11.13</v>
      </c>
      <c r="G340" s="46">
        <v>235.97900000000001</v>
      </c>
      <c r="H340" s="46">
        <v>339.13499999999999</v>
      </c>
      <c r="I340" s="46">
        <v>304.46199999999999</v>
      </c>
      <c r="J340" s="46">
        <v>0</v>
      </c>
      <c r="K340" s="46">
        <v>0</v>
      </c>
      <c r="L340" s="46">
        <v>0</v>
      </c>
      <c r="M340" s="46">
        <v>0</v>
      </c>
      <c r="N340" s="46">
        <v>-7.7649999999999997</v>
      </c>
      <c r="O340" s="46">
        <v>22.981000000000002</v>
      </c>
    </row>
    <row r="341" spans="2:15" ht="13" x14ac:dyDescent="0.15">
      <c r="B341" s="46">
        <v>14</v>
      </c>
      <c r="D341" s="46">
        <v>8.2129999999999992</v>
      </c>
      <c r="E341" s="46">
        <v>51.497</v>
      </c>
      <c r="F341" s="46">
        <v>13.18</v>
      </c>
      <c r="G341" s="46">
        <v>255</v>
      </c>
      <c r="H341" s="46">
        <v>340.17</v>
      </c>
      <c r="I341" s="46">
        <v>303.60000000000002</v>
      </c>
      <c r="J341" s="46">
        <v>0</v>
      </c>
      <c r="K341" s="46">
        <v>0</v>
      </c>
      <c r="L341" s="46">
        <v>0</v>
      </c>
      <c r="M341" s="46">
        <v>0</v>
      </c>
      <c r="N341" s="46">
        <v>-103.627</v>
      </c>
      <c r="O341" s="46">
        <v>23.43</v>
      </c>
    </row>
    <row r="342" spans="2:15" ht="13" x14ac:dyDescent="0.15">
      <c r="B342" s="46">
        <v>15</v>
      </c>
      <c r="D342" s="46">
        <v>6.7839999999999998</v>
      </c>
      <c r="E342" s="46">
        <v>52.668999999999997</v>
      </c>
      <c r="F342" s="46">
        <v>11.714</v>
      </c>
      <c r="G342" s="46">
        <v>255</v>
      </c>
      <c r="H342" s="46">
        <v>389.85</v>
      </c>
      <c r="I342" s="46">
        <v>303.60000000000002</v>
      </c>
      <c r="J342" s="46">
        <v>0</v>
      </c>
      <c r="K342" s="46">
        <v>0</v>
      </c>
      <c r="L342" s="46">
        <v>0</v>
      </c>
      <c r="M342" s="46">
        <v>0</v>
      </c>
      <c r="N342" s="46">
        <v>-94.085999999999999</v>
      </c>
      <c r="O342" s="46">
        <v>19.369</v>
      </c>
    </row>
    <row r="343" spans="2:15" ht="13" x14ac:dyDescent="0.15">
      <c r="B343" s="46">
        <v>16</v>
      </c>
      <c r="D343" s="46">
        <v>7.7370000000000001</v>
      </c>
      <c r="E343" s="46">
        <v>47.316000000000003</v>
      </c>
      <c r="F343" s="46">
        <v>10.468999999999999</v>
      </c>
      <c r="G343" s="46">
        <v>232.5</v>
      </c>
      <c r="H343" s="46">
        <v>390.54</v>
      </c>
      <c r="I343" s="46">
        <v>303.255</v>
      </c>
      <c r="J343" s="46">
        <v>0</v>
      </c>
      <c r="K343" s="46">
        <v>0</v>
      </c>
      <c r="L343" s="46">
        <v>0</v>
      </c>
      <c r="M343" s="46">
        <v>0</v>
      </c>
      <c r="N343" s="46">
        <v>-1.79</v>
      </c>
      <c r="O343" s="46">
        <v>22.091000000000001</v>
      </c>
    </row>
    <row r="344" spans="2:15" ht="13" x14ac:dyDescent="0.15">
      <c r="B344" s="46">
        <v>17</v>
      </c>
      <c r="D344" s="46">
        <v>6.7839999999999998</v>
      </c>
      <c r="E344" s="46">
        <v>50.133000000000003</v>
      </c>
      <c r="F344" s="46">
        <v>9.6430000000000007</v>
      </c>
      <c r="G344" s="46">
        <v>255</v>
      </c>
      <c r="H344" s="46">
        <v>441.255</v>
      </c>
      <c r="I344" s="46">
        <v>302.22000000000003</v>
      </c>
      <c r="J344" s="46">
        <v>0</v>
      </c>
      <c r="K344" s="46">
        <v>0</v>
      </c>
      <c r="L344" s="46">
        <v>0</v>
      </c>
      <c r="M344" s="46">
        <v>0</v>
      </c>
      <c r="N344" s="46">
        <v>-87.954999999999998</v>
      </c>
      <c r="O344" s="46">
        <v>19.332000000000001</v>
      </c>
    </row>
    <row r="345" spans="2:15" ht="13" x14ac:dyDescent="0.15">
      <c r="B345" s="46">
        <v>18</v>
      </c>
      <c r="D345" s="46">
        <v>8.3320000000000007</v>
      </c>
      <c r="E345" s="46">
        <v>52.021999999999998</v>
      </c>
      <c r="F345" s="46">
        <v>11.018000000000001</v>
      </c>
      <c r="G345" s="46">
        <v>255</v>
      </c>
      <c r="H345" s="46">
        <v>492.315</v>
      </c>
      <c r="I345" s="46">
        <v>298.77</v>
      </c>
      <c r="J345" s="46">
        <v>0</v>
      </c>
      <c r="K345" s="46">
        <v>0</v>
      </c>
      <c r="L345" s="46">
        <v>0</v>
      </c>
      <c r="M345" s="46">
        <v>0</v>
      </c>
      <c r="N345" s="46">
        <v>-78.366</v>
      </c>
      <c r="O345" s="46">
        <v>23.952000000000002</v>
      </c>
    </row>
    <row r="346" spans="2:15" ht="13" x14ac:dyDescent="0.15">
      <c r="B346" s="46">
        <v>19</v>
      </c>
      <c r="D346" s="46">
        <v>7.0220000000000002</v>
      </c>
      <c r="E346" s="46">
        <v>56.746000000000002</v>
      </c>
      <c r="F346" s="46">
        <v>9</v>
      </c>
      <c r="G346" s="46">
        <v>255</v>
      </c>
      <c r="H346" s="46">
        <v>492.315</v>
      </c>
      <c r="I346" s="46">
        <v>299.45999999999998</v>
      </c>
      <c r="J346" s="46">
        <v>0</v>
      </c>
      <c r="K346" s="46">
        <v>0</v>
      </c>
      <c r="L346" s="46">
        <v>0</v>
      </c>
      <c r="M346" s="46">
        <v>0</v>
      </c>
      <c r="N346" s="46">
        <v>0</v>
      </c>
      <c r="O346" s="46">
        <v>20.010000000000002</v>
      </c>
    </row>
    <row r="347" spans="2:15" ht="13" x14ac:dyDescent="0.15">
      <c r="B347" s="46">
        <v>20</v>
      </c>
      <c r="D347" s="46">
        <v>7.6180000000000003</v>
      </c>
      <c r="E347" s="46">
        <v>52.363</v>
      </c>
      <c r="F347" s="46">
        <v>11.333</v>
      </c>
      <c r="G347" s="46">
        <v>255</v>
      </c>
      <c r="H347" s="46">
        <v>541.47699999999998</v>
      </c>
      <c r="I347" s="46">
        <v>297.90699999999998</v>
      </c>
      <c r="J347" s="46">
        <v>0</v>
      </c>
      <c r="K347" s="46">
        <v>0</v>
      </c>
      <c r="L347" s="46">
        <v>0</v>
      </c>
      <c r="M347" s="46">
        <v>0</v>
      </c>
      <c r="N347" s="46">
        <v>-83.66</v>
      </c>
      <c r="O347" s="46">
        <v>21.869</v>
      </c>
    </row>
    <row r="348" spans="2:15" ht="13" x14ac:dyDescent="0.15">
      <c r="B348" s="46">
        <v>21</v>
      </c>
      <c r="D348" s="46">
        <v>7.2610000000000001</v>
      </c>
      <c r="E348" s="46">
        <v>53.110999999999997</v>
      </c>
      <c r="F348" s="46">
        <v>10.167</v>
      </c>
      <c r="G348" s="46">
        <v>255</v>
      </c>
      <c r="H348" s="46">
        <v>541.65</v>
      </c>
      <c r="I348" s="46">
        <v>298.59699999999998</v>
      </c>
      <c r="J348" s="46">
        <v>0</v>
      </c>
      <c r="K348" s="46">
        <v>0</v>
      </c>
      <c r="L348" s="46">
        <v>0</v>
      </c>
      <c r="M348" s="46">
        <v>0</v>
      </c>
      <c r="N348" s="46">
        <v>-0.95499999999999996</v>
      </c>
      <c r="O348" s="46">
        <v>20.702999999999999</v>
      </c>
    </row>
    <row r="349" spans="2:15" ht="13" x14ac:dyDescent="0.15">
      <c r="B349" s="46">
        <v>22</v>
      </c>
      <c r="D349" s="46">
        <v>7.6180000000000003</v>
      </c>
      <c r="E349" s="46">
        <v>51.668999999999997</v>
      </c>
      <c r="F349" s="46">
        <v>8.5709999999999997</v>
      </c>
      <c r="G349" s="46">
        <v>255</v>
      </c>
      <c r="H349" s="46">
        <v>591.84699999999998</v>
      </c>
      <c r="I349" s="46">
        <v>297.21699999999998</v>
      </c>
      <c r="J349" s="46">
        <v>0</v>
      </c>
      <c r="K349" s="46">
        <v>0</v>
      </c>
      <c r="L349" s="46">
        <v>0</v>
      </c>
      <c r="M349" s="46">
        <v>0</v>
      </c>
      <c r="N349" s="46">
        <v>2.726</v>
      </c>
      <c r="O349" s="46">
        <v>21.76</v>
      </c>
    </row>
    <row r="350" spans="2:15" ht="13" x14ac:dyDescent="0.15">
      <c r="B350" s="46">
        <v>23</v>
      </c>
      <c r="D350" s="46">
        <v>7.7370000000000001</v>
      </c>
      <c r="E350" s="46">
        <v>54.024999999999999</v>
      </c>
      <c r="F350" s="46">
        <v>7.25</v>
      </c>
      <c r="G350" s="46">
        <v>255</v>
      </c>
      <c r="H350" s="46">
        <v>592.02</v>
      </c>
      <c r="I350" s="46">
        <v>296.7</v>
      </c>
      <c r="J350" s="46">
        <v>0</v>
      </c>
      <c r="K350" s="46">
        <v>0</v>
      </c>
      <c r="L350" s="46">
        <v>0</v>
      </c>
      <c r="M350" s="46">
        <v>0</v>
      </c>
      <c r="N350" s="46">
        <v>-82.875</v>
      </c>
      <c r="O350" s="46">
        <v>22.251999999999999</v>
      </c>
    </row>
    <row r="351" spans="2:15" ht="13" x14ac:dyDescent="0.15">
      <c r="B351" s="46">
        <v>24</v>
      </c>
      <c r="D351" s="46">
        <v>7.9749999999999996</v>
      </c>
      <c r="E351" s="46">
        <v>35.128</v>
      </c>
      <c r="F351" s="46">
        <v>10.364000000000001</v>
      </c>
      <c r="G351" s="46">
        <v>116.182</v>
      </c>
      <c r="H351" s="46">
        <v>644.11500000000001</v>
      </c>
      <c r="I351" s="46">
        <v>296.87299999999999</v>
      </c>
      <c r="J351" s="46">
        <v>0</v>
      </c>
      <c r="K351" s="46">
        <v>0</v>
      </c>
      <c r="L351" s="46">
        <v>0</v>
      </c>
      <c r="M351" s="46">
        <v>0</v>
      </c>
      <c r="N351" s="46">
        <v>2.6030000000000002</v>
      </c>
      <c r="O351" s="46">
        <v>22.794</v>
      </c>
    </row>
    <row r="352" spans="2:15" ht="13" x14ac:dyDescent="0.15">
      <c r="B352" s="46">
        <v>25</v>
      </c>
      <c r="D352" s="46">
        <v>7.6180000000000003</v>
      </c>
      <c r="E352" s="46">
        <v>55.247</v>
      </c>
      <c r="F352" s="46">
        <v>10.111000000000001</v>
      </c>
      <c r="G352" s="46">
        <v>255</v>
      </c>
      <c r="H352" s="46">
        <v>644.46</v>
      </c>
      <c r="I352" s="46">
        <v>295.83699999999999</v>
      </c>
      <c r="J352" s="46">
        <v>0</v>
      </c>
      <c r="K352" s="46">
        <v>0</v>
      </c>
      <c r="L352" s="46">
        <v>0</v>
      </c>
      <c r="M352" s="46">
        <v>0</v>
      </c>
      <c r="N352" s="46">
        <v>-86.367000000000004</v>
      </c>
      <c r="O352" s="46">
        <v>21.779</v>
      </c>
    </row>
    <row r="353" spans="1:15" ht="13" x14ac:dyDescent="0.15">
      <c r="B353" s="46">
        <v>26</v>
      </c>
      <c r="D353" s="46">
        <v>7.0220000000000002</v>
      </c>
      <c r="E353" s="46">
        <v>36.704999999999998</v>
      </c>
      <c r="F353" s="46">
        <v>10.452</v>
      </c>
      <c r="G353" s="46">
        <v>162.94800000000001</v>
      </c>
      <c r="H353" s="46">
        <v>694.31200000000001</v>
      </c>
      <c r="I353" s="46">
        <v>294.97500000000002</v>
      </c>
      <c r="J353" s="46">
        <v>0</v>
      </c>
      <c r="K353" s="46">
        <v>0</v>
      </c>
      <c r="L353" s="46">
        <v>0</v>
      </c>
      <c r="M353" s="46">
        <v>0</v>
      </c>
      <c r="N353" s="46">
        <v>7.9889999999999999</v>
      </c>
      <c r="O353" s="46">
        <v>19.858000000000001</v>
      </c>
    </row>
    <row r="354" spans="1:15" ht="13" x14ac:dyDescent="0.15">
      <c r="B354" s="46">
        <v>27</v>
      </c>
      <c r="D354" s="46">
        <v>7.4989999999999997</v>
      </c>
      <c r="E354" s="46">
        <v>55.703000000000003</v>
      </c>
      <c r="F354" s="46">
        <v>10.984</v>
      </c>
      <c r="G354" s="46">
        <v>255</v>
      </c>
      <c r="H354" s="46">
        <v>693.79499999999996</v>
      </c>
      <c r="I354" s="46">
        <v>294.11200000000002</v>
      </c>
      <c r="J354" s="46">
        <v>0</v>
      </c>
      <c r="K354" s="46">
        <v>0</v>
      </c>
      <c r="L354" s="46">
        <v>0</v>
      </c>
      <c r="M354" s="46">
        <v>0</v>
      </c>
      <c r="N354" s="46">
        <v>-80.69</v>
      </c>
      <c r="O354" s="46">
        <v>21.326000000000001</v>
      </c>
    </row>
    <row r="355" spans="1:15" ht="13" x14ac:dyDescent="0.15">
      <c r="B355" s="46">
        <v>28</v>
      </c>
      <c r="C355" s="46" t="s">
        <v>65</v>
      </c>
      <c r="D355" s="46">
        <v>7.9260000000000002</v>
      </c>
      <c r="E355" s="46">
        <v>49.92</v>
      </c>
      <c r="F355" s="46">
        <v>12.867000000000001</v>
      </c>
      <c r="G355" s="46">
        <v>208.113</v>
      </c>
      <c r="H355" s="46">
        <v>361.73200000000003</v>
      </c>
      <c r="I355" s="46">
        <v>303.35700000000003</v>
      </c>
      <c r="J355" s="46">
        <v>0</v>
      </c>
      <c r="K355" s="46">
        <v>0</v>
      </c>
      <c r="L355" s="46">
        <v>0</v>
      </c>
      <c r="M355" s="46">
        <v>0</v>
      </c>
      <c r="N355" s="46">
        <v>-44.545000000000002</v>
      </c>
      <c r="O355" s="46">
        <v>22.657</v>
      </c>
    </row>
    <row r="356" spans="1:15" ht="13" x14ac:dyDescent="0.15">
      <c r="B356" s="46">
        <v>29</v>
      </c>
      <c r="C356" s="46" t="s">
        <v>76</v>
      </c>
      <c r="D356" s="46">
        <v>0.57399999999999995</v>
      </c>
      <c r="E356" s="46">
        <v>5.3049999999999997</v>
      </c>
      <c r="F356" s="46">
        <v>3.9540000000000002</v>
      </c>
      <c r="G356" s="46">
        <v>57.545000000000002</v>
      </c>
      <c r="H356" s="46">
        <v>211.68600000000001</v>
      </c>
      <c r="I356" s="46">
        <v>5.5739999999999998</v>
      </c>
      <c r="J356" s="46">
        <v>0</v>
      </c>
      <c r="K356" s="46">
        <v>0</v>
      </c>
      <c r="L356" s="46">
        <v>0</v>
      </c>
      <c r="M356" s="46">
        <v>0</v>
      </c>
      <c r="N356" s="46">
        <v>45.509</v>
      </c>
      <c r="O356" s="46">
        <v>1.681</v>
      </c>
    </row>
    <row r="357" spans="1:15" ht="13" x14ac:dyDescent="0.15">
      <c r="B357" s="46">
        <v>30</v>
      </c>
      <c r="C357" s="46" t="s">
        <v>66</v>
      </c>
      <c r="D357" s="46">
        <v>6.7839999999999998</v>
      </c>
      <c r="E357" s="46">
        <v>35.128</v>
      </c>
      <c r="F357" s="46">
        <v>7.25</v>
      </c>
      <c r="G357" s="46">
        <v>98</v>
      </c>
      <c r="H357" s="46">
        <v>35.534999999999997</v>
      </c>
      <c r="I357" s="46">
        <v>294.11200000000002</v>
      </c>
      <c r="J357" s="46">
        <v>0</v>
      </c>
      <c r="K357" s="46">
        <v>0</v>
      </c>
      <c r="L357" s="46">
        <v>0</v>
      </c>
      <c r="M357" s="46">
        <v>0</v>
      </c>
      <c r="N357" s="46">
        <v>-103.627</v>
      </c>
      <c r="O357" s="46">
        <v>19.332000000000001</v>
      </c>
    </row>
    <row r="358" spans="1:15" ht="13" x14ac:dyDescent="0.15">
      <c r="B358" s="46">
        <v>31</v>
      </c>
      <c r="C358" s="46" t="s">
        <v>67</v>
      </c>
      <c r="D358" s="46">
        <v>8.8079999999999998</v>
      </c>
      <c r="E358" s="46">
        <v>57.231999999999999</v>
      </c>
      <c r="F358" s="46">
        <v>22.667000000000002</v>
      </c>
      <c r="G358" s="46">
        <v>255</v>
      </c>
      <c r="H358" s="46">
        <v>694.31200000000001</v>
      </c>
      <c r="I358" s="46">
        <v>311.88</v>
      </c>
      <c r="J358" s="46">
        <v>0</v>
      </c>
      <c r="K358" s="46">
        <v>0</v>
      </c>
      <c r="L358" s="46">
        <v>0</v>
      </c>
      <c r="M358" s="46">
        <v>0</v>
      </c>
      <c r="N358" s="46">
        <v>7.9889999999999999</v>
      </c>
      <c r="O358" s="46">
        <v>25.244</v>
      </c>
    </row>
    <row r="361" spans="1:15" ht="13" x14ac:dyDescent="0.15">
      <c r="A361" s="46" t="s">
        <v>116</v>
      </c>
    </row>
    <row r="362" spans="1:15" ht="13" x14ac:dyDescent="0.15">
      <c r="A362" s="46" t="s">
        <v>104</v>
      </c>
    </row>
    <row r="363" spans="1:15" ht="13" x14ac:dyDescent="0.15">
      <c r="C363" s="46" t="s">
        <v>63</v>
      </c>
      <c r="D363" s="46" t="s">
        <v>64</v>
      </c>
      <c r="E363" s="46" t="s">
        <v>65</v>
      </c>
      <c r="F363" s="46" t="s">
        <v>66</v>
      </c>
      <c r="G363" s="46" t="s">
        <v>67</v>
      </c>
      <c r="H363" s="46" t="s">
        <v>68</v>
      </c>
      <c r="I363" s="46" t="s">
        <v>69</v>
      </c>
      <c r="J363" s="46" t="s">
        <v>70</v>
      </c>
      <c r="K363" s="46" t="s">
        <v>71</v>
      </c>
      <c r="L363" s="46" t="s">
        <v>72</v>
      </c>
      <c r="M363" s="46" t="s">
        <v>73</v>
      </c>
      <c r="N363" s="46" t="s">
        <v>74</v>
      </c>
      <c r="O363" s="46" t="s">
        <v>75</v>
      </c>
    </row>
    <row r="364" spans="1:15" ht="13" x14ac:dyDescent="0.15">
      <c r="B364" s="46">
        <v>1</v>
      </c>
      <c r="D364" s="46">
        <v>17.14</v>
      </c>
      <c r="E364" s="46">
        <v>58.082999999999998</v>
      </c>
      <c r="F364" s="46">
        <v>20.007000000000001</v>
      </c>
      <c r="G364" s="46">
        <v>104.343</v>
      </c>
      <c r="H364" s="46">
        <v>48.817</v>
      </c>
      <c r="I364" s="46">
        <v>311.53500000000003</v>
      </c>
      <c r="J364" s="46">
        <v>0</v>
      </c>
      <c r="K364" s="46">
        <v>0</v>
      </c>
      <c r="L364" s="46">
        <v>0</v>
      </c>
      <c r="M364" s="46">
        <v>0</v>
      </c>
      <c r="N364" s="46">
        <v>1.6020000000000001</v>
      </c>
      <c r="O364" s="46">
        <v>49.353999999999999</v>
      </c>
    </row>
    <row r="365" spans="1:15" ht="13" x14ac:dyDescent="0.15">
      <c r="B365" s="46">
        <v>2</v>
      </c>
      <c r="D365" s="46">
        <v>17.259</v>
      </c>
      <c r="E365" s="46">
        <v>56.572000000000003</v>
      </c>
      <c r="F365" s="46">
        <v>19</v>
      </c>
      <c r="G365" s="46">
        <v>81.417000000000002</v>
      </c>
      <c r="H365" s="46">
        <v>72.105000000000004</v>
      </c>
      <c r="I365" s="46">
        <v>308.77499999999998</v>
      </c>
      <c r="J365" s="46">
        <v>0</v>
      </c>
      <c r="K365" s="46">
        <v>0</v>
      </c>
      <c r="L365" s="46">
        <v>0</v>
      </c>
      <c r="M365" s="46">
        <v>0</v>
      </c>
      <c r="N365" s="46">
        <v>-0.79600000000000004</v>
      </c>
      <c r="O365" s="46">
        <v>49.685000000000002</v>
      </c>
    </row>
    <row r="366" spans="1:15" ht="13" x14ac:dyDescent="0.15">
      <c r="B366" s="46">
        <v>3</v>
      </c>
      <c r="D366" s="46">
        <v>18.210999999999999</v>
      </c>
      <c r="E366" s="46">
        <v>57.64</v>
      </c>
      <c r="F366" s="46">
        <v>16.382000000000001</v>
      </c>
      <c r="G366" s="46">
        <v>103.51300000000001</v>
      </c>
      <c r="H366" s="46">
        <v>98.325000000000003</v>
      </c>
      <c r="I366" s="46">
        <v>311.70699999999999</v>
      </c>
      <c r="J366" s="46">
        <v>0</v>
      </c>
      <c r="K366" s="46">
        <v>0</v>
      </c>
      <c r="L366" s="46">
        <v>0</v>
      </c>
      <c r="M366" s="46">
        <v>0</v>
      </c>
      <c r="N366" s="46">
        <v>1.8839999999999999</v>
      </c>
      <c r="O366" s="46">
        <v>52.468000000000004</v>
      </c>
    </row>
    <row r="367" spans="1:15" ht="13" x14ac:dyDescent="0.15">
      <c r="B367" s="46">
        <v>4</v>
      </c>
      <c r="D367" s="46">
        <v>17.259</v>
      </c>
      <c r="E367" s="46">
        <v>54.906999999999996</v>
      </c>
      <c r="F367" s="46">
        <v>14.528</v>
      </c>
      <c r="G367" s="46">
        <v>86.861000000000004</v>
      </c>
      <c r="H367" s="46">
        <v>121.44</v>
      </c>
      <c r="I367" s="46">
        <v>307.39499999999998</v>
      </c>
      <c r="J367" s="46">
        <v>0</v>
      </c>
      <c r="K367" s="46">
        <v>0</v>
      </c>
      <c r="L367" s="46">
        <v>0</v>
      </c>
      <c r="M367" s="46">
        <v>0</v>
      </c>
      <c r="N367" s="46">
        <v>1.591</v>
      </c>
      <c r="O367" s="46">
        <v>49.698999999999998</v>
      </c>
    </row>
    <row r="368" spans="1:15" ht="13" x14ac:dyDescent="0.15">
      <c r="B368" s="46">
        <v>5</v>
      </c>
      <c r="D368" s="46">
        <v>19.282</v>
      </c>
      <c r="E368" s="46">
        <v>56.268999999999998</v>
      </c>
      <c r="F368" s="46">
        <v>15.118</v>
      </c>
      <c r="G368" s="46">
        <v>96.962999999999994</v>
      </c>
      <c r="H368" s="46">
        <v>150.93799999999999</v>
      </c>
      <c r="I368" s="46">
        <v>310.84500000000003</v>
      </c>
      <c r="J368" s="46">
        <v>0</v>
      </c>
      <c r="K368" s="46">
        <v>0</v>
      </c>
      <c r="L368" s="46">
        <v>0</v>
      </c>
      <c r="M368" s="46">
        <v>0</v>
      </c>
      <c r="N368" s="46">
        <v>0.71199999999999997</v>
      </c>
      <c r="O368" s="46">
        <v>55.548999999999999</v>
      </c>
    </row>
    <row r="369" spans="2:15" ht="13" x14ac:dyDescent="0.15">
      <c r="B369" s="46">
        <v>6</v>
      </c>
      <c r="D369" s="46">
        <v>19.52</v>
      </c>
      <c r="E369" s="46">
        <v>55.4</v>
      </c>
      <c r="F369" s="46">
        <v>13.601000000000001</v>
      </c>
      <c r="G369" s="46">
        <v>84.570999999999998</v>
      </c>
      <c r="H369" s="46">
        <v>173.36199999999999</v>
      </c>
      <c r="I369" s="46">
        <v>306.36</v>
      </c>
      <c r="J369" s="46">
        <v>0</v>
      </c>
      <c r="K369" s="46">
        <v>0</v>
      </c>
      <c r="L369" s="46">
        <v>0</v>
      </c>
      <c r="M369" s="46">
        <v>0</v>
      </c>
      <c r="N369" s="46">
        <v>2.81</v>
      </c>
      <c r="O369" s="46">
        <v>56.302999999999997</v>
      </c>
    </row>
    <row r="370" spans="2:15" ht="13" x14ac:dyDescent="0.15">
      <c r="B370" s="46">
        <v>7</v>
      </c>
      <c r="D370" s="46">
        <v>17.259</v>
      </c>
      <c r="E370" s="46">
        <v>59.308999999999997</v>
      </c>
      <c r="F370" s="46">
        <v>14</v>
      </c>
      <c r="G370" s="46">
        <v>175.77799999999999</v>
      </c>
      <c r="H370" s="46">
        <v>201.82499999999999</v>
      </c>
      <c r="I370" s="46">
        <v>308.25700000000001</v>
      </c>
      <c r="J370" s="46">
        <v>0</v>
      </c>
      <c r="K370" s="46">
        <v>0</v>
      </c>
      <c r="L370" s="46">
        <v>0</v>
      </c>
      <c r="M370" s="46">
        <v>0</v>
      </c>
      <c r="N370" s="46">
        <v>1.9890000000000001</v>
      </c>
      <c r="O370" s="46">
        <v>49.71</v>
      </c>
    </row>
    <row r="371" spans="2:15" ht="13" x14ac:dyDescent="0.15">
      <c r="B371" s="46">
        <v>8</v>
      </c>
      <c r="D371" s="46">
        <v>17.497</v>
      </c>
      <c r="E371" s="46">
        <v>53.899000000000001</v>
      </c>
      <c r="F371" s="46">
        <v>13.534000000000001</v>
      </c>
      <c r="G371" s="46">
        <v>85.384</v>
      </c>
      <c r="H371" s="46">
        <v>224.94</v>
      </c>
      <c r="I371" s="46">
        <v>304.98</v>
      </c>
      <c r="J371" s="46">
        <v>0</v>
      </c>
      <c r="K371" s="46">
        <v>0</v>
      </c>
      <c r="L371" s="46">
        <v>0</v>
      </c>
      <c r="M371" s="46">
        <v>0</v>
      </c>
      <c r="N371" s="46">
        <v>1.569</v>
      </c>
      <c r="O371" s="46">
        <v>50.389000000000003</v>
      </c>
    </row>
    <row r="372" spans="2:15" ht="13" x14ac:dyDescent="0.15">
      <c r="B372" s="46">
        <v>9</v>
      </c>
      <c r="D372" s="46">
        <v>18.449000000000002</v>
      </c>
      <c r="E372" s="46">
        <v>50.841000000000001</v>
      </c>
      <c r="F372" s="46">
        <v>11.298999999999999</v>
      </c>
      <c r="G372" s="46">
        <v>80.909000000000006</v>
      </c>
      <c r="H372" s="46">
        <v>252.19499999999999</v>
      </c>
      <c r="I372" s="46">
        <v>309.637</v>
      </c>
      <c r="J372" s="46">
        <v>0</v>
      </c>
      <c r="K372" s="46">
        <v>0</v>
      </c>
      <c r="L372" s="46">
        <v>0</v>
      </c>
      <c r="M372" s="46">
        <v>0</v>
      </c>
      <c r="N372" s="46">
        <v>0.372</v>
      </c>
      <c r="O372" s="46">
        <v>53.131</v>
      </c>
    </row>
    <row r="373" spans="2:15" ht="13" x14ac:dyDescent="0.15">
      <c r="B373" s="46">
        <v>10</v>
      </c>
      <c r="D373" s="46">
        <v>17.14</v>
      </c>
      <c r="E373" s="46">
        <v>54.517000000000003</v>
      </c>
      <c r="F373" s="46">
        <v>11.013999999999999</v>
      </c>
      <c r="G373" s="46">
        <v>102.119</v>
      </c>
      <c r="H373" s="46">
        <v>273.75700000000001</v>
      </c>
      <c r="I373" s="46">
        <v>304.29000000000002</v>
      </c>
      <c r="J373" s="46">
        <v>0</v>
      </c>
      <c r="K373" s="46">
        <v>0</v>
      </c>
      <c r="L373" s="46">
        <v>0</v>
      </c>
      <c r="M373" s="46">
        <v>0</v>
      </c>
      <c r="N373" s="46">
        <v>2.403</v>
      </c>
      <c r="O373" s="46">
        <v>49.378</v>
      </c>
    </row>
    <row r="374" spans="2:15" ht="13" x14ac:dyDescent="0.15">
      <c r="B374" s="46">
        <v>11</v>
      </c>
      <c r="D374" s="46">
        <v>18.210999999999999</v>
      </c>
      <c r="E374" s="46">
        <v>51.753</v>
      </c>
      <c r="F374" s="46">
        <v>11.487</v>
      </c>
      <c r="G374" s="46">
        <v>81</v>
      </c>
      <c r="H374" s="46">
        <v>302.22000000000003</v>
      </c>
      <c r="I374" s="46">
        <v>306.87700000000001</v>
      </c>
      <c r="J374" s="46">
        <v>0</v>
      </c>
      <c r="K374" s="46">
        <v>0</v>
      </c>
      <c r="L374" s="46">
        <v>0</v>
      </c>
      <c r="M374" s="46">
        <v>0</v>
      </c>
      <c r="N374" s="46">
        <v>3.3889999999999998</v>
      </c>
      <c r="O374" s="46">
        <v>52.531999999999996</v>
      </c>
    </row>
    <row r="375" spans="2:15" ht="13" x14ac:dyDescent="0.15">
      <c r="B375" s="46">
        <v>12</v>
      </c>
      <c r="D375" s="46">
        <v>18.568000000000001</v>
      </c>
      <c r="E375" s="46">
        <v>60.673999999999999</v>
      </c>
      <c r="F375" s="46">
        <v>11.553000000000001</v>
      </c>
      <c r="G375" s="46">
        <v>244.02199999999999</v>
      </c>
      <c r="H375" s="46">
        <v>324.52999999999997</v>
      </c>
      <c r="I375" s="46">
        <v>303.60000000000002</v>
      </c>
      <c r="J375" s="46">
        <v>0</v>
      </c>
      <c r="K375" s="46">
        <v>0</v>
      </c>
      <c r="L375" s="46">
        <v>0</v>
      </c>
      <c r="M375" s="46">
        <v>0</v>
      </c>
      <c r="N375" s="46">
        <v>1.478</v>
      </c>
      <c r="O375" s="46">
        <v>53.378</v>
      </c>
    </row>
    <row r="376" spans="2:15" ht="13" x14ac:dyDescent="0.15">
      <c r="B376" s="46">
        <v>13</v>
      </c>
      <c r="D376" s="46">
        <v>18.091999999999999</v>
      </c>
      <c r="E376" s="46">
        <v>56.478000000000002</v>
      </c>
      <c r="F376" s="46">
        <v>11.708</v>
      </c>
      <c r="G376" s="46">
        <v>160.27600000000001</v>
      </c>
      <c r="H376" s="46">
        <v>353.74</v>
      </c>
      <c r="I376" s="46">
        <v>304.52</v>
      </c>
      <c r="J376" s="46">
        <v>0</v>
      </c>
      <c r="K376" s="46">
        <v>0</v>
      </c>
      <c r="L376" s="46">
        <v>0</v>
      </c>
      <c r="M376" s="46">
        <v>0</v>
      </c>
      <c r="N376" s="46">
        <v>1.528</v>
      </c>
      <c r="O376" s="46">
        <v>51.997999999999998</v>
      </c>
    </row>
    <row r="377" spans="2:15" ht="13" x14ac:dyDescent="0.15">
      <c r="B377" s="46">
        <v>14</v>
      </c>
      <c r="D377" s="46">
        <v>17.734999999999999</v>
      </c>
      <c r="E377" s="46">
        <v>62.502000000000002</v>
      </c>
      <c r="F377" s="46">
        <v>10.754</v>
      </c>
      <c r="G377" s="46">
        <v>255</v>
      </c>
      <c r="H377" s="46">
        <v>376.28</v>
      </c>
      <c r="I377" s="46">
        <v>302.68</v>
      </c>
      <c r="J377" s="46">
        <v>0</v>
      </c>
      <c r="K377" s="46">
        <v>0</v>
      </c>
      <c r="L377" s="46">
        <v>0</v>
      </c>
      <c r="M377" s="46">
        <v>0</v>
      </c>
      <c r="N377" s="46">
        <v>1.548</v>
      </c>
      <c r="O377" s="46">
        <v>51.079000000000001</v>
      </c>
    </row>
    <row r="378" spans="2:15" ht="13" x14ac:dyDescent="0.15">
      <c r="B378" s="46">
        <v>15</v>
      </c>
      <c r="D378" s="46">
        <v>18.210999999999999</v>
      </c>
      <c r="E378" s="46">
        <v>61.209000000000003</v>
      </c>
      <c r="F378" s="46">
        <v>11.544</v>
      </c>
      <c r="G378" s="46">
        <v>255</v>
      </c>
      <c r="H378" s="46">
        <v>405.49</v>
      </c>
      <c r="I378" s="46">
        <v>302.22000000000003</v>
      </c>
      <c r="J378" s="46">
        <v>0</v>
      </c>
      <c r="K378" s="46">
        <v>0</v>
      </c>
      <c r="L378" s="46">
        <v>0</v>
      </c>
      <c r="M378" s="46">
        <v>0</v>
      </c>
      <c r="N378" s="46">
        <v>1.5069999999999999</v>
      </c>
      <c r="O378" s="46">
        <v>52.457999999999998</v>
      </c>
    </row>
    <row r="379" spans="2:15" ht="13" x14ac:dyDescent="0.15">
      <c r="B379" s="46">
        <v>16</v>
      </c>
      <c r="D379" s="46">
        <v>17.734999999999999</v>
      </c>
      <c r="E379" s="46">
        <v>62.996000000000002</v>
      </c>
      <c r="F379" s="46">
        <v>10.859</v>
      </c>
      <c r="G379" s="46">
        <v>255</v>
      </c>
      <c r="H379" s="46">
        <v>425.96</v>
      </c>
      <c r="I379" s="46">
        <v>301.3</v>
      </c>
      <c r="J379" s="46">
        <v>0</v>
      </c>
      <c r="K379" s="46">
        <v>0</v>
      </c>
      <c r="L379" s="46">
        <v>0</v>
      </c>
      <c r="M379" s="46">
        <v>0</v>
      </c>
      <c r="N379" s="46">
        <v>1.548</v>
      </c>
      <c r="O379" s="46">
        <v>51.079000000000001</v>
      </c>
    </row>
    <row r="380" spans="2:15" ht="13" x14ac:dyDescent="0.15">
      <c r="B380" s="46">
        <v>17</v>
      </c>
      <c r="D380" s="46">
        <v>18.568000000000001</v>
      </c>
      <c r="E380" s="46">
        <v>59.582000000000001</v>
      </c>
      <c r="F380" s="46">
        <v>9.2919999999999998</v>
      </c>
      <c r="G380" s="46">
        <v>246.11199999999999</v>
      </c>
      <c r="H380" s="46">
        <v>455.63</v>
      </c>
      <c r="I380" s="46">
        <v>301.07</v>
      </c>
      <c r="J380" s="46">
        <v>0</v>
      </c>
      <c r="K380" s="46">
        <v>0</v>
      </c>
      <c r="L380" s="46">
        <v>0</v>
      </c>
      <c r="M380" s="46">
        <v>0</v>
      </c>
      <c r="N380" s="46">
        <v>1.8480000000000001</v>
      </c>
      <c r="O380" s="46">
        <v>53.392000000000003</v>
      </c>
    </row>
    <row r="381" spans="2:15" ht="13" x14ac:dyDescent="0.15">
      <c r="B381" s="46">
        <v>18</v>
      </c>
      <c r="D381" s="46">
        <v>18.091999999999999</v>
      </c>
      <c r="E381" s="46">
        <v>61.664999999999999</v>
      </c>
      <c r="F381" s="46">
        <v>9.3740000000000006</v>
      </c>
      <c r="G381" s="46">
        <v>253.59</v>
      </c>
      <c r="H381" s="46">
        <v>477.94</v>
      </c>
      <c r="I381" s="46">
        <v>299.45999999999998</v>
      </c>
      <c r="J381" s="46">
        <v>0</v>
      </c>
      <c r="K381" s="46">
        <v>0</v>
      </c>
      <c r="L381" s="46">
        <v>0</v>
      </c>
      <c r="M381" s="46">
        <v>0</v>
      </c>
      <c r="N381" s="46">
        <v>1.528</v>
      </c>
      <c r="O381" s="46">
        <v>51.997999999999998</v>
      </c>
    </row>
    <row r="382" spans="2:15" ht="13" x14ac:dyDescent="0.15">
      <c r="B382" s="46">
        <v>19</v>
      </c>
      <c r="D382" s="46">
        <v>17.378</v>
      </c>
      <c r="E382" s="46">
        <v>50.243000000000002</v>
      </c>
      <c r="F382" s="46">
        <v>7.665</v>
      </c>
      <c r="G382" s="46">
        <v>79.043999999999997</v>
      </c>
      <c r="H382" s="46">
        <v>506</v>
      </c>
      <c r="I382" s="46">
        <v>301.07</v>
      </c>
      <c r="J382" s="46">
        <v>0</v>
      </c>
      <c r="K382" s="46">
        <v>0</v>
      </c>
      <c r="L382" s="46">
        <v>0</v>
      </c>
      <c r="M382" s="46">
        <v>0</v>
      </c>
      <c r="N382" s="46">
        <v>1.9750000000000001</v>
      </c>
      <c r="O382" s="46">
        <v>50.173999999999999</v>
      </c>
    </row>
    <row r="383" spans="2:15" ht="13" x14ac:dyDescent="0.15">
      <c r="B383" s="46">
        <v>20</v>
      </c>
      <c r="D383" s="46">
        <v>17.853999999999999</v>
      </c>
      <c r="E383" s="46">
        <v>57.295999999999999</v>
      </c>
      <c r="F383" s="46">
        <v>11.962999999999999</v>
      </c>
      <c r="G383" s="46">
        <v>179.38900000000001</v>
      </c>
      <c r="H383" s="46">
        <v>528.30999999999995</v>
      </c>
      <c r="I383" s="46">
        <v>297.39</v>
      </c>
      <c r="J383" s="46">
        <v>0</v>
      </c>
      <c r="K383" s="46">
        <v>0</v>
      </c>
      <c r="L383" s="46">
        <v>0</v>
      </c>
      <c r="M383" s="46">
        <v>0</v>
      </c>
      <c r="N383" s="46">
        <v>1.1459999999999999</v>
      </c>
      <c r="O383" s="46">
        <v>51.527999999999999</v>
      </c>
    </row>
    <row r="384" spans="2:15" ht="13" x14ac:dyDescent="0.15">
      <c r="B384" s="46">
        <v>21</v>
      </c>
      <c r="D384" s="46">
        <v>18.329999999999998</v>
      </c>
      <c r="E384" s="46">
        <v>49.374000000000002</v>
      </c>
      <c r="F384" s="46">
        <v>9.7189999999999994</v>
      </c>
      <c r="G384" s="46">
        <v>80.188999999999993</v>
      </c>
      <c r="H384" s="46">
        <v>557.05999999999995</v>
      </c>
      <c r="I384" s="46">
        <v>299.92</v>
      </c>
      <c r="J384" s="46">
        <v>0</v>
      </c>
      <c r="K384" s="46">
        <v>0</v>
      </c>
      <c r="L384" s="46">
        <v>0</v>
      </c>
      <c r="M384" s="46">
        <v>0</v>
      </c>
      <c r="N384" s="46">
        <v>2.246</v>
      </c>
      <c r="O384" s="46">
        <v>52.95</v>
      </c>
    </row>
    <row r="385" spans="1:15" ht="13" x14ac:dyDescent="0.15">
      <c r="B385" s="46">
        <v>22</v>
      </c>
      <c r="D385" s="46">
        <v>18.449000000000002</v>
      </c>
      <c r="E385" s="46">
        <v>63.268999999999998</v>
      </c>
      <c r="F385" s="46">
        <v>11.286</v>
      </c>
      <c r="G385" s="46">
        <v>255</v>
      </c>
      <c r="H385" s="46">
        <v>578.22</v>
      </c>
      <c r="I385" s="46">
        <v>297.39</v>
      </c>
      <c r="J385" s="46">
        <v>0</v>
      </c>
      <c r="K385" s="46">
        <v>0</v>
      </c>
      <c r="L385" s="46">
        <v>0</v>
      </c>
      <c r="M385" s="46">
        <v>0</v>
      </c>
      <c r="N385" s="46">
        <v>2.9929999999999999</v>
      </c>
      <c r="O385" s="46">
        <v>52.972000000000001</v>
      </c>
    </row>
    <row r="386" spans="1:15" ht="13" x14ac:dyDescent="0.15">
      <c r="B386" s="46">
        <v>23</v>
      </c>
      <c r="D386" s="46">
        <v>18.687000000000001</v>
      </c>
      <c r="E386" s="46">
        <v>54.140999999999998</v>
      </c>
      <c r="F386" s="46">
        <v>11.154</v>
      </c>
      <c r="G386" s="46">
        <v>140.333</v>
      </c>
      <c r="H386" s="46">
        <v>608.58000000000004</v>
      </c>
      <c r="I386" s="46">
        <v>297.39</v>
      </c>
      <c r="J386" s="46">
        <v>0</v>
      </c>
      <c r="K386" s="46">
        <v>0</v>
      </c>
      <c r="L386" s="46">
        <v>0</v>
      </c>
      <c r="M386" s="46">
        <v>0</v>
      </c>
      <c r="N386" s="46">
        <v>1.8360000000000001</v>
      </c>
      <c r="O386" s="46">
        <v>53.850999999999999</v>
      </c>
    </row>
    <row r="387" spans="1:15" ht="13" x14ac:dyDescent="0.15">
      <c r="B387" s="46">
        <v>24</v>
      </c>
      <c r="D387" s="46">
        <v>18.568000000000001</v>
      </c>
      <c r="E387" s="46">
        <v>60.3</v>
      </c>
      <c r="F387" s="46">
        <v>10.987</v>
      </c>
      <c r="G387" s="46">
        <v>253.155</v>
      </c>
      <c r="H387" s="46">
        <v>630.42999999999995</v>
      </c>
      <c r="I387" s="46">
        <v>295.08999999999997</v>
      </c>
      <c r="J387" s="46">
        <v>0</v>
      </c>
      <c r="K387" s="46">
        <v>0</v>
      </c>
      <c r="L387" s="46">
        <v>0</v>
      </c>
      <c r="M387" s="46">
        <v>0</v>
      </c>
      <c r="N387" s="46">
        <v>2.2309999999999999</v>
      </c>
      <c r="O387" s="46">
        <v>53.392000000000003</v>
      </c>
    </row>
    <row r="388" spans="1:15" ht="13" x14ac:dyDescent="0.15">
      <c r="B388" s="46">
        <v>25</v>
      </c>
      <c r="C388" s="46" t="s">
        <v>65</v>
      </c>
      <c r="D388" s="46">
        <v>18.062000000000001</v>
      </c>
      <c r="E388" s="46">
        <v>57.037999999999997</v>
      </c>
      <c r="F388" s="46">
        <v>12.409000000000001</v>
      </c>
      <c r="G388" s="46">
        <v>155.79</v>
      </c>
      <c r="H388" s="46">
        <v>339.50400000000002</v>
      </c>
      <c r="I388" s="46">
        <v>303.90699999999998</v>
      </c>
      <c r="J388" s="46">
        <v>0</v>
      </c>
      <c r="K388" s="46">
        <v>0</v>
      </c>
      <c r="L388" s="46">
        <v>0</v>
      </c>
      <c r="M388" s="46">
        <v>0</v>
      </c>
      <c r="N388" s="46">
        <v>1.706</v>
      </c>
      <c r="O388" s="46">
        <v>52.018999999999998</v>
      </c>
    </row>
    <row r="389" spans="1:15" ht="13" x14ac:dyDescent="0.15">
      <c r="B389" s="46">
        <v>26</v>
      </c>
      <c r="C389" s="46" t="s">
        <v>76</v>
      </c>
      <c r="D389" s="46">
        <v>0.65600000000000003</v>
      </c>
      <c r="E389" s="46">
        <v>4.0869999999999997</v>
      </c>
      <c r="F389" s="46">
        <v>2.9409999999999998</v>
      </c>
      <c r="G389" s="46">
        <v>75.3</v>
      </c>
      <c r="H389" s="46">
        <v>179.52600000000001</v>
      </c>
      <c r="I389" s="46">
        <v>4.843</v>
      </c>
      <c r="J389" s="46">
        <v>0</v>
      </c>
      <c r="K389" s="46">
        <v>0</v>
      </c>
      <c r="L389" s="46">
        <v>0</v>
      </c>
      <c r="M389" s="46">
        <v>0</v>
      </c>
      <c r="N389" s="46">
        <v>0.84899999999999998</v>
      </c>
      <c r="O389" s="46">
        <v>1.885</v>
      </c>
    </row>
    <row r="390" spans="1:15" ht="13" x14ac:dyDescent="0.15">
      <c r="B390" s="46">
        <v>27</v>
      </c>
      <c r="C390" s="46" t="s">
        <v>66</v>
      </c>
      <c r="D390" s="46">
        <v>17.14</v>
      </c>
      <c r="E390" s="46">
        <v>49.374000000000002</v>
      </c>
      <c r="F390" s="46">
        <v>7.665</v>
      </c>
      <c r="G390" s="46">
        <v>79.043999999999997</v>
      </c>
      <c r="H390" s="46">
        <v>48.817</v>
      </c>
      <c r="I390" s="46">
        <v>295.08999999999997</v>
      </c>
      <c r="J390" s="46">
        <v>0</v>
      </c>
      <c r="K390" s="46">
        <v>0</v>
      </c>
      <c r="L390" s="46">
        <v>0</v>
      </c>
      <c r="M390" s="46">
        <v>0</v>
      </c>
      <c r="N390" s="46">
        <v>-0.79600000000000004</v>
      </c>
      <c r="O390" s="46">
        <v>49.353999999999999</v>
      </c>
    </row>
    <row r="391" spans="1:15" ht="13" x14ac:dyDescent="0.15">
      <c r="B391" s="46">
        <v>28</v>
      </c>
      <c r="C391" s="46" t="s">
        <v>67</v>
      </c>
      <c r="D391" s="46">
        <v>19.52</v>
      </c>
      <c r="E391" s="46">
        <v>63.268999999999998</v>
      </c>
      <c r="F391" s="46">
        <v>20.007000000000001</v>
      </c>
      <c r="G391" s="46">
        <v>255</v>
      </c>
      <c r="H391" s="46">
        <v>630.42999999999995</v>
      </c>
      <c r="I391" s="46">
        <v>311.70699999999999</v>
      </c>
      <c r="J391" s="46">
        <v>0</v>
      </c>
      <c r="K391" s="46">
        <v>0</v>
      </c>
      <c r="L391" s="46">
        <v>0</v>
      </c>
      <c r="M391" s="46">
        <v>0</v>
      </c>
      <c r="N391" s="46">
        <v>3.3889999999999998</v>
      </c>
      <c r="O391" s="46">
        <v>56.302999999999997</v>
      </c>
    </row>
    <row r="394" spans="1:15" ht="13" x14ac:dyDescent="0.15">
      <c r="A394" s="46" t="s">
        <v>117</v>
      </c>
    </row>
    <row r="395" spans="1:15" ht="13" x14ac:dyDescent="0.15">
      <c r="A395" s="46" t="s">
        <v>118</v>
      </c>
      <c r="C395" s="46" t="s">
        <v>63</v>
      </c>
      <c r="D395" s="46" t="s">
        <v>64</v>
      </c>
      <c r="E395" s="46" t="s">
        <v>65</v>
      </c>
      <c r="F395" s="46" t="s">
        <v>66</v>
      </c>
      <c r="G395" s="46" t="s">
        <v>67</v>
      </c>
      <c r="H395" s="46" t="s">
        <v>68</v>
      </c>
      <c r="I395" s="46" t="s">
        <v>69</v>
      </c>
      <c r="J395" s="46" t="s">
        <v>70</v>
      </c>
      <c r="K395" s="46" t="s">
        <v>71</v>
      </c>
      <c r="L395" s="46" t="s">
        <v>72</v>
      </c>
      <c r="M395" s="46" t="s">
        <v>73</v>
      </c>
      <c r="N395" s="46" t="s">
        <v>74</v>
      </c>
      <c r="O395" s="46" t="s">
        <v>75</v>
      </c>
    </row>
    <row r="396" spans="1:15" ht="13" x14ac:dyDescent="0.15">
      <c r="A396" s="46" t="s">
        <v>93</v>
      </c>
      <c r="B396" s="46">
        <v>1</v>
      </c>
      <c r="D396" s="46">
        <v>18.687000000000001</v>
      </c>
      <c r="E396" s="46">
        <v>68</v>
      </c>
      <c r="F396" s="46">
        <v>18.332999999999998</v>
      </c>
      <c r="G396" s="46">
        <v>157.87200000000001</v>
      </c>
      <c r="H396" s="46">
        <v>60.95</v>
      </c>
      <c r="I396" s="46">
        <v>354.43</v>
      </c>
      <c r="J396" s="46">
        <v>0</v>
      </c>
      <c r="K396" s="46">
        <v>0</v>
      </c>
      <c r="L396" s="46">
        <v>0</v>
      </c>
      <c r="M396" s="46">
        <v>0</v>
      </c>
      <c r="N396" s="46">
        <v>2.2029999999999998</v>
      </c>
      <c r="O396" s="46">
        <v>53.869</v>
      </c>
    </row>
    <row r="397" spans="1:15" ht="13" x14ac:dyDescent="0.15">
      <c r="A397" s="46" t="s">
        <v>119</v>
      </c>
      <c r="B397" s="46">
        <v>2</v>
      </c>
      <c r="D397" s="46">
        <v>18.568000000000001</v>
      </c>
      <c r="E397" s="46">
        <v>64.965000000000003</v>
      </c>
      <c r="F397" s="46">
        <v>16.189</v>
      </c>
      <c r="G397" s="46">
        <v>101.90900000000001</v>
      </c>
      <c r="H397" s="46">
        <v>82.8</v>
      </c>
      <c r="I397" s="46">
        <v>353.74</v>
      </c>
      <c r="J397" s="46">
        <v>0</v>
      </c>
      <c r="K397" s="46">
        <v>0</v>
      </c>
      <c r="L397" s="46">
        <v>0</v>
      </c>
      <c r="M397" s="46">
        <v>0</v>
      </c>
      <c r="N397" s="46">
        <v>2.9550000000000001</v>
      </c>
      <c r="O397" s="46">
        <v>53.430999999999997</v>
      </c>
    </row>
    <row r="398" spans="1:15" ht="13" x14ac:dyDescent="0.15">
      <c r="B398" s="46">
        <v>3</v>
      </c>
      <c r="D398" s="46">
        <v>18.568000000000001</v>
      </c>
      <c r="E398" s="46">
        <v>66.245000000000005</v>
      </c>
      <c r="F398" s="46">
        <v>16.771999999999998</v>
      </c>
      <c r="G398" s="46">
        <v>128.55099999999999</v>
      </c>
      <c r="H398" s="46">
        <v>115</v>
      </c>
      <c r="I398" s="46">
        <v>351.44</v>
      </c>
      <c r="J398" s="46">
        <v>0</v>
      </c>
      <c r="K398" s="46">
        <v>0</v>
      </c>
      <c r="L398" s="46">
        <v>0</v>
      </c>
      <c r="M398" s="46">
        <v>0</v>
      </c>
      <c r="N398" s="46">
        <v>4.0860000000000003</v>
      </c>
      <c r="O398" s="46">
        <v>53.487000000000002</v>
      </c>
    </row>
    <row r="399" spans="1:15" ht="13" x14ac:dyDescent="0.15">
      <c r="B399" s="46">
        <v>4</v>
      </c>
      <c r="D399" s="46">
        <v>19.044</v>
      </c>
      <c r="E399" s="46">
        <v>72.254000000000005</v>
      </c>
      <c r="F399" s="46">
        <v>14</v>
      </c>
      <c r="G399" s="46">
        <v>254.703</v>
      </c>
      <c r="H399" s="46">
        <v>136.38999999999999</v>
      </c>
      <c r="I399" s="46">
        <v>349.83</v>
      </c>
      <c r="J399" s="46">
        <v>0</v>
      </c>
      <c r="K399" s="46">
        <v>0</v>
      </c>
      <c r="L399" s="46">
        <v>0</v>
      </c>
      <c r="M399" s="46">
        <v>0</v>
      </c>
      <c r="N399" s="46">
        <v>4.343</v>
      </c>
      <c r="O399" s="46">
        <v>54.896000000000001</v>
      </c>
    </row>
    <row r="400" spans="1:15" ht="13" x14ac:dyDescent="0.15">
      <c r="B400" s="46">
        <v>5</v>
      </c>
      <c r="D400" s="46">
        <v>16.306000000000001</v>
      </c>
      <c r="E400" s="46">
        <v>62.790999999999997</v>
      </c>
      <c r="F400" s="46">
        <v>14</v>
      </c>
      <c r="G400" s="46">
        <v>138.96100000000001</v>
      </c>
      <c r="H400" s="46">
        <v>165.14</v>
      </c>
      <c r="I400" s="46">
        <v>348.45</v>
      </c>
      <c r="J400" s="46">
        <v>0</v>
      </c>
      <c r="K400" s="46">
        <v>0</v>
      </c>
      <c r="L400" s="46">
        <v>0</v>
      </c>
      <c r="M400" s="46">
        <v>0</v>
      </c>
      <c r="N400" s="46">
        <v>3.786</v>
      </c>
      <c r="O400" s="46">
        <v>47.03</v>
      </c>
    </row>
    <row r="401" spans="2:15" ht="13" x14ac:dyDescent="0.15">
      <c r="B401" s="46">
        <v>6</v>
      </c>
      <c r="D401" s="46">
        <v>16.544</v>
      </c>
      <c r="E401" s="46">
        <v>69.358000000000004</v>
      </c>
      <c r="F401" s="46">
        <v>14.57</v>
      </c>
      <c r="G401" s="46">
        <v>248.26599999999999</v>
      </c>
      <c r="H401" s="46">
        <v>186.53</v>
      </c>
      <c r="I401" s="46">
        <v>347.3</v>
      </c>
      <c r="J401" s="46">
        <v>0</v>
      </c>
      <c r="K401" s="46">
        <v>0</v>
      </c>
      <c r="L401" s="46">
        <v>0</v>
      </c>
      <c r="M401" s="46">
        <v>0</v>
      </c>
      <c r="N401" s="46">
        <v>4.5910000000000002</v>
      </c>
      <c r="O401" s="46">
        <v>47.523000000000003</v>
      </c>
    </row>
    <row r="402" spans="2:15" ht="13" x14ac:dyDescent="0.15">
      <c r="B402" s="46">
        <v>7</v>
      </c>
      <c r="D402" s="46">
        <v>18.091999999999999</v>
      </c>
      <c r="E402" s="46">
        <v>71.451999999999998</v>
      </c>
      <c r="F402" s="46">
        <v>13.337999999999999</v>
      </c>
      <c r="G402" s="46">
        <v>254.245</v>
      </c>
      <c r="H402" s="46">
        <v>214.13</v>
      </c>
      <c r="I402" s="46">
        <v>345.23</v>
      </c>
      <c r="J402" s="46">
        <v>0</v>
      </c>
      <c r="K402" s="46">
        <v>0</v>
      </c>
      <c r="L402" s="46">
        <v>0</v>
      </c>
      <c r="M402" s="46">
        <v>0</v>
      </c>
      <c r="N402" s="46">
        <v>2.6539999999999999</v>
      </c>
      <c r="O402" s="46">
        <v>52.030999999999999</v>
      </c>
    </row>
    <row r="403" spans="2:15" ht="13" x14ac:dyDescent="0.15">
      <c r="B403" s="46">
        <v>8</v>
      </c>
      <c r="D403" s="46">
        <v>18.091999999999999</v>
      </c>
      <c r="E403" s="46">
        <v>60.402000000000001</v>
      </c>
      <c r="F403" s="46">
        <v>12.433</v>
      </c>
      <c r="G403" s="46">
        <v>94.777000000000001</v>
      </c>
      <c r="H403" s="46">
        <v>235.29</v>
      </c>
      <c r="I403" s="46">
        <v>345.46</v>
      </c>
      <c r="J403" s="46">
        <v>0</v>
      </c>
      <c r="K403" s="46">
        <v>0</v>
      </c>
      <c r="L403" s="46">
        <v>0</v>
      </c>
      <c r="M403" s="46">
        <v>0</v>
      </c>
      <c r="N403" s="46">
        <v>2.2749999999999999</v>
      </c>
      <c r="O403" s="46">
        <v>52.012999999999998</v>
      </c>
    </row>
    <row r="404" spans="2:15" ht="13" x14ac:dyDescent="0.15">
      <c r="B404" s="46">
        <v>9</v>
      </c>
      <c r="D404" s="46">
        <v>17.972999999999999</v>
      </c>
      <c r="E404" s="46">
        <v>63.274999999999999</v>
      </c>
      <c r="F404" s="46">
        <v>12</v>
      </c>
      <c r="G404" s="46">
        <v>143.75299999999999</v>
      </c>
      <c r="H404" s="46">
        <v>264.95999999999998</v>
      </c>
      <c r="I404" s="46">
        <v>343.16</v>
      </c>
      <c r="J404" s="46">
        <v>0</v>
      </c>
      <c r="K404" s="46">
        <v>0</v>
      </c>
      <c r="L404" s="46">
        <v>0</v>
      </c>
      <c r="M404" s="46">
        <v>0</v>
      </c>
      <c r="N404" s="46">
        <v>3.073</v>
      </c>
      <c r="O404" s="46">
        <v>51.594000000000001</v>
      </c>
    </row>
    <row r="405" spans="2:15" ht="13" x14ac:dyDescent="0.15">
      <c r="B405" s="46">
        <v>10</v>
      </c>
      <c r="D405" s="46">
        <v>18.210999999999999</v>
      </c>
      <c r="E405" s="46">
        <v>67.608000000000004</v>
      </c>
      <c r="F405" s="46">
        <v>11.702</v>
      </c>
      <c r="G405" s="46">
        <v>210.82499999999999</v>
      </c>
      <c r="H405" s="46">
        <v>287.04000000000002</v>
      </c>
      <c r="I405" s="46">
        <v>341.78</v>
      </c>
      <c r="J405" s="46">
        <v>0</v>
      </c>
      <c r="K405" s="46">
        <v>0</v>
      </c>
      <c r="L405" s="46">
        <v>0</v>
      </c>
      <c r="M405" s="46">
        <v>0</v>
      </c>
      <c r="N405" s="46">
        <v>3.0129999999999999</v>
      </c>
      <c r="O405" s="46">
        <v>52.512999999999998</v>
      </c>
    </row>
    <row r="406" spans="2:15" ht="13" x14ac:dyDescent="0.15">
      <c r="B406" s="46">
        <v>11</v>
      </c>
      <c r="D406" s="46">
        <v>18.568000000000001</v>
      </c>
      <c r="E406" s="46">
        <v>71.456000000000003</v>
      </c>
      <c r="F406" s="46">
        <v>11.452</v>
      </c>
      <c r="G406" s="46">
        <v>254.99</v>
      </c>
      <c r="H406" s="46">
        <v>317.39999999999998</v>
      </c>
      <c r="I406" s="46">
        <v>338.1</v>
      </c>
      <c r="J406" s="46">
        <v>0</v>
      </c>
      <c r="K406" s="46">
        <v>0</v>
      </c>
      <c r="L406" s="46">
        <v>0</v>
      </c>
      <c r="M406" s="46">
        <v>0</v>
      </c>
      <c r="N406" s="46">
        <v>5.8940000000000001</v>
      </c>
      <c r="O406" s="46">
        <v>53.645000000000003</v>
      </c>
    </row>
    <row r="407" spans="2:15" ht="13" x14ac:dyDescent="0.15">
      <c r="B407" s="46">
        <v>12</v>
      </c>
      <c r="D407" s="46">
        <v>18.568000000000001</v>
      </c>
      <c r="E407" s="46">
        <v>64.025000000000006</v>
      </c>
      <c r="F407" s="46">
        <v>10.222</v>
      </c>
      <c r="G407" s="46">
        <v>128.81899999999999</v>
      </c>
      <c r="H407" s="46">
        <v>339.02</v>
      </c>
      <c r="I407" s="46">
        <v>339.02</v>
      </c>
      <c r="J407" s="46">
        <v>0</v>
      </c>
      <c r="K407" s="46">
        <v>0</v>
      </c>
      <c r="L407" s="46">
        <v>0</v>
      </c>
      <c r="M407" s="46">
        <v>0</v>
      </c>
      <c r="N407" s="46">
        <v>1.8480000000000001</v>
      </c>
      <c r="O407" s="46">
        <v>53.392000000000003</v>
      </c>
    </row>
    <row r="408" spans="2:15" ht="13" x14ac:dyDescent="0.15">
      <c r="B408" s="46">
        <v>13</v>
      </c>
      <c r="D408" s="46">
        <v>16.663</v>
      </c>
      <c r="E408" s="46">
        <v>62.052999999999997</v>
      </c>
      <c r="F408" s="46">
        <v>11.138999999999999</v>
      </c>
      <c r="G408" s="46">
        <v>134.84399999999999</v>
      </c>
      <c r="H408" s="46">
        <v>368</v>
      </c>
      <c r="I408" s="46">
        <v>337.64</v>
      </c>
      <c r="J408" s="46">
        <v>0</v>
      </c>
      <c r="K408" s="46">
        <v>0</v>
      </c>
      <c r="L408" s="46">
        <v>0</v>
      </c>
      <c r="M408" s="46">
        <v>0</v>
      </c>
      <c r="N408" s="46">
        <v>3.294</v>
      </c>
      <c r="O408" s="46">
        <v>47.92</v>
      </c>
    </row>
    <row r="409" spans="2:15" ht="13" x14ac:dyDescent="0.15">
      <c r="B409" s="46">
        <v>14</v>
      </c>
      <c r="D409" s="46">
        <v>16.663</v>
      </c>
      <c r="E409" s="46">
        <v>70.313999999999993</v>
      </c>
      <c r="F409" s="46">
        <v>11.433999999999999</v>
      </c>
      <c r="G409" s="46">
        <v>254.90600000000001</v>
      </c>
      <c r="H409" s="46">
        <v>389.62</v>
      </c>
      <c r="I409" s="46">
        <v>335.34</v>
      </c>
      <c r="J409" s="46">
        <v>0</v>
      </c>
      <c r="K409" s="46">
        <v>0</v>
      </c>
      <c r="L409" s="46">
        <v>0</v>
      </c>
      <c r="M409" s="46">
        <v>0</v>
      </c>
      <c r="N409" s="46">
        <v>4.5570000000000004</v>
      </c>
      <c r="O409" s="46">
        <v>47.981000000000002</v>
      </c>
    </row>
    <row r="410" spans="2:15" ht="13" x14ac:dyDescent="0.15">
      <c r="B410" s="46">
        <v>15</v>
      </c>
      <c r="D410" s="46">
        <v>17.972999999999999</v>
      </c>
      <c r="E410" s="46">
        <v>67.912000000000006</v>
      </c>
      <c r="F410" s="46">
        <v>12</v>
      </c>
      <c r="G410" s="46">
        <v>249.05099999999999</v>
      </c>
      <c r="H410" s="46">
        <v>418.6</v>
      </c>
      <c r="I410" s="46">
        <v>334.42</v>
      </c>
      <c r="J410" s="46">
        <v>0</v>
      </c>
      <c r="K410" s="46">
        <v>0</v>
      </c>
      <c r="L410" s="46">
        <v>0</v>
      </c>
      <c r="M410" s="46">
        <v>0</v>
      </c>
      <c r="N410" s="46">
        <v>3.0529999999999999</v>
      </c>
      <c r="O410" s="46">
        <v>51.594000000000001</v>
      </c>
    </row>
    <row r="411" spans="2:15" ht="13" x14ac:dyDescent="0.15">
      <c r="B411" s="46">
        <v>16</v>
      </c>
      <c r="D411" s="46">
        <v>18.210999999999999</v>
      </c>
      <c r="E411" s="46">
        <v>68.938999999999993</v>
      </c>
      <c r="F411" s="46">
        <v>10.391999999999999</v>
      </c>
      <c r="G411" s="46">
        <v>253.84200000000001</v>
      </c>
      <c r="H411" s="46">
        <v>439.3</v>
      </c>
      <c r="I411" s="46">
        <v>331.66</v>
      </c>
      <c r="J411" s="46">
        <v>0</v>
      </c>
      <c r="K411" s="46">
        <v>0</v>
      </c>
      <c r="L411" s="46">
        <v>0</v>
      </c>
      <c r="M411" s="46">
        <v>0</v>
      </c>
      <c r="N411" s="46">
        <v>3.0129999999999999</v>
      </c>
      <c r="O411" s="46">
        <v>52.512999999999998</v>
      </c>
    </row>
    <row r="412" spans="2:15" ht="13" x14ac:dyDescent="0.15">
      <c r="B412" s="46">
        <v>17</v>
      </c>
      <c r="D412" s="46">
        <v>18.449000000000002</v>
      </c>
      <c r="E412" s="46">
        <v>61.447000000000003</v>
      </c>
      <c r="F412" s="46">
        <v>12.281000000000001</v>
      </c>
      <c r="G412" s="46">
        <v>109.358</v>
      </c>
      <c r="H412" s="46">
        <v>468.97</v>
      </c>
      <c r="I412" s="46">
        <v>332.35</v>
      </c>
      <c r="J412" s="46">
        <v>0</v>
      </c>
      <c r="K412" s="46">
        <v>0</v>
      </c>
      <c r="L412" s="46">
        <v>0</v>
      </c>
      <c r="M412" s="46">
        <v>0</v>
      </c>
      <c r="N412" s="46">
        <v>3.7149999999999999</v>
      </c>
      <c r="O412" s="46">
        <v>53.027999999999999</v>
      </c>
    </row>
    <row r="413" spans="2:15" ht="13" x14ac:dyDescent="0.15">
      <c r="B413" s="46">
        <v>18</v>
      </c>
      <c r="D413" s="46">
        <v>18.091999999999999</v>
      </c>
      <c r="E413" s="46">
        <v>70.899000000000001</v>
      </c>
      <c r="F413" s="46">
        <v>12.215999999999999</v>
      </c>
      <c r="G413" s="46">
        <v>254.75800000000001</v>
      </c>
      <c r="H413" s="46">
        <v>490.13</v>
      </c>
      <c r="I413" s="46">
        <v>329.82</v>
      </c>
      <c r="J413" s="46">
        <v>0</v>
      </c>
      <c r="K413" s="46">
        <v>0</v>
      </c>
      <c r="L413" s="46">
        <v>0</v>
      </c>
      <c r="M413" s="46">
        <v>0</v>
      </c>
      <c r="N413" s="46">
        <v>2.6539999999999999</v>
      </c>
      <c r="O413" s="46">
        <v>52.030999999999999</v>
      </c>
    </row>
    <row r="414" spans="2:15" ht="13" x14ac:dyDescent="0.15">
      <c r="B414" s="46">
        <v>19</v>
      </c>
      <c r="D414" s="46">
        <v>17.734999999999999</v>
      </c>
      <c r="E414" s="46">
        <v>58.292999999999999</v>
      </c>
      <c r="F414" s="46">
        <v>12</v>
      </c>
      <c r="G414" s="46">
        <v>95.933999999999997</v>
      </c>
      <c r="H414" s="46">
        <v>520.03</v>
      </c>
      <c r="I414" s="46">
        <v>330.28</v>
      </c>
      <c r="J414" s="46">
        <v>0</v>
      </c>
      <c r="K414" s="46">
        <v>0</v>
      </c>
      <c r="L414" s="46">
        <v>0</v>
      </c>
      <c r="M414" s="46">
        <v>0</v>
      </c>
      <c r="N414" s="46">
        <v>3.8650000000000002</v>
      </c>
      <c r="O414" s="46">
        <v>51.161000000000001</v>
      </c>
    </row>
    <row r="415" spans="2:15" ht="13" x14ac:dyDescent="0.15">
      <c r="B415" s="46">
        <v>20</v>
      </c>
      <c r="D415" s="46">
        <v>17.259</v>
      </c>
      <c r="E415" s="46">
        <v>71.944999999999993</v>
      </c>
      <c r="F415" s="46">
        <v>13.222</v>
      </c>
      <c r="G415" s="46">
        <v>254.185</v>
      </c>
      <c r="H415" s="46">
        <v>541.41999999999996</v>
      </c>
      <c r="I415" s="46">
        <v>326.83</v>
      </c>
      <c r="J415" s="46">
        <v>0</v>
      </c>
      <c r="K415" s="46">
        <v>0</v>
      </c>
      <c r="L415" s="46">
        <v>0</v>
      </c>
      <c r="M415" s="46">
        <v>0</v>
      </c>
      <c r="N415" s="46">
        <v>3.18</v>
      </c>
      <c r="O415" s="46">
        <v>49.756999999999998</v>
      </c>
    </row>
    <row r="416" spans="2:15" ht="13" x14ac:dyDescent="0.15">
      <c r="B416" s="46">
        <v>21</v>
      </c>
      <c r="D416" s="46">
        <v>17.616</v>
      </c>
      <c r="E416" s="46">
        <v>60.031999999999996</v>
      </c>
      <c r="F416" s="46">
        <v>14</v>
      </c>
      <c r="G416" s="46">
        <v>92.024000000000001</v>
      </c>
      <c r="H416" s="46">
        <v>569.48</v>
      </c>
      <c r="I416" s="46">
        <v>327.52</v>
      </c>
      <c r="J416" s="46">
        <v>0</v>
      </c>
      <c r="K416" s="46">
        <v>0</v>
      </c>
      <c r="L416" s="46">
        <v>0</v>
      </c>
      <c r="M416" s="46">
        <v>0</v>
      </c>
      <c r="N416" s="46">
        <v>3.8919999999999999</v>
      </c>
      <c r="O416" s="46">
        <v>50.701999999999998</v>
      </c>
    </row>
    <row r="417" spans="1:15" ht="13" x14ac:dyDescent="0.15">
      <c r="B417" s="46">
        <v>22</v>
      </c>
      <c r="D417" s="46">
        <v>17.616</v>
      </c>
      <c r="E417" s="46">
        <v>65.111999999999995</v>
      </c>
      <c r="F417" s="46">
        <v>13.281000000000001</v>
      </c>
      <c r="G417" s="46">
        <v>161.95599999999999</v>
      </c>
      <c r="H417" s="46">
        <v>591.55999999999995</v>
      </c>
      <c r="I417" s="46">
        <v>323.38</v>
      </c>
      <c r="J417" s="46">
        <v>0</v>
      </c>
      <c r="K417" s="46">
        <v>0</v>
      </c>
      <c r="L417" s="46">
        <v>0</v>
      </c>
      <c r="M417" s="46">
        <v>0</v>
      </c>
      <c r="N417" s="46">
        <v>4.6669999999999998</v>
      </c>
      <c r="O417" s="46">
        <v>50.768999999999998</v>
      </c>
    </row>
    <row r="418" spans="1:15" ht="13" x14ac:dyDescent="0.15">
      <c r="B418" s="46">
        <v>23</v>
      </c>
      <c r="D418" s="46">
        <v>18.210999999999999</v>
      </c>
      <c r="E418" s="46">
        <v>66.584000000000003</v>
      </c>
      <c r="F418" s="46">
        <v>13.058</v>
      </c>
      <c r="G418" s="46">
        <v>197.56700000000001</v>
      </c>
      <c r="H418" s="46">
        <v>620.54</v>
      </c>
      <c r="I418" s="46">
        <v>323.38</v>
      </c>
      <c r="J418" s="46">
        <v>0</v>
      </c>
      <c r="K418" s="46">
        <v>0</v>
      </c>
      <c r="L418" s="46">
        <v>0</v>
      </c>
      <c r="M418" s="46">
        <v>0</v>
      </c>
      <c r="N418" s="46">
        <v>4.5140000000000002</v>
      </c>
      <c r="O418" s="46">
        <v>52.603000000000002</v>
      </c>
    </row>
    <row r="419" spans="1:15" ht="13" x14ac:dyDescent="0.15">
      <c r="B419" s="46">
        <v>24</v>
      </c>
      <c r="D419" s="46">
        <v>18.091999999999999</v>
      </c>
      <c r="E419" s="46">
        <v>71.037999999999997</v>
      </c>
      <c r="F419" s="46">
        <v>14.832000000000001</v>
      </c>
      <c r="G419" s="46">
        <v>254.36199999999999</v>
      </c>
      <c r="H419" s="46">
        <v>641.92999999999995</v>
      </c>
      <c r="I419" s="46">
        <v>322</v>
      </c>
      <c r="J419" s="46">
        <v>0</v>
      </c>
      <c r="K419" s="46">
        <v>0</v>
      </c>
      <c r="L419" s="46">
        <v>0</v>
      </c>
      <c r="M419" s="46">
        <v>0</v>
      </c>
      <c r="N419" s="46">
        <v>3.7890000000000001</v>
      </c>
      <c r="O419" s="46">
        <v>52.08</v>
      </c>
    </row>
    <row r="420" spans="1:15" ht="13" x14ac:dyDescent="0.15">
      <c r="B420" s="46">
        <v>25</v>
      </c>
      <c r="C420" s="46" t="s">
        <v>65</v>
      </c>
      <c r="D420" s="46">
        <v>17.908000000000001</v>
      </c>
      <c r="E420" s="46">
        <v>66.516999999999996</v>
      </c>
      <c r="F420" s="46">
        <v>13.12</v>
      </c>
      <c r="G420" s="46">
        <v>184.602</v>
      </c>
      <c r="H420" s="46">
        <v>352.67599999999999</v>
      </c>
      <c r="I420" s="46">
        <v>338.02300000000002</v>
      </c>
      <c r="J420" s="46">
        <v>0</v>
      </c>
      <c r="K420" s="46">
        <v>0</v>
      </c>
      <c r="L420" s="46">
        <v>0</v>
      </c>
      <c r="M420" s="46">
        <v>0</v>
      </c>
      <c r="N420" s="46">
        <v>3.5379999999999998</v>
      </c>
      <c r="O420" s="46">
        <v>51.564999999999998</v>
      </c>
    </row>
    <row r="421" spans="1:15" ht="13" x14ac:dyDescent="0.15">
      <c r="B421" s="46">
        <v>26</v>
      </c>
      <c r="C421" s="46" t="s">
        <v>76</v>
      </c>
      <c r="D421" s="46">
        <v>0.73699999999999999</v>
      </c>
      <c r="E421" s="46">
        <v>4.234</v>
      </c>
      <c r="F421" s="46">
        <v>1.984</v>
      </c>
      <c r="G421" s="46">
        <v>65.56</v>
      </c>
      <c r="H421" s="46">
        <v>179.29499999999999</v>
      </c>
      <c r="I421" s="46">
        <v>10.045</v>
      </c>
      <c r="J421" s="46">
        <v>0</v>
      </c>
      <c r="K421" s="46">
        <v>0</v>
      </c>
      <c r="L421" s="46">
        <v>0</v>
      </c>
      <c r="M421" s="46">
        <v>0</v>
      </c>
      <c r="N421" s="46">
        <v>0.94599999999999995</v>
      </c>
      <c r="O421" s="46">
        <v>2.137</v>
      </c>
    </row>
    <row r="422" spans="1:15" ht="13" x14ac:dyDescent="0.15">
      <c r="B422" s="46">
        <v>27</v>
      </c>
      <c r="C422" s="46" t="s">
        <v>66</v>
      </c>
      <c r="D422" s="46">
        <v>16.306000000000001</v>
      </c>
      <c r="E422" s="46">
        <v>58.292999999999999</v>
      </c>
      <c r="F422" s="46">
        <v>10.222</v>
      </c>
      <c r="G422" s="46">
        <v>92.024000000000001</v>
      </c>
      <c r="H422" s="46">
        <v>60.95</v>
      </c>
      <c r="I422" s="46">
        <v>322</v>
      </c>
      <c r="J422" s="46">
        <v>0</v>
      </c>
      <c r="K422" s="46">
        <v>0</v>
      </c>
      <c r="L422" s="46">
        <v>0</v>
      </c>
      <c r="M422" s="46">
        <v>0</v>
      </c>
      <c r="N422" s="46">
        <v>1.8480000000000001</v>
      </c>
      <c r="O422" s="46">
        <v>47.03</v>
      </c>
    </row>
    <row r="423" spans="1:15" ht="13" x14ac:dyDescent="0.15">
      <c r="B423" s="46">
        <v>28</v>
      </c>
      <c r="C423" s="46" t="s">
        <v>67</v>
      </c>
      <c r="D423" s="46">
        <v>19.044</v>
      </c>
      <c r="E423" s="46">
        <v>72.254000000000005</v>
      </c>
      <c r="F423" s="46">
        <v>18.332999999999998</v>
      </c>
      <c r="G423" s="46">
        <v>254.99</v>
      </c>
      <c r="H423" s="46">
        <v>641.92999999999995</v>
      </c>
      <c r="I423" s="46">
        <v>354.43</v>
      </c>
      <c r="J423" s="46">
        <v>0</v>
      </c>
      <c r="K423" s="46">
        <v>0</v>
      </c>
      <c r="L423" s="46">
        <v>0</v>
      </c>
      <c r="M423" s="46">
        <v>0</v>
      </c>
      <c r="N423" s="46">
        <v>5.8940000000000001</v>
      </c>
      <c r="O423" s="46">
        <v>54.896000000000001</v>
      </c>
    </row>
    <row r="425" spans="1:15" ht="13" x14ac:dyDescent="0.15">
      <c r="A425" s="46" t="s">
        <v>120</v>
      </c>
    </row>
    <row r="426" spans="1:15" ht="13" x14ac:dyDescent="0.15">
      <c r="A426" s="46" t="s">
        <v>121</v>
      </c>
    </row>
    <row r="428" spans="1:15" ht="13" x14ac:dyDescent="0.15">
      <c r="C428" s="46" t="s">
        <v>64</v>
      </c>
      <c r="D428" s="46" t="s">
        <v>65</v>
      </c>
      <c r="E428" s="46" t="s">
        <v>66</v>
      </c>
      <c r="F428" s="46" t="s">
        <v>67</v>
      </c>
      <c r="G428" s="46" t="s">
        <v>68</v>
      </c>
      <c r="H428" s="46" t="s">
        <v>69</v>
      </c>
      <c r="I428" s="46" t="s">
        <v>70</v>
      </c>
      <c r="J428" s="46" t="s">
        <v>71</v>
      </c>
      <c r="K428" s="46" t="s">
        <v>72</v>
      </c>
      <c r="L428" s="46" t="s">
        <v>73</v>
      </c>
      <c r="M428" s="46" t="s">
        <v>74</v>
      </c>
      <c r="N428" s="46" t="s">
        <v>75</v>
      </c>
    </row>
    <row r="429" spans="1:15" ht="13" x14ac:dyDescent="0.15">
      <c r="B429" s="46">
        <v>1</v>
      </c>
      <c r="C429" s="46">
        <v>7.0220000000000002</v>
      </c>
      <c r="D429" s="46">
        <v>52.875</v>
      </c>
      <c r="E429" s="46">
        <v>13.448</v>
      </c>
      <c r="F429" s="46">
        <v>249</v>
      </c>
      <c r="G429" s="46">
        <v>198.72</v>
      </c>
      <c r="H429" s="46">
        <v>346.38</v>
      </c>
      <c r="I429" s="46">
        <v>0</v>
      </c>
      <c r="J429" s="46">
        <v>0</v>
      </c>
      <c r="K429" s="46">
        <v>0</v>
      </c>
      <c r="L429" s="46">
        <v>0</v>
      </c>
      <c r="M429" s="46">
        <v>-1.9750000000000001</v>
      </c>
      <c r="N429" s="46">
        <v>20.021999999999998</v>
      </c>
    </row>
    <row r="430" spans="1:15" ht="13" x14ac:dyDescent="0.15">
      <c r="B430" s="46">
        <v>2</v>
      </c>
      <c r="C430" s="46">
        <v>7.8559999999999999</v>
      </c>
      <c r="D430" s="46">
        <v>56.654000000000003</v>
      </c>
      <c r="E430" s="46">
        <v>13</v>
      </c>
      <c r="F430" s="46">
        <v>254.971</v>
      </c>
      <c r="G430" s="46">
        <v>197.8</v>
      </c>
      <c r="H430" s="46">
        <v>346.84</v>
      </c>
      <c r="I430" s="46">
        <v>0</v>
      </c>
      <c r="J430" s="46">
        <v>0</v>
      </c>
      <c r="K430" s="46">
        <v>0</v>
      </c>
      <c r="L430" s="46">
        <v>0</v>
      </c>
      <c r="M430" s="46">
        <v>-104.47</v>
      </c>
      <c r="N430" s="46">
        <v>22.314</v>
      </c>
    </row>
    <row r="431" spans="1:15" ht="13" x14ac:dyDescent="0.15">
      <c r="B431" s="46">
        <v>3</v>
      </c>
      <c r="C431" s="46">
        <v>7.2610000000000001</v>
      </c>
      <c r="D431" s="46">
        <v>36.024999999999999</v>
      </c>
      <c r="E431" s="46">
        <v>12.102</v>
      </c>
      <c r="F431" s="46">
        <v>96.787000000000006</v>
      </c>
      <c r="G431" s="46">
        <v>250.47</v>
      </c>
      <c r="H431" s="46">
        <v>344.54</v>
      </c>
      <c r="I431" s="46">
        <v>0</v>
      </c>
      <c r="J431" s="46">
        <v>0</v>
      </c>
      <c r="K431" s="46">
        <v>0</v>
      </c>
      <c r="L431" s="46">
        <v>0</v>
      </c>
      <c r="M431" s="46">
        <v>-16.606999999999999</v>
      </c>
      <c r="N431" s="46">
        <v>20.664000000000001</v>
      </c>
    </row>
    <row r="432" spans="1:15" ht="13" x14ac:dyDescent="0.15">
      <c r="B432" s="46">
        <v>4</v>
      </c>
      <c r="C432" s="46">
        <v>7.38</v>
      </c>
      <c r="D432" s="46">
        <v>56.034999999999997</v>
      </c>
      <c r="E432" s="46">
        <v>12.778</v>
      </c>
      <c r="F432" s="46">
        <v>254.762</v>
      </c>
      <c r="G432" s="46">
        <v>250.01</v>
      </c>
      <c r="H432" s="46">
        <v>343.16</v>
      </c>
      <c r="I432" s="46">
        <v>0</v>
      </c>
      <c r="J432" s="46">
        <v>0</v>
      </c>
      <c r="K432" s="46">
        <v>0</v>
      </c>
      <c r="L432" s="46">
        <v>0</v>
      </c>
      <c r="M432" s="46">
        <v>63.02</v>
      </c>
      <c r="N432" s="46">
        <v>21.19</v>
      </c>
    </row>
    <row r="433" spans="2:14" ht="13" x14ac:dyDescent="0.15">
      <c r="B433" s="46">
        <v>5</v>
      </c>
      <c r="C433" s="46">
        <v>7.4989999999999997</v>
      </c>
      <c r="D433" s="46">
        <v>53.749000000000002</v>
      </c>
      <c r="E433" s="46">
        <v>12.010999999999999</v>
      </c>
      <c r="F433" s="46">
        <v>248.881</v>
      </c>
      <c r="G433" s="46">
        <v>300.83999999999997</v>
      </c>
      <c r="H433" s="46">
        <v>341.09</v>
      </c>
      <c r="I433" s="46">
        <v>0</v>
      </c>
      <c r="J433" s="46">
        <v>0</v>
      </c>
      <c r="K433" s="46">
        <v>0</v>
      </c>
      <c r="L433" s="46">
        <v>0</v>
      </c>
      <c r="M433" s="46">
        <v>-46.302</v>
      </c>
      <c r="N433" s="46">
        <v>21.478000000000002</v>
      </c>
    </row>
    <row r="434" spans="2:14" ht="13" x14ac:dyDescent="0.15">
      <c r="B434" s="46">
        <v>6</v>
      </c>
      <c r="C434" s="46">
        <v>7.7370000000000001</v>
      </c>
      <c r="D434" s="46">
        <v>57.279000000000003</v>
      </c>
      <c r="E434" s="46">
        <v>13</v>
      </c>
      <c r="F434" s="46">
        <v>253.10499999999999</v>
      </c>
      <c r="G434" s="46">
        <v>300.61</v>
      </c>
      <c r="H434" s="46">
        <v>340.86</v>
      </c>
      <c r="I434" s="46">
        <v>0</v>
      </c>
      <c r="J434" s="46">
        <v>0</v>
      </c>
      <c r="K434" s="46">
        <v>0</v>
      </c>
      <c r="L434" s="46">
        <v>0</v>
      </c>
      <c r="M434" s="46">
        <v>43.726999999999997</v>
      </c>
      <c r="N434" s="46">
        <v>22.128</v>
      </c>
    </row>
    <row r="435" spans="2:14" ht="13" x14ac:dyDescent="0.15">
      <c r="B435" s="46">
        <v>7</v>
      </c>
      <c r="C435" s="46">
        <v>7.7370000000000001</v>
      </c>
      <c r="D435" s="46">
        <v>56.642000000000003</v>
      </c>
      <c r="E435" s="46">
        <v>11.266</v>
      </c>
      <c r="F435" s="46">
        <v>254.43799999999999</v>
      </c>
      <c r="G435" s="46">
        <v>354.2</v>
      </c>
      <c r="H435" s="46">
        <v>337.87</v>
      </c>
      <c r="I435" s="46">
        <v>0</v>
      </c>
      <c r="J435" s="46">
        <v>0</v>
      </c>
      <c r="K435" s="46">
        <v>0</v>
      </c>
      <c r="L435" s="46">
        <v>0</v>
      </c>
      <c r="M435" s="46">
        <v>-45.63</v>
      </c>
      <c r="N435" s="46">
        <v>22.117999999999999</v>
      </c>
    </row>
    <row r="436" spans="2:14" ht="13" x14ac:dyDescent="0.15">
      <c r="B436" s="46">
        <v>8</v>
      </c>
      <c r="C436" s="46">
        <v>8.2129999999999992</v>
      </c>
      <c r="D436" s="46">
        <v>57.918999999999997</v>
      </c>
      <c r="E436" s="46">
        <v>11.28</v>
      </c>
      <c r="F436" s="46">
        <v>255</v>
      </c>
      <c r="G436" s="46">
        <v>354.66</v>
      </c>
      <c r="H436" s="46">
        <v>337.41</v>
      </c>
      <c r="I436" s="46">
        <v>0</v>
      </c>
      <c r="J436" s="46">
        <v>0</v>
      </c>
      <c r="K436" s="46">
        <v>0</v>
      </c>
      <c r="L436" s="46">
        <v>0</v>
      </c>
      <c r="M436" s="46">
        <v>45</v>
      </c>
      <c r="N436" s="46">
        <v>23.419</v>
      </c>
    </row>
    <row r="437" spans="2:14" ht="13" x14ac:dyDescent="0.15">
      <c r="B437" s="46">
        <v>9</v>
      </c>
      <c r="C437" s="46">
        <v>7.8559999999999999</v>
      </c>
      <c r="D437" s="46">
        <v>46.814999999999998</v>
      </c>
      <c r="E437" s="46">
        <v>9.81</v>
      </c>
      <c r="F437" s="46">
        <v>193.59800000000001</v>
      </c>
      <c r="G437" s="46">
        <v>401.35</v>
      </c>
      <c r="H437" s="46">
        <v>335.57</v>
      </c>
      <c r="I437" s="46">
        <v>0</v>
      </c>
      <c r="J437" s="46">
        <v>0</v>
      </c>
      <c r="K437" s="46">
        <v>0</v>
      </c>
      <c r="L437" s="46">
        <v>0</v>
      </c>
      <c r="M437" s="46">
        <v>-47.49</v>
      </c>
      <c r="N437" s="46">
        <v>22.465</v>
      </c>
    </row>
    <row r="438" spans="2:14" ht="13" x14ac:dyDescent="0.15">
      <c r="B438" s="46">
        <v>10</v>
      </c>
      <c r="C438" s="46">
        <v>7.2610000000000001</v>
      </c>
      <c r="D438" s="46">
        <v>55.731999999999999</v>
      </c>
      <c r="E438" s="46">
        <v>11</v>
      </c>
      <c r="F438" s="46">
        <v>254.8</v>
      </c>
      <c r="G438" s="46">
        <v>401.58</v>
      </c>
      <c r="H438" s="46">
        <v>335.11</v>
      </c>
      <c r="I438" s="46">
        <v>0</v>
      </c>
      <c r="J438" s="46">
        <v>0</v>
      </c>
      <c r="K438" s="46">
        <v>0</v>
      </c>
      <c r="L438" s="46">
        <v>0</v>
      </c>
      <c r="M438" s="46">
        <v>48.991</v>
      </c>
      <c r="N438" s="46">
        <v>20.858000000000001</v>
      </c>
    </row>
    <row r="439" spans="2:14" ht="13" x14ac:dyDescent="0.15">
      <c r="B439" s="46">
        <v>11</v>
      </c>
      <c r="C439" s="46">
        <v>7.7370000000000001</v>
      </c>
      <c r="D439" s="46">
        <v>58.439</v>
      </c>
      <c r="E439" s="46">
        <v>11.089</v>
      </c>
      <c r="F439" s="46">
        <v>253.72399999999999</v>
      </c>
      <c r="G439" s="46">
        <v>453.79</v>
      </c>
      <c r="H439" s="46">
        <v>332.12</v>
      </c>
      <c r="I439" s="46">
        <v>0</v>
      </c>
      <c r="J439" s="46">
        <v>0</v>
      </c>
      <c r="K439" s="46">
        <v>0</v>
      </c>
      <c r="L439" s="46">
        <v>0</v>
      </c>
      <c r="M439" s="46">
        <v>-43.726999999999997</v>
      </c>
      <c r="N439" s="46">
        <v>22.128</v>
      </c>
    </row>
    <row r="440" spans="2:14" ht="13" x14ac:dyDescent="0.15">
      <c r="B440" s="46">
        <v>12</v>
      </c>
      <c r="C440" s="46">
        <v>7.38</v>
      </c>
      <c r="D440" s="46">
        <v>56.225000000000001</v>
      </c>
      <c r="E440" s="46">
        <v>9.9670000000000005</v>
      </c>
      <c r="F440" s="46">
        <v>251.54900000000001</v>
      </c>
      <c r="G440" s="46">
        <v>453.33</v>
      </c>
      <c r="H440" s="46">
        <v>331.89</v>
      </c>
      <c r="I440" s="46">
        <v>0</v>
      </c>
      <c r="J440" s="46">
        <v>0</v>
      </c>
      <c r="K440" s="46">
        <v>0</v>
      </c>
      <c r="L440" s="46">
        <v>0</v>
      </c>
      <c r="M440" s="46">
        <v>44.341000000000001</v>
      </c>
      <c r="N440" s="46">
        <v>21.145</v>
      </c>
    </row>
    <row r="441" spans="2:14" ht="13" x14ac:dyDescent="0.15">
      <c r="B441" s="46">
        <v>13</v>
      </c>
      <c r="C441" s="46">
        <v>7.8559999999999999</v>
      </c>
      <c r="D441" s="46">
        <v>52.348999999999997</v>
      </c>
      <c r="E441" s="46">
        <v>12.308</v>
      </c>
      <c r="F441" s="46">
        <v>241.959</v>
      </c>
      <c r="G441" s="46">
        <v>504.62</v>
      </c>
      <c r="H441" s="46">
        <v>329.59</v>
      </c>
      <c r="I441" s="46">
        <v>0</v>
      </c>
      <c r="J441" s="46">
        <v>0</v>
      </c>
      <c r="K441" s="46">
        <v>0</v>
      </c>
      <c r="L441" s="46">
        <v>0</v>
      </c>
      <c r="M441" s="46">
        <v>-51.34</v>
      </c>
      <c r="N441" s="46">
        <v>22.271000000000001</v>
      </c>
    </row>
    <row r="442" spans="2:14" ht="13" x14ac:dyDescent="0.15">
      <c r="B442" s="46">
        <v>14</v>
      </c>
      <c r="C442" s="46">
        <v>7.4989999999999997</v>
      </c>
      <c r="D442" s="46">
        <v>57.441000000000003</v>
      </c>
      <c r="E442" s="46">
        <v>12</v>
      </c>
      <c r="F442" s="46">
        <v>254.68</v>
      </c>
      <c r="G442" s="46">
        <v>505.08</v>
      </c>
      <c r="H442" s="46">
        <v>329.13</v>
      </c>
      <c r="I442" s="46">
        <v>0</v>
      </c>
      <c r="J442" s="46">
        <v>0</v>
      </c>
      <c r="K442" s="46">
        <v>0</v>
      </c>
      <c r="L442" s="46">
        <v>0</v>
      </c>
      <c r="M442" s="46">
        <v>39.805999999999997</v>
      </c>
      <c r="N442" s="46">
        <v>21.556000000000001</v>
      </c>
    </row>
    <row r="443" spans="2:14" ht="13" x14ac:dyDescent="0.15">
      <c r="B443" s="46">
        <v>15</v>
      </c>
      <c r="C443" s="46">
        <v>7.6180000000000003</v>
      </c>
      <c r="D443" s="46">
        <v>59.731999999999999</v>
      </c>
      <c r="E443" s="46">
        <v>13.603</v>
      </c>
      <c r="F443" s="46">
        <v>252.60300000000001</v>
      </c>
      <c r="G443" s="46">
        <v>553.38</v>
      </c>
      <c r="H443" s="46">
        <v>325.68</v>
      </c>
      <c r="I443" s="46">
        <v>0</v>
      </c>
      <c r="J443" s="46">
        <v>0</v>
      </c>
      <c r="K443" s="46">
        <v>0</v>
      </c>
      <c r="L443" s="46">
        <v>0</v>
      </c>
      <c r="M443" s="46">
        <v>-47.545000000000002</v>
      </c>
      <c r="N443" s="46">
        <v>21.815000000000001</v>
      </c>
    </row>
    <row r="444" spans="2:14" ht="13" x14ac:dyDescent="0.15">
      <c r="B444" s="46">
        <v>16</v>
      </c>
      <c r="C444" s="46">
        <v>7.2610000000000001</v>
      </c>
      <c r="D444" s="46">
        <v>56.213999999999999</v>
      </c>
      <c r="E444" s="46">
        <v>11.444000000000001</v>
      </c>
      <c r="F444" s="46">
        <v>253.77799999999999</v>
      </c>
      <c r="G444" s="46">
        <v>554.99</v>
      </c>
      <c r="H444" s="46">
        <v>326.60000000000002</v>
      </c>
      <c r="I444" s="46">
        <v>0</v>
      </c>
      <c r="J444" s="46">
        <v>0</v>
      </c>
      <c r="K444" s="46">
        <v>0</v>
      </c>
      <c r="L444" s="46">
        <v>0</v>
      </c>
      <c r="M444" s="46">
        <v>42.978999999999999</v>
      </c>
      <c r="N444" s="46">
        <v>20.827000000000002</v>
      </c>
    </row>
    <row r="445" spans="2:14" ht="13" x14ac:dyDescent="0.15">
      <c r="B445" s="46">
        <v>17</v>
      </c>
      <c r="C445" s="46">
        <v>6.665</v>
      </c>
      <c r="D445" s="46">
        <v>57.573</v>
      </c>
      <c r="E445" s="46">
        <v>15.031000000000001</v>
      </c>
      <c r="F445" s="46">
        <v>254.58099999999999</v>
      </c>
      <c r="G445" s="46">
        <v>605.13</v>
      </c>
      <c r="H445" s="46">
        <v>323.83999999999997</v>
      </c>
      <c r="I445" s="46">
        <v>0</v>
      </c>
      <c r="J445" s="46">
        <v>0</v>
      </c>
      <c r="K445" s="46">
        <v>0</v>
      </c>
      <c r="L445" s="46">
        <v>0</v>
      </c>
      <c r="M445" s="46">
        <v>48.715000000000003</v>
      </c>
      <c r="N445" s="46">
        <v>18.91</v>
      </c>
    </row>
    <row r="446" spans="2:14" ht="13" x14ac:dyDescent="0.15">
      <c r="B446" s="46">
        <v>18</v>
      </c>
      <c r="C446" s="46">
        <v>6.665</v>
      </c>
      <c r="D446" s="46">
        <v>61.48</v>
      </c>
      <c r="E446" s="46">
        <v>12.836</v>
      </c>
      <c r="F446" s="46">
        <v>254.06700000000001</v>
      </c>
      <c r="G446" s="46">
        <v>605.59</v>
      </c>
      <c r="H446" s="46">
        <v>324.3</v>
      </c>
      <c r="I446" s="46">
        <v>0</v>
      </c>
      <c r="J446" s="46">
        <v>0</v>
      </c>
      <c r="K446" s="46">
        <v>0</v>
      </c>
      <c r="L446" s="46">
        <v>0</v>
      </c>
      <c r="M446" s="46">
        <v>-52.305999999999997</v>
      </c>
      <c r="N446" s="46">
        <v>19.044</v>
      </c>
    </row>
    <row r="447" spans="2:14" ht="13" x14ac:dyDescent="0.15">
      <c r="B447" s="46">
        <v>19</v>
      </c>
      <c r="C447" s="46">
        <v>7.4989999999999997</v>
      </c>
      <c r="D447" s="46">
        <v>54.174999999999997</v>
      </c>
      <c r="E447" s="46">
        <v>14</v>
      </c>
      <c r="F447" s="46">
        <v>239.89500000000001</v>
      </c>
      <c r="G447" s="46">
        <v>658.03</v>
      </c>
      <c r="H447" s="46">
        <v>320.85000000000002</v>
      </c>
      <c r="I447" s="46">
        <v>0</v>
      </c>
      <c r="J447" s="46">
        <v>0</v>
      </c>
      <c r="K447" s="46">
        <v>0</v>
      </c>
      <c r="L447" s="46">
        <v>0</v>
      </c>
      <c r="M447" s="46">
        <v>-54.781999999999996</v>
      </c>
      <c r="N447" s="46">
        <v>21.443000000000001</v>
      </c>
    </row>
    <row r="448" spans="2:14" ht="13" x14ac:dyDescent="0.15">
      <c r="B448" s="46">
        <v>20</v>
      </c>
      <c r="C448" s="46">
        <v>7.38</v>
      </c>
      <c r="D448" s="46">
        <v>53.454000000000001</v>
      </c>
      <c r="E448" s="46">
        <v>13.535</v>
      </c>
      <c r="F448" s="46">
        <v>254.351</v>
      </c>
      <c r="G448" s="46">
        <v>657.34</v>
      </c>
      <c r="H448" s="46">
        <v>321.08</v>
      </c>
      <c r="I448" s="46">
        <v>0</v>
      </c>
      <c r="J448" s="46">
        <v>0</v>
      </c>
      <c r="K448" s="46">
        <v>0</v>
      </c>
      <c r="L448" s="46">
        <v>0</v>
      </c>
      <c r="M448" s="46">
        <v>46.332000000000001</v>
      </c>
      <c r="N448" s="46">
        <v>21.145</v>
      </c>
    </row>
    <row r="449" spans="2:14" ht="13" x14ac:dyDescent="0.15">
      <c r="B449" s="46">
        <v>21</v>
      </c>
      <c r="C449" s="46">
        <v>8.4510000000000005</v>
      </c>
      <c r="D449" s="46">
        <v>63.488</v>
      </c>
      <c r="E449" s="46">
        <v>16.219000000000001</v>
      </c>
      <c r="F449" s="46">
        <v>255</v>
      </c>
      <c r="G449" s="46">
        <v>44.85</v>
      </c>
      <c r="H449" s="46">
        <v>354.315</v>
      </c>
      <c r="I449" s="46">
        <v>0</v>
      </c>
      <c r="J449" s="46">
        <v>0</v>
      </c>
      <c r="K449" s="46">
        <v>0</v>
      </c>
      <c r="L449" s="46">
        <v>0</v>
      </c>
      <c r="M449" s="46">
        <v>-53.790999999999997</v>
      </c>
      <c r="N449" s="46">
        <v>24.013000000000002</v>
      </c>
    </row>
    <row r="450" spans="2:14" ht="13" x14ac:dyDescent="0.15">
      <c r="B450" s="46">
        <v>22</v>
      </c>
      <c r="C450" s="46">
        <v>7.7370000000000001</v>
      </c>
      <c r="D450" s="46">
        <v>54.405999999999999</v>
      </c>
      <c r="E450" s="46">
        <v>17.242999999999999</v>
      </c>
      <c r="F450" s="46">
        <v>223.48099999999999</v>
      </c>
      <c r="G450" s="46">
        <v>44.85</v>
      </c>
      <c r="H450" s="46">
        <v>355.005</v>
      </c>
      <c r="I450" s="46">
        <v>0</v>
      </c>
      <c r="J450" s="46">
        <v>0</v>
      </c>
      <c r="K450" s="46">
        <v>0</v>
      </c>
      <c r="L450" s="46">
        <v>0</v>
      </c>
      <c r="M450" s="46">
        <v>39.92</v>
      </c>
      <c r="N450" s="46">
        <v>22.204000000000001</v>
      </c>
    </row>
    <row r="451" spans="2:14" ht="13" x14ac:dyDescent="0.15">
      <c r="B451" s="46">
        <v>23</v>
      </c>
      <c r="C451" s="46">
        <v>7.7370000000000001</v>
      </c>
      <c r="D451" s="46">
        <v>59.374000000000002</v>
      </c>
      <c r="E451" s="46">
        <v>16.247</v>
      </c>
      <c r="F451" s="46">
        <v>254.76599999999999</v>
      </c>
      <c r="G451" s="46">
        <v>98.9</v>
      </c>
      <c r="H451" s="46">
        <v>351.32499999999999</v>
      </c>
      <c r="I451" s="46">
        <v>0</v>
      </c>
      <c r="J451" s="46">
        <v>0</v>
      </c>
      <c r="K451" s="46">
        <v>0</v>
      </c>
      <c r="L451" s="46">
        <v>0</v>
      </c>
      <c r="M451" s="46">
        <v>-51.34</v>
      </c>
      <c r="N451" s="46">
        <v>21.911999999999999</v>
      </c>
    </row>
    <row r="452" spans="2:14" ht="13" x14ac:dyDescent="0.15">
      <c r="B452" s="46">
        <v>24</v>
      </c>
      <c r="C452" s="46">
        <v>7.9749999999999996</v>
      </c>
      <c r="D452" s="46">
        <v>61.593000000000004</v>
      </c>
      <c r="E452" s="46">
        <v>16.096</v>
      </c>
      <c r="F452" s="46">
        <v>254.52099999999999</v>
      </c>
      <c r="G452" s="46">
        <v>97.52</v>
      </c>
      <c r="H452" s="46">
        <v>352.01499999999999</v>
      </c>
      <c r="I452" s="46">
        <v>0</v>
      </c>
      <c r="J452" s="46">
        <v>0</v>
      </c>
      <c r="K452" s="46">
        <v>0</v>
      </c>
      <c r="L452" s="46">
        <v>0</v>
      </c>
      <c r="M452" s="46">
        <v>43.780999999999999</v>
      </c>
      <c r="N452" s="46">
        <v>22.777999999999999</v>
      </c>
    </row>
    <row r="453" spans="2:14" ht="13" x14ac:dyDescent="0.15">
      <c r="B453" s="46">
        <v>25</v>
      </c>
      <c r="C453" s="46">
        <v>7.6180000000000003</v>
      </c>
      <c r="D453" s="46">
        <v>57.777000000000001</v>
      </c>
      <c r="E453" s="46">
        <v>14.249000000000001</v>
      </c>
      <c r="F453" s="46">
        <v>254.62200000000001</v>
      </c>
      <c r="G453" s="46">
        <v>152.03</v>
      </c>
      <c r="H453" s="46">
        <v>349.02499999999998</v>
      </c>
      <c r="I453" s="46">
        <v>0</v>
      </c>
      <c r="J453" s="46">
        <v>0</v>
      </c>
      <c r="K453" s="46">
        <v>0</v>
      </c>
      <c r="L453" s="46">
        <v>0</v>
      </c>
      <c r="M453" s="46">
        <v>-55.305</v>
      </c>
      <c r="N453" s="46">
        <v>21.82</v>
      </c>
    </row>
    <row r="454" spans="2:14" ht="13" x14ac:dyDescent="0.15">
      <c r="B454" s="46">
        <v>26</v>
      </c>
      <c r="C454" s="46">
        <v>7.6180000000000003</v>
      </c>
      <c r="D454" s="46">
        <v>56.963000000000001</v>
      </c>
      <c r="E454" s="46">
        <v>14</v>
      </c>
      <c r="F454" s="46">
        <v>254.958</v>
      </c>
      <c r="G454" s="46">
        <v>152.26</v>
      </c>
      <c r="H454" s="46">
        <v>348.565</v>
      </c>
      <c r="I454" s="46">
        <v>0</v>
      </c>
      <c r="J454" s="46">
        <v>0</v>
      </c>
      <c r="K454" s="46">
        <v>0</v>
      </c>
      <c r="L454" s="46">
        <v>0</v>
      </c>
      <c r="M454" s="46">
        <v>41.186</v>
      </c>
      <c r="N454" s="46">
        <v>21.853999999999999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48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46" t="s">
        <v>122</v>
      </c>
      <c r="B1" s="46" t="s">
        <v>123</v>
      </c>
      <c r="C1" s="46" t="s">
        <v>63</v>
      </c>
      <c r="D1" s="46" t="s">
        <v>64</v>
      </c>
      <c r="E1" s="46" t="s">
        <v>65</v>
      </c>
      <c r="F1" s="46" t="s">
        <v>66</v>
      </c>
      <c r="G1" s="46" t="s">
        <v>67</v>
      </c>
      <c r="H1" s="46" t="s">
        <v>74</v>
      </c>
      <c r="I1" s="46" t="s">
        <v>75</v>
      </c>
    </row>
    <row r="2" spans="1:9" ht="15.75" customHeight="1" x14ac:dyDescent="0.15">
      <c r="A2" s="46">
        <v>246</v>
      </c>
      <c r="B2" s="46">
        <v>1</v>
      </c>
      <c r="D2" s="46">
        <v>19.423999999999999</v>
      </c>
      <c r="E2" s="46">
        <v>206.53200000000001</v>
      </c>
      <c r="F2" s="46">
        <v>138.55799999999999</v>
      </c>
      <c r="G2" s="46">
        <v>255</v>
      </c>
      <c r="H2" s="46">
        <v>1.488</v>
      </c>
      <c r="I2" s="46">
        <v>54.533999999999999</v>
      </c>
    </row>
    <row r="3" spans="1:9" ht="15.75" customHeight="1" x14ac:dyDescent="0.15">
      <c r="A3" s="46">
        <v>246</v>
      </c>
      <c r="B3" s="46">
        <v>2</v>
      </c>
      <c r="D3" s="46">
        <v>18.170999999999999</v>
      </c>
      <c r="E3" s="46">
        <v>207.102</v>
      </c>
      <c r="F3" s="46">
        <v>138.38900000000001</v>
      </c>
      <c r="G3" s="46">
        <v>255</v>
      </c>
      <c r="H3" s="46">
        <v>1.591</v>
      </c>
      <c r="I3" s="46">
        <v>50.996000000000002</v>
      </c>
    </row>
    <row r="4" spans="1:9" ht="15.75" customHeight="1" x14ac:dyDescent="0.15">
      <c r="A4" s="46">
        <v>246</v>
      </c>
      <c r="B4" s="46">
        <v>3</v>
      </c>
      <c r="D4" s="46">
        <v>18.170999999999999</v>
      </c>
      <c r="E4" s="46">
        <v>199.834</v>
      </c>
      <c r="F4" s="46">
        <v>121</v>
      </c>
      <c r="G4" s="46">
        <v>255</v>
      </c>
      <c r="H4" s="46">
        <v>0</v>
      </c>
      <c r="I4" s="46">
        <v>50.975999999999999</v>
      </c>
    </row>
    <row r="5" spans="1:9" ht="15.75" customHeight="1" x14ac:dyDescent="0.15">
      <c r="A5" s="46">
        <v>246</v>
      </c>
      <c r="B5" s="46">
        <v>4</v>
      </c>
      <c r="D5" s="46">
        <v>18.922999999999998</v>
      </c>
      <c r="E5" s="46">
        <v>200.26499999999999</v>
      </c>
      <c r="F5" s="46">
        <v>120.98699999999999</v>
      </c>
      <c r="G5" s="46">
        <v>255</v>
      </c>
      <c r="H5" s="46">
        <v>0.76400000000000001</v>
      </c>
      <c r="I5" s="46">
        <v>53.104999999999997</v>
      </c>
    </row>
    <row r="6" spans="1:9" ht="15.75" customHeight="1" x14ac:dyDescent="0.15">
      <c r="A6" s="46">
        <v>246</v>
      </c>
      <c r="B6" s="46">
        <v>5</v>
      </c>
      <c r="D6" s="46">
        <v>19.172999999999998</v>
      </c>
      <c r="E6" s="46">
        <v>199.24</v>
      </c>
      <c r="F6" s="46">
        <v>119.947</v>
      </c>
      <c r="G6" s="46">
        <v>255</v>
      </c>
      <c r="H6" s="46">
        <v>2.2610000000000001</v>
      </c>
      <c r="I6" s="46">
        <v>53.85</v>
      </c>
    </row>
    <row r="7" spans="1:9" ht="15.75" customHeight="1" x14ac:dyDescent="0.15">
      <c r="A7" s="46">
        <v>246</v>
      </c>
      <c r="B7" s="46">
        <v>6</v>
      </c>
      <c r="D7" s="46">
        <v>19.172999999999998</v>
      </c>
      <c r="E7" s="46">
        <v>197.458</v>
      </c>
      <c r="F7" s="46">
        <v>120</v>
      </c>
      <c r="G7" s="46">
        <v>245</v>
      </c>
      <c r="H7" s="46">
        <v>0</v>
      </c>
      <c r="I7" s="46">
        <v>53.808</v>
      </c>
    </row>
    <row r="8" spans="1:9" ht="15.75" customHeight="1" x14ac:dyDescent="0.15">
      <c r="A8" s="46">
        <v>246</v>
      </c>
      <c r="B8" s="46">
        <v>7</v>
      </c>
      <c r="D8" s="46">
        <v>18.170999999999999</v>
      </c>
      <c r="E8" s="46">
        <v>202.696</v>
      </c>
      <c r="F8" s="46">
        <v>141</v>
      </c>
      <c r="G8" s="46">
        <v>255</v>
      </c>
      <c r="H8" s="46">
        <v>1.591</v>
      </c>
      <c r="I8" s="46">
        <v>50.996000000000002</v>
      </c>
    </row>
    <row r="9" spans="1:9" ht="15.75" customHeight="1" x14ac:dyDescent="0.15">
      <c r="A9" s="46">
        <v>246</v>
      </c>
      <c r="B9" s="46">
        <v>8</v>
      </c>
      <c r="D9" s="46">
        <v>18.672000000000001</v>
      </c>
      <c r="E9" s="46">
        <v>205.62299999999999</v>
      </c>
      <c r="F9" s="46">
        <v>130.51400000000001</v>
      </c>
      <c r="G9" s="46">
        <v>255</v>
      </c>
      <c r="H9" s="46">
        <v>1.548</v>
      </c>
      <c r="I9" s="46">
        <v>52.411000000000001</v>
      </c>
    </row>
    <row r="10" spans="1:9" ht="15.75" customHeight="1" x14ac:dyDescent="0.15">
      <c r="A10" s="46">
        <v>246</v>
      </c>
      <c r="B10" s="46">
        <v>9</v>
      </c>
      <c r="D10" s="46">
        <v>19.172999999999998</v>
      </c>
      <c r="E10" s="46">
        <v>201.34399999999999</v>
      </c>
      <c r="F10" s="46">
        <v>125.57899999999999</v>
      </c>
      <c r="G10" s="46">
        <v>255</v>
      </c>
      <c r="H10" s="46">
        <v>1.5069999999999999</v>
      </c>
      <c r="I10" s="46">
        <v>53.826999999999998</v>
      </c>
    </row>
    <row r="11" spans="1:9" ht="15.75" customHeight="1" x14ac:dyDescent="0.15">
      <c r="A11" s="46">
        <v>246</v>
      </c>
      <c r="B11" s="46">
        <v>10</v>
      </c>
      <c r="D11" s="46">
        <v>18.922999999999998</v>
      </c>
      <c r="E11" s="46">
        <v>200.114</v>
      </c>
      <c r="F11" s="46">
        <v>118.6</v>
      </c>
      <c r="G11" s="46">
        <v>255</v>
      </c>
      <c r="H11" s="46">
        <v>1.528</v>
      </c>
      <c r="I11" s="46">
        <v>53.119</v>
      </c>
    </row>
    <row r="12" spans="1:9" ht="15.75" customHeight="1" x14ac:dyDescent="0.15">
      <c r="A12" s="46">
        <v>246</v>
      </c>
      <c r="B12" s="46">
        <v>11</v>
      </c>
      <c r="D12" s="46">
        <v>18.170999999999999</v>
      </c>
      <c r="E12" s="46">
        <v>198.73699999999999</v>
      </c>
      <c r="F12" s="46">
        <v>122.5</v>
      </c>
      <c r="G12" s="46">
        <v>255</v>
      </c>
      <c r="H12" s="46">
        <v>2.3860000000000001</v>
      </c>
      <c r="I12" s="46">
        <v>51.02</v>
      </c>
    </row>
    <row r="13" spans="1:9" ht="15.75" customHeight="1" x14ac:dyDescent="0.15">
      <c r="A13" s="46">
        <v>246</v>
      </c>
      <c r="B13" s="46">
        <v>12</v>
      </c>
      <c r="D13" s="46">
        <v>18.672000000000001</v>
      </c>
      <c r="E13" s="46">
        <v>200.911</v>
      </c>
      <c r="F13" s="46">
        <v>135.18899999999999</v>
      </c>
      <c r="G13" s="46">
        <v>255</v>
      </c>
      <c r="H13" s="46">
        <v>0.77400000000000002</v>
      </c>
      <c r="I13" s="46">
        <v>52.396999999999998</v>
      </c>
    </row>
    <row r="14" spans="1:9" ht="15.75" customHeight="1" x14ac:dyDescent="0.15">
      <c r="A14" s="46">
        <v>246</v>
      </c>
      <c r="B14" s="46">
        <v>13</v>
      </c>
      <c r="D14" s="46">
        <v>19.423999999999999</v>
      </c>
      <c r="E14" s="46">
        <v>204.55500000000001</v>
      </c>
      <c r="F14" s="46">
        <v>145</v>
      </c>
      <c r="G14" s="46">
        <v>255</v>
      </c>
      <c r="H14" s="46">
        <v>0</v>
      </c>
      <c r="I14" s="46">
        <v>54.515999999999998</v>
      </c>
    </row>
    <row r="15" spans="1:9" ht="15.75" customHeight="1" x14ac:dyDescent="0.15">
      <c r="A15" s="46">
        <v>246</v>
      </c>
      <c r="B15" s="46">
        <v>14</v>
      </c>
      <c r="D15" s="46">
        <v>19.172999999999998</v>
      </c>
      <c r="E15" s="46">
        <v>196.36</v>
      </c>
      <c r="F15" s="46">
        <v>126.553</v>
      </c>
      <c r="G15" s="46">
        <v>233</v>
      </c>
      <c r="H15" s="46">
        <v>-179.24600000000001</v>
      </c>
      <c r="I15" s="46">
        <v>53.813000000000002</v>
      </c>
    </row>
    <row r="16" spans="1:9" ht="15.75" customHeight="1" x14ac:dyDescent="0.15">
      <c r="A16" s="46">
        <v>246</v>
      </c>
      <c r="B16" s="46">
        <v>15</v>
      </c>
      <c r="D16" s="46">
        <v>19.423999999999999</v>
      </c>
      <c r="E16" s="46">
        <v>200.07300000000001</v>
      </c>
      <c r="F16" s="46">
        <v>121.247</v>
      </c>
      <c r="G16" s="46">
        <v>255</v>
      </c>
      <c r="H16" s="46">
        <v>-178.512</v>
      </c>
      <c r="I16" s="46">
        <v>54.533999999999999</v>
      </c>
    </row>
    <row r="17" spans="1:9" ht="15.75" customHeight="1" x14ac:dyDescent="0.15">
      <c r="A17" s="46">
        <v>246</v>
      </c>
      <c r="B17" s="46">
        <v>16</v>
      </c>
      <c r="D17" s="46">
        <v>19.172999999999998</v>
      </c>
      <c r="E17" s="46">
        <v>198.489</v>
      </c>
      <c r="F17" s="46">
        <v>121.105</v>
      </c>
      <c r="G17" s="46">
        <v>255</v>
      </c>
      <c r="H17" s="46">
        <v>-179.24600000000001</v>
      </c>
      <c r="I17" s="46">
        <v>53.813000000000002</v>
      </c>
    </row>
    <row r="18" spans="1:9" ht="15.75" customHeight="1" x14ac:dyDescent="0.15">
      <c r="A18" s="46">
        <v>246</v>
      </c>
      <c r="B18" s="46">
        <v>17</v>
      </c>
      <c r="D18" s="46">
        <v>19.423999999999999</v>
      </c>
      <c r="E18" s="46">
        <v>201.22800000000001</v>
      </c>
      <c r="F18" s="46">
        <v>128.714</v>
      </c>
      <c r="G18" s="46">
        <v>255</v>
      </c>
      <c r="H18" s="46">
        <v>179.256</v>
      </c>
      <c r="I18" s="46">
        <v>54.521000000000001</v>
      </c>
    </row>
    <row r="19" spans="1:9" ht="15.75" customHeight="1" x14ac:dyDescent="0.15">
      <c r="A19" s="46">
        <v>246</v>
      </c>
      <c r="B19" s="46">
        <v>18</v>
      </c>
      <c r="D19" s="46">
        <v>19.172999999999998</v>
      </c>
      <c r="E19" s="46">
        <v>203.458</v>
      </c>
      <c r="F19" s="46">
        <v>137.84200000000001</v>
      </c>
      <c r="G19" s="46">
        <v>255</v>
      </c>
      <c r="H19" s="46">
        <v>-178.49299999999999</v>
      </c>
      <c r="I19" s="46">
        <v>53.826999999999998</v>
      </c>
    </row>
    <row r="20" spans="1:9" ht="15.75" customHeight="1" x14ac:dyDescent="0.15">
      <c r="A20" s="46">
        <v>246</v>
      </c>
      <c r="B20" s="46">
        <v>19</v>
      </c>
      <c r="D20" s="46">
        <v>19.172999999999998</v>
      </c>
      <c r="E20" s="46">
        <v>199.922</v>
      </c>
      <c r="F20" s="46">
        <v>138.947</v>
      </c>
      <c r="G20" s="46">
        <v>242.10499999999999</v>
      </c>
      <c r="H20" s="46">
        <v>-179.24600000000001</v>
      </c>
      <c r="I20" s="46">
        <v>53.813000000000002</v>
      </c>
    </row>
    <row r="21" spans="1:9" ht="15.75" customHeight="1" x14ac:dyDescent="0.15">
      <c r="A21" s="46">
        <v>246</v>
      </c>
      <c r="B21" s="46">
        <v>20</v>
      </c>
      <c r="C21" s="46" t="s">
        <v>65</v>
      </c>
      <c r="D21" s="46">
        <v>18.936</v>
      </c>
      <c r="E21" s="46">
        <v>201.26</v>
      </c>
      <c r="F21" s="46">
        <v>129.035</v>
      </c>
      <c r="G21" s="46">
        <v>252.637</v>
      </c>
      <c r="H21" s="46">
        <v>-36.844999999999999</v>
      </c>
      <c r="I21" s="46">
        <v>53.151000000000003</v>
      </c>
    </row>
    <row r="22" spans="1:9" ht="15.75" customHeight="1" x14ac:dyDescent="0.15">
      <c r="A22" s="46">
        <v>246</v>
      </c>
      <c r="B22" s="46">
        <v>21</v>
      </c>
      <c r="C22" s="46" t="s">
        <v>76</v>
      </c>
      <c r="D22" s="46">
        <v>0.46100000000000002</v>
      </c>
      <c r="E22" s="46">
        <v>3.0089999999999999</v>
      </c>
      <c r="F22" s="46">
        <v>8.7530000000000001</v>
      </c>
      <c r="G22" s="46">
        <v>5.9820000000000002</v>
      </c>
      <c r="H22" s="46">
        <v>96.171000000000006</v>
      </c>
      <c r="I22" s="46">
        <v>1.2989999999999999</v>
      </c>
    </row>
    <row r="23" spans="1:9" ht="15.75" customHeight="1" x14ac:dyDescent="0.15">
      <c r="A23" s="46">
        <v>246</v>
      </c>
      <c r="B23" s="46">
        <v>22</v>
      </c>
      <c r="C23" s="46" t="s">
        <v>66</v>
      </c>
      <c r="D23" s="46">
        <v>18.170999999999999</v>
      </c>
      <c r="E23" s="46">
        <v>196.36</v>
      </c>
      <c r="F23" s="46">
        <v>118.6</v>
      </c>
      <c r="G23" s="46">
        <v>233</v>
      </c>
      <c r="H23" s="46">
        <v>-179.24600000000001</v>
      </c>
      <c r="I23" s="46">
        <v>50.975999999999999</v>
      </c>
    </row>
    <row r="24" spans="1:9" ht="15.75" customHeight="1" x14ac:dyDescent="0.15">
      <c r="A24" s="46">
        <v>246</v>
      </c>
      <c r="B24" s="46">
        <v>23</v>
      </c>
      <c r="C24" s="46" t="s">
        <v>67</v>
      </c>
      <c r="D24" s="46">
        <v>19.423999999999999</v>
      </c>
      <c r="E24" s="46">
        <v>207.102</v>
      </c>
      <c r="F24" s="46">
        <v>145</v>
      </c>
      <c r="G24" s="46">
        <v>255</v>
      </c>
      <c r="H24" s="46">
        <v>179.256</v>
      </c>
      <c r="I24" s="46">
        <v>54.533999999999999</v>
      </c>
    </row>
    <row r="26" spans="1:9" ht="15.75" customHeight="1" x14ac:dyDescent="0.15">
      <c r="A26" s="46">
        <v>271</v>
      </c>
      <c r="B26" s="46">
        <v>1</v>
      </c>
      <c r="D26" s="46">
        <v>17.167999999999999</v>
      </c>
      <c r="E26" s="46">
        <v>205.834</v>
      </c>
      <c r="F26" s="46">
        <v>160.10300000000001</v>
      </c>
      <c r="G26" s="46">
        <v>233.98500000000001</v>
      </c>
      <c r="H26" s="46">
        <v>0.84299999999999997</v>
      </c>
      <c r="I26" s="46">
        <v>48.149000000000001</v>
      </c>
    </row>
    <row r="27" spans="1:9" ht="15.75" customHeight="1" x14ac:dyDescent="0.15">
      <c r="A27" s="46">
        <v>271</v>
      </c>
      <c r="B27" s="46">
        <v>2</v>
      </c>
      <c r="D27" s="46">
        <v>17.167999999999999</v>
      </c>
      <c r="E27" s="46">
        <v>205.07400000000001</v>
      </c>
      <c r="F27" s="46">
        <v>150.88200000000001</v>
      </c>
      <c r="G27" s="46">
        <v>232.64699999999999</v>
      </c>
      <c r="H27" s="46">
        <v>2.5259999999999998</v>
      </c>
      <c r="I27" s="46">
        <v>48.191000000000003</v>
      </c>
    </row>
    <row r="28" spans="1:9" ht="15.75" customHeight="1" x14ac:dyDescent="0.15">
      <c r="A28" s="46">
        <v>271</v>
      </c>
      <c r="B28" s="46">
        <v>3</v>
      </c>
      <c r="D28" s="46">
        <v>16.917999999999999</v>
      </c>
      <c r="E28" s="46">
        <v>203.304</v>
      </c>
      <c r="F28" s="46">
        <v>142</v>
      </c>
      <c r="G28" s="46">
        <v>231</v>
      </c>
      <c r="H28" s="46">
        <v>0</v>
      </c>
      <c r="I28" s="46">
        <v>47.436</v>
      </c>
    </row>
    <row r="29" spans="1:9" ht="15.75" customHeight="1" x14ac:dyDescent="0.15">
      <c r="A29" s="46">
        <v>271</v>
      </c>
      <c r="B29" s="46">
        <v>4</v>
      </c>
      <c r="D29" s="46">
        <v>16.416</v>
      </c>
      <c r="E29" s="46">
        <v>203.98099999999999</v>
      </c>
      <c r="F29" s="46">
        <v>132.4</v>
      </c>
      <c r="G29" s="46">
        <v>237.30799999999999</v>
      </c>
      <c r="H29" s="46">
        <v>1.762</v>
      </c>
      <c r="I29" s="46">
        <v>46.042000000000002</v>
      </c>
    </row>
    <row r="30" spans="1:9" ht="15.75" customHeight="1" x14ac:dyDescent="0.15">
      <c r="A30" s="46">
        <v>271</v>
      </c>
      <c r="B30" s="46">
        <v>5</v>
      </c>
      <c r="D30" s="46">
        <v>16.917999999999999</v>
      </c>
      <c r="E30" s="46">
        <v>200.31200000000001</v>
      </c>
      <c r="F30" s="46">
        <v>129.68700000000001</v>
      </c>
      <c r="G30" s="46">
        <v>235.25399999999999</v>
      </c>
      <c r="H30" s="46">
        <v>2.5640000000000001</v>
      </c>
      <c r="I30" s="46">
        <v>47.484000000000002</v>
      </c>
    </row>
    <row r="31" spans="1:9" ht="15.75" customHeight="1" x14ac:dyDescent="0.15">
      <c r="A31" s="46">
        <v>271</v>
      </c>
      <c r="B31" s="46">
        <v>6</v>
      </c>
      <c r="D31" s="46">
        <v>17.920000000000002</v>
      </c>
      <c r="E31" s="46">
        <v>200.69300000000001</v>
      </c>
      <c r="F31" s="46">
        <v>118.282</v>
      </c>
      <c r="G31" s="46">
        <v>255</v>
      </c>
      <c r="H31" s="46">
        <v>0.80700000000000005</v>
      </c>
      <c r="I31" s="46">
        <v>50.273000000000003</v>
      </c>
    </row>
    <row r="32" spans="1:9" ht="15.75" customHeight="1" x14ac:dyDescent="0.15">
      <c r="A32" s="46">
        <v>271</v>
      </c>
      <c r="B32" s="46">
        <v>7</v>
      </c>
      <c r="D32" s="46">
        <v>17.167999999999999</v>
      </c>
      <c r="E32" s="46">
        <v>200.46700000000001</v>
      </c>
      <c r="F32" s="46">
        <v>111.471</v>
      </c>
      <c r="G32" s="46">
        <v>255</v>
      </c>
      <c r="H32" s="46">
        <v>1.6850000000000001</v>
      </c>
      <c r="I32" s="46">
        <v>48.164999999999999</v>
      </c>
    </row>
    <row r="33" spans="1:9" ht="15.75" customHeight="1" x14ac:dyDescent="0.15">
      <c r="A33" s="46">
        <v>271</v>
      </c>
      <c r="B33" s="46">
        <v>8</v>
      </c>
      <c r="D33" s="46">
        <v>16.667000000000002</v>
      </c>
      <c r="E33" s="46">
        <v>201.70599999999999</v>
      </c>
      <c r="F33" s="46">
        <v>122.333</v>
      </c>
      <c r="G33" s="46">
        <v>255</v>
      </c>
      <c r="H33" s="46">
        <v>3.468</v>
      </c>
      <c r="I33" s="46">
        <v>46.814</v>
      </c>
    </row>
    <row r="34" spans="1:9" ht="15.75" customHeight="1" x14ac:dyDescent="0.15">
      <c r="A34" s="46">
        <v>271</v>
      </c>
      <c r="B34" s="46">
        <v>9</v>
      </c>
      <c r="D34" s="46">
        <v>16.667000000000002</v>
      </c>
      <c r="E34" s="46">
        <v>192.36</v>
      </c>
      <c r="F34" s="46">
        <v>124.273</v>
      </c>
      <c r="G34" s="46">
        <v>230.727</v>
      </c>
      <c r="H34" s="46">
        <v>177.39699999999999</v>
      </c>
      <c r="I34" s="46">
        <v>46.776000000000003</v>
      </c>
    </row>
    <row r="35" spans="1:9" ht="15.75" customHeight="1" x14ac:dyDescent="0.15">
      <c r="A35" s="46">
        <v>271</v>
      </c>
      <c r="B35" s="46">
        <v>10</v>
      </c>
      <c r="D35" s="46">
        <v>16.917999999999999</v>
      </c>
      <c r="E35" s="46">
        <v>200.03700000000001</v>
      </c>
      <c r="F35" s="46">
        <v>120</v>
      </c>
      <c r="G35" s="46">
        <v>255</v>
      </c>
      <c r="H35" s="46">
        <v>180</v>
      </c>
      <c r="I35" s="46">
        <v>47.436</v>
      </c>
    </row>
    <row r="36" spans="1:9" ht="15.75" customHeight="1" x14ac:dyDescent="0.15">
      <c r="A36" s="46">
        <v>271</v>
      </c>
      <c r="B36" s="46">
        <v>11</v>
      </c>
      <c r="D36" s="46">
        <v>16.917999999999999</v>
      </c>
      <c r="E36" s="46">
        <v>195.267</v>
      </c>
      <c r="F36" s="46">
        <v>115</v>
      </c>
      <c r="G36" s="46">
        <v>237</v>
      </c>
      <c r="H36" s="46">
        <v>180</v>
      </c>
      <c r="I36" s="46">
        <v>47.436</v>
      </c>
    </row>
    <row r="37" spans="1:9" ht="15.75" customHeight="1" x14ac:dyDescent="0.15">
      <c r="A37" s="46">
        <v>271</v>
      </c>
      <c r="B37" s="46">
        <v>12</v>
      </c>
      <c r="D37" s="46">
        <v>17.167999999999999</v>
      </c>
      <c r="E37" s="46">
        <v>203.376</v>
      </c>
      <c r="F37" s="46">
        <v>134.82400000000001</v>
      </c>
      <c r="G37" s="46">
        <v>236.88200000000001</v>
      </c>
      <c r="H37" s="46">
        <v>2.5259999999999998</v>
      </c>
      <c r="I37" s="46">
        <v>48.191000000000003</v>
      </c>
    </row>
    <row r="38" spans="1:9" ht="15.75" customHeight="1" x14ac:dyDescent="0.15">
      <c r="A38" s="46">
        <v>271</v>
      </c>
      <c r="B38" s="46">
        <v>13</v>
      </c>
      <c r="D38" s="46">
        <v>16.917999999999999</v>
      </c>
      <c r="E38" s="46">
        <v>201.4</v>
      </c>
      <c r="F38" s="46">
        <v>118</v>
      </c>
      <c r="G38" s="46">
        <v>253</v>
      </c>
      <c r="H38" s="46">
        <v>0</v>
      </c>
      <c r="I38" s="46">
        <v>47.436</v>
      </c>
    </row>
    <row r="39" spans="1:9" ht="15.75" customHeight="1" x14ac:dyDescent="0.15">
      <c r="A39" s="46">
        <v>271</v>
      </c>
      <c r="B39" s="46">
        <v>14</v>
      </c>
      <c r="D39" s="46">
        <v>16.917999999999999</v>
      </c>
      <c r="E39" s="46">
        <v>200.05199999999999</v>
      </c>
      <c r="F39" s="46">
        <v>115</v>
      </c>
      <c r="G39" s="46">
        <v>255</v>
      </c>
      <c r="H39" s="46">
        <v>0</v>
      </c>
      <c r="I39" s="46">
        <v>47.436</v>
      </c>
    </row>
    <row r="40" spans="1:9" ht="15.75" customHeight="1" x14ac:dyDescent="0.15">
      <c r="A40" s="46">
        <v>271</v>
      </c>
      <c r="B40" s="46">
        <v>15</v>
      </c>
      <c r="D40" s="46">
        <v>16.917999999999999</v>
      </c>
      <c r="E40" s="46">
        <v>200.81899999999999</v>
      </c>
      <c r="F40" s="46">
        <v>118.73099999999999</v>
      </c>
      <c r="G40" s="46">
        <v>255</v>
      </c>
      <c r="H40" s="46">
        <v>1.71</v>
      </c>
      <c r="I40" s="46">
        <v>47.457000000000001</v>
      </c>
    </row>
    <row r="41" spans="1:9" ht="15.75" customHeight="1" x14ac:dyDescent="0.15">
      <c r="A41" s="46">
        <v>271</v>
      </c>
      <c r="B41" s="46">
        <v>16</v>
      </c>
      <c r="D41" s="46">
        <v>17.167999999999999</v>
      </c>
      <c r="E41" s="46">
        <v>202.20699999999999</v>
      </c>
      <c r="F41" s="46">
        <v>129</v>
      </c>
      <c r="G41" s="46">
        <v>255</v>
      </c>
      <c r="H41" s="46">
        <v>0.84299999999999997</v>
      </c>
      <c r="I41" s="46">
        <v>48.149000000000001</v>
      </c>
    </row>
    <row r="42" spans="1:9" ht="15.75" customHeight="1" x14ac:dyDescent="0.15">
      <c r="A42" s="46">
        <v>271</v>
      </c>
      <c r="B42" s="46">
        <v>17</v>
      </c>
      <c r="D42" s="46">
        <v>17.419</v>
      </c>
      <c r="E42" s="46">
        <v>207.53399999999999</v>
      </c>
      <c r="F42" s="46">
        <v>136.58000000000001</v>
      </c>
      <c r="G42" s="46">
        <v>231.88399999999999</v>
      </c>
      <c r="H42" s="46">
        <v>1.66</v>
      </c>
      <c r="I42" s="46">
        <v>48.872999999999998</v>
      </c>
    </row>
    <row r="43" spans="1:9" ht="15.75" customHeight="1" x14ac:dyDescent="0.15">
      <c r="A43" s="46">
        <v>271</v>
      </c>
      <c r="B43" s="46">
        <v>18</v>
      </c>
      <c r="D43" s="46">
        <v>17.670000000000002</v>
      </c>
      <c r="E43" s="46">
        <v>216.262</v>
      </c>
      <c r="F43" s="46">
        <v>165</v>
      </c>
      <c r="G43" s="46">
        <v>231</v>
      </c>
      <c r="H43" s="46">
        <v>0</v>
      </c>
      <c r="I43" s="46">
        <v>49.56</v>
      </c>
    </row>
    <row r="44" spans="1:9" ht="15.75" customHeight="1" x14ac:dyDescent="0.15">
      <c r="A44" s="46">
        <v>271</v>
      </c>
      <c r="B44" s="46">
        <v>19</v>
      </c>
      <c r="D44" s="46">
        <v>17.167999999999999</v>
      </c>
      <c r="E44" s="46">
        <v>216.255</v>
      </c>
      <c r="F44" s="46">
        <v>145</v>
      </c>
      <c r="G44" s="46">
        <v>235</v>
      </c>
      <c r="H44" s="46">
        <v>0</v>
      </c>
      <c r="I44" s="46">
        <v>48.143999999999998</v>
      </c>
    </row>
    <row r="45" spans="1:9" ht="15.75" customHeight="1" x14ac:dyDescent="0.15">
      <c r="A45" s="46">
        <v>271</v>
      </c>
      <c r="B45" s="46">
        <v>20</v>
      </c>
      <c r="D45" s="46">
        <v>17.419</v>
      </c>
      <c r="E45" s="46">
        <v>220.98099999999999</v>
      </c>
      <c r="F45" s="46">
        <v>177.304</v>
      </c>
      <c r="G45" s="46">
        <v>238.60900000000001</v>
      </c>
      <c r="H45" s="46">
        <v>-0.83</v>
      </c>
      <c r="I45" s="46">
        <v>48.856999999999999</v>
      </c>
    </row>
    <row r="46" spans="1:9" ht="15.75" customHeight="1" x14ac:dyDescent="0.15">
      <c r="A46" s="46">
        <v>271</v>
      </c>
      <c r="B46" s="46">
        <v>21</v>
      </c>
      <c r="C46" s="46" t="s">
        <v>65</v>
      </c>
      <c r="D46" s="46">
        <v>17.081</v>
      </c>
      <c r="E46" s="46">
        <v>203.89599999999999</v>
      </c>
      <c r="F46" s="46">
        <v>133.29300000000001</v>
      </c>
      <c r="G46" s="46">
        <v>242.465</v>
      </c>
      <c r="H46" s="46">
        <v>27.847999999999999</v>
      </c>
      <c r="I46" s="46">
        <v>47.914999999999999</v>
      </c>
    </row>
    <row r="47" spans="1:9" ht="15.75" customHeight="1" x14ac:dyDescent="0.15">
      <c r="A47" s="46">
        <v>271</v>
      </c>
      <c r="B47" s="46">
        <v>22</v>
      </c>
      <c r="C47" s="46" t="s">
        <v>76</v>
      </c>
      <c r="D47" s="46">
        <v>0.34799999999999998</v>
      </c>
      <c r="E47" s="46">
        <v>6.9279999999999999</v>
      </c>
      <c r="F47" s="46">
        <v>18.387</v>
      </c>
      <c r="G47" s="46">
        <v>10.518000000000001</v>
      </c>
      <c r="H47" s="46">
        <v>65.213999999999999</v>
      </c>
      <c r="I47" s="46">
        <v>0.97399999999999998</v>
      </c>
    </row>
    <row r="48" spans="1:9" ht="15.75" customHeight="1" x14ac:dyDescent="0.15">
      <c r="A48" s="46">
        <v>271</v>
      </c>
      <c r="B48" s="46">
        <v>23</v>
      </c>
      <c r="C48" s="46" t="s">
        <v>66</v>
      </c>
      <c r="D48" s="46">
        <v>16.416</v>
      </c>
      <c r="E48" s="46">
        <v>192.36</v>
      </c>
      <c r="F48" s="46">
        <v>111.471</v>
      </c>
      <c r="G48" s="46">
        <v>230.727</v>
      </c>
      <c r="H48" s="46">
        <v>-0.83</v>
      </c>
      <c r="I48" s="46">
        <v>46.042000000000002</v>
      </c>
    </row>
    <row r="49" spans="1:9" ht="13" x14ac:dyDescent="0.15">
      <c r="A49" s="46">
        <v>271</v>
      </c>
      <c r="B49" s="46">
        <v>24</v>
      </c>
      <c r="C49" s="46" t="s">
        <v>67</v>
      </c>
      <c r="D49" s="46">
        <v>17.920000000000002</v>
      </c>
      <c r="E49" s="46">
        <v>220.98099999999999</v>
      </c>
      <c r="F49" s="46">
        <v>177.304</v>
      </c>
      <c r="G49" s="46">
        <v>255</v>
      </c>
      <c r="H49" s="46">
        <v>180</v>
      </c>
      <c r="I49" s="46">
        <v>50.273000000000003</v>
      </c>
    </row>
    <row r="51" spans="1:9" ht="13" x14ac:dyDescent="0.15">
      <c r="A51" s="46">
        <v>369</v>
      </c>
      <c r="B51" s="46">
        <v>1</v>
      </c>
      <c r="D51" s="46">
        <v>12.156000000000001</v>
      </c>
      <c r="E51" s="46">
        <v>204.57</v>
      </c>
      <c r="F51" s="46">
        <v>160.417</v>
      </c>
      <c r="G51" s="46">
        <v>234.375</v>
      </c>
      <c r="H51" s="46">
        <v>1.1930000000000001</v>
      </c>
      <c r="I51" s="46">
        <v>33.991</v>
      </c>
    </row>
    <row r="52" spans="1:9" ht="13" x14ac:dyDescent="0.15">
      <c r="A52" s="46">
        <v>369</v>
      </c>
      <c r="B52" s="46">
        <v>2</v>
      </c>
      <c r="D52" s="46">
        <v>12.156000000000001</v>
      </c>
      <c r="E52" s="46">
        <v>202.86500000000001</v>
      </c>
      <c r="F52" s="46">
        <v>152.625</v>
      </c>
      <c r="G52" s="46">
        <v>237.75</v>
      </c>
      <c r="H52" s="46">
        <v>2.3860000000000001</v>
      </c>
      <c r="I52" s="46">
        <v>34.012999999999998</v>
      </c>
    </row>
    <row r="53" spans="1:9" ht="13" x14ac:dyDescent="0.15">
      <c r="A53" s="46">
        <v>369</v>
      </c>
      <c r="B53" s="46">
        <v>3</v>
      </c>
      <c r="D53" s="46">
        <v>12.156000000000001</v>
      </c>
      <c r="E53" s="46">
        <v>201.74199999999999</v>
      </c>
      <c r="F53" s="46">
        <v>143</v>
      </c>
      <c r="G53" s="46">
        <v>237</v>
      </c>
      <c r="H53" s="46">
        <v>0</v>
      </c>
      <c r="I53" s="46">
        <v>33.984000000000002</v>
      </c>
    </row>
    <row r="54" spans="1:9" ht="13" x14ac:dyDescent="0.15">
      <c r="A54" s="46">
        <v>369</v>
      </c>
      <c r="B54" s="46">
        <v>4</v>
      </c>
      <c r="D54" s="46">
        <v>12.406000000000001</v>
      </c>
      <c r="E54" s="46">
        <v>202.52500000000001</v>
      </c>
      <c r="F54" s="46">
        <v>146</v>
      </c>
      <c r="G54" s="46">
        <v>238</v>
      </c>
      <c r="H54" s="46">
        <v>0</v>
      </c>
      <c r="I54" s="46">
        <v>34.692</v>
      </c>
    </row>
    <row r="55" spans="1:9" ht="13" x14ac:dyDescent="0.15">
      <c r="A55" s="46">
        <v>369</v>
      </c>
      <c r="B55" s="46">
        <v>5</v>
      </c>
      <c r="D55" s="46">
        <v>12.406000000000001</v>
      </c>
      <c r="E55" s="46">
        <v>200.34399999999999</v>
      </c>
      <c r="F55" s="46">
        <v>137.83699999999999</v>
      </c>
      <c r="G55" s="46">
        <v>245.06100000000001</v>
      </c>
      <c r="H55" s="46">
        <v>-1.169</v>
      </c>
      <c r="I55" s="46">
        <v>34.698999999999998</v>
      </c>
    </row>
    <row r="56" spans="1:9" ht="13" x14ac:dyDescent="0.15">
      <c r="A56" s="46">
        <v>369</v>
      </c>
      <c r="B56" s="46">
        <v>6</v>
      </c>
      <c r="D56" s="46">
        <v>12.657</v>
      </c>
      <c r="E56" s="46">
        <v>200.90100000000001</v>
      </c>
      <c r="F56" s="46">
        <v>128</v>
      </c>
      <c r="G56" s="46">
        <v>255</v>
      </c>
      <c r="H56" s="46">
        <v>0</v>
      </c>
      <c r="I56" s="46">
        <v>35.4</v>
      </c>
    </row>
    <row r="57" spans="1:9" ht="13" x14ac:dyDescent="0.15">
      <c r="A57" s="46">
        <v>369</v>
      </c>
      <c r="B57" s="46">
        <v>7</v>
      </c>
      <c r="D57" s="46">
        <v>12.156000000000001</v>
      </c>
      <c r="E57" s="46">
        <v>199.28899999999999</v>
      </c>
      <c r="F57" s="46">
        <v>118</v>
      </c>
      <c r="G57" s="46">
        <v>255</v>
      </c>
      <c r="H57" s="46">
        <v>0</v>
      </c>
      <c r="I57" s="46">
        <v>33.984000000000002</v>
      </c>
    </row>
    <row r="58" spans="1:9" ht="13" x14ac:dyDescent="0.15">
      <c r="A58" s="46">
        <v>369</v>
      </c>
      <c r="B58" s="46">
        <v>8</v>
      </c>
      <c r="D58" s="46">
        <v>12.657</v>
      </c>
      <c r="E58" s="46">
        <v>199.07300000000001</v>
      </c>
      <c r="F58" s="46">
        <v>120.12</v>
      </c>
      <c r="G58" s="46">
        <v>255</v>
      </c>
      <c r="H58" s="46">
        <v>1.1459999999999999</v>
      </c>
      <c r="I58" s="46">
        <v>35.406999999999996</v>
      </c>
    </row>
    <row r="59" spans="1:9" ht="13" x14ac:dyDescent="0.15">
      <c r="A59" s="46">
        <v>369</v>
      </c>
      <c r="B59" s="46">
        <v>9</v>
      </c>
      <c r="D59" s="46">
        <v>12.657</v>
      </c>
      <c r="E59" s="46">
        <v>199.27600000000001</v>
      </c>
      <c r="F59" s="46">
        <v>118.1</v>
      </c>
      <c r="G59" s="46">
        <v>255</v>
      </c>
      <c r="H59" s="46">
        <v>1.1459999999999999</v>
      </c>
      <c r="I59" s="46">
        <v>35.406999999999996</v>
      </c>
    </row>
    <row r="60" spans="1:9" ht="13" x14ac:dyDescent="0.15">
      <c r="A60" s="46">
        <v>369</v>
      </c>
      <c r="B60" s="46">
        <v>10</v>
      </c>
      <c r="D60" s="46">
        <v>12.156000000000001</v>
      </c>
      <c r="E60" s="46">
        <v>198.17500000000001</v>
      </c>
      <c r="F60" s="46">
        <v>121.417</v>
      </c>
      <c r="G60" s="46">
        <v>255</v>
      </c>
      <c r="H60" s="46">
        <v>2.3860000000000001</v>
      </c>
      <c r="I60" s="46">
        <v>34.012999999999998</v>
      </c>
    </row>
    <row r="61" spans="1:9" ht="13" x14ac:dyDescent="0.15">
      <c r="A61" s="46">
        <v>369</v>
      </c>
      <c r="B61" s="46">
        <v>11</v>
      </c>
      <c r="D61" s="46">
        <v>12.156000000000001</v>
      </c>
      <c r="E61" s="46">
        <v>223.327</v>
      </c>
      <c r="F61" s="46">
        <v>189</v>
      </c>
      <c r="G61" s="46">
        <v>240.458</v>
      </c>
      <c r="H61" s="46">
        <v>-178.80699999999999</v>
      </c>
      <c r="I61" s="46">
        <v>33.991</v>
      </c>
    </row>
    <row r="62" spans="1:9" ht="13" x14ac:dyDescent="0.15">
      <c r="A62" s="46">
        <v>369</v>
      </c>
      <c r="B62" s="46">
        <v>12</v>
      </c>
      <c r="D62" s="46">
        <v>12.156000000000001</v>
      </c>
      <c r="E62" s="46">
        <v>222.97200000000001</v>
      </c>
      <c r="F62" s="46">
        <v>191.333</v>
      </c>
      <c r="G62" s="46">
        <v>241.333</v>
      </c>
      <c r="H62" s="46">
        <v>-178.80699999999999</v>
      </c>
      <c r="I62" s="46">
        <v>33.991</v>
      </c>
    </row>
    <row r="63" spans="1:9" ht="13" x14ac:dyDescent="0.15">
      <c r="A63" s="46">
        <v>369</v>
      </c>
      <c r="B63" s="46">
        <v>13</v>
      </c>
      <c r="D63" s="46">
        <v>12.657</v>
      </c>
      <c r="E63" s="46">
        <v>219.99</v>
      </c>
      <c r="F63" s="46">
        <v>153</v>
      </c>
      <c r="G63" s="46">
        <v>241.36</v>
      </c>
      <c r="H63" s="46">
        <v>178.85400000000001</v>
      </c>
      <c r="I63" s="46">
        <v>35.406999999999996</v>
      </c>
    </row>
    <row r="64" spans="1:9" ht="13" x14ac:dyDescent="0.15">
      <c r="A64" s="46">
        <v>369</v>
      </c>
      <c r="B64" s="46">
        <v>14</v>
      </c>
      <c r="D64" s="46">
        <v>12.657</v>
      </c>
      <c r="E64" s="46">
        <v>219.84200000000001</v>
      </c>
      <c r="F64" s="46">
        <v>171</v>
      </c>
      <c r="G64" s="46">
        <v>237</v>
      </c>
      <c r="H64" s="46">
        <v>180</v>
      </c>
      <c r="I64" s="46">
        <v>35.4</v>
      </c>
    </row>
    <row r="65" spans="1:9" ht="13" x14ac:dyDescent="0.15">
      <c r="A65" s="46">
        <v>369</v>
      </c>
      <c r="B65" s="46">
        <v>15</v>
      </c>
      <c r="D65" s="46">
        <v>12.657</v>
      </c>
      <c r="E65" s="46">
        <v>219.822</v>
      </c>
      <c r="F65" s="46">
        <v>165</v>
      </c>
      <c r="G65" s="46">
        <v>235</v>
      </c>
      <c r="H65" s="46">
        <v>-1.1459999999999999</v>
      </c>
      <c r="I65" s="46">
        <v>35.406999999999996</v>
      </c>
    </row>
    <row r="66" spans="1:9" ht="13" x14ac:dyDescent="0.15">
      <c r="A66" s="46">
        <v>369</v>
      </c>
      <c r="B66" s="46">
        <v>16</v>
      </c>
      <c r="D66" s="46">
        <v>12.406000000000001</v>
      </c>
      <c r="E66" s="46">
        <v>200.946</v>
      </c>
      <c r="F66" s="46">
        <v>126.857</v>
      </c>
      <c r="G66" s="46">
        <v>243.06100000000001</v>
      </c>
      <c r="H66" s="46">
        <v>2.3370000000000002</v>
      </c>
      <c r="I66" s="46">
        <v>34.720999999999997</v>
      </c>
    </row>
    <row r="67" spans="1:9" ht="13" x14ac:dyDescent="0.15">
      <c r="A67" s="46">
        <v>369</v>
      </c>
      <c r="B67" s="46">
        <v>17</v>
      </c>
      <c r="D67" s="46">
        <v>12.406000000000001</v>
      </c>
      <c r="E67" s="46">
        <v>198.78800000000001</v>
      </c>
      <c r="F67" s="46">
        <v>127</v>
      </c>
      <c r="G67" s="46">
        <v>255</v>
      </c>
      <c r="H67" s="46">
        <v>0</v>
      </c>
      <c r="I67" s="46">
        <v>34.692</v>
      </c>
    </row>
    <row r="68" spans="1:9" ht="13" x14ac:dyDescent="0.15">
      <c r="A68" s="46">
        <v>369</v>
      </c>
      <c r="B68" s="46">
        <v>18</v>
      </c>
      <c r="D68" s="46">
        <v>12.156000000000001</v>
      </c>
      <c r="E68" s="46">
        <v>198.297</v>
      </c>
      <c r="F68" s="46">
        <v>118.375</v>
      </c>
      <c r="G68" s="46">
        <v>255</v>
      </c>
      <c r="H68" s="46">
        <v>1.1930000000000001</v>
      </c>
      <c r="I68" s="46">
        <v>33.991</v>
      </c>
    </row>
    <row r="69" spans="1:9" ht="13" x14ac:dyDescent="0.15">
      <c r="A69" s="46">
        <v>369</v>
      </c>
      <c r="B69" s="46">
        <v>19</v>
      </c>
      <c r="D69" s="46">
        <v>12.657</v>
      </c>
      <c r="E69" s="46">
        <v>198.58500000000001</v>
      </c>
      <c r="F69" s="46">
        <v>121.28</v>
      </c>
      <c r="G69" s="46">
        <v>255</v>
      </c>
      <c r="H69" s="46">
        <v>2.2909999999999999</v>
      </c>
      <c r="I69" s="46">
        <v>35.427999999999997</v>
      </c>
    </row>
    <row r="70" spans="1:9" ht="13" x14ac:dyDescent="0.15">
      <c r="A70" s="46">
        <v>369</v>
      </c>
      <c r="B70" s="46">
        <v>20</v>
      </c>
      <c r="C70" s="46" t="s">
        <v>65</v>
      </c>
      <c r="D70" s="46">
        <v>12.393000000000001</v>
      </c>
      <c r="E70" s="46">
        <v>205.85900000000001</v>
      </c>
      <c r="F70" s="46">
        <v>142.54499999999999</v>
      </c>
      <c r="G70" s="46">
        <v>245.81</v>
      </c>
      <c r="H70" s="46">
        <v>0.68400000000000005</v>
      </c>
      <c r="I70" s="46">
        <v>34.664000000000001</v>
      </c>
    </row>
    <row r="71" spans="1:9" ht="13" x14ac:dyDescent="0.15">
      <c r="A71" s="46">
        <v>369</v>
      </c>
      <c r="B71" s="46">
        <v>21</v>
      </c>
      <c r="C71" s="46" t="s">
        <v>76</v>
      </c>
      <c r="D71" s="46">
        <v>0.22800000000000001</v>
      </c>
      <c r="E71" s="46">
        <v>9.5960000000000001</v>
      </c>
      <c r="F71" s="46">
        <v>23.922999999999998</v>
      </c>
      <c r="G71" s="46">
        <v>8.4359999999999999</v>
      </c>
      <c r="H71" s="46">
        <v>84.444000000000003</v>
      </c>
      <c r="I71" s="46">
        <v>0.64400000000000002</v>
      </c>
    </row>
    <row r="72" spans="1:9" ht="13" x14ac:dyDescent="0.15">
      <c r="A72" s="46">
        <v>369</v>
      </c>
      <c r="B72" s="46">
        <v>22</v>
      </c>
      <c r="C72" s="46" t="s">
        <v>66</v>
      </c>
      <c r="D72" s="46">
        <v>12.156000000000001</v>
      </c>
      <c r="E72" s="46">
        <v>198.17500000000001</v>
      </c>
      <c r="F72" s="46">
        <v>118</v>
      </c>
      <c r="G72" s="46">
        <v>234.375</v>
      </c>
      <c r="H72" s="46">
        <v>-178.80699999999999</v>
      </c>
      <c r="I72" s="46">
        <v>33.984000000000002</v>
      </c>
    </row>
    <row r="73" spans="1:9" ht="13" x14ac:dyDescent="0.15">
      <c r="A73" s="46">
        <v>369</v>
      </c>
      <c r="B73" s="46">
        <v>23</v>
      </c>
      <c r="C73" s="46" t="s">
        <v>67</v>
      </c>
      <c r="D73" s="46">
        <v>12.657</v>
      </c>
      <c r="E73" s="46">
        <v>223.327</v>
      </c>
      <c r="F73" s="46">
        <v>191.333</v>
      </c>
      <c r="G73" s="46">
        <v>255</v>
      </c>
      <c r="H73" s="46">
        <v>180</v>
      </c>
      <c r="I73" s="46">
        <v>35.427999999999997</v>
      </c>
    </row>
    <row r="75" spans="1:9" ht="13" x14ac:dyDescent="0.15">
      <c r="A75" s="46" t="s">
        <v>124</v>
      </c>
    </row>
    <row r="76" spans="1:9" ht="13" x14ac:dyDescent="0.15">
      <c r="A76" s="46" t="s">
        <v>125</v>
      </c>
    </row>
    <row r="77" spans="1:9" ht="13" x14ac:dyDescent="0.15">
      <c r="A77" s="46">
        <v>246</v>
      </c>
      <c r="B77" s="46">
        <v>1</v>
      </c>
      <c r="D77" s="46">
        <v>7.77</v>
      </c>
      <c r="E77" s="46">
        <v>180.232</v>
      </c>
      <c r="F77" s="46">
        <v>126.292</v>
      </c>
      <c r="G77" s="46">
        <v>255</v>
      </c>
      <c r="H77" s="46">
        <v>-48.991</v>
      </c>
      <c r="I77" s="46">
        <v>21.579000000000001</v>
      </c>
    </row>
    <row r="78" spans="1:9" ht="13" x14ac:dyDescent="0.15">
      <c r="A78" s="46">
        <v>246</v>
      </c>
      <c r="B78" s="46">
        <v>2</v>
      </c>
      <c r="D78" s="46">
        <v>7.8949999999999996</v>
      </c>
      <c r="E78" s="46">
        <v>175.434</v>
      </c>
      <c r="F78" s="46">
        <v>128.56899999999999</v>
      </c>
      <c r="G78" s="46">
        <v>255</v>
      </c>
      <c r="H78" s="46">
        <v>50.194000000000003</v>
      </c>
      <c r="I78" s="46">
        <v>22.119</v>
      </c>
    </row>
    <row r="79" spans="1:9" ht="13" x14ac:dyDescent="0.15">
      <c r="A79" s="46">
        <v>246</v>
      </c>
      <c r="B79" s="46">
        <v>3</v>
      </c>
      <c r="D79" s="46">
        <v>8.7720000000000002</v>
      </c>
      <c r="E79" s="46">
        <v>177.649</v>
      </c>
      <c r="F79" s="46">
        <v>124.217</v>
      </c>
      <c r="G79" s="46">
        <v>255</v>
      </c>
      <c r="H79" s="46">
        <v>-48.503999999999998</v>
      </c>
      <c r="I79" s="46">
        <v>24.577000000000002</v>
      </c>
    </row>
    <row r="80" spans="1:9" ht="13" x14ac:dyDescent="0.15">
      <c r="A80" s="46">
        <v>246</v>
      </c>
      <c r="B80" s="46">
        <v>4</v>
      </c>
      <c r="D80" s="46">
        <v>8.5210000000000008</v>
      </c>
      <c r="E80" s="46">
        <v>172.14400000000001</v>
      </c>
      <c r="F80" s="46">
        <v>125.303</v>
      </c>
      <c r="G80" s="46">
        <v>255</v>
      </c>
      <c r="H80" s="46">
        <v>48.652000000000001</v>
      </c>
      <c r="I80" s="46">
        <v>23.577999999999999</v>
      </c>
    </row>
    <row r="81" spans="1:9" ht="13" x14ac:dyDescent="0.15">
      <c r="A81" s="46">
        <v>246</v>
      </c>
      <c r="B81" s="46">
        <v>5</v>
      </c>
      <c r="D81" s="46">
        <v>8.5210000000000008</v>
      </c>
      <c r="E81" s="46">
        <v>175.60499999999999</v>
      </c>
      <c r="F81" s="46">
        <v>115.95399999999999</v>
      </c>
      <c r="G81" s="46">
        <v>255</v>
      </c>
      <c r="H81" s="46">
        <v>-48.652000000000001</v>
      </c>
      <c r="I81" s="46">
        <v>23.577999999999999</v>
      </c>
    </row>
    <row r="82" spans="1:9" ht="13" x14ac:dyDescent="0.15">
      <c r="A82" s="46">
        <v>246</v>
      </c>
      <c r="B82" s="46">
        <v>6</v>
      </c>
      <c r="D82" s="46">
        <v>9.0229999999999997</v>
      </c>
      <c r="E82" s="46">
        <v>176.55199999999999</v>
      </c>
      <c r="F82" s="46">
        <v>119.52</v>
      </c>
      <c r="G82" s="46">
        <v>255</v>
      </c>
      <c r="H82" s="46">
        <v>47.290999999999997</v>
      </c>
      <c r="I82" s="46">
        <v>25.052</v>
      </c>
    </row>
    <row r="83" spans="1:9" ht="13" x14ac:dyDescent="0.15">
      <c r="A83" s="46">
        <v>246</v>
      </c>
      <c r="B83" s="46">
        <v>7</v>
      </c>
      <c r="D83" s="46">
        <v>7.8949999999999996</v>
      </c>
      <c r="E83" s="46">
        <v>176.291</v>
      </c>
      <c r="F83" s="46">
        <v>126.485</v>
      </c>
      <c r="G83" s="46">
        <v>255</v>
      </c>
      <c r="H83" s="46">
        <v>-50.194000000000003</v>
      </c>
      <c r="I83" s="46">
        <v>22.119</v>
      </c>
    </row>
    <row r="84" spans="1:9" ht="13" x14ac:dyDescent="0.15">
      <c r="A84" s="46">
        <v>246</v>
      </c>
      <c r="B84" s="46">
        <v>8</v>
      </c>
      <c r="D84" s="46">
        <v>9.1479999999999997</v>
      </c>
      <c r="E84" s="46">
        <v>180.66900000000001</v>
      </c>
      <c r="F84" s="46">
        <v>127.333</v>
      </c>
      <c r="G84" s="46">
        <v>255</v>
      </c>
      <c r="H84" s="46">
        <v>41.634</v>
      </c>
      <c r="I84" s="46">
        <v>25.576000000000001</v>
      </c>
    </row>
    <row r="85" spans="1:9" ht="13" x14ac:dyDescent="0.15">
      <c r="A85" s="46">
        <v>246</v>
      </c>
      <c r="B85" s="46">
        <v>9</v>
      </c>
      <c r="D85" s="46">
        <v>8.1460000000000008</v>
      </c>
      <c r="E85" s="46">
        <v>181.77500000000001</v>
      </c>
      <c r="F85" s="46">
        <v>138.262</v>
      </c>
      <c r="G85" s="46">
        <v>255</v>
      </c>
      <c r="H85" s="46">
        <v>-51.34</v>
      </c>
      <c r="I85" s="46">
        <v>22.667000000000002</v>
      </c>
    </row>
    <row r="86" spans="1:9" ht="13" x14ac:dyDescent="0.15">
      <c r="A86" s="46">
        <v>246</v>
      </c>
      <c r="B86" s="46">
        <v>10</v>
      </c>
      <c r="D86" s="46">
        <v>8.02</v>
      </c>
      <c r="E86" s="46">
        <v>175.648</v>
      </c>
      <c r="F86" s="46">
        <v>139.506</v>
      </c>
      <c r="G86" s="46">
        <v>242.667</v>
      </c>
      <c r="H86" s="46">
        <v>26.565000000000001</v>
      </c>
      <c r="I86" s="46">
        <v>22.164000000000001</v>
      </c>
    </row>
    <row r="87" spans="1:9" ht="13" x14ac:dyDescent="0.15">
      <c r="A87" s="46">
        <v>246</v>
      </c>
      <c r="B87" s="46">
        <v>11</v>
      </c>
      <c r="D87" s="46">
        <v>7.8949999999999996</v>
      </c>
      <c r="E87" s="46">
        <v>183.488</v>
      </c>
      <c r="F87" s="46">
        <v>142.21299999999999</v>
      </c>
      <c r="G87" s="46">
        <v>255</v>
      </c>
      <c r="H87" s="46">
        <v>-14.930999999999999</v>
      </c>
      <c r="I87" s="46">
        <v>21.981999999999999</v>
      </c>
    </row>
    <row r="88" spans="1:9" ht="13" x14ac:dyDescent="0.15">
      <c r="A88" s="46">
        <v>246</v>
      </c>
      <c r="B88" s="46">
        <v>12</v>
      </c>
      <c r="D88" s="46">
        <v>8.8970000000000002</v>
      </c>
      <c r="E88" s="46">
        <v>181.899</v>
      </c>
      <c r="F88" s="46">
        <v>147.571</v>
      </c>
      <c r="G88" s="46">
        <v>253.82900000000001</v>
      </c>
      <c r="H88" s="46">
        <v>1.637</v>
      </c>
      <c r="I88" s="46">
        <v>24.79</v>
      </c>
    </row>
    <row r="89" spans="1:9" ht="13" x14ac:dyDescent="0.15">
      <c r="A89" s="46">
        <v>246</v>
      </c>
      <c r="B89" s="46">
        <v>13</v>
      </c>
      <c r="D89" s="46">
        <v>8.1460000000000008</v>
      </c>
      <c r="E89" s="46">
        <v>182.14099999999999</v>
      </c>
      <c r="F89" s="46">
        <v>136.71899999999999</v>
      </c>
      <c r="G89" s="46">
        <v>255</v>
      </c>
      <c r="H89" s="46">
        <v>-133.727</v>
      </c>
      <c r="I89" s="46">
        <v>22.533999999999999</v>
      </c>
    </row>
    <row r="90" spans="1:9" ht="13" x14ac:dyDescent="0.15">
      <c r="A90" s="46">
        <v>246</v>
      </c>
      <c r="B90" s="46">
        <v>14</v>
      </c>
      <c r="D90" s="46">
        <v>7.6440000000000001</v>
      </c>
      <c r="E90" s="46">
        <v>183.37</v>
      </c>
      <c r="F90" s="46">
        <v>139</v>
      </c>
      <c r="G90" s="46">
        <v>255</v>
      </c>
      <c r="H90" s="46">
        <v>-1.909</v>
      </c>
      <c r="I90" s="46">
        <v>21.251999999999999</v>
      </c>
    </row>
    <row r="91" spans="1:9" ht="13" x14ac:dyDescent="0.15">
      <c r="A91" s="46">
        <v>246</v>
      </c>
      <c r="B91" s="46">
        <v>15</v>
      </c>
      <c r="D91" s="46">
        <v>7.6440000000000001</v>
      </c>
      <c r="E91" s="46">
        <v>175.65700000000001</v>
      </c>
      <c r="F91" s="46">
        <v>130.84</v>
      </c>
      <c r="G91" s="46">
        <v>255</v>
      </c>
      <c r="H91" s="46">
        <v>53.13</v>
      </c>
      <c r="I91" s="46">
        <v>21.24</v>
      </c>
    </row>
    <row r="92" spans="1:9" ht="13" x14ac:dyDescent="0.15">
      <c r="A92" s="46">
        <v>246</v>
      </c>
      <c r="B92" s="46">
        <v>16</v>
      </c>
      <c r="D92" s="46">
        <v>7.6440000000000001</v>
      </c>
      <c r="E92" s="46">
        <v>170.31700000000001</v>
      </c>
      <c r="F92" s="46">
        <v>125.023</v>
      </c>
      <c r="G92" s="46">
        <v>255</v>
      </c>
      <c r="H92" s="46">
        <v>-50.44</v>
      </c>
      <c r="I92" s="46">
        <v>21.122</v>
      </c>
    </row>
    <row r="93" spans="1:9" ht="13" x14ac:dyDescent="0.15">
      <c r="A93" s="46">
        <v>246</v>
      </c>
      <c r="B93" s="46">
        <v>17</v>
      </c>
      <c r="D93" s="46">
        <v>8.1460000000000008</v>
      </c>
      <c r="E93" s="46">
        <v>171.643</v>
      </c>
      <c r="F93" s="46">
        <v>128.852</v>
      </c>
      <c r="G93" s="46">
        <v>255</v>
      </c>
      <c r="H93" s="46">
        <v>48.814</v>
      </c>
      <c r="I93" s="46">
        <v>22.577999999999999</v>
      </c>
    </row>
    <row r="94" spans="1:9" ht="13" x14ac:dyDescent="0.15">
      <c r="A94" s="46">
        <v>246</v>
      </c>
      <c r="B94" s="46">
        <v>18</v>
      </c>
      <c r="D94" s="46">
        <v>7.6440000000000001</v>
      </c>
      <c r="E94" s="46">
        <v>170.37700000000001</v>
      </c>
      <c r="F94" s="46">
        <v>117</v>
      </c>
      <c r="G94" s="46">
        <v>255</v>
      </c>
      <c r="H94" s="46">
        <v>0</v>
      </c>
      <c r="I94" s="46">
        <v>21.24</v>
      </c>
    </row>
    <row r="95" spans="1:9" ht="13" x14ac:dyDescent="0.15">
      <c r="A95" s="46">
        <v>246</v>
      </c>
      <c r="B95" s="46">
        <v>19</v>
      </c>
      <c r="D95" s="46">
        <v>8.02</v>
      </c>
      <c r="E95" s="46">
        <v>174.37</v>
      </c>
      <c r="F95" s="46">
        <v>119.605</v>
      </c>
      <c r="G95" s="46">
        <v>255</v>
      </c>
      <c r="H95" s="46">
        <v>-59.348999999999997</v>
      </c>
      <c r="I95" s="46">
        <v>22.22</v>
      </c>
    </row>
    <row r="96" spans="1:9" ht="13" x14ac:dyDescent="0.15">
      <c r="A96" s="46">
        <v>246</v>
      </c>
      <c r="B96" s="46">
        <v>20</v>
      </c>
      <c r="C96" s="46" t="s">
        <v>65</v>
      </c>
      <c r="D96" s="46">
        <v>8.1790000000000003</v>
      </c>
      <c r="E96" s="46">
        <v>177.119</v>
      </c>
      <c r="F96" s="46">
        <v>129.38200000000001</v>
      </c>
      <c r="G96" s="46">
        <v>254.28899999999999</v>
      </c>
      <c r="H96" s="46">
        <v>-10.006</v>
      </c>
      <c r="I96" s="46">
        <v>22.734999999999999</v>
      </c>
    </row>
    <row r="97" spans="1:9" ht="13" x14ac:dyDescent="0.15">
      <c r="A97" s="46">
        <v>246</v>
      </c>
      <c r="B97" s="46">
        <v>21</v>
      </c>
      <c r="C97" s="46" t="s">
        <v>76</v>
      </c>
      <c r="D97" s="46">
        <v>0.49199999999999999</v>
      </c>
      <c r="E97" s="46">
        <v>4.3230000000000004</v>
      </c>
      <c r="F97" s="46">
        <v>8.9350000000000005</v>
      </c>
      <c r="G97" s="46">
        <v>2.827</v>
      </c>
      <c r="H97" s="46">
        <v>52.344000000000001</v>
      </c>
      <c r="I97" s="46">
        <v>1.3959999999999999</v>
      </c>
    </row>
    <row r="98" spans="1:9" ht="13" x14ac:dyDescent="0.15">
      <c r="A98" s="46">
        <v>246</v>
      </c>
      <c r="B98" s="46">
        <v>22</v>
      </c>
      <c r="C98" s="46" t="s">
        <v>66</v>
      </c>
      <c r="D98" s="46">
        <v>7.6440000000000001</v>
      </c>
      <c r="E98" s="46">
        <v>170.31700000000001</v>
      </c>
      <c r="F98" s="46">
        <v>115.95399999999999</v>
      </c>
      <c r="G98" s="46">
        <v>242.667</v>
      </c>
      <c r="H98" s="46">
        <v>-133.727</v>
      </c>
      <c r="I98" s="46">
        <v>21.122</v>
      </c>
    </row>
    <row r="99" spans="1:9" ht="13" x14ac:dyDescent="0.15">
      <c r="A99" s="46">
        <v>246</v>
      </c>
      <c r="B99" s="46">
        <v>23</v>
      </c>
      <c r="C99" s="46" t="s">
        <v>67</v>
      </c>
      <c r="D99" s="46">
        <v>9.1479999999999997</v>
      </c>
      <c r="E99" s="46">
        <v>183.488</v>
      </c>
      <c r="F99" s="46">
        <v>147.571</v>
      </c>
      <c r="G99" s="46">
        <v>255</v>
      </c>
      <c r="H99" s="46">
        <v>53.13</v>
      </c>
      <c r="I99" s="46">
        <v>25.576000000000001</v>
      </c>
    </row>
    <row r="101" spans="1:9" ht="13" x14ac:dyDescent="0.15">
      <c r="A101" s="46">
        <v>271</v>
      </c>
      <c r="B101" s="46">
        <v>1</v>
      </c>
      <c r="D101" s="46">
        <v>8.02</v>
      </c>
      <c r="E101" s="46">
        <v>185.52099999999999</v>
      </c>
      <c r="F101" s="46">
        <v>171.827</v>
      </c>
      <c r="G101" s="46">
        <v>217</v>
      </c>
      <c r="H101" s="46">
        <v>-52.765000000000001</v>
      </c>
      <c r="I101" s="46">
        <v>22.231999999999999</v>
      </c>
    </row>
    <row r="102" spans="1:9" ht="13" x14ac:dyDescent="0.15">
      <c r="A102" s="46">
        <v>271</v>
      </c>
      <c r="B102" s="46">
        <v>2</v>
      </c>
      <c r="D102" s="46">
        <v>6.8920000000000003</v>
      </c>
      <c r="E102" s="46">
        <v>179.29499999999999</v>
      </c>
      <c r="F102" s="46">
        <v>159.03299999999999</v>
      </c>
      <c r="G102" s="46">
        <v>200</v>
      </c>
      <c r="H102" s="46">
        <v>53.972999999999999</v>
      </c>
      <c r="I102" s="46">
        <v>19.260000000000002</v>
      </c>
    </row>
    <row r="103" spans="1:9" ht="13" x14ac:dyDescent="0.15">
      <c r="A103" s="46">
        <v>271</v>
      </c>
      <c r="B103" s="46">
        <v>3</v>
      </c>
      <c r="D103" s="46">
        <v>7.1429999999999998</v>
      </c>
      <c r="E103" s="46">
        <v>180.07</v>
      </c>
      <c r="F103" s="46">
        <v>148</v>
      </c>
      <c r="G103" s="46">
        <v>219</v>
      </c>
      <c r="H103" s="46">
        <v>0</v>
      </c>
      <c r="I103" s="46">
        <v>19.824000000000002</v>
      </c>
    </row>
    <row r="104" spans="1:9" ht="13" x14ac:dyDescent="0.15">
      <c r="A104" s="46">
        <v>271</v>
      </c>
      <c r="B104" s="46">
        <v>4</v>
      </c>
      <c r="D104" s="46">
        <v>7.8949999999999996</v>
      </c>
      <c r="E104" s="46">
        <v>180.572</v>
      </c>
      <c r="F104" s="46">
        <v>149.74199999999999</v>
      </c>
      <c r="G104" s="46">
        <v>210</v>
      </c>
      <c r="H104" s="46">
        <v>-91.847999999999999</v>
      </c>
      <c r="I104" s="46">
        <v>21.959</v>
      </c>
    </row>
    <row r="105" spans="1:9" ht="13" x14ac:dyDescent="0.15">
      <c r="A105" s="46">
        <v>271</v>
      </c>
      <c r="B105" s="46">
        <v>5</v>
      </c>
      <c r="D105" s="46">
        <v>7.0179999999999998</v>
      </c>
      <c r="E105" s="46">
        <v>175.04300000000001</v>
      </c>
      <c r="F105" s="46">
        <v>135.10400000000001</v>
      </c>
      <c r="G105" s="46">
        <v>220.446</v>
      </c>
      <c r="H105" s="46">
        <v>43.530999999999999</v>
      </c>
      <c r="I105" s="46">
        <v>19.530999999999999</v>
      </c>
    </row>
    <row r="106" spans="1:9" ht="13" x14ac:dyDescent="0.15">
      <c r="A106" s="46">
        <v>271</v>
      </c>
      <c r="B106" s="46">
        <v>6</v>
      </c>
      <c r="D106" s="46">
        <v>6.8920000000000003</v>
      </c>
      <c r="E106" s="46">
        <v>182.62299999999999</v>
      </c>
      <c r="F106" s="46">
        <v>145.078</v>
      </c>
      <c r="G106" s="46">
        <v>235.37</v>
      </c>
      <c r="H106" s="46">
        <v>-38.991</v>
      </c>
      <c r="I106" s="46">
        <v>19.129000000000001</v>
      </c>
    </row>
    <row r="107" spans="1:9" ht="13" x14ac:dyDescent="0.15">
      <c r="A107" s="46">
        <v>271</v>
      </c>
      <c r="B107" s="46">
        <v>7</v>
      </c>
      <c r="D107" s="46">
        <v>6.7670000000000003</v>
      </c>
      <c r="E107" s="46">
        <v>176.63900000000001</v>
      </c>
      <c r="F107" s="46">
        <v>124.70399999999999</v>
      </c>
      <c r="G107" s="46">
        <v>241.44200000000001</v>
      </c>
      <c r="H107" s="46">
        <v>52.695999999999998</v>
      </c>
      <c r="I107" s="46">
        <v>18.692</v>
      </c>
    </row>
    <row r="108" spans="1:9" ht="13" x14ac:dyDescent="0.15">
      <c r="A108" s="46">
        <v>271</v>
      </c>
      <c r="B108" s="46">
        <v>8</v>
      </c>
      <c r="D108" s="46">
        <v>6.8920000000000003</v>
      </c>
      <c r="E108" s="46">
        <v>174.29400000000001</v>
      </c>
      <c r="F108" s="46">
        <v>117.22199999999999</v>
      </c>
      <c r="G108" s="46">
        <v>251.815</v>
      </c>
      <c r="H108" s="46">
        <v>2.121</v>
      </c>
      <c r="I108" s="46">
        <v>19.129000000000001</v>
      </c>
    </row>
    <row r="109" spans="1:9" ht="13" x14ac:dyDescent="0.15">
      <c r="A109" s="46">
        <v>271</v>
      </c>
      <c r="B109" s="46">
        <v>9</v>
      </c>
      <c r="D109" s="46">
        <v>6.516</v>
      </c>
      <c r="E109" s="46">
        <v>194.82900000000001</v>
      </c>
      <c r="F109" s="46">
        <v>130.45599999999999</v>
      </c>
      <c r="G109" s="46">
        <v>255</v>
      </c>
      <c r="H109" s="46">
        <v>-51.34</v>
      </c>
      <c r="I109" s="46">
        <v>18.134</v>
      </c>
    </row>
    <row r="110" spans="1:9" ht="13" x14ac:dyDescent="0.15">
      <c r="A110" s="46">
        <v>271</v>
      </c>
      <c r="B110" s="46">
        <v>10</v>
      </c>
      <c r="D110" s="46">
        <v>6.8920000000000003</v>
      </c>
      <c r="E110" s="46">
        <v>169.55699999999999</v>
      </c>
      <c r="F110" s="46">
        <v>122.84099999999999</v>
      </c>
      <c r="G110" s="46">
        <v>255</v>
      </c>
      <c r="H110" s="46">
        <v>31.329000000000001</v>
      </c>
      <c r="I110" s="46">
        <v>19.062999999999999</v>
      </c>
    </row>
    <row r="111" spans="1:9" ht="13" x14ac:dyDescent="0.15">
      <c r="A111" s="46">
        <v>271</v>
      </c>
      <c r="B111" s="46">
        <v>11</v>
      </c>
      <c r="D111" s="46">
        <v>7.3940000000000001</v>
      </c>
      <c r="E111" s="46">
        <v>176.54</v>
      </c>
      <c r="F111" s="46">
        <v>120.60599999999999</v>
      </c>
      <c r="G111" s="46">
        <v>255</v>
      </c>
      <c r="H111" s="46">
        <v>-43.603000000000002</v>
      </c>
      <c r="I111" s="46">
        <v>20.532</v>
      </c>
    </row>
    <row r="112" spans="1:9" ht="13" x14ac:dyDescent="0.15">
      <c r="A112" s="46">
        <v>271</v>
      </c>
      <c r="B112" s="46">
        <v>12</v>
      </c>
      <c r="D112" s="46">
        <v>7.0179999999999998</v>
      </c>
      <c r="E112" s="46">
        <v>171.012</v>
      </c>
      <c r="F112" s="46">
        <v>122.664</v>
      </c>
      <c r="G112" s="46">
        <v>255</v>
      </c>
      <c r="H112" s="46">
        <v>49.399000000000001</v>
      </c>
      <c r="I112" s="46">
        <v>19.582000000000001</v>
      </c>
    </row>
    <row r="113" spans="1:9" ht="13" x14ac:dyDescent="0.15">
      <c r="A113" s="46">
        <v>271</v>
      </c>
      <c r="B113" s="46">
        <v>13</v>
      </c>
      <c r="D113" s="46">
        <v>7.1429999999999998</v>
      </c>
      <c r="E113" s="46">
        <v>170.51900000000001</v>
      </c>
      <c r="F113" s="46">
        <v>125.429</v>
      </c>
      <c r="G113" s="46">
        <v>255</v>
      </c>
      <c r="H113" s="46">
        <v>4.0860000000000003</v>
      </c>
      <c r="I113" s="46">
        <v>19.875</v>
      </c>
    </row>
    <row r="114" spans="1:9" ht="13" x14ac:dyDescent="0.15">
      <c r="A114" s="46">
        <v>271</v>
      </c>
      <c r="B114" s="46">
        <v>14</v>
      </c>
      <c r="D114" s="46">
        <v>7.5190000000000001</v>
      </c>
      <c r="E114" s="46">
        <v>179.892</v>
      </c>
      <c r="F114" s="46">
        <v>129.577</v>
      </c>
      <c r="G114" s="46">
        <v>255</v>
      </c>
      <c r="H114" s="46">
        <v>-45</v>
      </c>
      <c r="I114" s="46">
        <v>21.027000000000001</v>
      </c>
    </row>
    <row r="115" spans="1:9" ht="13" x14ac:dyDescent="0.15">
      <c r="A115" s="46">
        <v>271</v>
      </c>
      <c r="B115" s="46">
        <v>15</v>
      </c>
      <c r="D115" s="46">
        <v>6.14</v>
      </c>
      <c r="E115" s="46">
        <v>181.44900000000001</v>
      </c>
      <c r="F115" s="46">
        <v>159</v>
      </c>
      <c r="G115" s="46">
        <v>200</v>
      </c>
      <c r="H115" s="46">
        <v>-90</v>
      </c>
      <c r="I115" s="46">
        <v>16.992000000000001</v>
      </c>
    </row>
    <row r="116" spans="1:9" ht="13" x14ac:dyDescent="0.15">
      <c r="A116" s="46">
        <v>271</v>
      </c>
      <c r="B116" s="46">
        <v>16</v>
      </c>
      <c r="D116" s="46">
        <v>6.8920000000000003</v>
      </c>
      <c r="E116" s="46">
        <v>180.821</v>
      </c>
      <c r="F116" s="46">
        <v>159.34399999999999</v>
      </c>
      <c r="G116" s="46">
        <v>196.11799999999999</v>
      </c>
      <c r="H116" s="46">
        <v>-58.670999999999999</v>
      </c>
      <c r="I116" s="46">
        <v>19.062999999999999</v>
      </c>
    </row>
    <row r="117" spans="1:9" ht="13" x14ac:dyDescent="0.15">
      <c r="A117" s="46">
        <v>271</v>
      </c>
      <c r="B117" s="46">
        <v>17</v>
      </c>
      <c r="D117" s="46">
        <v>6.7670000000000003</v>
      </c>
      <c r="E117" s="46">
        <v>177.69800000000001</v>
      </c>
      <c r="F117" s="46">
        <v>146.50399999999999</v>
      </c>
      <c r="G117" s="46">
        <v>216.596</v>
      </c>
      <c r="H117" s="46">
        <v>55.713000000000001</v>
      </c>
      <c r="I117" s="46">
        <v>18.852</v>
      </c>
    </row>
    <row r="118" spans="1:9" ht="13" x14ac:dyDescent="0.15">
      <c r="A118" s="46">
        <v>271</v>
      </c>
      <c r="B118" s="46">
        <v>18</v>
      </c>
      <c r="D118" s="46">
        <v>7.0179999999999998</v>
      </c>
      <c r="E118" s="46">
        <v>175.04300000000001</v>
      </c>
      <c r="F118" s="46">
        <v>135.10400000000001</v>
      </c>
      <c r="G118" s="46">
        <v>220.446</v>
      </c>
      <c r="H118" s="46">
        <v>43.530999999999999</v>
      </c>
      <c r="I118" s="46">
        <v>19.530999999999999</v>
      </c>
    </row>
    <row r="119" spans="1:9" ht="13" x14ac:dyDescent="0.15">
      <c r="A119" s="46">
        <v>271</v>
      </c>
      <c r="B119" s="46">
        <v>19</v>
      </c>
      <c r="D119" s="46">
        <v>7.2679999999999998</v>
      </c>
      <c r="E119" s="46">
        <v>174.535</v>
      </c>
      <c r="F119" s="46">
        <v>134.053</v>
      </c>
      <c r="G119" s="46">
        <v>228.28100000000001</v>
      </c>
      <c r="H119" s="46">
        <v>47.862000000000002</v>
      </c>
      <c r="I119" s="46">
        <v>20.05</v>
      </c>
    </row>
    <row r="120" spans="1:9" ht="13" x14ac:dyDescent="0.15">
      <c r="A120" s="46">
        <v>271</v>
      </c>
      <c r="B120" s="46">
        <v>20</v>
      </c>
      <c r="D120" s="46">
        <v>7.2679999999999998</v>
      </c>
      <c r="E120" s="46">
        <v>180.066</v>
      </c>
      <c r="F120" s="46">
        <v>130.09</v>
      </c>
      <c r="G120" s="46">
        <v>249.59899999999999</v>
      </c>
      <c r="H120" s="46">
        <v>-45</v>
      </c>
      <c r="I120" s="46">
        <v>20.024999999999999</v>
      </c>
    </row>
    <row r="121" spans="1:9" ht="13" x14ac:dyDescent="0.15">
      <c r="A121" s="46">
        <v>271</v>
      </c>
      <c r="B121" s="46">
        <v>21</v>
      </c>
      <c r="C121" s="46" t="s">
        <v>65</v>
      </c>
      <c r="D121" s="46">
        <v>7.0679999999999996</v>
      </c>
      <c r="E121" s="46">
        <v>178.30099999999999</v>
      </c>
      <c r="F121" s="46">
        <v>138.31899999999999</v>
      </c>
      <c r="G121" s="46">
        <v>231.80600000000001</v>
      </c>
      <c r="H121" s="46">
        <v>-6.649</v>
      </c>
      <c r="I121" s="46">
        <v>19.623999999999999</v>
      </c>
    </row>
    <row r="122" spans="1:9" ht="13" x14ac:dyDescent="0.15">
      <c r="A122" s="46">
        <v>271</v>
      </c>
      <c r="B122" s="46">
        <v>22</v>
      </c>
      <c r="C122" s="46" t="s">
        <v>76</v>
      </c>
      <c r="D122" s="46">
        <v>0.42899999999999999</v>
      </c>
      <c r="E122" s="46">
        <v>5.726</v>
      </c>
      <c r="F122" s="46">
        <v>15.557</v>
      </c>
      <c r="G122" s="46">
        <v>21.408000000000001</v>
      </c>
      <c r="H122" s="46">
        <v>51.454000000000001</v>
      </c>
      <c r="I122" s="46">
        <v>1.2</v>
      </c>
    </row>
    <row r="123" spans="1:9" ht="13" x14ac:dyDescent="0.15">
      <c r="A123" s="46">
        <v>271</v>
      </c>
      <c r="B123" s="46">
        <v>23</v>
      </c>
      <c r="C123" s="46" t="s">
        <v>66</v>
      </c>
      <c r="D123" s="46">
        <v>6.14</v>
      </c>
      <c r="E123" s="46">
        <v>169.55699999999999</v>
      </c>
      <c r="F123" s="46">
        <v>117.22199999999999</v>
      </c>
      <c r="G123" s="46">
        <v>196.11799999999999</v>
      </c>
      <c r="H123" s="46">
        <v>-91.847999999999999</v>
      </c>
      <c r="I123" s="46">
        <v>16.992000000000001</v>
      </c>
    </row>
    <row r="124" spans="1:9" ht="13" x14ac:dyDescent="0.15">
      <c r="A124" s="46">
        <v>271</v>
      </c>
      <c r="B124" s="46">
        <v>24</v>
      </c>
      <c r="C124" s="46" t="s">
        <v>67</v>
      </c>
      <c r="D124" s="46">
        <v>8.02</v>
      </c>
      <c r="E124" s="46">
        <v>194.82900000000001</v>
      </c>
      <c r="F124" s="46">
        <v>171.827</v>
      </c>
      <c r="G124" s="46">
        <v>255</v>
      </c>
      <c r="H124" s="46">
        <v>55.713000000000001</v>
      </c>
      <c r="I124" s="46">
        <v>22.231999999999999</v>
      </c>
    </row>
    <row r="126" spans="1:9" ht="13" x14ac:dyDescent="0.15">
      <c r="A126" s="46">
        <v>369</v>
      </c>
      <c r="B126" s="46">
        <v>1</v>
      </c>
      <c r="D126" s="46">
        <v>6.391</v>
      </c>
      <c r="E126" s="46">
        <v>180.04499999999999</v>
      </c>
      <c r="F126" s="46">
        <v>152.01900000000001</v>
      </c>
      <c r="G126" s="46">
        <v>211.61600000000001</v>
      </c>
      <c r="H126" s="46">
        <v>43.363</v>
      </c>
      <c r="I126" s="46">
        <v>17.529</v>
      </c>
    </row>
    <row r="127" spans="1:9" ht="13" x14ac:dyDescent="0.15">
      <c r="A127" s="46">
        <v>369</v>
      </c>
      <c r="B127" s="46">
        <v>2</v>
      </c>
      <c r="D127" s="46">
        <v>6.516</v>
      </c>
      <c r="E127" s="46">
        <v>180.14699999999999</v>
      </c>
      <c r="F127" s="46">
        <v>153.928</v>
      </c>
      <c r="G127" s="46">
        <v>219.30099999999999</v>
      </c>
      <c r="H127" s="46">
        <v>48.18</v>
      </c>
      <c r="I127" s="46">
        <v>18.050999999999998</v>
      </c>
    </row>
    <row r="128" spans="1:9" ht="13" x14ac:dyDescent="0.15">
      <c r="A128" s="46">
        <v>369</v>
      </c>
      <c r="B128" s="46">
        <v>3</v>
      </c>
      <c r="D128" s="46">
        <v>6.8920000000000003</v>
      </c>
      <c r="E128" s="46">
        <v>186.827</v>
      </c>
      <c r="F128" s="46">
        <v>150.97300000000001</v>
      </c>
      <c r="G128" s="46">
        <v>226.309</v>
      </c>
      <c r="H128" s="46">
        <v>-45</v>
      </c>
      <c r="I128" s="46">
        <v>19.024000000000001</v>
      </c>
    </row>
    <row r="129" spans="1:9" ht="13" x14ac:dyDescent="0.15">
      <c r="A129" s="46">
        <v>369</v>
      </c>
      <c r="B129" s="46">
        <v>4</v>
      </c>
      <c r="D129" s="46">
        <v>6.391</v>
      </c>
      <c r="E129" s="46">
        <v>180.32499999999999</v>
      </c>
      <c r="F129" s="46">
        <v>146</v>
      </c>
      <c r="G129" s="46">
        <v>226.64</v>
      </c>
      <c r="H129" s="46">
        <v>53.13</v>
      </c>
      <c r="I129" s="46">
        <v>17.7</v>
      </c>
    </row>
    <row r="130" spans="1:9" ht="13" x14ac:dyDescent="0.15">
      <c r="A130" s="46">
        <v>369</v>
      </c>
      <c r="B130" s="46">
        <v>5</v>
      </c>
      <c r="D130" s="46">
        <v>6.14</v>
      </c>
      <c r="E130" s="46">
        <v>190.816</v>
      </c>
      <c r="F130" s="46">
        <v>143</v>
      </c>
      <c r="G130" s="46">
        <v>233.917</v>
      </c>
      <c r="H130" s="46">
        <v>-51.71</v>
      </c>
      <c r="I130" s="46">
        <v>17.138999999999999</v>
      </c>
    </row>
    <row r="131" spans="1:9" ht="13" x14ac:dyDescent="0.15">
      <c r="A131" s="46">
        <v>369</v>
      </c>
      <c r="B131" s="46">
        <v>6</v>
      </c>
      <c r="D131" s="46">
        <v>5.3890000000000002</v>
      </c>
      <c r="E131" s="46">
        <v>178.12799999999999</v>
      </c>
      <c r="F131" s="46">
        <v>134.143</v>
      </c>
      <c r="G131" s="46">
        <v>226.571</v>
      </c>
      <c r="H131" s="46">
        <v>2.726</v>
      </c>
      <c r="I131" s="46">
        <v>14.885</v>
      </c>
    </row>
    <row r="132" spans="1:9" ht="13" x14ac:dyDescent="0.15">
      <c r="A132" s="46">
        <v>369</v>
      </c>
      <c r="B132" s="46">
        <v>7</v>
      </c>
      <c r="D132" s="46">
        <v>6.266</v>
      </c>
      <c r="E132" s="46">
        <v>187.905</v>
      </c>
      <c r="F132" s="46">
        <v>142</v>
      </c>
      <c r="G132" s="46">
        <v>227</v>
      </c>
      <c r="H132" s="46">
        <v>-80.537999999999997</v>
      </c>
      <c r="I132" s="46">
        <v>17.225999999999999</v>
      </c>
    </row>
    <row r="133" spans="1:9" ht="13" x14ac:dyDescent="0.15">
      <c r="A133" s="46">
        <v>369</v>
      </c>
      <c r="B133" s="46">
        <v>8</v>
      </c>
      <c r="D133" s="46">
        <v>5.6390000000000002</v>
      </c>
      <c r="E133" s="46">
        <v>178.2</v>
      </c>
      <c r="F133" s="46">
        <v>120</v>
      </c>
      <c r="G133" s="46">
        <v>236</v>
      </c>
      <c r="H133" s="46">
        <v>0</v>
      </c>
      <c r="I133" s="46">
        <v>15.576000000000001</v>
      </c>
    </row>
    <row r="134" spans="1:9" ht="13" x14ac:dyDescent="0.15">
      <c r="A134" s="46">
        <v>369</v>
      </c>
      <c r="B134" s="46">
        <v>9</v>
      </c>
      <c r="D134" s="46">
        <v>6.391</v>
      </c>
      <c r="E134" s="46">
        <v>180.471</v>
      </c>
      <c r="F134" s="46">
        <v>133</v>
      </c>
      <c r="G134" s="46">
        <v>231</v>
      </c>
      <c r="H134" s="46">
        <v>-90</v>
      </c>
      <c r="I134" s="46">
        <v>17.7</v>
      </c>
    </row>
    <row r="135" spans="1:9" ht="13" x14ac:dyDescent="0.15">
      <c r="A135" s="46">
        <v>369</v>
      </c>
      <c r="B135" s="46">
        <v>10</v>
      </c>
      <c r="D135" s="46">
        <v>6.391</v>
      </c>
      <c r="E135" s="46">
        <v>171.48</v>
      </c>
      <c r="F135" s="46">
        <v>128.19</v>
      </c>
      <c r="G135" s="46">
        <v>242.86699999999999</v>
      </c>
      <c r="H135" s="46">
        <v>46.637</v>
      </c>
      <c r="I135" s="46">
        <v>17.529</v>
      </c>
    </row>
    <row r="136" spans="1:9" ht="13" x14ac:dyDescent="0.15">
      <c r="A136" s="46">
        <v>369</v>
      </c>
      <c r="B136" s="46">
        <v>11</v>
      </c>
      <c r="D136" s="46">
        <v>6.391</v>
      </c>
      <c r="E136" s="46">
        <v>184.42599999999999</v>
      </c>
      <c r="F136" s="46">
        <v>125</v>
      </c>
      <c r="G136" s="46">
        <v>248.55199999999999</v>
      </c>
      <c r="H136" s="46">
        <v>-43.363</v>
      </c>
      <c r="I136" s="46">
        <v>17.529</v>
      </c>
    </row>
    <row r="137" spans="1:9" ht="13" x14ac:dyDescent="0.15">
      <c r="A137" s="46">
        <v>369</v>
      </c>
      <c r="B137" s="46">
        <v>12</v>
      </c>
      <c r="D137" s="46">
        <v>6.391</v>
      </c>
      <c r="E137" s="46">
        <v>172.97300000000001</v>
      </c>
      <c r="F137" s="46">
        <v>126.416</v>
      </c>
      <c r="G137" s="46">
        <v>247</v>
      </c>
      <c r="H137" s="46">
        <v>46.637</v>
      </c>
      <c r="I137" s="46">
        <v>17.529</v>
      </c>
    </row>
    <row r="138" spans="1:9" ht="13" x14ac:dyDescent="0.15">
      <c r="A138" s="46">
        <v>369</v>
      </c>
      <c r="B138" s="46">
        <v>13</v>
      </c>
      <c r="D138" s="46">
        <v>6.6420000000000003</v>
      </c>
      <c r="E138" s="46">
        <v>181.393</v>
      </c>
      <c r="F138" s="46">
        <v>127.26300000000001</v>
      </c>
      <c r="G138" s="46">
        <v>254.67500000000001</v>
      </c>
      <c r="H138" s="46">
        <v>-54.462000000000003</v>
      </c>
      <c r="I138" s="46">
        <v>18.271000000000001</v>
      </c>
    </row>
    <row r="139" spans="1:9" ht="13" x14ac:dyDescent="0.15">
      <c r="A139" s="46">
        <v>369</v>
      </c>
      <c r="B139" s="46">
        <v>14</v>
      </c>
      <c r="D139" s="46">
        <v>6.14</v>
      </c>
      <c r="E139" s="46">
        <v>170.52500000000001</v>
      </c>
      <c r="F139" s="46">
        <v>118.333</v>
      </c>
      <c r="G139" s="46">
        <v>255</v>
      </c>
      <c r="H139" s="46">
        <v>51.71</v>
      </c>
      <c r="I139" s="46">
        <v>17.138999999999999</v>
      </c>
    </row>
    <row r="140" spans="1:9" ht="13" x14ac:dyDescent="0.15">
      <c r="A140" s="46">
        <v>369</v>
      </c>
      <c r="B140" s="46">
        <v>15</v>
      </c>
      <c r="D140" s="46">
        <v>6.391</v>
      </c>
      <c r="E140" s="46">
        <v>182.81100000000001</v>
      </c>
      <c r="F140" s="46">
        <v>127.678</v>
      </c>
      <c r="G140" s="46">
        <v>255</v>
      </c>
      <c r="H140" s="46">
        <v>-46.637</v>
      </c>
      <c r="I140" s="46">
        <v>17.529</v>
      </c>
    </row>
    <row r="141" spans="1:9" ht="13" x14ac:dyDescent="0.15">
      <c r="A141" s="46">
        <v>369</v>
      </c>
      <c r="B141" s="46">
        <v>16</v>
      </c>
      <c r="D141" s="46">
        <v>6.391</v>
      </c>
      <c r="E141" s="46">
        <v>172.976</v>
      </c>
      <c r="F141" s="46">
        <v>126.373</v>
      </c>
      <c r="G141" s="46">
        <v>255</v>
      </c>
      <c r="H141" s="46">
        <v>43.363</v>
      </c>
      <c r="I141" s="46">
        <v>17.529</v>
      </c>
    </row>
    <row r="142" spans="1:9" ht="13" x14ac:dyDescent="0.15">
      <c r="A142" s="46">
        <v>369</v>
      </c>
      <c r="B142" s="46">
        <v>17</v>
      </c>
      <c r="D142" s="46">
        <v>6.6420000000000003</v>
      </c>
      <c r="E142" s="46">
        <v>177.19800000000001</v>
      </c>
      <c r="F142" s="46">
        <v>130.53800000000001</v>
      </c>
      <c r="G142" s="46">
        <v>255</v>
      </c>
      <c r="H142" s="46">
        <v>-43.451999999999998</v>
      </c>
      <c r="I142" s="46">
        <v>18.53</v>
      </c>
    </row>
    <row r="143" spans="1:9" ht="13" x14ac:dyDescent="0.15">
      <c r="A143" s="46">
        <v>369</v>
      </c>
      <c r="B143" s="46">
        <v>18</v>
      </c>
      <c r="D143" s="46">
        <v>6.14</v>
      </c>
      <c r="E143" s="46">
        <v>178.55099999999999</v>
      </c>
      <c r="F143" s="46">
        <v>121.583</v>
      </c>
      <c r="G143" s="46">
        <v>255</v>
      </c>
      <c r="H143" s="46">
        <v>-4.7640000000000002</v>
      </c>
      <c r="I143" s="46">
        <v>17.050999999999998</v>
      </c>
    </row>
    <row r="144" spans="1:9" ht="13" x14ac:dyDescent="0.15">
      <c r="A144" s="46">
        <v>369</v>
      </c>
      <c r="B144" s="46">
        <v>19</v>
      </c>
      <c r="D144" s="46">
        <v>6.0149999999999997</v>
      </c>
      <c r="E144" s="46">
        <v>175.52600000000001</v>
      </c>
      <c r="F144" s="46">
        <v>125.08199999999999</v>
      </c>
      <c r="G144" s="46">
        <v>255</v>
      </c>
      <c r="H144" s="46">
        <v>50.194000000000003</v>
      </c>
      <c r="I144" s="46">
        <v>16.588999999999999</v>
      </c>
    </row>
    <row r="145" spans="1:9" ht="13" x14ac:dyDescent="0.15">
      <c r="A145" s="46">
        <v>369</v>
      </c>
      <c r="B145" s="46">
        <v>20</v>
      </c>
      <c r="C145" s="46" t="s">
        <v>65</v>
      </c>
      <c r="D145" s="46">
        <v>6.2919999999999998</v>
      </c>
      <c r="E145" s="46">
        <v>179.512</v>
      </c>
      <c r="F145" s="46">
        <v>133.238</v>
      </c>
      <c r="G145" s="46">
        <v>240.07599999999999</v>
      </c>
      <c r="H145" s="46">
        <v>-3.8940000000000001</v>
      </c>
      <c r="I145" s="46">
        <v>17.370999999999999</v>
      </c>
    </row>
    <row r="146" spans="1:9" ht="13" x14ac:dyDescent="0.15">
      <c r="A146" s="46">
        <v>369</v>
      </c>
      <c r="B146" s="46">
        <v>21</v>
      </c>
      <c r="C146" s="46" t="s">
        <v>76</v>
      </c>
      <c r="D146" s="46">
        <v>0.34300000000000003</v>
      </c>
      <c r="E146" s="46">
        <v>5.5229999999999997</v>
      </c>
      <c r="F146" s="46">
        <v>11.284000000000001</v>
      </c>
      <c r="G146" s="46">
        <v>14.489000000000001</v>
      </c>
      <c r="H146" s="46">
        <v>50.764000000000003</v>
      </c>
      <c r="I146" s="46">
        <v>0.94199999999999995</v>
      </c>
    </row>
    <row r="147" spans="1:9" ht="13" x14ac:dyDescent="0.15">
      <c r="A147" s="46">
        <v>369</v>
      </c>
      <c r="B147" s="46">
        <v>22</v>
      </c>
      <c r="C147" s="46" t="s">
        <v>66</v>
      </c>
      <c r="D147" s="46">
        <v>5.3890000000000002</v>
      </c>
      <c r="E147" s="46">
        <v>170.52500000000001</v>
      </c>
      <c r="F147" s="46">
        <v>118.333</v>
      </c>
      <c r="G147" s="46">
        <v>211.61600000000001</v>
      </c>
      <c r="H147" s="46">
        <v>-90</v>
      </c>
      <c r="I147" s="46">
        <v>14.885</v>
      </c>
    </row>
    <row r="148" spans="1:9" ht="13" x14ac:dyDescent="0.15">
      <c r="A148" s="46">
        <v>369</v>
      </c>
      <c r="B148" s="46">
        <v>23</v>
      </c>
      <c r="C148" s="46" t="s">
        <v>67</v>
      </c>
      <c r="D148" s="46">
        <v>6.8920000000000003</v>
      </c>
      <c r="E148" s="46">
        <v>190.816</v>
      </c>
      <c r="F148" s="46">
        <v>153.928</v>
      </c>
      <c r="G148" s="46">
        <v>255</v>
      </c>
      <c r="H148" s="46">
        <v>53.13</v>
      </c>
      <c r="I148" s="46">
        <v>19.024000000000001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46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46">
        <v>1</v>
      </c>
      <c r="C1" s="46">
        <v>66333</v>
      </c>
      <c r="D1" s="46">
        <v>75.424000000000007</v>
      </c>
      <c r="E1" s="46">
        <v>15</v>
      </c>
      <c r="F1" s="46">
        <v>255</v>
      </c>
      <c r="G1" s="46">
        <v>67.468000000000004</v>
      </c>
      <c r="H1" s="46">
        <v>1073.0840000000001</v>
      </c>
    </row>
    <row r="2" spans="1:8" ht="15.75" customHeight="1" x14ac:dyDescent="0.15">
      <c r="A2" s="46">
        <v>2</v>
      </c>
      <c r="C2" s="46">
        <v>57172</v>
      </c>
      <c r="D2" s="46">
        <v>70.534999999999997</v>
      </c>
      <c r="E2" s="46">
        <v>11</v>
      </c>
      <c r="F2" s="46">
        <v>255</v>
      </c>
      <c r="G2" s="46">
        <v>66.483000000000004</v>
      </c>
      <c r="H2" s="46">
        <v>1073.0840000000001</v>
      </c>
    </row>
    <row r="3" spans="1:8" ht="15.75" customHeight="1" x14ac:dyDescent="0.15">
      <c r="A3" s="46">
        <v>3</v>
      </c>
      <c r="C3" s="46">
        <v>17824</v>
      </c>
      <c r="D3" s="46">
        <v>58.805</v>
      </c>
      <c r="E3" s="46">
        <v>10</v>
      </c>
      <c r="F3" s="46">
        <v>255</v>
      </c>
      <c r="G3" s="46">
        <v>66.007999999999996</v>
      </c>
      <c r="H3" s="46">
        <v>270</v>
      </c>
    </row>
    <row r="4" spans="1:8" ht="15.75" customHeight="1" x14ac:dyDescent="0.15">
      <c r="A4" s="46">
        <v>4</v>
      </c>
      <c r="C4" s="46">
        <v>18248</v>
      </c>
      <c r="D4" s="46">
        <v>64.632000000000005</v>
      </c>
      <c r="E4" s="46">
        <v>10</v>
      </c>
      <c r="F4" s="46">
        <v>255</v>
      </c>
      <c r="G4" s="46">
        <v>67.543000000000006</v>
      </c>
      <c r="H4" s="46">
        <v>270</v>
      </c>
    </row>
    <row r="5" spans="1:8" ht="15.75" customHeight="1" x14ac:dyDescent="0.15">
      <c r="A5" s="46">
        <v>5</v>
      </c>
      <c r="C5" s="46">
        <v>18100</v>
      </c>
      <c r="D5" s="46">
        <v>65.769000000000005</v>
      </c>
      <c r="E5" s="46">
        <v>8</v>
      </c>
      <c r="F5" s="46">
        <v>255</v>
      </c>
      <c r="G5" s="46">
        <v>67.268000000000001</v>
      </c>
      <c r="H5" s="46">
        <v>270</v>
      </c>
    </row>
    <row r="6" spans="1:8" ht="15.75" customHeight="1" x14ac:dyDescent="0.15">
      <c r="A6" s="46">
        <v>6</v>
      </c>
      <c r="C6" s="46">
        <v>18421</v>
      </c>
      <c r="D6" s="46">
        <v>57.122</v>
      </c>
      <c r="E6" s="46">
        <v>9</v>
      </c>
      <c r="F6" s="46">
        <v>249</v>
      </c>
      <c r="G6" s="46">
        <v>68.117999999999995</v>
      </c>
      <c r="H6" s="46">
        <v>270</v>
      </c>
    </row>
    <row r="7" spans="1:8" ht="15.75" customHeight="1" x14ac:dyDescent="0.15">
      <c r="A7" s="46">
        <v>7</v>
      </c>
      <c r="C7" s="46">
        <v>18292</v>
      </c>
      <c r="D7" s="46">
        <v>64.13</v>
      </c>
      <c r="E7" s="46">
        <v>16</v>
      </c>
      <c r="F7" s="46">
        <v>94</v>
      </c>
      <c r="G7" s="46">
        <v>67.623999999999995</v>
      </c>
      <c r="H7" s="46">
        <v>270</v>
      </c>
    </row>
    <row r="8" spans="1:8" ht="15.75" customHeight="1" x14ac:dyDescent="0.15">
      <c r="A8" s="46">
        <v>8</v>
      </c>
      <c r="C8" s="46">
        <v>18942</v>
      </c>
      <c r="D8" s="46">
        <v>66.132000000000005</v>
      </c>
      <c r="E8" s="46">
        <v>11</v>
      </c>
      <c r="F8" s="46">
        <v>158</v>
      </c>
      <c r="G8" s="46">
        <v>70.433999999999997</v>
      </c>
      <c r="H8" s="46">
        <v>270</v>
      </c>
    </row>
    <row r="9" spans="1:8" ht="15.75" customHeight="1" x14ac:dyDescent="0.15">
      <c r="A9" s="46">
        <v>9</v>
      </c>
      <c r="C9" s="46">
        <v>19066</v>
      </c>
      <c r="D9" s="46">
        <v>59.176000000000002</v>
      </c>
      <c r="E9" s="46">
        <v>18</v>
      </c>
      <c r="F9" s="46">
        <v>94</v>
      </c>
      <c r="G9" s="46">
        <v>70.575999999999993</v>
      </c>
      <c r="H9" s="46">
        <v>270</v>
      </c>
    </row>
    <row r="10" spans="1:8" ht="15.75" customHeight="1" x14ac:dyDescent="0.15">
      <c r="A10" s="46">
        <v>10</v>
      </c>
      <c r="C10" s="46">
        <v>18147</v>
      </c>
      <c r="D10" s="46">
        <v>65.822999999999993</v>
      </c>
      <c r="E10" s="46">
        <v>10</v>
      </c>
      <c r="F10" s="46">
        <v>255</v>
      </c>
      <c r="G10" s="46">
        <v>67.007000000000005</v>
      </c>
      <c r="H10" s="46">
        <v>270</v>
      </c>
    </row>
    <row r="11" spans="1:8" ht="15.75" customHeight="1" x14ac:dyDescent="0.15">
      <c r="A11" s="46">
        <v>11</v>
      </c>
      <c r="C11" s="46">
        <v>16886</v>
      </c>
      <c r="D11" s="46">
        <v>65.12</v>
      </c>
      <c r="E11" s="46">
        <v>8</v>
      </c>
      <c r="F11" s="46">
        <v>255</v>
      </c>
      <c r="G11" s="46">
        <v>62.37</v>
      </c>
      <c r="H11" s="46">
        <v>270</v>
      </c>
    </row>
    <row r="12" spans="1:8" ht="15.75" customHeight="1" x14ac:dyDescent="0.15">
      <c r="A12" s="46">
        <v>12</v>
      </c>
      <c r="C12" s="46">
        <v>17583</v>
      </c>
      <c r="D12" s="46">
        <v>65.406000000000006</v>
      </c>
      <c r="E12" s="46">
        <v>10</v>
      </c>
      <c r="F12" s="46">
        <v>255</v>
      </c>
      <c r="G12" s="46">
        <v>65.069000000000003</v>
      </c>
      <c r="H12" s="46">
        <v>270</v>
      </c>
    </row>
    <row r="13" spans="1:8" ht="15.75" customHeight="1" x14ac:dyDescent="0.15">
      <c r="A13" s="46">
        <v>13</v>
      </c>
      <c r="C13" s="46">
        <v>17933</v>
      </c>
      <c r="D13" s="46">
        <v>72.087000000000003</v>
      </c>
      <c r="E13" s="46">
        <v>10</v>
      </c>
      <c r="F13" s="46">
        <v>255</v>
      </c>
      <c r="G13" s="46">
        <v>66.510000000000005</v>
      </c>
      <c r="H13" s="46">
        <v>270</v>
      </c>
    </row>
    <row r="14" spans="1:8" ht="15.75" customHeight="1" x14ac:dyDescent="0.15">
      <c r="A14" s="46">
        <v>14</v>
      </c>
      <c r="C14" s="46">
        <v>17832</v>
      </c>
      <c r="D14" s="46">
        <v>71.921999999999997</v>
      </c>
      <c r="E14" s="46">
        <v>11</v>
      </c>
      <c r="F14" s="46">
        <v>255</v>
      </c>
      <c r="G14" s="46">
        <v>65.811000000000007</v>
      </c>
      <c r="H14" s="46">
        <v>270</v>
      </c>
    </row>
    <row r="15" spans="1:8" ht="15.75" customHeight="1" x14ac:dyDescent="0.15">
      <c r="A15" s="46">
        <v>15</v>
      </c>
      <c r="C15" s="46">
        <v>17418</v>
      </c>
      <c r="D15" s="46">
        <v>59.290999999999997</v>
      </c>
      <c r="E15" s="46">
        <v>11</v>
      </c>
      <c r="F15" s="46">
        <v>255</v>
      </c>
      <c r="G15" s="46">
        <v>64.680000000000007</v>
      </c>
      <c r="H15" s="46">
        <v>270</v>
      </c>
    </row>
    <row r="16" spans="1:8" ht="15.75" customHeight="1" x14ac:dyDescent="0.15">
      <c r="A16" s="46">
        <v>16</v>
      </c>
      <c r="C16" s="46">
        <v>17022</v>
      </c>
      <c r="D16" s="46">
        <v>71.622</v>
      </c>
      <c r="E16" s="46">
        <v>11</v>
      </c>
      <c r="F16" s="46">
        <v>255</v>
      </c>
      <c r="G16" s="46">
        <v>62.680999999999997</v>
      </c>
      <c r="H16" s="46">
        <v>270</v>
      </c>
    </row>
    <row r="17" spans="1:8" ht="15.75" customHeight="1" x14ac:dyDescent="0.15">
      <c r="A17" s="46">
        <v>17</v>
      </c>
      <c r="C17" s="46">
        <v>18568</v>
      </c>
      <c r="D17" s="46">
        <v>64.521000000000001</v>
      </c>
      <c r="E17" s="46">
        <v>13</v>
      </c>
      <c r="F17" s="46">
        <v>231</v>
      </c>
      <c r="G17" s="46">
        <v>68.927999999999997</v>
      </c>
      <c r="H17" s="46">
        <v>270</v>
      </c>
    </row>
    <row r="18" spans="1:8" ht="15.75" customHeight="1" x14ac:dyDescent="0.15">
      <c r="A18" s="46">
        <v>18</v>
      </c>
      <c r="C18" s="46">
        <v>18106</v>
      </c>
      <c r="D18" s="46">
        <v>58.526000000000003</v>
      </c>
      <c r="E18" s="46">
        <v>10</v>
      </c>
      <c r="F18" s="46">
        <v>255</v>
      </c>
      <c r="G18" s="46">
        <v>66.697000000000003</v>
      </c>
      <c r="H18" s="46">
        <v>270</v>
      </c>
    </row>
    <row r="19" spans="1:8" ht="15.75" customHeight="1" x14ac:dyDescent="0.15">
      <c r="A19" s="46">
        <v>19</v>
      </c>
      <c r="C19" s="46">
        <v>17319</v>
      </c>
      <c r="D19" s="46">
        <v>73.132000000000005</v>
      </c>
      <c r="E19" s="46">
        <v>11</v>
      </c>
      <c r="F19" s="46">
        <v>255</v>
      </c>
      <c r="G19" s="46">
        <v>64.141999999999996</v>
      </c>
      <c r="H19" s="46">
        <v>270</v>
      </c>
    </row>
    <row r="20" spans="1:8" ht="15.75" customHeight="1" x14ac:dyDescent="0.15">
      <c r="A20" s="46">
        <v>20</v>
      </c>
      <c r="B20" s="46" t="s">
        <v>65</v>
      </c>
      <c r="C20" s="46">
        <v>22590.105</v>
      </c>
      <c r="D20" s="46">
        <v>65.745999999999995</v>
      </c>
      <c r="E20" s="46">
        <v>11.211</v>
      </c>
      <c r="F20" s="46">
        <v>231.36799999999999</v>
      </c>
      <c r="G20" s="46">
        <v>66.600999999999999</v>
      </c>
      <c r="H20" s="46">
        <v>354.53500000000003</v>
      </c>
    </row>
    <row r="21" spans="1:8" ht="15.75" customHeight="1" x14ac:dyDescent="0.15">
      <c r="A21" s="46">
        <v>21</v>
      </c>
      <c r="B21" s="46" t="s">
        <v>76</v>
      </c>
      <c r="C21" s="46">
        <v>13896.768</v>
      </c>
      <c r="D21" s="46">
        <v>5.5259999999999998</v>
      </c>
      <c r="E21" s="46">
        <v>2.5939999999999999</v>
      </c>
      <c r="F21" s="46">
        <v>53.360999999999997</v>
      </c>
      <c r="G21" s="46">
        <v>2.2090000000000001</v>
      </c>
      <c r="H21" s="46">
        <v>253.214</v>
      </c>
    </row>
    <row r="22" spans="1:8" ht="15.75" customHeight="1" x14ac:dyDescent="0.15">
      <c r="A22" s="46">
        <v>22</v>
      </c>
      <c r="B22" s="46" t="s">
        <v>66</v>
      </c>
      <c r="C22" s="46">
        <v>16886</v>
      </c>
      <c r="D22" s="46">
        <v>57.122</v>
      </c>
      <c r="E22" s="46">
        <v>8</v>
      </c>
      <c r="F22" s="46">
        <v>94</v>
      </c>
      <c r="G22" s="46">
        <v>62.37</v>
      </c>
      <c r="H22" s="46">
        <v>270</v>
      </c>
    </row>
    <row r="23" spans="1:8" ht="15.75" customHeight="1" x14ac:dyDescent="0.15">
      <c r="A23" s="46">
        <v>23</v>
      </c>
      <c r="B23" s="46" t="s">
        <v>67</v>
      </c>
      <c r="C23" s="46">
        <v>66333</v>
      </c>
      <c r="D23" s="46">
        <v>75.424000000000007</v>
      </c>
      <c r="E23" s="46">
        <v>18</v>
      </c>
      <c r="F23" s="46">
        <v>255</v>
      </c>
      <c r="G23" s="46">
        <v>70.575999999999993</v>
      </c>
      <c r="H23" s="46">
        <v>1073.0840000000001</v>
      </c>
    </row>
    <row r="25" spans="1:8" ht="15.75" customHeight="1" x14ac:dyDescent="0.15">
      <c r="A25" s="46" t="s">
        <v>126</v>
      </c>
    </row>
    <row r="26" spans="1:8" ht="15.75" customHeight="1" x14ac:dyDescent="0.15">
      <c r="A26" s="46" t="s">
        <v>127</v>
      </c>
    </row>
    <row r="28" spans="1:8" ht="15.75" customHeight="1" x14ac:dyDescent="0.15">
      <c r="A28" s="46">
        <v>1</v>
      </c>
      <c r="C28" s="46">
        <v>7330</v>
      </c>
      <c r="D28" s="46">
        <v>61.219000000000001</v>
      </c>
      <c r="E28" s="46">
        <v>10</v>
      </c>
      <c r="F28" s="46">
        <v>255</v>
      </c>
      <c r="G28" s="46">
        <v>112.79300000000001</v>
      </c>
      <c r="H28" s="46">
        <v>65.451999999999998</v>
      </c>
    </row>
    <row r="29" spans="1:8" ht="15.75" customHeight="1" x14ac:dyDescent="0.15">
      <c r="A29" s="46">
        <v>2</v>
      </c>
      <c r="C29" s="46">
        <v>7221</v>
      </c>
      <c r="D29" s="46">
        <v>61.698999999999998</v>
      </c>
      <c r="E29" s="46">
        <v>11</v>
      </c>
      <c r="F29" s="46">
        <v>255</v>
      </c>
      <c r="G29" s="46">
        <v>110.479</v>
      </c>
      <c r="H29" s="46">
        <v>65.451999999999998</v>
      </c>
    </row>
    <row r="30" spans="1:8" ht="15.75" customHeight="1" x14ac:dyDescent="0.15">
      <c r="A30" s="46">
        <v>3</v>
      </c>
      <c r="C30" s="46">
        <v>7333</v>
      </c>
      <c r="D30" s="46">
        <v>61.286000000000001</v>
      </c>
      <c r="E30" s="46">
        <v>11</v>
      </c>
      <c r="F30" s="46">
        <v>255</v>
      </c>
      <c r="G30" s="46">
        <v>112.82599999999999</v>
      </c>
      <c r="H30" s="46">
        <v>65.451999999999998</v>
      </c>
    </row>
    <row r="31" spans="1:8" ht="15.75" customHeight="1" x14ac:dyDescent="0.15">
      <c r="A31" s="46">
        <v>4</v>
      </c>
      <c r="C31" s="46">
        <v>7558</v>
      </c>
      <c r="D31" s="46">
        <v>61.795000000000002</v>
      </c>
      <c r="E31" s="46">
        <v>11</v>
      </c>
      <c r="F31" s="46">
        <v>255</v>
      </c>
      <c r="G31" s="46">
        <v>116.173</v>
      </c>
      <c r="H31" s="46">
        <v>65.451999999999998</v>
      </c>
    </row>
    <row r="32" spans="1:8" ht="15.75" customHeight="1" x14ac:dyDescent="0.15">
      <c r="A32" s="46">
        <v>5</v>
      </c>
      <c r="C32" s="46">
        <v>7558</v>
      </c>
      <c r="D32" s="46">
        <v>61.889000000000003</v>
      </c>
      <c r="E32" s="46">
        <v>11</v>
      </c>
      <c r="F32" s="46">
        <v>255</v>
      </c>
      <c r="G32" s="46">
        <v>116.173</v>
      </c>
      <c r="H32" s="46">
        <v>65.451999999999998</v>
      </c>
    </row>
    <row r="33" spans="1:8" ht="15.75" customHeight="1" x14ac:dyDescent="0.15">
      <c r="A33" s="46">
        <v>6</v>
      </c>
      <c r="C33" s="46">
        <v>7844</v>
      </c>
      <c r="D33" s="46">
        <v>62.719000000000001</v>
      </c>
      <c r="E33" s="46">
        <v>11</v>
      </c>
      <c r="F33" s="46">
        <v>255</v>
      </c>
      <c r="G33" s="46">
        <v>120.77</v>
      </c>
      <c r="H33" s="46">
        <v>65.451999999999998</v>
      </c>
    </row>
    <row r="34" spans="1:8" ht="15.75" customHeight="1" x14ac:dyDescent="0.15">
      <c r="A34" s="46">
        <v>7</v>
      </c>
      <c r="C34" s="46">
        <v>8272</v>
      </c>
      <c r="D34" s="46">
        <v>63.481000000000002</v>
      </c>
      <c r="E34" s="46">
        <v>13</v>
      </c>
      <c r="F34" s="46">
        <v>231</v>
      </c>
      <c r="G34" s="46">
        <v>127.491</v>
      </c>
      <c r="H34" s="46">
        <v>65.451999999999998</v>
      </c>
    </row>
    <row r="35" spans="1:8" ht="15.75" customHeight="1" x14ac:dyDescent="0.15">
      <c r="A35" s="46">
        <v>8</v>
      </c>
      <c r="C35" s="46">
        <v>6968</v>
      </c>
      <c r="D35" s="46">
        <v>54.734000000000002</v>
      </c>
      <c r="E35" s="46">
        <v>10</v>
      </c>
      <c r="F35" s="46">
        <v>255</v>
      </c>
      <c r="G35" s="46">
        <v>112.161</v>
      </c>
      <c r="H35" s="46">
        <v>61.610999999999997</v>
      </c>
    </row>
    <row r="36" spans="1:8" ht="15.75" customHeight="1" x14ac:dyDescent="0.15">
      <c r="A36" s="46">
        <v>9</v>
      </c>
      <c r="C36" s="46">
        <v>8072</v>
      </c>
      <c r="D36" s="46">
        <v>57.384999999999998</v>
      </c>
      <c r="E36" s="46">
        <v>9</v>
      </c>
      <c r="F36" s="46">
        <v>255</v>
      </c>
      <c r="G36" s="46">
        <v>130.13800000000001</v>
      </c>
      <c r="H36" s="46">
        <v>61.610999999999997</v>
      </c>
    </row>
    <row r="37" spans="1:8" ht="15.75" customHeight="1" x14ac:dyDescent="0.15">
      <c r="A37" s="46">
        <v>10</v>
      </c>
      <c r="C37" s="46">
        <v>8415</v>
      </c>
      <c r="D37" s="46">
        <v>59.396000000000001</v>
      </c>
      <c r="E37" s="46">
        <v>11</v>
      </c>
      <c r="F37" s="46">
        <v>255</v>
      </c>
      <c r="G37" s="46">
        <v>135.63300000000001</v>
      </c>
      <c r="H37" s="46">
        <v>61.610999999999997</v>
      </c>
    </row>
    <row r="38" spans="1:8" ht="15.75" customHeight="1" x14ac:dyDescent="0.15">
      <c r="A38" s="46">
        <v>11</v>
      </c>
      <c r="C38" s="46">
        <v>7045</v>
      </c>
      <c r="D38" s="46">
        <v>55.146999999999998</v>
      </c>
      <c r="E38" s="46">
        <v>8</v>
      </c>
      <c r="F38" s="46">
        <v>255</v>
      </c>
      <c r="G38" s="46">
        <v>114.553</v>
      </c>
      <c r="H38" s="46">
        <v>61.610999999999997</v>
      </c>
    </row>
    <row r="39" spans="1:8" ht="15.75" customHeight="1" x14ac:dyDescent="0.15">
      <c r="A39" s="46">
        <v>12</v>
      </c>
      <c r="C39" s="46">
        <v>7662</v>
      </c>
      <c r="D39" s="46">
        <v>56.564999999999998</v>
      </c>
      <c r="E39" s="46">
        <v>10</v>
      </c>
      <c r="F39" s="46">
        <v>255</v>
      </c>
      <c r="G39" s="46">
        <v>124.54900000000001</v>
      </c>
      <c r="H39" s="46">
        <v>61.610999999999997</v>
      </c>
    </row>
    <row r="40" spans="1:8" ht="15.75" customHeight="1" x14ac:dyDescent="0.15">
      <c r="A40" s="46">
        <v>13</v>
      </c>
      <c r="C40" s="46">
        <v>7757</v>
      </c>
      <c r="D40" s="46">
        <v>56.93</v>
      </c>
      <c r="E40" s="46">
        <v>9</v>
      </c>
      <c r="F40" s="46">
        <v>249</v>
      </c>
      <c r="G40" s="46">
        <v>126.08</v>
      </c>
      <c r="H40" s="46">
        <v>61.610999999999997</v>
      </c>
    </row>
    <row r="41" spans="1:8" ht="15.75" customHeight="1" x14ac:dyDescent="0.15">
      <c r="A41" s="46">
        <v>14</v>
      </c>
      <c r="C41" s="46">
        <v>7668</v>
      </c>
      <c r="D41" s="46">
        <v>56.712000000000003</v>
      </c>
      <c r="E41" s="46">
        <v>9</v>
      </c>
      <c r="F41" s="46">
        <v>209</v>
      </c>
      <c r="G41" s="46">
        <v>123.601</v>
      </c>
      <c r="H41" s="46">
        <v>61.610999999999997</v>
      </c>
    </row>
    <row r="42" spans="1:8" ht="15.75" customHeight="1" x14ac:dyDescent="0.15">
      <c r="A42" s="46">
        <v>15</v>
      </c>
      <c r="C42" s="46">
        <v>7298</v>
      </c>
      <c r="D42" s="46">
        <v>56.362000000000002</v>
      </c>
      <c r="E42" s="46">
        <v>11</v>
      </c>
      <c r="F42" s="46">
        <v>158</v>
      </c>
      <c r="G42" s="46">
        <v>118.58499999999999</v>
      </c>
      <c r="H42" s="46">
        <v>61.610999999999997</v>
      </c>
    </row>
    <row r="43" spans="1:8" ht="15.75" customHeight="1" x14ac:dyDescent="0.15">
      <c r="A43" s="46">
        <v>16</v>
      </c>
      <c r="B43" s="46" t="s">
        <v>65</v>
      </c>
      <c r="C43" s="46">
        <v>7600.067</v>
      </c>
      <c r="D43" s="46">
        <v>59.155000000000001</v>
      </c>
      <c r="E43" s="46">
        <v>10.333</v>
      </c>
      <c r="F43" s="46">
        <v>243.46700000000001</v>
      </c>
      <c r="G43" s="46">
        <v>120.134</v>
      </c>
      <c r="H43" s="46">
        <v>63.404000000000003</v>
      </c>
    </row>
    <row r="44" spans="1:8" ht="15.75" customHeight="1" x14ac:dyDescent="0.15">
      <c r="A44" s="46">
        <v>17</v>
      </c>
      <c r="B44" s="46" t="s">
        <v>76</v>
      </c>
      <c r="C44" s="46">
        <v>424.37</v>
      </c>
      <c r="D44" s="46">
        <v>2.992</v>
      </c>
      <c r="E44" s="46">
        <v>1.234</v>
      </c>
      <c r="F44" s="46">
        <v>26.914999999999999</v>
      </c>
      <c r="G44" s="46">
        <v>7.5149999999999997</v>
      </c>
      <c r="H44" s="46">
        <v>1.9830000000000001</v>
      </c>
    </row>
    <row r="45" spans="1:8" ht="15.75" customHeight="1" x14ac:dyDescent="0.15">
      <c r="A45" s="46">
        <v>18</v>
      </c>
      <c r="B45" s="46" t="s">
        <v>66</v>
      </c>
      <c r="C45" s="46">
        <v>6968</v>
      </c>
      <c r="D45" s="46">
        <v>54.734000000000002</v>
      </c>
      <c r="E45" s="46">
        <v>8</v>
      </c>
      <c r="F45" s="46">
        <v>158</v>
      </c>
      <c r="G45" s="46">
        <v>110.479</v>
      </c>
      <c r="H45" s="46">
        <v>61.610999999999997</v>
      </c>
    </row>
    <row r="46" spans="1:8" ht="15.75" customHeight="1" x14ac:dyDescent="0.15">
      <c r="A46" s="46">
        <v>19</v>
      </c>
      <c r="B46" s="46" t="s">
        <v>67</v>
      </c>
      <c r="C46" s="46">
        <v>8415</v>
      </c>
      <c r="D46" s="46">
        <v>63.481000000000002</v>
      </c>
      <c r="E46" s="46">
        <v>13</v>
      </c>
      <c r="F46" s="46">
        <v>255</v>
      </c>
      <c r="G46" s="46">
        <v>135.63300000000001</v>
      </c>
      <c r="H46" s="46">
        <v>65.451999999999998</v>
      </c>
    </row>
    <row r="48" spans="1:8" ht="15.75" customHeight="1" x14ac:dyDescent="0.15">
      <c r="A48" s="46" t="s">
        <v>128</v>
      </c>
    </row>
    <row r="50" spans="1:8" ht="13" x14ac:dyDescent="0.15">
      <c r="A50" s="46">
        <v>1</v>
      </c>
      <c r="C50" s="46">
        <v>385.76</v>
      </c>
      <c r="D50" s="46">
        <v>49.500999999999998</v>
      </c>
      <c r="E50" s="46">
        <v>12</v>
      </c>
      <c r="F50" s="46">
        <v>255</v>
      </c>
      <c r="G50" s="46">
        <v>18.337</v>
      </c>
      <c r="H50" s="46">
        <v>21.256</v>
      </c>
    </row>
    <row r="51" spans="1:8" ht="13" x14ac:dyDescent="0.15">
      <c r="A51" s="46">
        <v>2</v>
      </c>
      <c r="C51" s="46">
        <v>390.99700000000001</v>
      </c>
      <c r="D51" s="46">
        <v>47.621000000000002</v>
      </c>
      <c r="E51" s="46">
        <v>11</v>
      </c>
      <c r="F51" s="46">
        <v>255</v>
      </c>
      <c r="G51" s="46">
        <v>18.597999999999999</v>
      </c>
      <c r="H51" s="46">
        <v>21.256</v>
      </c>
    </row>
    <row r="52" spans="1:8" ht="13" x14ac:dyDescent="0.15">
      <c r="A52" s="46">
        <v>3</v>
      </c>
      <c r="C52" s="46">
        <v>414.44499999999999</v>
      </c>
      <c r="D52" s="46">
        <v>48.055999999999997</v>
      </c>
      <c r="E52" s="46">
        <v>6</v>
      </c>
      <c r="F52" s="46">
        <v>255</v>
      </c>
      <c r="G52" s="46">
        <v>19.286000000000001</v>
      </c>
      <c r="H52" s="46">
        <v>21.256</v>
      </c>
    </row>
    <row r="53" spans="1:8" ht="13" x14ac:dyDescent="0.15">
      <c r="A53" s="46">
        <v>4</v>
      </c>
      <c r="C53" s="46">
        <v>434.67899999999997</v>
      </c>
      <c r="D53" s="46">
        <v>49.222000000000001</v>
      </c>
      <c r="E53" s="46">
        <v>8</v>
      </c>
      <c r="F53" s="46">
        <v>255</v>
      </c>
      <c r="G53" s="46">
        <v>20.248999999999999</v>
      </c>
      <c r="H53" s="46">
        <v>21.256</v>
      </c>
    </row>
    <row r="54" spans="1:8" ht="13" x14ac:dyDescent="0.15">
      <c r="A54" s="46">
        <v>5</v>
      </c>
      <c r="C54" s="46">
        <v>401.35199999999998</v>
      </c>
      <c r="D54" s="46">
        <v>46.106999999999999</v>
      </c>
      <c r="E54" s="46">
        <v>7</v>
      </c>
      <c r="F54" s="46">
        <v>255</v>
      </c>
      <c r="G54" s="46">
        <v>19.084</v>
      </c>
      <c r="H54" s="46">
        <v>21.256</v>
      </c>
    </row>
    <row r="55" spans="1:8" ht="13" x14ac:dyDescent="0.15">
      <c r="A55" s="46">
        <v>6</v>
      </c>
      <c r="C55" s="46">
        <v>433.25099999999998</v>
      </c>
      <c r="D55" s="46">
        <v>48.521999999999998</v>
      </c>
      <c r="E55" s="46">
        <v>7</v>
      </c>
      <c r="F55" s="46">
        <v>255</v>
      </c>
      <c r="G55" s="46">
        <v>20.099</v>
      </c>
      <c r="H55" s="46">
        <v>21.256</v>
      </c>
    </row>
    <row r="56" spans="1:8" ht="13" x14ac:dyDescent="0.15">
      <c r="A56" s="46">
        <v>7</v>
      </c>
      <c r="C56" s="46">
        <v>424.20499999999998</v>
      </c>
      <c r="D56" s="46">
        <v>47.57</v>
      </c>
      <c r="E56" s="46">
        <v>8</v>
      </c>
      <c r="F56" s="46">
        <v>255</v>
      </c>
      <c r="G56" s="46">
        <v>19.762</v>
      </c>
      <c r="H56" s="46">
        <v>21.256</v>
      </c>
    </row>
    <row r="57" spans="1:8" ht="13" x14ac:dyDescent="0.15">
      <c r="A57" s="46">
        <v>8</v>
      </c>
      <c r="C57" s="46">
        <v>375.64299999999997</v>
      </c>
      <c r="D57" s="46">
        <v>52.442999999999998</v>
      </c>
      <c r="E57" s="46">
        <v>16</v>
      </c>
      <c r="F57" s="46">
        <v>191</v>
      </c>
      <c r="G57" s="46">
        <v>17.899999999999999</v>
      </c>
      <c r="H57" s="46">
        <v>21.256</v>
      </c>
    </row>
    <row r="58" spans="1:8" ht="13" x14ac:dyDescent="0.15">
      <c r="A58" s="46">
        <v>9</v>
      </c>
      <c r="C58" s="46">
        <v>392.54399999999998</v>
      </c>
      <c r="D58" s="46">
        <v>51.764000000000003</v>
      </c>
      <c r="E58" s="46">
        <v>12</v>
      </c>
      <c r="F58" s="46">
        <v>227</v>
      </c>
      <c r="G58" s="46">
        <v>18.314</v>
      </c>
      <c r="H58" s="46">
        <v>21.256</v>
      </c>
    </row>
    <row r="59" spans="1:8" ht="13" x14ac:dyDescent="0.15">
      <c r="A59" s="46">
        <v>10</v>
      </c>
      <c r="C59" s="46">
        <v>420.63400000000001</v>
      </c>
      <c r="D59" s="46">
        <v>47.168999999999997</v>
      </c>
      <c r="E59" s="46">
        <v>8</v>
      </c>
      <c r="F59" s="46">
        <v>255</v>
      </c>
      <c r="G59" s="46">
        <v>19.664999999999999</v>
      </c>
      <c r="H59" s="46">
        <v>21.256</v>
      </c>
    </row>
    <row r="60" spans="1:8" ht="13" x14ac:dyDescent="0.15">
      <c r="A60" s="46">
        <v>11</v>
      </c>
      <c r="C60" s="46">
        <v>372.548</v>
      </c>
      <c r="D60" s="46">
        <v>53.774000000000001</v>
      </c>
      <c r="E60" s="46">
        <v>17</v>
      </c>
      <c r="F60" s="46">
        <v>174</v>
      </c>
      <c r="G60" s="46">
        <v>17.335999999999999</v>
      </c>
      <c r="H60" s="46">
        <v>21.256</v>
      </c>
    </row>
    <row r="61" spans="1:8" ht="13" x14ac:dyDescent="0.15">
      <c r="A61" s="46">
        <v>12</v>
      </c>
      <c r="C61" s="46">
        <v>383.73700000000002</v>
      </c>
      <c r="D61" s="46">
        <v>51.219000000000001</v>
      </c>
      <c r="E61" s="46">
        <v>12</v>
      </c>
      <c r="F61" s="46">
        <v>227</v>
      </c>
      <c r="G61" s="46">
        <v>17.940000000000001</v>
      </c>
      <c r="H61" s="46">
        <v>21.256</v>
      </c>
    </row>
    <row r="62" spans="1:8" ht="13" x14ac:dyDescent="0.15">
      <c r="A62" s="46">
        <v>13</v>
      </c>
      <c r="C62" s="46">
        <v>450.15300000000002</v>
      </c>
      <c r="D62" s="46">
        <v>49.65</v>
      </c>
      <c r="E62" s="46">
        <v>9</v>
      </c>
      <c r="F62" s="46">
        <v>255</v>
      </c>
      <c r="G62" s="46">
        <v>21.045000000000002</v>
      </c>
      <c r="H62" s="46">
        <v>21.256</v>
      </c>
    </row>
    <row r="63" spans="1:8" ht="13" x14ac:dyDescent="0.15">
      <c r="A63" s="46">
        <v>14</v>
      </c>
      <c r="C63" s="46">
        <v>419.08699999999999</v>
      </c>
      <c r="D63" s="46">
        <v>47.430999999999997</v>
      </c>
      <c r="E63" s="46">
        <v>11</v>
      </c>
      <c r="F63" s="46">
        <v>255</v>
      </c>
      <c r="G63" s="46">
        <v>20.096</v>
      </c>
      <c r="H63" s="46">
        <v>21.256</v>
      </c>
    </row>
    <row r="64" spans="1:8" ht="13" x14ac:dyDescent="0.15">
      <c r="A64" s="46">
        <v>15</v>
      </c>
      <c r="C64" s="46">
        <v>392.30599999999998</v>
      </c>
      <c r="D64" s="46">
        <v>46.073999999999998</v>
      </c>
      <c r="E64" s="46">
        <v>10</v>
      </c>
      <c r="F64" s="46">
        <v>228</v>
      </c>
      <c r="G64" s="46">
        <v>18.635999999999999</v>
      </c>
      <c r="H64" s="46">
        <v>21.256</v>
      </c>
    </row>
    <row r="65" spans="1:8" ht="13" x14ac:dyDescent="0.15">
      <c r="A65" s="46">
        <v>16</v>
      </c>
      <c r="C65" s="46">
        <v>410.39800000000002</v>
      </c>
      <c r="D65" s="46">
        <v>45.704000000000001</v>
      </c>
      <c r="E65" s="46">
        <v>8</v>
      </c>
      <c r="F65" s="46">
        <v>255</v>
      </c>
      <c r="G65" s="46">
        <v>19.003</v>
      </c>
      <c r="H65" s="46">
        <v>21.256</v>
      </c>
    </row>
    <row r="66" spans="1:8" ht="13" x14ac:dyDescent="0.15">
      <c r="A66" s="46">
        <v>17</v>
      </c>
      <c r="C66" s="46">
        <v>406.23200000000003</v>
      </c>
      <c r="D66" s="46">
        <v>44.706000000000003</v>
      </c>
      <c r="E66" s="46">
        <v>8</v>
      </c>
      <c r="F66" s="46">
        <v>255</v>
      </c>
      <c r="G66" s="46">
        <v>19.408999999999999</v>
      </c>
      <c r="H66" s="46">
        <v>21.256</v>
      </c>
    </row>
    <row r="67" spans="1:8" ht="13" x14ac:dyDescent="0.15">
      <c r="A67" s="46">
        <v>18</v>
      </c>
      <c r="C67" s="46">
        <v>415.75400000000002</v>
      </c>
      <c r="D67" s="46">
        <v>44.585999999999999</v>
      </c>
      <c r="E67" s="46">
        <v>7</v>
      </c>
      <c r="F67" s="46">
        <v>255</v>
      </c>
      <c r="G67" s="46">
        <v>19.486000000000001</v>
      </c>
      <c r="H67" s="46">
        <v>21.256</v>
      </c>
    </row>
    <row r="68" spans="1:8" ht="13" x14ac:dyDescent="0.15">
      <c r="A68" s="46">
        <v>19</v>
      </c>
      <c r="C68" s="46">
        <v>411.23099999999999</v>
      </c>
      <c r="D68" s="46">
        <v>44.137</v>
      </c>
      <c r="E68" s="46">
        <v>7</v>
      </c>
      <c r="F68" s="46">
        <v>255</v>
      </c>
      <c r="G68" s="46">
        <v>19.353999999999999</v>
      </c>
      <c r="H68" s="46">
        <v>21.256</v>
      </c>
    </row>
    <row r="69" spans="1:8" ht="13" x14ac:dyDescent="0.15">
      <c r="A69" s="46">
        <v>20</v>
      </c>
      <c r="C69" s="46">
        <v>431.70400000000001</v>
      </c>
      <c r="D69" s="46">
        <v>45.442</v>
      </c>
      <c r="E69" s="46">
        <v>7</v>
      </c>
      <c r="F69" s="46">
        <v>255</v>
      </c>
      <c r="G69" s="46">
        <v>20.169</v>
      </c>
      <c r="H69" s="46">
        <v>21.256</v>
      </c>
    </row>
    <row r="70" spans="1:8" ht="13" x14ac:dyDescent="0.15">
      <c r="A70" s="46">
        <v>21</v>
      </c>
      <c r="C70" s="46">
        <v>440.154</v>
      </c>
      <c r="D70" s="46">
        <v>45.348999999999997</v>
      </c>
      <c r="E70" s="46">
        <v>6</v>
      </c>
      <c r="F70" s="46">
        <v>255</v>
      </c>
      <c r="G70" s="46">
        <v>20.817</v>
      </c>
      <c r="H70" s="46">
        <v>21.256</v>
      </c>
    </row>
    <row r="71" spans="1:8" ht="13" x14ac:dyDescent="0.15">
      <c r="A71" s="46">
        <v>22</v>
      </c>
      <c r="C71" s="46">
        <v>431.10899999999998</v>
      </c>
      <c r="D71" s="46">
        <v>44.564999999999998</v>
      </c>
      <c r="E71" s="46">
        <v>8</v>
      </c>
      <c r="F71" s="46">
        <v>255</v>
      </c>
      <c r="G71" s="46">
        <v>20.152000000000001</v>
      </c>
      <c r="H71" s="46">
        <v>21.256</v>
      </c>
    </row>
    <row r="72" spans="1:8" ht="13" x14ac:dyDescent="0.15">
      <c r="A72" s="46">
        <v>23</v>
      </c>
      <c r="C72" s="46">
        <v>405.875</v>
      </c>
      <c r="D72" s="46">
        <v>47.012999999999998</v>
      </c>
      <c r="E72" s="46">
        <v>10</v>
      </c>
      <c r="F72" s="46">
        <v>228</v>
      </c>
      <c r="G72" s="46">
        <v>19.09</v>
      </c>
      <c r="H72" s="46">
        <v>21.256</v>
      </c>
    </row>
    <row r="73" spans="1:8" ht="13" x14ac:dyDescent="0.15">
      <c r="A73" s="46">
        <v>24</v>
      </c>
      <c r="B73" s="46" t="s">
        <v>65</v>
      </c>
      <c r="C73" s="46">
        <v>410.6</v>
      </c>
      <c r="D73" s="46">
        <v>47.722999999999999</v>
      </c>
      <c r="E73" s="46">
        <v>9.3480000000000008</v>
      </c>
      <c r="F73" s="46">
        <v>243.91300000000001</v>
      </c>
      <c r="G73" s="46">
        <v>19.297000000000001</v>
      </c>
      <c r="H73" s="46">
        <v>21.256</v>
      </c>
    </row>
    <row r="74" spans="1:8" ht="13" x14ac:dyDescent="0.15">
      <c r="A74" s="46">
        <v>25</v>
      </c>
      <c r="B74" s="46" t="s">
        <v>76</v>
      </c>
      <c r="C74" s="46">
        <v>21.295000000000002</v>
      </c>
      <c r="D74" s="46">
        <v>2.6989999999999998</v>
      </c>
      <c r="E74" s="46">
        <v>2.948</v>
      </c>
      <c r="F74" s="46">
        <v>22.213999999999999</v>
      </c>
      <c r="G74" s="46">
        <v>0.95499999999999996</v>
      </c>
      <c r="H74" s="46" t="s">
        <v>129</v>
      </c>
    </row>
    <row r="75" spans="1:8" ht="13" x14ac:dyDescent="0.15">
      <c r="A75" s="46">
        <v>26</v>
      </c>
      <c r="B75" s="46" t="s">
        <v>66</v>
      </c>
      <c r="C75" s="46">
        <v>372.548</v>
      </c>
      <c r="D75" s="46">
        <v>44.137</v>
      </c>
      <c r="E75" s="46">
        <v>6</v>
      </c>
      <c r="F75" s="46">
        <v>174</v>
      </c>
      <c r="G75" s="46">
        <v>17.335999999999999</v>
      </c>
      <c r="H75" s="46">
        <v>21.256</v>
      </c>
    </row>
    <row r="76" spans="1:8" ht="13" x14ac:dyDescent="0.15">
      <c r="A76" s="46">
        <v>27</v>
      </c>
      <c r="B76" s="46" t="s">
        <v>67</v>
      </c>
      <c r="C76" s="46">
        <v>450.15300000000002</v>
      </c>
      <c r="D76" s="46">
        <v>53.774000000000001</v>
      </c>
      <c r="E76" s="46">
        <v>17</v>
      </c>
      <c r="F76" s="46">
        <v>255</v>
      </c>
      <c r="G76" s="46">
        <v>21.045000000000002</v>
      </c>
      <c r="H76" s="46">
        <v>21.256</v>
      </c>
    </row>
    <row r="78" spans="1:8" ht="13" x14ac:dyDescent="0.15">
      <c r="A78" s="46" t="s">
        <v>130</v>
      </c>
    </row>
    <row r="80" spans="1:8" ht="13" x14ac:dyDescent="0.15">
      <c r="A80" s="46">
        <v>1</v>
      </c>
      <c r="C80" s="46">
        <v>689.86900000000003</v>
      </c>
      <c r="D80" s="46">
        <v>58.877000000000002</v>
      </c>
      <c r="E80" s="46">
        <v>8</v>
      </c>
      <c r="F80" s="46">
        <v>255</v>
      </c>
      <c r="G80" s="46">
        <v>32.662999999999997</v>
      </c>
      <c r="H80" s="46">
        <v>21.256</v>
      </c>
    </row>
    <row r="81" spans="1:8" ht="13" x14ac:dyDescent="0.15">
      <c r="A81" s="46">
        <v>2</v>
      </c>
      <c r="C81" s="46">
        <v>704.98500000000001</v>
      </c>
      <c r="D81" s="46">
        <v>58.417999999999999</v>
      </c>
      <c r="E81" s="46">
        <v>7</v>
      </c>
      <c r="F81" s="46">
        <v>255</v>
      </c>
      <c r="G81" s="46">
        <v>33.6</v>
      </c>
      <c r="H81" s="46">
        <v>21.256</v>
      </c>
    </row>
    <row r="82" spans="1:8" ht="13" x14ac:dyDescent="0.15">
      <c r="A82" s="46">
        <v>3</v>
      </c>
      <c r="C82" s="46">
        <v>755.09500000000003</v>
      </c>
      <c r="D82" s="46">
        <v>59.597999999999999</v>
      </c>
      <c r="E82" s="46">
        <v>7</v>
      </c>
      <c r="F82" s="46">
        <v>255</v>
      </c>
      <c r="G82" s="46">
        <v>32.366999999999997</v>
      </c>
      <c r="H82" s="46">
        <v>23.562999999999999</v>
      </c>
    </row>
    <row r="83" spans="1:8" ht="13" x14ac:dyDescent="0.15">
      <c r="A83" s="46">
        <v>4</v>
      </c>
      <c r="C83" s="46">
        <v>770.33</v>
      </c>
      <c r="D83" s="46">
        <v>59.863</v>
      </c>
      <c r="E83" s="46">
        <v>7</v>
      </c>
      <c r="F83" s="46">
        <v>255</v>
      </c>
      <c r="G83" s="46">
        <v>32.683999999999997</v>
      </c>
      <c r="H83" s="46">
        <v>23.562999999999999</v>
      </c>
    </row>
    <row r="84" spans="1:8" ht="13" x14ac:dyDescent="0.15">
      <c r="A84" s="46">
        <v>5</v>
      </c>
      <c r="C84" s="46">
        <v>753.428</v>
      </c>
      <c r="D84" s="46">
        <v>59.792000000000002</v>
      </c>
      <c r="E84" s="46">
        <v>7</v>
      </c>
      <c r="F84" s="46">
        <v>255</v>
      </c>
      <c r="G84" s="46">
        <v>32.213000000000001</v>
      </c>
      <c r="H84" s="46">
        <v>23.562999999999999</v>
      </c>
    </row>
    <row r="85" spans="1:8" ht="13" x14ac:dyDescent="0.15">
      <c r="A85" s="46">
        <v>6</v>
      </c>
      <c r="C85" s="46">
        <v>777.70899999999995</v>
      </c>
      <c r="D85" s="46">
        <v>59.792000000000002</v>
      </c>
      <c r="E85" s="46">
        <v>8</v>
      </c>
      <c r="F85" s="46">
        <v>255</v>
      </c>
      <c r="G85" s="46">
        <v>33.018000000000001</v>
      </c>
      <c r="H85" s="46">
        <v>23.562999999999999</v>
      </c>
    </row>
    <row r="86" spans="1:8" ht="13" x14ac:dyDescent="0.15">
      <c r="A86" s="46">
        <v>7</v>
      </c>
      <c r="C86" s="46">
        <v>761.76</v>
      </c>
      <c r="D86" s="46">
        <v>59.527999999999999</v>
      </c>
      <c r="E86" s="46">
        <v>8</v>
      </c>
      <c r="F86" s="46">
        <v>255</v>
      </c>
      <c r="G86" s="46">
        <v>32.454999999999998</v>
      </c>
      <c r="H86" s="46">
        <v>23.562999999999999</v>
      </c>
    </row>
    <row r="87" spans="1:8" ht="13" x14ac:dyDescent="0.15">
      <c r="A87" s="46">
        <v>8</v>
      </c>
      <c r="C87" s="46">
        <v>753.428</v>
      </c>
      <c r="D87" s="46">
        <v>59.180999999999997</v>
      </c>
      <c r="E87" s="46">
        <v>6</v>
      </c>
      <c r="F87" s="46">
        <v>255</v>
      </c>
      <c r="G87" s="46">
        <v>32.097999999999999</v>
      </c>
      <c r="H87" s="46">
        <v>23.562999999999999</v>
      </c>
    </row>
    <row r="88" spans="1:8" ht="13" x14ac:dyDescent="0.15">
      <c r="A88" s="46">
        <v>9</v>
      </c>
      <c r="C88" s="46">
        <v>773.30499999999995</v>
      </c>
      <c r="D88" s="46">
        <v>59.551000000000002</v>
      </c>
      <c r="E88" s="46">
        <v>6</v>
      </c>
      <c r="F88" s="46">
        <v>255</v>
      </c>
      <c r="G88" s="46">
        <v>33.01</v>
      </c>
      <c r="H88" s="46">
        <v>23.562999999999999</v>
      </c>
    </row>
    <row r="89" spans="1:8" ht="13" x14ac:dyDescent="0.15">
      <c r="A89" s="46">
        <v>10</v>
      </c>
      <c r="C89" s="46">
        <v>785.08900000000006</v>
      </c>
      <c r="D89" s="46">
        <v>59.848999999999997</v>
      </c>
      <c r="E89" s="46">
        <v>8</v>
      </c>
      <c r="F89" s="46">
        <v>255</v>
      </c>
      <c r="G89" s="46">
        <v>33.466000000000001</v>
      </c>
      <c r="H89" s="46">
        <v>23.562999999999999</v>
      </c>
    </row>
    <row r="90" spans="1:8" ht="13" x14ac:dyDescent="0.15">
      <c r="A90" s="46">
        <v>11</v>
      </c>
      <c r="C90" s="46">
        <v>767.11599999999999</v>
      </c>
      <c r="D90" s="46">
        <v>70.081000000000003</v>
      </c>
      <c r="E90" s="46">
        <v>16</v>
      </c>
      <c r="F90" s="46">
        <v>191</v>
      </c>
      <c r="G90" s="46">
        <v>32.441000000000003</v>
      </c>
      <c r="H90" s="46">
        <v>23.562999999999999</v>
      </c>
    </row>
    <row r="91" spans="1:8" ht="13" x14ac:dyDescent="0.15">
      <c r="A91" s="46">
        <v>12</v>
      </c>
      <c r="C91" s="46">
        <v>770.92499999999995</v>
      </c>
      <c r="D91" s="46">
        <v>67.647999999999996</v>
      </c>
      <c r="E91" s="46">
        <v>12</v>
      </c>
      <c r="F91" s="46">
        <v>255</v>
      </c>
      <c r="G91" s="46">
        <v>32.613999999999997</v>
      </c>
      <c r="H91" s="46">
        <v>23.562999999999999</v>
      </c>
    </row>
    <row r="92" spans="1:8" ht="13" x14ac:dyDescent="0.15">
      <c r="A92" s="46">
        <v>13</v>
      </c>
      <c r="C92" s="46">
        <v>768.90099999999995</v>
      </c>
      <c r="D92" s="46">
        <v>68.712999999999994</v>
      </c>
      <c r="E92" s="46">
        <v>12</v>
      </c>
      <c r="F92" s="46">
        <v>227</v>
      </c>
      <c r="G92" s="46">
        <v>32.777000000000001</v>
      </c>
      <c r="H92" s="46">
        <v>23.562999999999999</v>
      </c>
    </row>
    <row r="93" spans="1:8" ht="13" x14ac:dyDescent="0.15">
      <c r="A93" s="46">
        <v>14</v>
      </c>
      <c r="C93" s="46">
        <v>788.89800000000002</v>
      </c>
      <c r="D93" s="46">
        <v>66.546000000000006</v>
      </c>
      <c r="E93" s="46">
        <v>11</v>
      </c>
      <c r="F93" s="46">
        <v>255</v>
      </c>
      <c r="G93" s="46">
        <v>33.127000000000002</v>
      </c>
      <c r="H93" s="46">
        <v>23.562999999999999</v>
      </c>
    </row>
    <row r="94" spans="1:8" ht="13" x14ac:dyDescent="0.15">
      <c r="A94" s="46">
        <v>15</v>
      </c>
      <c r="C94" s="46">
        <v>778.66200000000003</v>
      </c>
      <c r="D94" s="46">
        <v>67.216999999999999</v>
      </c>
      <c r="E94" s="46">
        <v>12</v>
      </c>
      <c r="F94" s="46">
        <v>255</v>
      </c>
      <c r="G94" s="46">
        <v>32.948</v>
      </c>
      <c r="H94" s="46">
        <v>23.562999999999999</v>
      </c>
    </row>
    <row r="95" spans="1:8" ht="13" x14ac:dyDescent="0.15">
      <c r="A95" s="46">
        <v>16</v>
      </c>
      <c r="C95" s="46">
        <v>774.85299999999995</v>
      </c>
      <c r="D95" s="46">
        <v>65.266000000000005</v>
      </c>
      <c r="E95" s="46">
        <v>9</v>
      </c>
      <c r="F95" s="46">
        <v>255</v>
      </c>
      <c r="G95" s="46">
        <v>32.779000000000003</v>
      </c>
      <c r="H95" s="46">
        <v>23.562999999999999</v>
      </c>
    </row>
    <row r="96" spans="1:8" ht="13" x14ac:dyDescent="0.15">
      <c r="A96" s="46">
        <v>17</v>
      </c>
      <c r="C96" s="46">
        <v>774.85299999999995</v>
      </c>
      <c r="D96" s="46">
        <v>65.843000000000004</v>
      </c>
      <c r="E96" s="46">
        <v>11</v>
      </c>
      <c r="F96" s="46">
        <v>255</v>
      </c>
      <c r="G96" s="46">
        <v>32.779000000000003</v>
      </c>
      <c r="H96" s="46">
        <v>23.562999999999999</v>
      </c>
    </row>
    <row r="97" spans="1:15" ht="13" x14ac:dyDescent="0.15">
      <c r="A97" s="46">
        <v>18</v>
      </c>
      <c r="B97" s="46" t="s">
        <v>65</v>
      </c>
      <c r="C97" s="46">
        <v>761.71799999999996</v>
      </c>
      <c r="D97" s="46">
        <v>62.692</v>
      </c>
      <c r="E97" s="46">
        <v>9.1180000000000003</v>
      </c>
      <c r="F97" s="46">
        <v>249.58799999999999</v>
      </c>
      <c r="G97" s="46">
        <v>32.767000000000003</v>
      </c>
      <c r="H97" s="46">
        <v>23.291</v>
      </c>
    </row>
    <row r="98" spans="1:15" ht="13" x14ac:dyDescent="0.15">
      <c r="A98" s="46">
        <v>19</v>
      </c>
      <c r="B98" s="46" t="s">
        <v>76</v>
      </c>
      <c r="C98" s="46">
        <v>26.35</v>
      </c>
      <c r="D98" s="46">
        <v>4.1440000000000001</v>
      </c>
      <c r="E98" s="46">
        <v>2.7589999999999999</v>
      </c>
      <c r="F98" s="46">
        <v>16.548999999999999</v>
      </c>
      <c r="G98" s="46">
        <v>0.40500000000000003</v>
      </c>
      <c r="H98" s="46">
        <v>0.76600000000000001</v>
      </c>
    </row>
    <row r="99" spans="1:15" ht="13" x14ac:dyDescent="0.15">
      <c r="A99" s="46">
        <v>20</v>
      </c>
      <c r="B99" s="46" t="s">
        <v>66</v>
      </c>
      <c r="C99" s="46">
        <v>689.86900000000003</v>
      </c>
      <c r="D99" s="46">
        <v>58.417999999999999</v>
      </c>
      <c r="E99" s="46">
        <v>6</v>
      </c>
      <c r="F99" s="46">
        <v>191</v>
      </c>
      <c r="G99" s="46">
        <v>32.097999999999999</v>
      </c>
      <c r="H99" s="46">
        <v>21.256</v>
      </c>
    </row>
    <row r="100" spans="1:15" ht="13" x14ac:dyDescent="0.15">
      <c r="A100" s="46">
        <v>21</v>
      </c>
      <c r="B100" s="46" t="s">
        <v>67</v>
      </c>
      <c r="C100" s="46">
        <v>788.89800000000002</v>
      </c>
      <c r="D100" s="46">
        <v>70.081000000000003</v>
      </c>
      <c r="E100" s="46">
        <v>16</v>
      </c>
      <c r="F100" s="46">
        <v>255</v>
      </c>
      <c r="G100" s="46">
        <v>33.6</v>
      </c>
      <c r="H100" s="46">
        <v>23.562999999999999</v>
      </c>
    </row>
    <row r="102" spans="1:15" ht="13" x14ac:dyDescent="0.15">
      <c r="A102" s="46" t="s">
        <v>131</v>
      </c>
    </row>
    <row r="104" spans="1:15" ht="13" x14ac:dyDescent="0.15">
      <c r="A104" s="46">
        <v>1</v>
      </c>
      <c r="C104" s="46">
        <v>539.89700000000005</v>
      </c>
      <c r="D104" s="46">
        <v>59.398000000000003</v>
      </c>
      <c r="E104" s="46">
        <v>17</v>
      </c>
      <c r="F104" s="46">
        <v>255</v>
      </c>
      <c r="G104" s="46">
        <v>99.015000000000001</v>
      </c>
      <c r="H104" s="46">
        <v>184.05699999999999</v>
      </c>
      <c r="I104" s="46">
        <v>99.013999999999996</v>
      </c>
      <c r="J104" s="46">
        <v>184.10400000000001</v>
      </c>
      <c r="K104" s="46">
        <v>26.666</v>
      </c>
      <c r="L104" s="46">
        <v>25.779</v>
      </c>
      <c r="M104" s="46">
        <v>48.948999999999998</v>
      </c>
      <c r="N104" s="46">
        <v>22.908000000000001</v>
      </c>
      <c r="O104" s="46">
        <v>23.562999999999999</v>
      </c>
    </row>
    <row r="105" spans="1:15" ht="13" x14ac:dyDescent="0.15">
      <c r="A105" s="46">
        <v>2</v>
      </c>
      <c r="C105" s="46">
        <v>488.95499999999998</v>
      </c>
      <c r="D105" s="46">
        <v>54.457000000000001</v>
      </c>
      <c r="E105" s="46">
        <v>15</v>
      </c>
      <c r="F105" s="46">
        <v>255</v>
      </c>
      <c r="G105" s="46">
        <v>137.83000000000001</v>
      </c>
      <c r="H105" s="46">
        <v>185.09100000000001</v>
      </c>
      <c r="I105" s="46">
        <v>137.19</v>
      </c>
      <c r="J105" s="46">
        <v>185.38499999999999</v>
      </c>
      <c r="K105" s="46">
        <v>26.477</v>
      </c>
      <c r="L105" s="46">
        <v>23.513000000000002</v>
      </c>
      <c r="M105" s="46">
        <v>25.707999999999998</v>
      </c>
      <c r="N105" s="46">
        <v>20.843</v>
      </c>
      <c r="O105" s="46">
        <v>23.562999999999999</v>
      </c>
    </row>
    <row r="106" spans="1:15" ht="13" x14ac:dyDescent="0.15">
      <c r="A106" s="46">
        <v>3</v>
      </c>
      <c r="C106" s="46">
        <v>515.85400000000004</v>
      </c>
      <c r="D106" s="46">
        <v>54.351999999999997</v>
      </c>
      <c r="E106" s="46">
        <v>11</v>
      </c>
      <c r="F106" s="46">
        <v>255</v>
      </c>
      <c r="G106" s="46">
        <v>178.71199999999999</v>
      </c>
      <c r="H106" s="46">
        <v>185.43199999999999</v>
      </c>
      <c r="I106" s="46">
        <v>178.821</v>
      </c>
      <c r="J106" s="46">
        <v>185.404</v>
      </c>
      <c r="K106" s="46">
        <v>26.632999999999999</v>
      </c>
      <c r="L106" s="46">
        <v>24.661000000000001</v>
      </c>
      <c r="M106" s="46">
        <v>127.52500000000001</v>
      </c>
      <c r="N106" s="46">
        <v>21.876999999999999</v>
      </c>
      <c r="O106" s="46">
        <v>23.562999999999999</v>
      </c>
    </row>
    <row r="107" spans="1:15" ht="13" x14ac:dyDescent="0.15">
      <c r="A107" s="46">
        <v>4</v>
      </c>
      <c r="C107" s="46">
        <v>509.66500000000002</v>
      </c>
      <c r="D107" s="46">
        <v>53.365000000000002</v>
      </c>
      <c r="E107" s="46">
        <v>13</v>
      </c>
      <c r="F107" s="46">
        <v>255</v>
      </c>
      <c r="G107" s="46">
        <v>218.554</v>
      </c>
      <c r="H107" s="46">
        <v>186.297</v>
      </c>
      <c r="I107" s="46">
        <v>218.655</v>
      </c>
      <c r="J107" s="46">
        <v>186.398</v>
      </c>
      <c r="K107" s="46">
        <v>26.466000000000001</v>
      </c>
      <c r="L107" s="46">
        <v>24.518999999999998</v>
      </c>
      <c r="M107" s="46">
        <v>42.265000000000001</v>
      </c>
      <c r="N107" s="46">
        <v>21.745999999999999</v>
      </c>
      <c r="O107" s="46">
        <v>23.562999999999999</v>
      </c>
    </row>
    <row r="108" spans="1:15" ht="13" x14ac:dyDescent="0.15">
      <c r="A108" s="46">
        <v>5</v>
      </c>
      <c r="C108" s="46">
        <v>495.38200000000001</v>
      </c>
      <c r="D108" s="46">
        <v>52.598999999999997</v>
      </c>
      <c r="E108" s="46">
        <v>13</v>
      </c>
      <c r="F108" s="46">
        <v>255</v>
      </c>
      <c r="G108" s="46">
        <v>258.928</v>
      </c>
      <c r="H108" s="46">
        <v>187.51300000000001</v>
      </c>
      <c r="I108" s="46">
        <v>259.44600000000003</v>
      </c>
      <c r="J108" s="46">
        <v>187.96199999999999</v>
      </c>
      <c r="K108" s="46">
        <v>26.521000000000001</v>
      </c>
      <c r="L108" s="46">
        <v>23.783000000000001</v>
      </c>
      <c r="M108" s="46">
        <v>95.417000000000002</v>
      </c>
      <c r="N108" s="46">
        <v>21.07</v>
      </c>
      <c r="O108" s="46">
        <v>23.562999999999999</v>
      </c>
    </row>
    <row r="109" spans="1:15" ht="13" x14ac:dyDescent="0.15">
      <c r="A109" s="46">
        <v>6</v>
      </c>
      <c r="C109" s="46">
        <v>548.46699999999998</v>
      </c>
      <c r="D109" s="46">
        <v>55.968000000000004</v>
      </c>
      <c r="E109" s="46">
        <v>13</v>
      </c>
      <c r="F109" s="46">
        <v>255</v>
      </c>
      <c r="G109" s="46">
        <v>298.59699999999998</v>
      </c>
      <c r="H109" s="46">
        <v>187.68</v>
      </c>
      <c r="I109" s="46">
        <v>298.95800000000003</v>
      </c>
      <c r="J109" s="46">
        <v>187.749</v>
      </c>
      <c r="K109" s="46">
        <v>26.43</v>
      </c>
      <c r="L109" s="46">
        <v>26.422000000000001</v>
      </c>
      <c r="M109" s="46">
        <v>90</v>
      </c>
      <c r="N109" s="46">
        <v>23.419</v>
      </c>
      <c r="O109" s="46">
        <v>23.562999999999999</v>
      </c>
    </row>
    <row r="110" spans="1:15" ht="13" x14ac:dyDescent="0.15">
      <c r="A110" s="46">
        <v>7</v>
      </c>
      <c r="C110" s="46">
        <v>520.85299999999995</v>
      </c>
      <c r="D110" s="46">
        <v>54.377000000000002</v>
      </c>
      <c r="E110" s="46">
        <v>13</v>
      </c>
      <c r="F110" s="46">
        <v>248</v>
      </c>
      <c r="G110" s="46">
        <v>337.41199999999998</v>
      </c>
      <c r="H110" s="46">
        <v>188.01900000000001</v>
      </c>
      <c r="I110" s="46">
        <v>337.16199999999998</v>
      </c>
      <c r="J110" s="46">
        <v>187.864</v>
      </c>
      <c r="K110" s="46">
        <v>26.652999999999999</v>
      </c>
      <c r="L110" s="46">
        <v>24.882000000000001</v>
      </c>
      <c r="M110" s="46">
        <v>122.093</v>
      </c>
      <c r="N110" s="46">
        <v>22.091000000000001</v>
      </c>
      <c r="O110" s="46">
        <v>23.562999999999999</v>
      </c>
    </row>
    <row r="111" spans="1:15" ht="13" x14ac:dyDescent="0.15">
      <c r="A111" s="46">
        <v>8</v>
      </c>
      <c r="C111" s="46">
        <v>542.75400000000002</v>
      </c>
      <c r="D111" s="46">
        <v>55.991</v>
      </c>
      <c r="E111" s="46">
        <v>15</v>
      </c>
      <c r="F111" s="46">
        <v>215</v>
      </c>
      <c r="G111" s="46">
        <v>377.68799999999999</v>
      </c>
      <c r="H111" s="46">
        <v>190.18199999999999</v>
      </c>
      <c r="I111" s="46">
        <v>377.69900000000001</v>
      </c>
      <c r="J111" s="46">
        <v>190.95400000000001</v>
      </c>
      <c r="K111" s="46">
        <v>26.425999999999998</v>
      </c>
      <c r="L111" s="46">
        <v>26.151</v>
      </c>
      <c r="M111" s="46">
        <v>45</v>
      </c>
      <c r="N111" s="46">
        <v>23.177</v>
      </c>
      <c r="O111" s="46">
        <v>23.562999999999999</v>
      </c>
    </row>
    <row r="112" spans="1:15" ht="13" x14ac:dyDescent="0.15">
      <c r="A112" s="46">
        <v>9</v>
      </c>
      <c r="C112" s="46">
        <v>543.70600000000002</v>
      </c>
      <c r="D112" s="46">
        <v>55.875999999999998</v>
      </c>
      <c r="E112" s="46">
        <v>16</v>
      </c>
      <c r="F112" s="46">
        <v>174</v>
      </c>
      <c r="G112" s="46">
        <v>417.79500000000002</v>
      </c>
      <c r="H112" s="46">
        <v>190.267</v>
      </c>
      <c r="I112" s="46">
        <v>418.012</v>
      </c>
      <c r="J112" s="46">
        <v>190.74799999999999</v>
      </c>
      <c r="K112" s="46">
        <v>26.512</v>
      </c>
      <c r="L112" s="46">
        <v>26.111000000000001</v>
      </c>
      <c r="M112" s="46">
        <v>19.27</v>
      </c>
      <c r="N112" s="46">
        <v>23.187000000000001</v>
      </c>
      <c r="O112" s="46">
        <v>23.562999999999999</v>
      </c>
    </row>
    <row r="113" spans="1:15" ht="13" x14ac:dyDescent="0.15">
      <c r="A113" s="46">
        <v>10</v>
      </c>
      <c r="C113" s="46">
        <v>516.92600000000004</v>
      </c>
      <c r="D113" s="46">
        <v>54.613999999999997</v>
      </c>
      <c r="E113" s="46">
        <v>17</v>
      </c>
      <c r="F113" s="46">
        <v>153</v>
      </c>
      <c r="G113" s="46">
        <v>456.43400000000003</v>
      </c>
      <c r="H113" s="46">
        <v>190.435</v>
      </c>
      <c r="I113" s="46">
        <v>456.02600000000001</v>
      </c>
      <c r="J113" s="46">
        <v>190.607</v>
      </c>
      <c r="K113" s="46">
        <v>26.545999999999999</v>
      </c>
      <c r="L113" s="46">
        <v>24.794</v>
      </c>
      <c r="M113" s="46">
        <v>123.46299999999999</v>
      </c>
      <c r="N113" s="46">
        <v>22.004000000000001</v>
      </c>
      <c r="O113" s="46">
        <v>23.562999999999999</v>
      </c>
    </row>
    <row r="114" spans="1:15" ht="13" x14ac:dyDescent="0.15">
      <c r="A114" s="46">
        <v>11</v>
      </c>
      <c r="C114" s="46">
        <v>558.94100000000003</v>
      </c>
      <c r="D114" s="46">
        <v>57.091999999999999</v>
      </c>
      <c r="E114" s="46">
        <v>18</v>
      </c>
      <c r="F114" s="46">
        <v>131</v>
      </c>
      <c r="G114" s="46">
        <v>496.28199999999998</v>
      </c>
      <c r="H114" s="46">
        <v>191.47499999999999</v>
      </c>
      <c r="I114" s="46">
        <v>495.875</v>
      </c>
      <c r="J114" s="46">
        <v>191.934</v>
      </c>
      <c r="K114" s="46">
        <v>26.873000000000001</v>
      </c>
      <c r="L114" s="46">
        <v>26.483000000000001</v>
      </c>
      <c r="M114" s="46">
        <v>138.57</v>
      </c>
      <c r="N114" s="46">
        <v>23.664999999999999</v>
      </c>
      <c r="O114" s="46">
        <v>23.562999999999999</v>
      </c>
    </row>
    <row r="115" spans="1:15" ht="13" x14ac:dyDescent="0.15">
      <c r="A115" s="46">
        <v>12</v>
      </c>
      <c r="C115" s="46">
        <v>502.524</v>
      </c>
      <c r="D115" s="46">
        <v>63.26</v>
      </c>
      <c r="E115" s="46">
        <v>20</v>
      </c>
      <c r="F115" s="46">
        <v>255</v>
      </c>
      <c r="G115" s="46">
        <v>70.55</v>
      </c>
      <c r="H115" s="46">
        <v>183.369</v>
      </c>
      <c r="I115" s="46">
        <v>70.683000000000007</v>
      </c>
      <c r="J115" s="46">
        <v>183.43899999999999</v>
      </c>
      <c r="K115" s="46">
        <v>26.812999999999999</v>
      </c>
      <c r="L115" s="46">
        <v>23.863</v>
      </c>
      <c r="M115" s="46">
        <v>24.93</v>
      </c>
      <c r="N115" s="46">
        <v>21.138000000000002</v>
      </c>
      <c r="O115" s="46">
        <v>23.562999999999999</v>
      </c>
    </row>
    <row r="116" spans="1:15" ht="13" x14ac:dyDescent="0.15">
      <c r="A116" s="46">
        <v>13</v>
      </c>
      <c r="C116" s="46">
        <v>498.23899999999998</v>
      </c>
      <c r="D116" s="46">
        <v>60.883000000000003</v>
      </c>
      <c r="E116" s="46">
        <v>18</v>
      </c>
      <c r="F116" s="46">
        <v>255</v>
      </c>
      <c r="G116" s="46">
        <v>109.884</v>
      </c>
      <c r="H116" s="46">
        <v>184.06</v>
      </c>
      <c r="I116" s="46">
        <v>109.801</v>
      </c>
      <c r="J116" s="46">
        <v>184.078</v>
      </c>
      <c r="K116" s="46">
        <v>26.347000000000001</v>
      </c>
      <c r="L116" s="46">
        <v>24.077999999999999</v>
      </c>
      <c r="M116" s="46">
        <v>122.879</v>
      </c>
      <c r="N116" s="46">
        <v>21.34</v>
      </c>
      <c r="O116" s="46">
        <v>23.562999999999999</v>
      </c>
    </row>
    <row r="117" spans="1:15" ht="13" x14ac:dyDescent="0.15">
      <c r="A117" s="46">
        <v>14</v>
      </c>
      <c r="C117" s="46">
        <v>478.00400000000002</v>
      </c>
      <c r="D117" s="46">
        <v>57.284999999999997</v>
      </c>
      <c r="E117" s="46">
        <v>15</v>
      </c>
      <c r="F117" s="46">
        <v>255</v>
      </c>
      <c r="G117" s="46">
        <v>149.90199999999999</v>
      </c>
      <c r="H117" s="46">
        <v>184.57499999999999</v>
      </c>
      <c r="I117" s="46">
        <v>149.93299999999999</v>
      </c>
      <c r="J117" s="46">
        <v>184.43100000000001</v>
      </c>
      <c r="K117" s="46">
        <v>26.483000000000001</v>
      </c>
      <c r="L117" s="46">
        <v>22.981000000000002</v>
      </c>
      <c r="M117" s="46">
        <v>89.06</v>
      </c>
      <c r="N117" s="46">
        <v>20.367000000000001</v>
      </c>
      <c r="O117" s="46">
        <v>23.562999999999999</v>
      </c>
    </row>
    <row r="118" spans="1:15" ht="13" x14ac:dyDescent="0.15">
      <c r="A118" s="46">
        <v>15</v>
      </c>
      <c r="C118" s="46">
        <v>503.59500000000003</v>
      </c>
      <c r="D118" s="46">
        <v>57.668999999999997</v>
      </c>
      <c r="E118" s="46">
        <v>15</v>
      </c>
      <c r="F118" s="46">
        <v>255</v>
      </c>
      <c r="G118" s="46">
        <v>188.71199999999999</v>
      </c>
      <c r="H118" s="46">
        <v>184.91900000000001</v>
      </c>
      <c r="I118" s="46">
        <v>188.13499999999999</v>
      </c>
      <c r="J118" s="46">
        <v>184.48699999999999</v>
      </c>
      <c r="K118" s="46">
        <v>26.443000000000001</v>
      </c>
      <c r="L118" s="46">
        <v>24.248000000000001</v>
      </c>
      <c r="M118" s="46">
        <v>136.04599999999999</v>
      </c>
      <c r="N118" s="46">
        <v>21.49</v>
      </c>
      <c r="O118" s="46">
        <v>23.562999999999999</v>
      </c>
    </row>
    <row r="119" spans="1:15" ht="13" x14ac:dyDescent="0.15">
      <c r="A119" s="46">
        <v>16</v>
      </c>
      <c r="C119" s="46">
        <v>529.66099999999994</v>
      </c>
      <c r="D119" s="46">
        <v>59.64</v>
      </c>
      <c r="E119" s="46">
        <v>16</v>
      </c>
      <c r="F119" s="46">
        <v>255</v>
      </c>
      <c r="G119" s="46">
        <v>348.63099999999997</v>
      </c>
      <c r="H119" s="46">
        <v>188.89400000000001</v>
      </c>
      <c r="I119" s="46">
        <v>348.53</v>
      </c>
      <c r="J119" s="46">
        <v>189.256</v>
      </c>
      <c r="K119" s="46">
        <v>26.803999999999998</v>
      </c>
      <c r="L119" s="46">
        <v>25.16</v>
      </c>
      <c r="M119" s="46">
        <v>139.48500000000001</v>
      </c>
      <c r="N119" s="46">
        <v>22.3</v>
      </c>
      <c r="O119" s="46">
        <v>23.562999999999999</v>
      </c>
    </row>
    <row r="120" spans="1:15" ht="13" x14ac:dyDescent="0.15">
      <c r="A120" s="46">
        <v>17</v>
      </c>
      <c r="C120" s="46">
        <v>502.04700000000003</v>
      </c>
      <c r="D120" s="46">
        <v>57.497</v>
      </c>
      <c r="E120" s="46">
        <v>17</v>
      </c>
      <c r="F120" s="46">
        <v>226</v>
      </c>
      <c r="G120" s="46">
        <v>389.16</v>
      </c>
      <c r="H120" s="46">
        <v>189.577</v>
      </c>
      <c r="I120" s="46">
        <v>389.46100000000001</v>
      </c>
      <c r="J120" s="46">
        <v>190.066</v>
      </c>
      <c r="K120" s="46">
        <v>26.489000000000001</v>
      </c>
      <c r="L120" s="46">
        <v>24.132000000000001</v>
      </c>
      <c r="M120" s="46">
        <v>94.384</v>
      </c>
      <c r="N120" s="46">
        <v>21.393000000000001</v>
      </c>
      <c r="O120" s="46">
        <v>23.562999999999999</v>
      </c>
    </row>
    <row r="121" spans="1:15" ht="13" x14ac:dyDescent="0.15">
      <c r="A121" s="46">
        <v>18</v>
      </c>
      <c r="C121" s="46">
        <v>520.61500000000001</v>
      </c>
      <c r="D121" s="46">
        <v>58.932000000000002</v>
      </c>
      <c r="E121" s="46">
        <v>19</v>
      </c>
      <c r="F121" s="46">
        <v>193</v>
      </c>
      <c r="G121" s="46">
        <v>428.14499999999998</v>
      </c>
      <c r="H121" s="46">
        <v>189.577</v>
      </c>
      <c r="I121" s="46">
        <v>427.93599999999998</v>
      </c>
      <c r="J121" s="46">
        <v>189.62299999999999</v>
      </c>
      <c r="K121" s="46">
        <v>26.457000000000001</v>
      </c>
      <c r="L121" s="46">
        <v>25.055</v>
      </c>
      <c r="M121" s="46">
        <v>141.58600000000001</v>
      </c>
      <c r="N121" s="46">
        <v>22.212</v>
      </c>
      <c r="O121" s="46">
        <v>23.562999999999999</v>
      </c>
    </row>
    <row r="122" spans="1:15" ht="13" x14ac:dyDescent="0.15">
      <c r="A122" s="46">
        <v>19</v>
      </c>
      <c r="C122" s="46">
        <v>540.73099999999999</v>
      </c>
      <c r="D122" s="46">
        <v>60.634</v>
      </c>
      <c r="E122" s="46">
        <v>18</v>
      </c>
      <c r="F122" s="46">
        <v>167</v>
      </c>
      <c r="G122" s="46">
        <v>469.20600000000002</v>
      </c>
      <c r="H122" s="46">
        <v>191.304</v>
      </c>
      <c r="I122" s="46">
        <v>469.78699999999998</v>
      </c>
      <c r="J122" s="46">
        <v>192.018</v>
      </c>
      <c r="K122" s="46">
        <v>26.672000000000001</v>
      </c>
      <c r="L122" s="46">
        <v>25.812999999999999</v>
      </c>
      <c r="M122" s="46">
        <v>130.11199999999999</v>
      </c>
      <c r="N122" s="46">
        <v>22.908000000000001</v>
      </c>
      <c r="O122" s="46">
        <v>23.562999999999999</v>
      </c>
    </row>
    <row r="123" spans="1:15" ht="13" x14ac:dyDescent="0.15">
      <c r="A123" s="46">
        <v>20</v>
      </c>
      <c r="B123" s="46" t="s">
        <v>65</v>
      </c>
      <c r="C123" s="46">
        <v>518.78</v>
      </c>
      <c r="D123" s="46">
        <v>57.046999999999997</v>
      </c>
      <c r="E123" s="46">
        <v>15.737</v>
      </c>
      <c r="F123" s="46">
        <v>226.947</v>
      </c>
      <c r="G123" s="46">
        <v>285.86500000000001</v>
      </c>
      <c r="H123" s="46">
        <v>187.512</v>
      </c>
      <c r="I123" s="46">
        <v>285.84899999999999</v>
      </c>
      <c r="J123" s="46">
        <v>187.71100000000001</v>
      </c>
      <c r="K123" s="46">
        <v>26.564</v>
      </c>
      <c r="L123" s="46">
        <v>24.864999999999998</v>
      </c>
      <c r="M123" s="46">
        <v>92.46</v>
      </c>
      <c r="N123" s="46">
        <v>22.06</v>
      </c>
      <c r="O123" s="46">
        <v>23.562999999999999</v>
      </c>
    </row>
    <row r="124" spans="1:15" ht="13" x14ac:dyDescent="0.15">
      <c r="A124" s="46">
        <v>21</v>
      </c>
      <c r="B124" s="46" t="s">
        <v>76</v>
      </c>
      <c r="C124" s="46">
        <v>22.529</v>
      </c>
      <c r="D124" s="46">
        <v>2.8540000000000001</v>
      </c>
      <c r="E124" s="46">
        <v>2.4</v>
      </c>
      <c r="F124" s="46">
        <v>41.811</v>
      </c>
      <c r="G124" s="46">
        <v>139.30600000000001</v>
      </c>
      <c r="H124" s="46">
        <v>2.7090000000000001</v>
      </c>
      <c r="I124" s="46">
        <v>139.334</v>
      </c>
      <c r="J124" s="46">
        <v>2.927</v>
      </c>
      <c r="K124" s="46">
        <v>0.14799999999999999</v>
      </c>
      <c r="L124" s="46">
        <v>1.0369999999999999</v>
      </c>
      <c r="M124" s="46">
        <v>44.177999999999997</v>
      </c>
      <c r="N124" s="46">
        <v>0.94499999999999995</v>
      </c>
      <c r="O124" s="55">
        <v>7.1080000000000004E-7</v>
      </c>
    </row>
    <row r="125" spans="1:15" ht="13" x14ac:dyDescent="0.15">
      <c r="A125" s="46">
        <v>22</v>
      </c>
      <c r="B125" s="46" t="s">
        <v>66</v>
      </c>
      <c r="C125" s="46">
        <v>478.00400000000002</v>
      </c>
      <c r="D125" s="46">
        <v>52.598999999999997</v>
      </c>
      <c r="E125" s="46">
        <v>11</v>
      </c>
      <c r="F125" s="46">
        <v>131</v>
      </c>
      <c r="G125" s="46">
        <v>70.55</v>
      </c>
      <c r="H125" s="46">
        <v>183.369</v>
      </c>
      <c r="I125" s="46">
        <v>70.683000000000007</v>
      </c>
      <c r="J125" s="46">
        <v>183.43899999999999</v>
      </c>
      <c r="K125" s="46">
        <v>26.347000000000001</v>
      </c>
      <c r="L125" s="46">
        <v>22.981000000000002</v>
      </c>
      <c r="M125" s="46">
        <v>19.27</v>
      </c>
      <c r="N125" s="46">
        <v>20.367000000000001</v>
      </c>
      <c r="O125" s="46">
        <v>23.562999999999999</v>
      </c>
    </row>
    <row r="126" spans="1:15" ht="13" x14ac:dyDescent="0.15">
      <c r="A126" s="46">
        <v>23</v>
      </c>
      <c r="B126" s="46" t="s">
        <v>67</v>
      </c>
      <c r="C126" s="46">
        <v>558.94100000000003</v>
      </c>
      <c r="D126" s="46">
        <v>63.26</v>
      </c>
      <c r="E126" s="46">
        <v>20</v>
      </c>
      <c r="F126" s="46">
        <v>255</v>
      </c>
      <c r="G126" s="46">
        <v>496.28199999999998</v>
      </c>
      <c r="H126" s="46">
        <v>191.47499999999999</v>
      </c>
      <c r="I126" s="46">
        <v>495.875</v>
      </c>
      <c r="J126" s="46">
        <v>192.018</v>
      </c>
      <c r="K126" s="46">
        <v>26.873000000000001</v>
      </c>
      <c r="L126" s="46">
        <v>26.483000000000001</v>
      </c>
      <c r="M126" s="46">
        <v>141.58600000000001</v>
      </c>
      <c r="N126" s="46">
        <v>23.664999999999999</v>
      </c>
      <c r="O126" s="46">
        <v>23.562999999999999</v>
      </c>
    </row>
    <row r="128" spans="1:15" ht="13" x14ac:dyDescent="0.15">
      <c r="A128" s="46" t="s">
        <v>132</v>
      </c>
    </row>
    <row r="130" spans="1:15" ht="13" x14ac:dyDescent="0.15">
      <c r="A130" s="46">
        <v>1</v>
      </c>
      <c r="C130" s="46">
        <v>939.34500000000003</v>
      </c>
      <c r="D130" s="46">
        <v>81.212999999999994</v>
      </c>
      <c r="E130" s="46">
        <v>19</v>
      </c>
      <c r="F130" s="46">
        <v>255</v>
      </c>
      <c r="G130" s="46">
        <v>40.365000000000002</v>
      </c>
      <c r="H130" s="46">
        <v>182.505</v>
      </c>
      <c r="I130" s="46">
        <v>42.787999999999997</v>
      </c>
      <c r="J130" s="46">
        <v>182.517</v>
      </c>
      <c r="K130" s="46">
        <v>45.164000000000001</v>
      </c>
      <c r="L130" s="46">
        <v>26.481999999999999</v>
      </c>
      <c r="M130" s="46">
        <v>179.3</v>
      </c>
      <c r="N130" s="46">
        <v>40.026000000000003</v>
      </c>
      <c r="O130" s="46">
        <v>23.562999999999999</v>
      </c>
    </row>
    <row r="131" spans="1:15" ht="13" x14ac:dyDescent="0.15">
      <c r="A131" s="46">
        <v>2</v>
      </c>
      <c r="C131" s="46">
        <v>947.67700000000002</v>
      </c>
      <c r="D131" s="46">
        <v>78.778000000000006</v>
      </c>
      <c r="E131" s="46">
        <v>18</v>
      </c>
      <c r="F131" s="46">
        <v>255</v>
      </c>
      <c r="G131" s="46">
        <v>101.60299999999999</v>
      </c>
      <c r="H131" s="46">
        <v>184.398</v>
      </c>
      <c r="I131" s="46">
        <v>99.459000000000003</v>
      </c>
      <c r="J131" s="46">
        <v>184.49100000000001</v>
      </c>
      <c r="K131" s="46">
        <v>45.56</v>
      </c>
      <c r="L131" s="46">
        <v>26.484000000000002</v>
      </c>
      <c r="M131" s="46">
        <v>178.626</v>
      </c>
      <c r="N131" s="46">
        <v>40.378</v>
      </c>
      <c r="O131" s="46">
        <v>23.562999999999999</v>
      </c>
    </row>
    <row r="132" spans="1:15" ht="13" x14ac:dyDescent="0.15">
      <c r="A132" s="46">
        <v>3</v>
      </c>
      <c r="C132" s="46">
        <v>963.86400000000003</v>
      </c>
      <c r="D132" s="46">
        <v>78.692999999999998</v>
      </c>
      <c r="E132" s="46">
        <v>18</v>
      </c>
      <c r="F132" s="46">
        <v>255</v>
      </c>
      <c r="G132" s="46">
        <v>119.54300000000001</v>
      </c>
      <c r="H132" s="46">
        <v>184.74600000000001</v>
      </c>
      <c r="I132" s="46">
        <v>121.825</v>
      </c>
      <c r="J132" s="46">
        <v>184.93700000000001</v>
      </c>
      <c r="K132" s="46">
        <v>46.338999999999999</v>
      </c>
      <c r="L132" s="46">
        <v>26.484000000000002</v>
      </c>
      <c r="M132" s="46">
        <v>178.648</v>
      </c>
      <c r="N132" s="46">
        <v>41.067999999999998</v>
      </c>
      <c r="O132" s="46">
        <v>23.562999999999999</v>
      </c>
    </row>
    <row r="133" spans="1:15" ht="13" x14ac:dyDescent="0.15">
      <c r="A133" s="46">
        <v>4</v>
      </c>
      <c r="C133" s="46">
        <v>915.54</v>
      </c>
      <c r="D133" s="46">
        <v>76.546999999999997</v>
      </c>
      <c r="E133" s="46">
        <v>15</v>
      </c>
      <c r="F133" s="46">
        <v>255</v>
      </c>
      <c r="G133" s="46">
        <v>141.27699999999999</v>
      </c>
      <c r="H133" s="46">
        <v>184.57499999999999</v>
      </c>
      <c r="I133" s="46">
        <v>138.876</v>
      </c>
      <c r="J133" s="46">
        <v>184.52699999999999</v>
      </c>
      <c r="K133" s="46">
        <v>44.015999999999998</v>
      </c>
      <c r="L133" s="46">
        <v>26.483000000000001</v>
      </c>
      <c r="M133" s="46">
        <v>177.81399999999999</v>
      </c>
      <c r="N133" s="46">
        <v>39.009</v>
      </c>
      <c r="O133" s="46">
        <v>23.562999999999999</v>
      </c>
    </row>
    <row r="134" spans="1:15" ht="13" x14ac:dyDescent="0.15">
      <c r="A134" s="46">
        <v>5</v>
      </c>
      <c r="C134" s="46">
        <v>940.05899999999997</v>
      </c>
      <c r="D134" s="46">
        <v>76.518000000000001</v>
      </c>
      <c r="E134" s="46">
        <v>15</v>
      </c>
      <c r="F134" s="46">
        <v>255</v>
      </c>
      <c r="G134" s="46">
        <v>159.04499999999999</v>
      </c>
      <c r="H134" s="46">
        <v>184.74700000000001</v>
      </c>
      <c r="I134" s="46">
        <v>161.43100000000001</v>
      </c>
      <c r="J134" s="46">
        <v>184.726</v>
      </c>
      <c r="K134" s="46">
        <v>45.2</v>
      </c>
      <c r="L134" s="46">
        <v>26.48</v>
      </c>
      <c r="M134" s="46">
        <v>177.126</v>
      </c>
      <c r="N134" s="46">
        <v>40.057000000000002</v>
      </c>
      <c r="O134" s="46">
        <v>23.562999999999999</v>
      </c>
    </row>
    <row r="135" spans="1:15" ht="13" x14ac:dyDescent="0.15">
      <c r="A135" s="46">
        <v>6</v>
      </c>
      <c r="C135" s="46">
        <v>908.875</v>
      </c>
      <c r="D135" s="46">
        <v>75.007000000000005</v>
      </c>
      <c r="E135" s="46">
        <v>15</v>
      </c>
      <c r="F135" s="46">
        <v>255</v>
      </c>
      <c r="G135" s="46">
        <v>180.435</v>
      </c>
      <c r="H135" s="46">
        <v>185.61</v>
      </c>
      <c r="I135" s="46">
        <v>177.827</v>
      </c>
      <c r="J135" s="46">
        <v>185.65899999999999</v>
      </c>
      <c r="K135" s="46">
        <v>43.639000000000003</v>
      </c>
      <c r="L135" s="46">
        <v>26.518000000000001</v>
      </c>
      <c r="M135" s="46">
        <v>177.12200000000001</v>
      </c>
      <c r="N135" s="46">
        <v>38.695</v>
      </c>
      <c r="O135" s="46">
        <v>23.562999999999999</v>
      </c>
    </row>
    <row r="136" spans="1:15" ht="13" x14ac:dyDescent="0.15">
      <c r="A136" s="46">
        <v>7</v>
      </c>
      <c r="C136" s="46">
        <v>939.58299999999997</v>
      </c>
      <c r="D136" s="46">
        <v>75.168000000000006</v>
      </c>
      <c r="E136" s="46">
        <v>15</v>
      </c>
      <c r="F136" s="46">
        <v>255</v>
      </c>
      <c r="G136" s="46">
        <v>198.72</v>
      </c>
      <c r="H136" s="46">
        <v>185.09200000000001</v>
      </c>
      <c r="I136" s="46">
        <v>201.21</v>
      </c>
      <c r="J136" s="46">
        <v>184.96799999999999</v>
      </c>
      <c r="K136" s="46">
        <v>45.170999999999999</v>
      </c>
      <c r="L136" s="46">
        <v>26.484000000000002</v>
      </c>
      <c r="M136" s="46">
        <v>178.62700000000001</v>
      </c>
      <c r="N136" s="46">
        <v>40.033000000000001</v>
      </c>
      <c r="O136" s="46">
        <v>23.562999999999999</v>
      </c>
    </row>
    <row r="137" spans="1:15" ht="13" x14ac:dyDescent="0.15">
      <c r="A137" s="46">
        <v>8</v>
      </c>
      <c r="C137" s="46">
        <v>906.97</v>
      </c>
      <c r="D137" s="46">
        <v>74.301000000000002</v>
      </c>
      <c r="E137" s="46">
        <v>14</v>
      </c>
      <c r="F137" s="46">
        <v>255</v>
      </c>
      <c r="G137" s="46">
        <v>220.45500000000001</v>
      </c>
      <c r="H137" s="46">
        <v>185.95500000000001</v>
      </c>
      <c r="I137" s="46">
        <v>217.905</v>
      </c>
      <c r="J137" s="46">
        <v>185.88900000000001</v>
      </c>
      <c r="K137" s="46">
        <v>43.606999999999999</v>
      </c>
      <c r="L137" s="46">
        <v>26.481999999999999</v>
      </c>
      <c r="M137" s="46">
        <v>179.28399999999999</v>
      </c>
      <c r="N137" s="46">
        <v>38.646000000000001</v>
      </c>
      <c r="O137" s="46">
        <v>23.562999999999999</v>
      </c>
    </row>
    <row r="138" spans="1:15" ht="13" x14ac:dyDescent="0.15">
      <c r="A138" s="46">
        <v>9</v>
      </c>
      <c r="C138" s="46">
        <v>955.77099999999996</v>
      </c>
      <c r="D138" s="46">
        <v>75.010999999999996</v>
      </c>
      <c r="E138" s="46">
        <v>14</v>
      </c>
      <c r="F138" s="46">
        <v>255</v>
      </c>
      <c r="G138" s="46">
        <v>238.39500000000001</v>
      </c>
      <c r="H138" s="46">
        <v>186.81700000000001</v>
      </c>
      <c r="I138" s="46">
        <v>240.75200000000001</v>
      </c>
      <c r="J138" s="46">
        <v>187.00399999999999</v>
      </c>
      <c r="K138" s="46">
        <v>45.95</v>
      </c>
      <c r="L138" s="46">
        <v>26.484000000000002</v>
      </c>
      <c r="M138" s="46">
        <v>178.624</v>
      </c>
      <c r="N138" s="46">
        <v>40.722999999999999</v>
      </c>
      <c r="O138" s="46">
        <v>23.562999999999999</v>
      </c>
    </row>
    <row r="139" spans="1:15" ht="13" x14ac:dyDescent="0.15">
      <c r="A139" s="46">
        <v>10</v>
      </c>
      <c r="C139" s="46">
        <v>955.53300000000002</v>
      </c>
      <c r="D139" s="46">
        <v>74.924000000000007</v>
      </c>
      <c r="E139" s="46">
        <v>15</v>
      </c>
      <c r="F139" s="46">
        <v>255</v>
      </c>
      <c r="G139" s="46">
        <v>260.82</v>
      </c>
      <c r="H139" s="46">
        <v>186.642</v>
      </c>
      <c r="I139" s="46">
        <v>258.57600000000002</v>
      </c>
      <c r="J139" s="46">
        <v>186.58600000000001</v>
      </c>
      <c r="K139" s="46">
        <v>45.942</v>
      </c>
      <c r="L139" s="46">
        <v>26.481999999999999</v>
      </c>
      <c r="M139" s="46">
        <v>179.30699999999999</v>
      </c>
      <c r="N139" s="46">
        <v>40.716000000000001</v>
      </c>
      <c r="O139" s="46">
        <v>23.562999999999999</v>
      </c>
    </row>
    <row r="140" spans="1:15" ht="13" x14ac:dyDescent="0.15">
      <c r="A140" s="46">
        <v>11</v>
      </c>
      <c r="C140" s="46">
        <v>955.53300000000002</v>
      </c>
      <c r="D140" s="46">
        <v>75.131</v>
      </c>
      <c r="E140" s="46">
        <v>15</v>
      </c>
      <c r="F140" s="46">
        <v>255</v>
      </c>
      <c r="G140" s="46">
        <v>278.41500000000002</v>
      </c>
      <c r="H140" s="46">
        <v>186.98699999999999</v>
      </c>
      <c r="I140" s="46">
        <v>280.86200000000002</v>
      </c>
      <c r="J140" s="46">
        <v>187.01599999999999</v>
      </c>
      <c r="K140" s="46">
        <v>45.942</v>
      </c>
      <c r="L140" s="46">
        <v>26.481999999999999</v>
      </c>
      <c r="M140" s="46">
        <v>179.30699999999999</v>
      </c>
      <c r="N140" s="46">
        <v>40.716000000000001</v>
      </c>
      <c r="O140" s="46">
        <v>23.562999999999999</v>
      </c>
    </row>
    <row r="141" spans="1:15" ht="13" x14ac:dyDescent="0.15">
      <c r="A141" s="46">
        <v>12</v>
      </c>
      <c r="C141" s="46">
        <v>955.05700000000002</v>
      </c>
      <c r="D141" s="46">
        <v>75.301000000000002</v>
      </c>
      <c r="E141" s="46">
        <v>16</v>
      </c>
      <c r="F141" s="46">
        <v>255</v>
      </c>
      <c r="G141" s="46">
        <v>300.83999999999997</v>
      </c>
      <c r="H141" s="46">
        <v>186.81700000000001</v>
      </c>
      <c r="I141" s="46">
        <v>298.65499999999997</v>
      </c>
      <c r="J141" s="46">
        <v>186.613</v>
      </c>
      <c r="K141" s="46">
        <v>45.94</v>
      </c>
      <c r="L141" s="46">
        <v>26.47</v>
      </c>
      <c r="M141" s="46">
        <v>178.91</v>
      </c>
      <c r="N141" s="46">
        <v>40.710999999999999</v>
      </c>
      <c r="O141" s="46">
        <v>23.562999999999999</v>
      </c>
    </row>
    <row r="142" spans="1:15" ht="13" x14ac:dyDescent="0.15">
      <c r="A142" s="46">
        <v>13</v>
      </c>
      <c r="C142" s="46">
        <v>955.05700000000002</v>
      </c>
      <c r="D142" s="46">
        <v>75.396000000000001</v>
      </c>
      <c r="E142" s="46">
        <v>16</v>
      </c>
      <c r="F142" s="46">
        <v>255</v>
      </c>
      <c r="G142" s="46">
        <v>317.05500000000001</v>
      </c>
      <c r="H142" s="46">
        <v>188.197</v>
      </c>
      <c r="I142" s="46">
        <v>319.13299999999998</v>
      </c>
      <c r="J142" s="46">
        <v>188.37</v>
      </c>
      <c r="K142" s="46">
        <v>45.94</v>
      </c>
      <c r="L142" s="46">
        <v>26.47</v>
      </c>
      <c r="M142" s="46">
        <v>178.91</v>
      </c>
      <c r="N142" s="46">
        <v>40.710999999999999</v>
      </c>
      <c r="O142" s="46">
        <v>23.562999999999999</v>
      </c>
    </row>
    <row r="143" spans="1:15" ht="13" x14ac:dyDescent="0.15">
      <c r="A143" s="46">
        <v>14</v>
      </c>
      <c r="B143" s="46" t="s">
        <v>65</v>
      </c>
      <c r="C143" s="46">
        <v>941.45100000000002</v>
      </c>
      <c r="D143" s="46">
        <v>76.307000000000002</v>
      </c>
      <c r="E143" s="46">
        <v>15.769</v>
      </c>
      <c r="F143" s="46">
        <v>255</v>
      </c>
      <c r="G143" s="46">
        <v>196.69</v>
      </c>
      <c r="H143" s="46">
        <v>185.62200000000001</v>
      </c>
      <c r="I143" s="46">
        <v>196.869</v>
      </c>
      <c r="J143" s="46">
        <v>185.63900000000001</v>
      </c>
      <c r="K143" s="46">
        <v>45.262</v>
      </c>
      <c r="L143" s="46">
        <v>26.483000000000001</v>
      </c>
      <c r="M143" s="46">
        <v>178.58500000000001</v>
      </c>
      <c r="N143" s="46">
        <v>40.115000000000002</v>
      </c>
      <c r="O143" s="46">
        <v>23.562999999999999</v>
      </c>
    </row>
    <row r="144" spans="1:15" ht="13" x14ac:dyDescent="0.15">
      <c r="A144" s="46">
        <v>15</v>
      </c>
      <c r="B144" s="46" t="s">
        <v>76</v>
      </c>
      <c r="C144" s="46">
        <v>19.245000000000001</v>
      </c>
      <c r="D144" s="46">
        <v>2.0369999999999999</v>
      </c>
      <c r="E144" s="46">
        <v>1.589</v>
      </c>
      <c r="F144" s="46">
        <v>0</v>
      </c>
      <c r="G144" s="46">
        <v>82.974999999999994</v>
      </c>
      <c r="H144" s="46">
        <v>1.49</v>
      </c>
      <c r="I144" s="46">
        <v>82.866</v>
      </c>
      <c r="J144" s="46">
        <v>1.506</v>
      </c>
      <c r="K144" s="46">
        <v>0.93600000000000005</v>
      </c>
      <c r="L144" s="46">
        <v>1.2E-2</v>
      </c>
      <c r="M144" s="46">
        <v>0.77</v>
      </c>
      <c r="N144" s="46">
        <v>0.82599999999999996</v>
      </c>
      <c r="O144" s="46">
        <v>0</v>
      </c>
    </row>
    <row r="145" spans="1:15" ht="13" x14ac:dyDescent="0.15">
      <c r="A145" s="46">
        <v>16</v>
      </c>
      <c r="B145" s="46" t="s">
        <v>66</v>
      </c>
      <c r="C145" s="46">
        <v>906.97</v>
      </c>
      <c r="D145" s="46">
        <v>74.301000000000002</v>
      </c>
      <c r="E145" s="46">
        <v>14</v>
      </c>
      <c r="F145" s="46">
        <v>255</v>
      </c>
      <c r="G145" s="46">
        <v>40.365000000000002</v>
      </c>
      <c r="H145" s="46">
        <v>182.505</v>
      </c>
      <c r="I145" s="46">
        <v>42.787999999999997</v>
      </c>
      <c r="J145" s="46">
        <v>182.517</v>
      </c>
      <c r="K145" s="46">
        <v>43.606999999999999</v>
      </c>
      <c r="L145" s="46">
        <v>26.47</v>
      </c>
      <c r="M145" s="46">
        <v>177.12200000000001</v>
      </c>
      <c r="N145" s="46">
        <v>38.646000000000001</v>
      </c>
      <c r="O145" s="46">
        <v>23.562999999999999</v>
      </c>
    </row>
    <row r="146" spans="1:15" ht="13" x14ac:dyDescent="0.15">
      <c r="A146" s="46">
        <v>17</v>
      </c>
      <c r="B146" s="46" t="s">
        <v>67</v>
      </c>
      <c r="C146" s="46">
        <v>963.86400000000003</v>
      </c>
      <c r="D146" s="46">
        <v>81.212999999999994</v>
      </c>
      <c r="E146" s="46">
        <v>19</v>
      </c>
      <c r="F146" s="46">
        <v>255</v>
      </c>
      <c r="G146" s="46">
        <v>317.05500000000001</v>
      </c>
      <c r="H146" s="46">
        <v>188.197</v>
      </c>
      <c r="I146" s="46">
        <v>319.13299999999998</v>
      </c>
      <c r="J146" s="46">
        <v>188.37</v>
      </c>
      <c r="K146" s="46">
        <v>46.338999999999999</v>
      </c>
      <c r="L146" s="46">
        <v>26.518000000000001</v>
      </c>
      <c r="M146" s="46">
        <v>179.30699999999999</v>
      </c>
      <c r="N146" s="46">
        <v>41.067999999999998</v>
      </c>
      <c r="O146" s="46">
        <v>23.562999999999999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Calculations</vt:lpstr>
      <vt:lpstr>10 Nov 2020</vt:lpstr>
      <vt:lpstr>19 May</vt:lpstr>
      <vt:lpstr>12 Mar</vt:lpstr>
      <vt:lpstr>Best data estimate</vt:lpstr>
      <vt:lpstr>10 Dec</vt:lpstr>
      <vt:lpstr>29 Nov</vt:lpstr>
      <vt:lpstr>Day1</vt:lpstr>
      <vt:lpstr>Day2</vt:lpstr>
      <vt:lpstr>Cleaned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Niloofar Esmaeeldoost</cp:lastModifiedBy>
  <dcterms:modified xsi:type="dcterms:W3CDTF">2022-10-12T09:51:35Z</dcterms:modified>
</cp:coreProperties>
</file>