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D_cart/Education/HEC/Ete 2020/Devoir/Devoir individuel/"/>
    </mc:Choice>
  </mc:AlternateContent>
  <xr:revisionPtr revIDLastSave="0" documentId="13_ncr:1_{29FAA022-1BF7-CC49-94E8-959510475DAF}" xr6:coauthVersionLast="45" xr6:coauthVersionMax="45" xr10:uidLastSave="{00000000-0000-0000-0000-000000000000}"/>
  <bookViews>
    <workbookView xWindow="40" yWindow="460" windowWidth="28760" windowHeight="16160" activeTab="1" xr2:uid="{73152378-1D51-0943-9AE3-329F19CF60B5}"/>
  </bookViews>
  <sheets>
    <sheet name="3" sheetId="18" r:id="rId1"/>
    <sheet name="3- as value" sheetId="19" r:id="rId2"/>
    <sheet name="4-2" sheetId="12" r:id="rId3"/>
    <sheet name="4-2 Sexe" sheetId="14" r:id="rId4"/>
    <sheet name="4-2 Provenance" sheetId="15" r:id="rId5"/>
    <sheet name="4-2 Age" sheetId="16" r:id="rId6"/>
  </sheets>
  <definedNames>
    <definedName name="_xlnm._FilterDatabase" localSheetId="0" hidden="1">'3'!$B$4:$K$32</definedName>
    <definedName name="_xlnm._FilterDatabase" localSheetId="1" hidden="1">'3- as value'!$B$4:$K$32</definedName>
    <definedName name="_xlnm._FilterDatabase" localSheetId="2" hidden="1">'4-2'!$B$2:$I$30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8" l="1"/>
  <c r="J5" i="18"/>
  <c r="H23" i="16" l="1"/>
  <c r="G23" i="16"/>
  <c r="F23" i="16"/>
  <c r="F19" i="15" l="1"/>
  <c r="F25" i="14"/>
  <c r="C25" i="14"/>
  <c r="H21" i="14"/>
  <c r="K8" i="18" l="1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6" i="18"/>
  <c r="K7" i="18"/>
  <c r="K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5" i="18"/>
  <c r="J26" i="18"/>
  <c r="J27" i="18"/>
  <c r="J28" i="18"/>
  <c r="J29" i="18"/>
  <c r="J30" i="18"/>
  <c r="J31" i="18"/>
  <c r="J32" i="18"/>
  <c r="Q19" i="16" l="1"/>
  <c r="C24" i="16" s="1"/>
  <c r="Q18" i="16"/>
  <c r="H19" i="16"/>
  <c r="C23" i="16" s="1"/>
  <c r="H18" i="16"/>
  <c r="E23" i="16"/>
  <c r="E32" i="12"/>
  <c r="E24" i="16"/>
  <c r="D24" i="16"/>
  <c r="D23" i="16"/>
  <c r="E21" i="15"/>
  <c r="E20" i="15"/>
  <c r="E19" i="15"/>
  <c r="D21" i="15"/>
  <c r="D20" i="15"/>
  <c r="D19" i="15"/>
  <c r="C21" i="15"/>
  <c r="C20" i="15"/>
  <c r="C19" i="15"/>
  <c r="Z15" i="15"/>
  <c r="H14" i="15"/>
  <c r="Q14" i="15"/>
  <c r="Z14" i="15"/>
  <c r="Q15" i="15"/>
  <c r="H15" i="15"/>
  <c r="B21" i="15"/>
  <c r="B20" i="15"/>
  <c r="B19" i="15"/>
  <c r="H33" i="12"/>
  <c r="G19" i="15" s="1"/>
  <c r="C26" i="14"/>
  <c r="E26" i="14"/>
  <c r="E25" i="14"/>
  <c r="B24" i="14"/>
  <c r="Q20" i="14"/>
  <c r="D26" i="14" s="1"/>
  <c r="Q21" i="14"/>
  <c r="H20" i="14"/>
  <c r="D25" i="14" s="1"/>
  <c r="H32" i="12"/>
  <c r="G25" i="14" l="1"/>
  <c r="H25" i="14" s="1"/>
  <c r="H19" i="15" l="1"/>
</calcChain>
</file>

<file path=xl/sharedStrings.xml><?xml version="1.0" encoding="utf-8"?>
<sst xmlns="http://schemas.openxmlformats.org/spreadsheetml/2006/main" count="736" uniqueCount="58">
  <si>
    <t>Nom</t>
  </si>
  <si>
    <t>Provenance</t>
  </si>
  <si>
    <t>Age</t>
  </si>
  <si>
    <t>Revenu</t>
  </si>
  <si>
    <t>Sexe</t>
  </si>
  <si>
    <t>Depense</t>
  </si>
  <si>
    <t>Fidélité</t>
  </si>
  <si>
    <t>Louisa</t>
  </si>
  <si>
    <t>Québec</t>
  </si>
  <si>
    <t>F</t>
  </si>
  <si>
    <t>eleve</t>
  </si>
  <si>
    <t>Annie-claire</t>
  </si>
  <si>
    <t>moyen</t>
  </si>
  <si>
    <t>Francoise</t>
  </si>
  <si>
    <t>Chantale</t>
  </si>
  <si>
    <t>Francois</t>
  </si>
  <si>
    <t>Montréal</t>
  </si>
  <si>
    <t>H</t>
  </si>
  <si>
    <t>Jonathan</t>
  </si>
  <si>
    <t>Jeremy</t>
  </si>
  <si>
    <t>Toronto</t>
  </si>
  <si>
    <t>Axel</t>
  </si>
  <si>
    <t>Kevin</t>
  </si>
  <si>
    <t>faible</t>
  </si>
  <si>
    <t>Thiago</t>
  </si>
  <si>
    <t>Clara</t>
  </si>
  <si>
    <t>Bruno</t>
  </si>
  <si>
    <t>Pascal</t>
  </si>
  <si>
    <t>Abou</t>
  </si>
  <si>
    <t>Mohamed</t>
  </si>
  <si>
    <t>Michael</t>
  </si>
  <si>
    <t>Raphaelle</t>
  </si>
  <si>
    <t>Karine</t>
  </si>
  <si>
    <t>Sandra</t>
  </si>
  <si>
    <t>Alice</t>
  </si>
  <si>
    <t>?</t>
  </si>
  <si>
    <t>Steve</t>
  </si>
  <si>
    <t>Fabien</t>
  </si>
  <si>
    <t>Ted</t>
  </si>
  <si>
    <t>Victor</t>
  </si>
  <si>
    <t>Julia</t>
  </si>
  <si>
    <t>Bazia</t>
  </si>
  <si>
    <t>Lucas</t>
  </si>
  <si>
    <t>Thomas</t>
  </si>
  <si>
    <t>Nombre de produit</t>
  </si>
  <si>
    <t>Moyenne</t>
  </si>
  <si>
    <t>nombre de cas</t>
  </si>
  <si>
    <t>Variation</t>
  </si>
  <si>
    <t>Variation de Depense</t>
  </si>
  <si>
    <t>Moyenne de Depense</t>
  </si>
  <si>
    <t>Varioation Global</t>
  </si>
  <si>
    <t>&lt; 29.5</t>
  </si>
  <si>
    <t>&gt; 29.5</t>
  </si>
  <si>
    <t>Reduction de variation</t>
  </si>
  <si>
    <t>Distance Euclidienne par rapport a Alice</t>
  </si>
  <si>
    <t>Distance Manhattan par rapport a Alice</t>
  </si>
  <si>
    <t>Variation ponderee</t>
  </si>
  <si>
    <t>Variation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</si>
</sst>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rgb="FF0D0D0D"/>
      <name val="Arial"/>
      <family val="2"/>
    </font>
    <font>
      <b/>
      <sz val="10"/>
      <color rgb="FF000000"/>
      <name val="Arial"/>
      <family val="2"/>
    </font>
    <font>
      <b/>
      <sz val="10"/>
      <color rgb="FF0432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left" vertical="center" wrapText="1" indent="2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 indent="2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 wrapText="1" indent="2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 vertical="center" wrapText="1" indent="2"/>
    </xf>
    <xf numFmtId="0" fontId="6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1" fontId="0" fillId="0" borderId="8" xfId="0" applyNumberForma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6" fillId="3" borderId="2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19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FD4B-5A85-144F-9A7D-CD4E45353F67}">
  <dimension ref="B4:L37"/>
  <sheetViews>
    <sheetView topLeftCell="A3" zoomScale="120" zoomScaleNormal="120" workbookViewId="0">
      <pane ySplit="2" topLeftCell="A8" activePane="bottomLeft" state="frozen"/>
      <selection activeCell="A3" sqref="A3"/>
      <selection pane="bottomLeft" activeCell="M20" sqref="M20"/>
    </sheetView>
  </sheetViews>
  <sheetFormatPr baseColWidth="10" defaultRowHeight="16" x14ac:dyDescent="0.2"/>
  <cols>
    <col min="3" max="3" width="18" customWidth="1"/>
    <col min="4" max="4" width="25" customWidth="1"/>
    <col min="10" max="10" width="18.33203125" bestFit="1" customWidth="1"/>
    <col min="11" max="11" width="18" bestFit="1" customWidth="1"/>
  </cols>
  <sheetData>
    <row r="4" spans="2:12" ht="31" customHeight="1" x14ac:dyDescent="0.2">
      <c r="B4" s="19" t="s">
        <v>0</v>
      </c>
      <c r="C4" s="19" t="s">
        <v>1</v>
      </c>
      <c r="D4" s="19" t="s">
        <v>44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49" t="s">
        <v>54</v>
      </c>
      <c r="K4" s="49" t="s">
        <v>55</v>
      </c>
    </row>
    <row r="5" spans="2:12" x14ac:dyDescent="0.2">
      <c r="B5" s="7" t="s">
        <v>7</v>
      </c>
      <c r="C5" s="8" t="s">
        <v>8</v>
      </c>
      <c r="D5" s="9">
        <v>7</v>
      </c>
      <c r="E5" s="8">
        <v>18</v>
      </c>
      <c r="F5" s="9">
        <v>30000</v>
      </c>
      <c r="G5" s="8" t="s">
        <v>9</v>
      </c>
      <c r="H5" s="10">
        <v>154</v>
      </c>
      <c r="I5" s="11" t="s">
        <v>10</v>
      </c>
      <c r="J5" s="30">
        <f>SQRT((D5-$D$24)^2+(E5-$E$24)^2+(F5-$F$24)^2+(H5-$H$24)^2)</f>
        <v>20567.58007155922</v>
      </c>
      <c r="K5" s="30">
        <f>ABS(D5-$D$24)+ABS(E5-$E$24)+ABS(F5-$F$24)+ABS(H5-$H$24)</f>
        <v>21434</v>
      </c>
      <c r="L5" s="28"/>
    </row>
    <row r="6" spans="2:12" x14ac:dyDescent="0.2">
      <c r="B6" s="12" t="s">
        <v>11</v>
      </c>
      <c r="C6" s="4" t="s">
        <v>8</v>
      </c>
      <c r="D6" s="5">
        <v>3</v>
      </c>
      <c r="E6" s="4">
        <v>32</v>
      </c>
      <c r="F6" s="5">
        <v>32745</v>
      </c>
      <c r="G6" s="4" t="s">
        <v>9</v>
      </c>
      <c r="H6" s="6">
        <v>678</v>
      </c>
      <c r="I6" s="13" t="s">
        <v>12</v>
      </c>
      <c r="J6" s="30">
        <f t="shared" ref="J6:J32" si="0">SQRT((D6-$D$24)^2+(E6-$E$24)^2+(F6-$F$24)^2+(H6-$H$24)^2)</f>
        <v>17807.440944728696</v>
      </c>
      <c r="K6" s="30">
        <f t="shared" ref="K6:K32" si="1">ABS(D6-$D$24)+ABS(E6-$E$24)+ABS(F6-$F$24)+ABS(H6-$H$24)</f>
        <v>18161</v>
      </c>
      <c r="L6" s="28"/>
    </row>
    <row r="7" spans="2:12" x14ac:dyDescent="0.2">
      <c r="B7" s="12" t="s">
        <v>13</v>
      </c>
      <c r="C7" s="4" t="s">
        <v>8</v>
      </c>
      <c r="D7" s="5">
        <v>8</v>
      </c>
      <c r="E7" s="4">
        <v>22</v>
      </c>
      <c r="F7" s="5">
        <v>45854</v>
      </c>
      <c r="G7" s="4" t="s">
        <v>9</v>
      </c>
      <c r="H7" s="6">
        <v>1567</v>
      </c>
      <c r="I7" s="13" t="s">
        <v>10</v>
      </c>
      <c r="J7" s="30">
        <f t="shared" si="0"/>
        <v>4725.8415123658133</v>
      </c>
      <c r="K7" s="30">
        <f t="shared" si="1"/>
        <v>5242</v>
      </c>
      <c r="L7" s="28"/>
    </row>
    <row r="8" spans="2:12" x14ac:dyDescent="0.2">
      <c r="B8" s="12" t="s">
        <v>14</v>
      </c>
      <c r="C8" s="4" t="s">
        <v>8</v>
      </c>
      <c r="D8" s="5">
        <v>4</v>
      </c>
      <c r="E8" s="4">
        <v>18</v>
      </c>
      <c r="F8" s="5">
        <v>48983</v>
      </c>
      <c r="G8" s="4" t="s">
        <v>9</v>
      </c>
      <c r="H8" s="6">
        <v>567</v>
      </c>
      <c r="I8" s="13" t="s">
        <v>12</v>
      </c>
      <c r="J8" s="30">
        <f t="shared" si="0"/>
        <v>1632.464700996625</v>
      </c>
      <c r="K8" s="30">
        <f t="shared" si="1"/>
        <v>2035</v>
      </c>
      <c r="L8" s="28"/>
    </row>
    <row r="9" spans="2:12" x14ac:dyDescent="0.2">
      <c r="B9" s="12" t="s">
        <v>15</v>
      </c>
      <c r="C9" s="4" t="s">
        <v>16</v>
      </c>
      <c r="D9" s="5">
        <v>5</v>
      </c>
      <c r="E9" s="4">
        <v>36</v>
      </c>
      <c r="F9" s="5">
        <v>54748</v>
      </c>
      <c r="G9" s="4" t="s">
        <v>17</v>
      </c>
      <c r="H9" s="6">
        <v>1457</v>
      </c>
      <c r="I9" s="13" t="s">
        <v>12</v>
      </c>
      <c r="J9" s="30">
        <f t="shared" si="0"/>
        <v>4220.8699340301873</v>
      </c>
      <c r="K9" s="30">
        <f t="shared" si="1"/>
        <v>4639</v>
      </c>
    </row>
    <row r="10" spans="2:12" x14ac:dyDescent="0.2">
      <c r="B10" s="12" t="s">
        <v>18</v>
      </c>
      <c r="C10" s="4" t="s">
        <v>16</v>
      </c>
      <c r="D10" s="5">
        <v>5</v>
      </c>
      <c r="E10" s="4">
        <v>33</v>
      </c>
      <c r="F10" s="5">
        <v>55759</v>
      </c>
      <c r="G10" s="4" t="s">
        <v>17</v>
      </c>
      <c r="H10" s="6">
        <v>2312</v>
      </c>
      <c r="I10" s="13" t="s">
        <v>12</v>
      </c>
      <c r="J10" s="30">
        <f t="shared" si="0"/>
        <v>5365.8928427615847</v>
      </c>
      <c r="K10" s="30">
        <f t="shared" si="1"/>
        <v>6502</v>
      </c>
    </row>
    <row r="11" spans="2:12" x14ac:dyDescent="0.2">
      <c r="B11" s="12" t="s">
        <v>19</v>
      </c>
      <c r="C11" s="4" t="s">
        <v>20</v>
      </c>
      <c r="D11" s="5">
        <v>11</v>
      </c>
      <c r="E11" s="4">
        <v>27</v>
      </c>
      <c r="F11" s="5">
        <v>43234</v>
      </c>
      <c r="G11" s="4" t="s">
        <v>17</v>
      </c>
      <c r="H11" s="6">
        <v>2456</v>
      </c>
      <c r="I11" s="13" t="s">
        <v>10</v>
      </c>
      <c r="J11" s="30">
        <f t="shared" si="0"/>
        <v>7453.0838583770137</v>
      </c>
      <c r="K11" s="30">
        <f t="shared" si="1"/>
        <v>8751</v>
      </c>
    </row>
    <row r="12" spans="2:12" x14ac:dyDescent="0.2">
      <c r="B12" s="12" t="s">
        <v>21</v>
      </c>
      <c r="C12" s="4" t="s">
        <v>20</v>
      </c>
      <c r="D12" s="5">
        <v>12</v>
      </c>
      <c r="E12" s="4">
        <v>29</v>
      </c>
      <c r="F12" s="5">
        <v>4398</v>
      </c>
      <c r="G12" s="4" t="s">
        <v>9</v>
      </c>
      <c r="H12" s="6">
        <v>165</v>
      </c>
      <c r="I12" s="13" t="s">
        <v>10</v>
      </c>
      <c r="J12" s="30">
        <f t="shared" si="0"/>
        <v>46159.068913919829</v>
      </c>
      <c r="K12" s="30">
        <f t="shared" si="1"/>
        <v>47025</v>
      </c>
      <c r="L12" s="28"/>
    </row>
    <row r="13" spans="2:12" x14ac:dyDescent="0.2">
      <c r="B13" s="12" t="s">
        <v>22</v>
      </c>
      <c r="C13" s="4" t="s">
        <v>8</v>
      </c>
      <c r="D13" s="5">
        <v>2</v>
      </c>
      <c r="E13" s="4">
        <v>19</v>
      </c>
      <c r="F13" s="5">
        <v>67493</v>
      </c>
      <c r="G13" s="4" t="s">
        <v>9</v>
      </c>
      <c r="H13" s="6">
        <v>1282</v>
      </c>
      <c r="I13" s="13" t="s">
        <v>23</v>
      </c>
      <c r="J13" s="30">
        <f t="shared" si="0"/>
        <v>16945.905257613122</v>
      </c>
      <c r="K13" s="30">
        <f t="shared" si="1"/>
        <v>17207</v>
      </c>
      <c r="L13" s="28"/>
    </row>
    <row r="14" spans="2:12" x14ac:dyDescent="0.2">
      <c r="B14" s="12" t="s">
        <v>24</v>
      </c>
      <c r="C14" s="4" t="s">
        <v>8</v>
      </c>
      <c r="D14" s="5">
        <v>2</v>
      </c>
      <c r="E14" s="4">
        <v>35</v>
      </c>
      <c r="F14" s="5">
        <v>89498</v>
      </c>
      <c r="G14" s="4" t="s">
        <v>17</v>
      </c>
      <c r="H14" s="6">
        <v>738</v>
      </c>
      <c r="I14" s="13" t="s">
        <v>23</v>
      </c>
      <c r="J14" s="30">
        <f t="shared" si="0"/>
        <v>38950.080693112817</v>
      </c>
      <c r="K14" s="30">
        <f t="shared" si="1"/>
        <v>39250</v>
      </c>
    </row>
    <row r="15" spans="2:12" x14ac:dyDescent="0.2">
      <c r="B15" s="12" t="s">
        <v>25</v>
      </c>
      <c r="C15" s="4" t="s">
        <v>16</v>
      </c>
      <c r="D15" s="5">
        <v>3</v>
      </c>
      <c r="E15" s="4">
        <v>39</v>
      </c>
      <c r="F15" s="5">
        <v>44356</v>
      </c>
      <c r="G15" s="4" t="s">
        <v>9</v>
      </c>
      <c r="H15" s="6">
        <v>993</v>
      </c>
      <c r="I15" s="13" t="s">
        <v>23</v>
      </c>
      <c r="J15" s="30">
        <f t="shared" si="0"/>
        <v>6193.1126261355848</v>
      </c>
      <c r="K15" s="30">
        <f t="shared" si="1"/>
        <v>6242</v>
      </c>
      <c r="L15" s="28"/>
    </row>
    <row r="16" spans="2:12" x14ac:dyDescent="0.2">
      <c r="B16" s="12" t="s">
        <v>26</v>
      </c>
      <c r="C16" s="4" t="s">
        <v>20</v>
      </c>
      <c r="D16" s="5">
        <v>5</v>
      </c>
      <c r="E16" s="4">
        <v>42</v>
      </c>
      <c r="F16" s="5">
        <v>54789</v>
      </c>
      <c r="G16" s="4" t="s">
        <v>17</v>
      </c>
      <c r="H16" s="6">
        <v>1923</v>
      </c>
      <c r="I16" s="13" t="s">
        <v>12</v>
      </c>
      <c r="J16" s="30">
        <f t="shared" si="0"/>
        <v>4333.4607417167172</v>
      </c>
      <c r="K16" s="30">
        <f t="shared" si="1"/>
        <v>5152</v>
      </c>
    </row>
    <row r="17" spans="2:12" x14ac:dyDescent="0.2">
      <c r="B17" s="12" t="s">
        <v>27</v>
      </c>
      <c r="C17" s="4" t="s">
        <v>20</v>
      </c>
      <c r="D17" s="5">
        <v>1</v>
      </c>
      <c r="E17" s="4">
        <v>29</v>
      </c>
      <c r="F17" s="5">
        <v>93456</v>
      </c>
      <c r="G17" s="4" t="s">
        <v>17</v>
      </c>
      <c r="H17" s="6">
        <v>2129</v>
      </c>
      <c r="I17" s="13" t="s">
        <v>10</v>
      </c>
      <c r="J17" s="30">
        <f t="shared" si="0"/>
        <v>42921.12379703029</v>
      </c>
      <c r="K17" s="30">
        <f t="shared" si="1"/>
        <v>44014</v>
      </c>
    </row>
    <row r="18" spans="2:12" x14ac:dyDescent="0.2">
      <c r="B18" s="12" t="s">
        <v>28</v>
      </c>
      <c r="C18" s="4" t="s">
        <v>16</v>
      </c>
      <c r="D18" s="5">
        <v>7</v>
      </c>
      <c r="E18" s="4">
        <v>39</v>
      </c>
      <c r="F18" s="5">
        <v>34678</v>
      </c>
      <c r="G18" s="4" t="s">
        <v>17</v>
      </c>
      <c r="H18" s="6">
        <v>1546</v>
      </c>
      <c r="I18" s="13" t="s">
        <v>12</v>
      </c>
      <c r="J18" s="30">
        <f t="shared" si="0"/>
        <v>15879.456634280657</v>
      </c>
      <c r="K18" s="30">
        <f t="shared" si="1"/>
        <v>16405</v>
      </c>
    </row>
    <row r="19" spans="2:12" x14ac:dyDescent="0.2">
      <c r="B19" s="12" t="s">
        <v>29</v>
      </c>
      <c r="C19" s="4" t="s">
        <v>20</v>
      </c>
      <c r="D19" s="5">
        <v>7</v>
      </c>
      <c r="E19" s="4">
        <v>33</v>
      </c>
      <c r="F19" s="5">
        <v>75355</v>
      </c>
      <c r="G19" s="4" t="s">
        <v>17</v>
      </c>
      <c r="H19" s="6">
        <v>3987</v>
      </c>
      <c r="I19" s="13" t="s">
        <v>10</v>
      </c>
      <c r="J19" s="30">
        <f t="shared" si="0"/>
        <v>24981.860919475155</v>
      </c>
      <c r="K19" s="30">
        <f t="shared" si="1"/>
        <v>27775</v>
      </c>
    </row>
    <row r="20" spans="2:12" x14ac:dyDescent="0.2">
      <c r="B20" s="12" t="s">
        <v>30</v>
      </c>
      <c r="C20" s="4" t="s">
        <v>20</v>
      </c>
      <c r="D20" s="5">
        <v>14</v>
      </c>
      <c r="E20" s="4">
        <v>31</v>
      </c>
      <c r="F20" s="5">
        <v>45000</v>
      </c>
      <c r="G20" s="4" t="s">
        <v>17</v>
      </c>
      <c r="H20" s="6">
        <v>4277</v>
      </c>
      <c r="I20" s="13" t="s">
        <v>10</v>
      </c>
      <c r="J20" s="30">
        <f t="shared" si="0"/>
        <v>6430.2042735826053</v>
      </c>
      <c r="K20" s="30">
        <f t="shared" si="1"/>
        <v>8813</v>
      </c>
    </row>
    <row r="21" spans="2:12" x14ac:dyDescent="0.2">
      <c r="B21" s="12" t="s">
        <v>31</v>
      </c>
      <c r="C21" s="4" t="s">
        <v>16</v>
      </c>
      <c r="D21" s="5">
        <v>12</v>
      </c>
      <c r="E21" s="4">
        <v>29</v>
      </c>
      <c r="F21" s="5">
        <v>34453</v>
      </c>
      <c r="G21" s="4" t="s">
        <v>9</v>
      </c>
      <c r="H21" s="6">
        <v>2466</v>
      </c>
      <c r="I21" s="13" t="s">
        <v>10</v>
      </c>
      <c r="J21" s="30">
        <f t="shared" si="0"/>
        <v>16160.109312749095</v>
      </c>
      <c r="K21" s="30">
        <f t="shared" si="1"/>
        <v>17545</v>
      </c>
      <c r="L21" s="28"/>
    </row>
    <row r="22" spans="2:12" x14ac:dyDescent="0.2">
      <c r="B22" s="12" t="s">
        <v>32</v>
      </c>
      <c r="C22" s="4" t="s">
        <v>16</v>
      </c>
      <c r="D22" s="5">
        <v>12</v>
      </c>
      <c r="E22" s="4">
        <v>18</v>
      </c>
      <c r="F22" s="5">
        <v>65789</v>
      </c>
      <c r="G22" s="4" t="s">
        <v>9</v>
      </c>
      <c r="H22" s="6">
        <v>1055</v>
      </c>
      <c r="I22" s="13" t="s">
        <v>10</v>
      </c>
      <c r="J22" s="30">
        <f t="shared" si="0"/>
        <v>15240.028116771964</v>
      </c>
      <c r="K22" s="30">
        <f t="shared" si="1"/>
        <v>15283</v>
      </c>
      <c r="L22" s="28"/>
    </row>
    <row r="23" spans="2:12" x14ac:dyDescent="0.2">
      <c r="B23" s="12" t="s">
        <v>33</v>
      </c>
      <c r="C23" s="4" t="s">
        <v>16</v>
      </c>
      <c r="D23" s="5">
        <v>5</v>
      </c>
      <c r="E23" s="4">
        <v>26</v>
      </c>
      <c r="F23" s="5">
        <v>89765</v>
      </c>
      <c r="G23" s="4" t="s">
        <v>9</v>
      </c>
      <c r="H23" s="6">
        <v>745</v>
      </c>
      <c r="I23" s="13" t="s">
        <v>12</v>
      </c>
      <c r="J23" s="30">
        <f t="shared" si="0"/>
        <v>39217.02112603659</v>
      </c>
      <c r="K23" s="30">
        <f t="shared" si="1"/>
        <v>39500</v>
      </c>
      <c r="L23" s="28"/>
    </row>
    <row r="24" spans="2:12" x14ac:dyDescent="0.2">
      <c r="B24" s="20" t="s">
        <v>34</v>
      </c>
      <c r="C24" s="21" t="s">
        <v>16</v>
      </c>
      <c r="D24" s="22">
        <v>4</v>
      </c>
      <c r="E24" s="21">
        <v>26</v>
      </c>
      <c r="F24" s="22">
        <v>50549</v>
      </c>
      <c r="G24" s="21" t="s">
        <v>9</v>
      </c>
      <c r="H24" s="23">
        <v>1028</v>
      </c>
      <c r="I24" s="24" t="s">
        <v>35</v>
      </c>
      <c r="J24" s="30">
        <f>SQRT((D24-$D$24)^2+(E24-$E$24)^2+(F24-$F$24)^2+(H24-$H$24)^2)</f>
        <v>0</v>
      </c>
      <c r="K24" s="30">
        <f t="shared" si="1"/>
        <v>0</v>
      </c>
      <c r="L24" s="28"/>
    </row>
    <row r="25" spans="2:12" x14ac:dyDescent="0.2">
      <c r="B25" s="12" t="s">
        <v>36</v>
      </c>
      <c r="C25" s="4" t="s">
        <v>20</v>
      </c>
      <c r="D25" s="5">
        <v>5</v>
      </c>
      <c r="E25" s="4">
        <v>31</v>
      </c>
      <c r="F25" s="5">
        <v>47894</v>
      </c>
      <c r="G25" s="4" t="s">
        <v>17</v>
      </c>
      <c r="H25" s="6">
        <v>1283</v>
      </c>
      <c r="I25" s="13" t="s">
        <v>12</v>
      </c>
      <c r="J25" s="30">
        <f t="shared" si="0"/>
        <v>2667.2225253997835</v>
      </c>
      <c r="K25" s="30">
        <f t="shared" si="1"/>
        <v>2916</v>
      </c>
    </row>
    <row r="26" spans="2:12" x14ac:dyDescent="0.2">
      <c r="B26" s="12" t="s">
        <v>37</v>
      </c>
      <c r="C26" s="4" t="s">
        <v>20</v>
      </c>
      <c r="D26" s="5">
        <v>4</v>
      </c>
      <c r="E26" s="4">
        <v>33</v>
      </c>
      <c r="F26" s="5">
        <v>39776</v>
      </c>
      <c r="G26" s="4" t="s">
        <v>17</v>
      </c>
      <c r="H26" s="6">
        <v>2213</v>
      </c>
      <c r="I26" s="13" t="s">
        <v>12</v>
      </c>
      <c r="J26" s="30">
        <f t="shared" si="0"/>
        <v>10837.979654898785</v>
      </c>
      <c r="K26" s="30">
        <f t="shared" si="1"/>
        <v>11965</v>
      </c>
    </row>
    <row r="27" spans="2:12" x14ac:dyDescent="0.2">
      <c r="B27" s="12" t="s">
        <v>38</v>
      </c>
      <c r="C27" s="4" t="s">
        <v>8</v>
      </c>
      <c r="D27" s="5">
        <v>3</v>
      </c>
      <c r="E27" s="4">
        <v>27</v>
      </c>
      <c r="F27" s="5">
        <v>43465</v>
      </c>
      <c r="G27" s="4" t="s">
        <v>17</v>
      </c>
      <c r="H27" s="6">
        <v>2419</v>
      </c>
      <c r="I27" s="13" t="s">
        <v>12</v>
      </c>
      <c r="J27" s="30">
        <f t="shared" si="0"/>
        <v>7219.2755176679602</v>
      </c>
      <c r="K27" s="30">
        <f t="shared" si="1"/>
        <v>8477</v>
      </c>
    </row>
    <row r="28" spans="2:12" x14ac:dyDescent="0.2">
      <c r="B28" s="12" t="s">
        <v>39</v>
      </c>
      <c r="C28" s="4" t="s">
        <v>8</v>
      </c>
      <c r="D28" s="5">
        <v>2</v>
      </c>
      <c r="E28" s="4">
        <v>40</v>
      </c>
      <c r="F28" s="5">
        <v>17975</v>
      </c>
      <c r="G28" s="4" t="s">
        <v>17</v>
      </c>
      <c r="H28" s="6">
        <v>1836</v>
      </c>
      <c r="I28" s="13" t="s">
        <v>12</v>
      </c>
      <c r="J28" s="30">
        <f t="shared" si="0"/>
        <v>32584.022771904638</v>
      </c>
      <c r="K28" s="30">
        <f t="shared" si="1"/>
        <v>33398</v>
      </c>
    </row>
    <row r="29" spans="2:12" x14ac:dyDescent="0.2">
      <c r="B29" s="12" t="s">
        <v>40</v>
      </c>
      <c r="C29" s="4" t="s">
        <v>16</v>
      </c>
      <c r="D29" s="5">
        <v>1</v>
      </c>
      <c r="E29" s="4">
        <v>45</v>
      </c>
      <c r="F29" s="5">
        <v>44356</v>
      </c>
      <c r="G29" s="4" t="s">
        <v>9</v>
      </c>
      <c r="H29" s="6">
        <v>4277</v>
      </c>
      <c r="I29" s="13" t="s">
        <v>23</v>
      </c>
      <c r="J29" s="30">
        <f t="shared" si="0"/>
        <v>6993.5413060909277</v>
      </c>
      <c r="K29" s="30">
        <f t="shared" si="1"/>
        <v>9464</v>
      </c>
      <c r="L29" s="28"/>
    </row>
    <row r="30" spans="2:12" x14ac:dyDescent="0.2">
      <c r="B30" s="12" t="s">
        <v>41</v>
      </c>
      <c r="C30" s="4" t="s">
        <v>16</v>
      </c>
      <c r="D30" s="5">
        <v>1</v>
      </c>
      <c r="E30" s="4">
        <v>18</v>
      </c>
      <c r="F30" s="5">
        <v>54789</v>
      </c>
      <c r="G30" s="4" t="s">
        <v>9</v>
      </c>
      <c r="H30" s="6">
        <v>2466</v>
      </c>
      <c r="I30" s="13" t="s">
        <v>23</v>
      </c>
      <c r="J30" s="30">
        <f t="shared" si="0"/>
        <v>4477.2220181715356</v>
      </c>
      <c r="K30" s="30">
        <f t="shared" si="1"/>
        <v>5689</v>
      </c>
      <c r="L30" s="28"/>
    </row>
    <row r="31" spans="2:12" x14ac:dyDescent="0.2">
      <c r="B31" s="12" t="s">
        <v>42</v>
      </c>
      <c r="C31" s="4" t="s">
        <v>20</v>
      </c>
      <c r="D31" s="5">
        <v>6</v>
      </c>
      <c r="E31" s="4">
        <v>21</v>
      </c>
      <c r="F31" s="5">
        <v>93456</v>
      </c>
      <c r="G31" s="4" t="s">
        <v>17</v>
      </c>
      <c r="H31" s="6">
        <v>1055</v>
      </c>
      <c r="I31" s="13" t="s">
        <v>23</v>
      </c>
      <c r="J31" s="30">
        <f t="shared" si="0"/>
        <v>42907.008833056636</v>
      </c>
      <c r="K31" s="30">
        <f t="shared" si="1"/>
        <v>42941</v>
      </c>
    </row>
    <row r="32" spans="2:12" x14ac:dyDescent="0.2">
      <c r="B32" s="14" t="s">
        <v>43</v>
      </c>
      <c r="C32" s="15" t="s">
        <v>20</v>
      </c>
      <c r="D32" s="16">
        <v>7</v>
      </c>
      <c r="E32" s="15">
        <v>30</v>
      </c>
      <c r="F32" s="16">
        <v>34678</v>
      </c>
      <c r="G32" s="15" t="s">
        <v>17</v>
      </c>
      <c r="H32" s="17">
        <v>745</v>
      </c>
      <c r="I32" s="18" t="s">
        <v>23</v>
      </c>
      <c r="J32" s="30">
        <f t="shared" si="0"/>
        <v>15873.523710884108</v>
      </c>
      <c r="K32" s="30">
        <f t="shared" si="1"/>
        <v>16161</v>
      </c>
    </row>
    <row r="33" spans="2:10" x14ac:dyDescent="0.2">
      <c r="J33" s="27"/>
    </row>
    <row r="34" spans="2:10" x14ac:dyDescent="0.2">
      <c r="B34" s="25"/>
      <c r="D34" s="2"/>
      <c r="E34" s="2"/>
      <c r="F34" s="2"/>
      <c r="H34" s="2"/>
    </row>
    <row r="35" spans="2:10" x14ac:dyDescent="0.2">
      <c r="B35" s="25"/>
      <c r="D35" s="2"/>
      <c r="E35" s="2"/>
      <c r="F35" s="2"/>
      <c r="H35" s="2"/>
    </row>
    <row r="37" spans="2:10" x14ac:dyDescent="0.2">
      <c r="D37" s="3"/>
    </row>
  </sheetData>
  <autoFilter ref="B4:K32" xr:uid="{94689101-CE0E-F44B-BBC9-20EC3B16BCE4}"/>
  <conditionalFormatting sqref="J31:J32">
    <cfRule type="top10" dxfId="2" priority="2" bottom="1" rank="6"/>
  </conditionalFormatting>
  <conditionalFormatting sqref="K31:K32">
    <cfRule type="colorScale" priority="1">
      <colorScale>
        <cfvo type="min"/>
        <cfvo type="max"/>
        <color theme="8" tint="-0.499984740745262"/>
        <color rgb="FFC0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FEE1-0B06-5D4F-A900-6CE77A3729AB}">
  <dimension ref="A4:L37"/>
  <sheetViews>
    <sheetView tabSelected="1" topLeftCell="A3" zoomScale="120" zoomScaleNormal="120" workbookViewId="0">
      <pane ySplit="2" topLeftCell="A5" activePane="bottomLeft" state="frozen"/>
      <selection activeCell="A3" sqref="A3"/>
      <selection pane="bottomLeft" activeCell="D23" sqref="D23"/>
    </sheetView>
  </sheetViews>
  <sheetFormatPr baseColWidth="10" defaultRowHeight="16" x14ac:dyDescent="0.2"/>
  <cols>
    <col min="3" max="3" width="18" customWidth="1"/>
    <col min="4" max="4" width="25" customWidth="1"/>
    <col min="10" max="10" width="18.33203125" bestFit="1" customWidth="1"/>
    <col min="11" max="11" width="18" bestFit="1" customWidth="1"/>
    <col min="12" max="12" width="10.83203125" style="1"/>
  </cols>
  <sheetData>
    <row r="4" spans="2:12" ht="31" customHeight="1" x14ac:dyDescent="0.2">
      <c r="B4" s="19" t="s">
        <v>0</v>
      </c>
      <c r="C4" s="19" t="s">
        <v>1</v>
      </c>
      <c r="D4" s="19" t="s">
        <v>44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49" t="s">
        <v>54</v>
      </c>
      <c r="K4" s="49" t="s">
        <v>55</v>
      </c>
    </row>
    <row r="5" spans="2:12" x14ac:dyDescent="0.2">
      <c r="B5" s="7" t="s">
        <v>7</v>
      </c>
      <c r="C5" s="8" t="s">
        <v>8</v>
      </c>
      <c r="D5" s="9">
        <v>7</v>
      </c>
      <c r="E5" s="8">
        <v>18</v>
      </c>
      <c r="F5" s="9">
        <v>30000</v>
      </c>
      <c r="G5" s="8" t="s">
        <v>9</v>
      </c>
      <c r="H5" s="10">
        <v>154</v>
      </c>
      <c r="I5" s="11" t="s">
        <v>10</v>
      </c>
      <c r="J5" s="50">
        <v>20567.58007155922</v>
      </c>
      <c r="K5" s="50">
        <v>21434</v>
      </c>
      <c r="L5" s="28"/>
    </row>
    <row r="6" spans="2:12" x14ac:dyDescent="0.2">
      <c r="B6" s="12" t="s">
        <v>11</v>
      </c>
      <c r="C6" s="4" t="s">
        <v>8</v>
      </c>
      <c r="D6" s="5">
        <v>3</v>
      </c>
      <c r="E6" s="4">
        <v>32</v>
      </c>
      <c r="F6" s="5">
        <v>32745</v>
      </c>
      <c r="G6" s="4" t="s">
        <v>9</v>
      </c>
      <c r="H6" s="6">
        <v>678</v>
      </c>
      <c r="I6" s="13" t="s">
        <v>12</v>
      </c>
      <c r="J6" s="51">
        <v>17807.440944728696</v>
      </c>
      <c r="K6" s="51">
        <v>18161</v>
      </c>
      <c r="L6" s="28"/>
    </row>
    <row r="7" spans="2:12" x14ac:dyDescent="0.2">
      <c r="B7" s="26" t="s">
        <v>13</v>
      </c>
      <c r="C7" s="4" t="s">
        <v>8</v>
      </c>
      <c r="D7" s="5">
        <v>8</v>
      </c>
      <c r="E7" s="4">
        <v>22</v>
      </c>
      <c r="F7" s="5">
        <v>45854</v>
      </c>
      <c r="G7" s="4" t="s">
        <v>9</v>
      </c>
      <c r="H7" s="6">
        <v>1567</v>
      </c>
      <c r="I7" s="13" t="s">
        <v>10</v>
      </c>
      <c r="J7" s="51">
        <v>4725.8415123658133</v>
      </c>
      <c r="K7" s="51">
        <v>5242</v>
      </c>
      <c r="L7" s="28"/>
    </row>
    <row r="8" spans="2:12" x14ac:dyDescent="0.2">
      <c r="B8" s="26" t="s">
        <v>14</v>
      </c>
      <c r="C8" s="4" t="s">
        <v>8</v>
      </c>
      <c r="D8" s="5">
        <v>4</v>
      </c>
      <c r="E8" s="4">
        <v>18</v>
      </c>
      <c r="F8" s="5">
        <v>48983</v>
      </c>
      <c r="G8" s="4" t="s">
        <v>9</v>
      </c>
      <c r="H8" s="6">
        <v>567</v>
      </c>
      <c r="I8" s="13" t="s">
        <v>12</v>
      </c>
      <c r="J8" s="51">
        <v>1632.464700996625</v>
      </c>
      <c r="K8" s="51">
        <v>2035</v>
      </c>
      <c r="L8" s="28"/>
    </row>
    <row r="9" spans="2:12" x14ac:dyDescent="0.2">
      <c r="B9" s="12" t="s">
        <v>21</v>
      </c>
      <c r="C9" s="4" t="s">
        <v>20</v>
      </c>
      <c r="D9" s="5">
        <v>12</v>
      </c>
      <c r="E9" s="4">
        <v>29</v>
      </c>
      <c r="F9" s="5">
        <v>4398</v>
      </c>
      <c r="G9" s="4" t="s">
        <v>9</v>
      </c>
      <c r="H9" s="6">
        <v>165</v>
      </c>
      <c r="I9" s="13" t="s">
        <v>10</v>
      </c>
      <c r="J9" s="51">
        <v>46159.068913919829</v>
      </c>
      <c r="K9" s="51">
        <v>47025</v>
      </c>
    </row>
    <row r="10" spans="2:12" x14ac:dyDescent="0.2">
      <c r="B10" s="12" t="s">
        <v>22</v>
      </c>
      <c r="C10" s="4" t="s">
        <v>8</v>
      </c>
      <c r="D10" s="5">
        <v>2</v>
      </c>
      <c r="E10" s="4">
        <v>19</v>
      </c>
      <c r="F10" s="5">
        <v>67493</v>
      </c>
      <c r="G10" s="4" t="s">
        <v>9</v>
      </c>
      <c r="H10" s="6">
        <v>1282</v>
      </c>
      <c r="I10" s="13" t="s">
        <v>23</v>
      </c>
      <c r="J10" s="51">
        <v>16945.905257613122</v>
      </c>
      <c r="K10" s="51">
        <v>17207</v>
      </c>
    </row>
    <row r="11" spans="2:12" x14ac:dyDescent="0.2">
      <c r="B11" s="26" t="s">
        <v>25</v>
      </c>
      <c r="C11" s="4" t="s">
        <v>16</v>
      </c>
      <c r="D11" s="5">
        <v>3</v>
      </c>
      <c r="E11" s="4">
        <v>39</v>
      </c>
      <c r="F11" s="5">
        <v>44356</v>
      </c>
      <c r="G11" s="4" t="s">
        <v>9</v>
      </c>
      <c r="H11" s="6">
        <v>993</v>
      </c>
      <c r="I11" s="13" t="s">
        <v>23</v>
      </c>
      <c r="J11" s="51">
        <v>6193.1126261355848</v>
      </c>
      <c r="K11" s="51">
        <v>6242</v>
      </c>
    </row>
    <row r="12" spans="2:12" x14ac:dyDescent="0.2">
      <c r="B12" s="12" t="s">
        <v>31</v>
      </c>
      <c r="C12" s="4" t="s">
        <v>16</v>
      </c>
      <c r="D12" s="5">
        <v>12</v>
      </c>
      <c r="E12" s="4">
        <v>29</v>
      </c>
      <c r="F12" s="5">
        <v>34453</v>
      </c>
      <c r="G12" s="4" t="s">
        <v>9</v>
      </c>
      <c r="H12" s="6">
        <v>2466</v>
      </c>
      <c r="I12" s="13" t="s">
        <v>10</v>
      </c>
      <c r="J12" s="51">
        <v>16160.109312749095</v>
      </c>
      <c r="K12" s="51">
        <v>17545</v>
      </c>
      <c r="L12" s="28"/>
    </row>
    <row r="13" spans="2:12" x14ac:dyDescent="0.2">
      <c r="B13" s="26" t="s">
        <v>32</v>
      </c>
      <c r="C13" s="4" t="s">
        <v>16</v>
      </c>
      <c r="D13" s="5">
        <v>12</v>
      </c>
      <c r="E13" s="4">
        <v>18</v>
      </c>
      <c r="F13" s="5">
        <v>65789</v>
      </c>
      <c r="G13" s="4" t="s">
        <v>9</v>
      </c>
      <c r="H13" s="6">
        <v>1055</v>
      </c>
      <c r="I13" s="13" t="s">
        <v>10</v>
      </c>
      <c r="J13" s="51">
        <v>15240.028116771964</v>
      </c>
      <c r="K13" s="51">
        <v>15283</v>
      </c>
      <c r="L13" s="28"/>
    </row>
    <row r="14" spans="2:12" x14ac:dyDescent="0.2">
      <c r="B14" s="12" t="s">
        <v>33</v>
      </c>
      <c r="C14" s="4" t="s">
        <v>16</v>
      </c>
      <c r="D14" s="5">
        <v>5</v>
      </c>
      <c r="E14" s="4">
        <v>26</v>
      </c>
      <c r="F14" s="5">
        <v>89765</v>
      </c>
      <c r="G14" s="4" t="s">
        <v>9</v>
      </c>
      <c r="H14" s="6">
        <v>745</v>
      </c>
      <c r="I14" s="13" t="s">
        <v>12</v>
      </c>
      <c r="J14" s="51">
        <v>39217.02112603659</v>
      </c>
      <c r="K14" s="51">
        <v>39500</v>
      </c>
    </row>
    <row r="15" spans="2:12" x14ac:dyDescent="0.2">
      <c r="B15" s="12" t="s">
        <v>34</v>
      </c>
      <c r="C15" s="4" t="s">
        <v>16</v>
      </c>
      <c r="D15" s="5">
        <v>4</v>
      </c>
      <c r="E15" s="4">
        <v>26</v>
      </c>
      <c r="F15" s="5">
        <v>50549</v>
      </c>
      <c r="G15" s="4" t="s">
        <v>9</v>
      </c>
      <c r="H15" s="6">
        <v>1028</v>
      </c>
      <c r="I15" s="13" t="s">
        <v>35</v>
      </c>
      <c r="J15" s="51">
        <v>0</v>
      </c>
      <c r="K15" s="51">
        <v>0</v>
      </c>
      <c r="L15" s="28"/>
    </row>
    <row r="16" spans="2:12" x14ac:dyDescent="0.2">
      <c r="B16" s="26" t="s">
        <v>40</v>
      </c>
      <c r="C16" s="4" t="s">
        <v>16</v>
      </c>
      <c r="D16" s="5">
        <v>1</v>
      </c>
      <c r="E16" s="4">
        <v>45</v>
      </c>
      <c r="F16" s="5">
        <v>44356</v>
      </c>
      <c r="G16" s="4" t="s">
        <v>9</v>
      </c>
      <c r="H16" s="6">
        <v>4277</v>
      </c>
      <c r="I16" s="13" t="s">
        <v>23</v>
      </c>
      <c r="J16" s="51">
        <v>6993.5413060909277</v>
      </c>
      <c r="K16" s="51">
        <v>9464</v>
      </c>
    </row>
    <row r="17" spans="1:12" x14ac:dyDescent="0.2">
      <c r="B17" s="52" t="s">
        <v>41</v>
      </c>
      <c r="C17" s="15" t="s">
        <v>16</v>
      </c>
      <c r="D17" s="16">
        <v>1</v>
      </c>
      <c r="E17" s="15">
        <v>18</v>
      </c>
      <c r="F17" s="16">
        <v>54789</v>
      </c>
      <c r="G17" s="15" t="s">
        <v>9</v>
      </c>
      <c r="H17" s="17">
        <v>2466</v>
      </c>
      <c r="I17" s="18" t="s">
        <v>23</v>
      </c>
      <c r="J17" s="53">
        <v>4477.2220181715356</v>
      </c>
      <c r="K17" s="53">
        <v>5689</v>
      </c>
    </row>
    <row r="18" spans="1:12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2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2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2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28"/>
    </row>
    <row r="22" spans="1:12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28"/>
    </row>
    <row r="23" spans="1:12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8"/>
    </row>
    <row r="24" spans="1:12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8"/>
    </row>
    <row r="25" spans="1:12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2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2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2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2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28"/>
    </row>
    <row r="30" spans="1:12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28"/>
    </row>
    <row r="31" spans="1:12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2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0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</row>
    <row r="34" spans="1:10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 spans="1:10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</row>
    <row r="37" spans="1:10" x14ac:dyDescent="0.2">
      <c r="D37" s="3"/>
    </row>
  </sheetData>
  <autoFilter ref="B4:K32" xr:uid="{94689101-CE0E-F44B-BBC9-20EC3B16BCE4}"/>
  <conditionalFormatting sqref="J5:J17">
    <cfRule type="top10" dxfId="1" priority="2" bottom="1" rank="7"/>
  </conditionalFormatting>
  <conditionalFormatting sqref="K5:K17">
    <cfRule type="top10" dxfId="0" priority="1" bottom="1" rank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C9D2-7EA4-6647-856A-B39A92AFD98C}">
  <dimension ref="B1:I33"/>
  <sheetViews>
    <sheetView topLeftCell="A11" zoomScale="120" zoomScaleNormal="120" workbookViewId="0">
      <selection activeCell="D36" sqref="D36"/>
    </sheetView>
  </sheetViews>
  <sheetFormatPr baseColWidth="10" defaultRowHeight="16" x14ac:dyDescent="0.2"/>
  <sheetData>
    <row r="1" spans="2:9" ht="17" thickBot="1" x14ac:dyDescent="0.25"/>
    <row r="2" spans="2:9" ht="29" thickBot="1" x14ac:dyDescent="0.25">
      <c r="B2" s="34" t="s">
        <v>0</v>
      </c>
      <c r="C2" s="35" t="s">
        <v>1</v>
      </c>
      <c r="D2" s="36" t="s">
        <v>44</v>
      </c>
      <c r="E2" s="35" t="s">
        <v>2</v>
      </c>
      <c r="F2" s="35" t="s">
        <v>3</v>
      </c>
      <c r="G2" s="35" t="s">
        <v>4</v>
      </c>
      <c r="H2" s="35" t="s">
        <v>5</v>
      </c>
      <c r="I2" s="37" t="s">
        <v>6</v>
      </c>
    </row>
    <row r="3" spans="2:9" ht="17" thickBot="1" x14ac:dyDescent="0.25">
      <c r="B3" s="31" t="s">
        <v>7</v>
      </c>
      <c r="C3" s="32" t="s">
        <v>8</v>
      </c>
      <c r="D3" s="32">
        <v>7</v>
      </c>
      <c r="E3" s="32">
        <v>18</v>
      </c>
      <c r="F3" s="32">
        <v>89765</v>
      </c>
      <c r="G3" s="32" t="s">
        <v>9</v>
      </c>
      <c r="H3" s="32">
        <v>154</v>
      </c>
      <c r="I3" s="32" t="s">
        <v>10</v>
      </c>
    </row>
    <row r="4" spans="2:9" ht="17" thickBot="1" x14ac:dyDescent="0.25">
      <c r="B4" s="31" t="s">
        <v>11</v>
      </c>
      <c r="C4" s="32" t="s">
        <v>8</v>
      </c>
      <c r="D4" s="32">
        <v>3</v>
      </c>
      <c r="E4" s="32">
        <v>32</v>
      </c>
      <c r="F4" s="32">
        <v>50549</v>
      </c>
      <c r="G4" s="32" t="s">
        <v>9</v>
      </c>
      <c r="H4" s="32">
        <v>678</v>
      </c>
      <c r="I4" s="32" t="s">
        <v>12</v>
      </c>
    </row>
    <row r="5" spans="2:9" ht="17" thickBot="1" x14ac:dyDescent="0.25">
      <c r="B5" s="31" t="s">
        <v>13</v>
      </c>
      <c r="C5" s="32" t="s">
        <v>8</v>
      </c>
      <c r="D5" s="32">
        <v>8</v>
      </c>
      <c r="E5" s="32">
        <v>22</v>
      </c>
      <c r="F5" s="32">
        <v>47894</v>
      </c>
      <c r="G5" s="32" t="s">
        <v>9</v>
      </c>
      <c r="H5" s="32">
        <v>1567</v>
      </c>
      <c r="I5" s="32" t="s">
        <v>10</v>
      </c>
    </row>
    <row r="6" spans="2:9" ht="17" thickBot="1" x14ac:dyDescent="0.25">
      <c r="B6" s="31" t="s">
        <v>14</v>
      </c>
      <c r="C6" s="32" t="s">
        <v>8</v>
      </c>
      <c r="D6" s="32">
        <v>4</v>
      </c>
      <c r="E6" s="32">
        <v>18</v>
      </c>
      <c r="F6" s="32">
        <v>39776</v>
      </c>
      <c r="G6" s="32" t="s">
        <v>9</v>
      </c>
      <c r="H6" s="32">
        <v>567</v>
      </c>
      <c r="I6" s="32" t="s">
        <v>12</v>
      </c>
    </row>
    <row r="7" spans="2:9" ht="17" thickBot="1" x14ac:dyDescent="0.25">
      <c r="B7" s="31" t="s">
        <v>15</v>
      </c>
      <c r="C7" s="32" t="s">
        <v>16</v>
      </c>
      <c r="D7" s="32">
        <v>5</v>
      </c>
      <c r="E7" s="32">
        <v>36</v>
      </c>
      <c r="F7" s="32">
        <v>43465</v>
      </c>
      <c r="G7" s="32" t="s">
        <v>17</v>
      </c>
      <c r="H7" s="32">
        <v>1457</v>
      </c>
      <c r="I7" s="32" t="s">
        <v>12</v>
      </c>
    </row>
    <row r="8" spans="2:9" ht="17" thickBot="1" x14ac:dyDescent="0.25">
      <c r="B8" s="31" t="s">
        <v>18</v>
      </c>
      <c r="C8" s="32" t="s">
        <v>16</v>
      </c>
      <c r="D8" s="32">
        <v>5</v>
      </c>
      <c r="E8" s="32">
        <v>33</v>
      </c>
      <c r="F8" s="32">
        <v>17975</v>
      </c>
      <c r="G8" s="32" t="s">
        <v>17</v>
      </c>
      <c r="H8" s="32">
        <v>2312</v>
      </c>
      <c r="I8" s="32" t="s">
        <v>12</v>
      </c>
    </row>
    <row r="9" spans="2:9" ht="17" thickBot="1" x14ac:dyDescent="0.25">
      <c r="B9" s="31" t="s">
        <v>19</v>
      </c>
      <c r="C9" s="32" t="s">
        <v>20</v>
      </c>
      <c r="D9" s="32">
        <v>11</v>
      </c>
      <c r="E9" s="32">
        <v>27</v>
      </c>
      <c r="F9" s="32">
        <v>44356</v>
      </c>
      <c r="G9" s="32" t="s">
        <v>17</v>
      </c>
      <c r="H9" s="32">
        <v>2456</v>
      </c>
      <c r="I9" s="32" t="s">
        <v>10</v>
      </c>
    </row>
    <row r="10" spans="2:9" ht="17" thickBot="1" x14ac:dyDescent="0.25">
      <c r="B10" s="31" t="s">
        <v>21</v>
      </c>
      <c r="C10" s="32" t="s">
        <v>20</v>
      </c>
      <c r="D10" s="32">
        <v>12</v>
      </c>
      <c r="E10" s="32">
        <v>29</v>
      </c>
      <c r="F10" s="32">
        <v>54789</v>
      </c>
      <c r="G10" s="32" t="s">
        <v>9</v>
      </c>
      <c r="H10" s="32">
        <v>165</v>
      </c>
      <c r="I10" s="32" t="s">
        <v>10</v>
      </c>
    </row>
    <row r="11" spans="2:9" ht="17" thickBot="1" x14ac:dyDescent="0.25">
      <c r="B11" s="31" t="s">
        <v>22</v>
      </c>
      <c r="C11" s="32" t="s">
        <v>8</v>
      </c>
      <c r="D11" s="32">
        <v>2</v>
      </c>
      <c r="E11" s="32">
        <v>19</v>
      </c>
      <c r="F11" s="32">
        <v>93456</v>
      </c>
      <c r="G11" s="32" t="s">
        <v>9</v>
      </c>
      <c r="H11" s="32">
        <v>1282</v>
      </c>
      <c r="I11" s="32" t="s">
        <v>23</v>
      </c>
    </row>
    <row r="12" spans="2:9" ht="17" thickBot="1" x14ac:dyDescent="0.25">
      <c r="B12" s="31" t="s">
        <v>24</v>
      </c>
      <c r="C12" s="32" t="s">
        <v>8</v>
      </c>
      <c r="D12" s="32">
        <v>2</v>
      </c>
      <c r="E12" s="32">
        <v>35</v>
      </c>
      <c r="F12" s="32">
        <v>34678</v>
      </c>
      <c r="G12" s="32" t="s">
        <v>17</v>
      </c>
      <c r="H12" s="32">
        <v>738</v>
      </c>
      <c r="I12" s="32" t="s">
        <v>23</v>
      </c>
    </row>
    <row r="13" spans="2:9" ht="17" thickBot="1" x14ac:dyDescent="0.25">
      <c r="B13" s="31" t="s">
        <v>25</v>
      </c>
      <c r="C13" s="32" t="s">
        <v>16</v>
      </c>
      <c r="D13" s="32">
        <v>3</v>
      </c>
      <c r="E13" s="32">
        <v>39</v>
      </c>
      <c r="F13" s="32">
        <v>44356</v>
      </c>
      <c r="G13" s="32" t="s">
        <v>9</v>
      </c>
      <c r="H13" s="32">
        <v>993</v>
      </c>
      <c r="I13" s="32" t="s">
        <v>23</v>
      </c>
    </row>
    <row r="14" spans="2:9" ht="17" thickBot="1" x14ac:dyDescent="0.25">
      <c r="B14" s="31" t="s">
        <v>26</v>
      </c>
      <c r="C14" s="32" t="s">
        <v>20</v>
      </c>
      <c r="D14" s="32">
        <v>5</v>
      </c>
      <c r="E14" s="32">
        <v>42</v>
      </c>
      <c r="F14" s="32">
        <v>54789</v>
      </c>
      <c r="G14" s="32" t="s">
        <v>17</v>
      </c>
      <c r="H14" s="32">
        <v>1923</v>
      </c>
      <c r="I14" s="32" t="s">
        <v>12</v>
      </c>
    </row>
    <row r="15" spans="2:9" ht="17" thickBot="1" x14ac:dyDescent="0.25">
      <c r="B15" s="31" t="s">
        <v>27</v>
      </c>
      <c r="C15" s="32" t="s">
        <v>20</v>
      </c>
      <c r="D15" s="32">
        <v>1</v>
      </c>
      <c r="E15" s="32">
        <v>29</v>
      </c>
      <c r="F15" s="32">
        <v>93456</v>
      </c>
      <c r="G15" s="32" t="s">
        <v>17</v>
      </c>
      <c r="H15" s="32">
        <v>2129</v>
      </c>
      <c r="I15" s="32" t="s">
        <v>10</v>
      </c>
    </row>
    <row r="16" spans="2:9" ht="17" thickBot="1" x14ac:dyDescent="0.25">
      <c r="B16" s="31" t="s">
        <v>28</v>
      </c>
      <c r="C16" s="32" t="s">
        <v>16</v>
      </c>
      <c r="D16" s="32">
        <v>7</v>
      </c>
      <c r="E16" s="32">
        <v>39</v>
      </c>
      <c r="F16" s="32">
        <v>34678</v>
      </c>
      <c r="G16" s="32" t="s">
        <v>17</v>
      </c>
      <c r="H16" s="32">
        <v>1546</v>
      </c>
      <c r="I16" s="32" t="s">
        <v>12</v>
      </c>
    </row>
    <row r="17" spans="2:9" ht="17" thickBot="1" x14ac:dyDescent="0.25">
      <c r="B17" s="31" t="s">
        <v>29</v>
      </c>
      <c r="C17" s="32" t="s">
        <v>20</v>
      </c>
      <c r="D17" s="32">
        <v>7</v>
      </c>
      <c r="E17" s="32">
        <v>33</v>
      </c>
      <c r="F17" s="32">
        <v>75355</v>
      </c>
      <c r="G17" s="32" t="s">
        <v>17</v>
      </c>
      <c r="H17" s="32">
        <v>3987</v>
      </c>
      <c r="I17" s="32" t="s">
        <v>10</v>
      </c>
    </row>
    <row r="18" spans="2:9" ht="17" thickBot="1" x14ac:dyDescent="0.25">
      <c r="B18" s="31" t="s">
        <v>30</v>
      </c>
      <c r="C18" s="32" t="s">
        <v>20</v>
      </c>
      <c r="D18" s="32">
        <v>14</v>
      </c>
      <c r="E18" s="32">
        <v>31</v>
      </c>
      <c r="F18" s="32">
        <v>45000</v>
      </c>
      <c r="G18" s="32" t="s">
        <v>17</v>
      </c>
      <c r="H18" s="32">
        <v>4277</v>
      </c>
      <c r="I18" s="32" t="s">
        <v>10</v>
      </c>
    </row>
    <row r="19" spans="2:9" ht="17" thickBot="1" x14ac:dyDescent="0.25">
      <c r="B19" s="31" t="s">
        <v>31</v>
      </c>
      <c r="C19" s="32" t="s">
        <v>16</v>
      </c>
      <c r="D19" s="32">
        <v>12</v>
      </c>
      <c r="E19" s="32">
        <v>29</v>
      </c>
      <c r="F19" s="32">
        <v>34453</v>
      </c>
      <c r="G19" s="32" t="s">
        <v>9</v>
      </c>
      <c r="H19" s="32">
        <v>2466</v>
      </c>
      <c r="I19" s="32" t="s">
        <v>10</v>
      </c>
    </row>
    <row r="20" spans="2:9" ht="17" thickBot="1" x14ac:dyDescent="0.25">
      <c r="B20" s="31" t="s">
        <v>32</v>
      </c>
      <c r="C20" s="32" t="s">
        <v>16</v>
      </c>
      <c r="D20" s="32">
        <v>12</v>
      </c>
      <c r="E20" s="32">
        <v>18</v>
      </c>
      <c r="F20" s="32">
        <v>65789</v>
      </c>
      <c r="G20" s="32" t="s">
        <v>9</v>
      </c>
      <c r="H20" s="32">
        <v>1055</v>
      </c>
      <c r="I20" s="32" t="s">
        <v>10</v>
      </c>
    </row>
    <row r="21" spans="2:9" ht="17" thickBot="1" x14ac:dyDescent="0.25">
      <c r="B21" s="31" t="s">
        <v>33</v>
      </c>
      <c r="C21" s="32" t="s">
        <v>16</v>
      </c>
      <c r="D21" s="32">
        <v>5</v>
      </c>
      <c r="E21" s="32">
        <v>26</v>
      </c>
      <c r="F21" s="32">
        <v>30000</v>
      </c>
      <c r="G21" s="32" t="s">
        <v>9</v>
      </c>
      <c r="H21" s="32">
        <v>745</v>
      </c>
      <c r="I21" s="32" t="s">
        <v>12</v>
      </c>
    </row>
    <row r="22" spans="2:9" ht="17" thickBot="1" x14ac:dyDescent="0.25">
      <c r="B22" s="31" t="s">
        <v>34</v>
      </c>
      <c r="C22" s="32" t="s">
        <v>16</v>
      </c>
      <c r="D22" s="32">
        <v>4</v>
      </c>
      <c r="E22" s="32">
        <v>26</v>
      </c>
      <c r="F22" s="32">
        <v>32745</v>
      </c>
      <c r="G22" s="32" t="s">
        <v>9</v>
      </c>
      <c r="H22" s="32">
        <v>1028</v>
      </c>
      <c r="I22" s="32" t="s">
        <v>35</v>
      </c>
    </row>
    <row r="23" spans="2:9" ht="17" thickBot="1" x14ac:dyDescent="0.25">
      <c r="B23" s="31" t="s">
        <v>36</v>
      </c>
      <c r="C23" s="32" t="s">
        <v>20</v>
      </c>
      <c r="D23" s="32">
        <v>5</v>
      </c>
      <c r="E23" s="32">
        <v>31</v>
      </c>
      <c r="F23" s="32">
        <v>45854</v>
      </c>
      <c r="G23" s="32" t="s">
        <v>17</v>
      </c>
      <c r="H23" s="32">
        <v>1283</v>
      </c>
      <c r="I23" s="32" t="s">
        <v>12</v>
      </c>
    </row>
    <row r="24" spans="2:9" ht="17" thickBot="1" x14ac:dyDescent="0.25">
      <c r="B24" s="31" t="s">
        <v>37</v>
      </c>
      <c r="C24" s="32" t="s">
        <v>20</v>
      </c>
      <c r="D24" s="32">
        <v>4</v>
      </c>
      <c r="E24" s="32">
        <v>33</v>
      </c>
      <c r="F24" s="32">
        <v>48983</v>
      </c>
      <c r="G24" s="32" t="s">
        <v>17</v>
      </c>
      <c r="H24" s="32">
        <v>2213</v>
      </c>
      <c r="I24" s="32" t="s">
        <v>12</v>
      </c>
    </row>
    <row r="25" spans="2:9" ht="17" thickBot="1" x14ac:dyDescent="0.25">
      <c r="B25" s="31" t="s">
        <v>38</v>
      </c>
      <c r="C25" s="32" t="s">
        <v>8</v>
      </c>
      <c r="D25" s="32">
        <v>3</v>
      </c>
      <c r="E25" s="32">
        <v>27</v>
      </c>
      <c r="F25" s="32">
        <v>54748</v>
      </c>
      <c r="G25" s="32" t="s">
        <v>17</v>
      </c>
      <c r="H25" s="32">
        <v>2419</v>
      </c>
      <c r="I25" s="32" t="s">
        <v>12</v>
      </c>
    </row>
    <row r="26" spans="2:9" ht="17" thickBot="1" x14ac:dyDescent="0.25">
      <c r="B26" s="31" t="s">
        <v>39</v>
      </c>
      <c r="C26" s="32" t="s">
        <v>8</v>
      </c>
      <c r="D26" s="32">
        <v>2</v>
      </c>
      <c r="E26" s="32">
        <v>40</v>
      </c>
      <c r="F26" s="32">
        <v>55759</v>
      </c>
      <c r="G26" s="32" t="s">
        <v>17</v>
      </c>
      <c r="H26" s="32">
        <v>1836</v>
      </c>
      <c r="I26" s="32" t="s">
        <v>12</v>
      </c>
    </row>
    <row r="27" spans="2:9" ht="17" thickBot="1" x14ac:dyDescent="0.25">
      <c r="B27" s="31" t="s">
        <v>40</v>
      </c>
      <c r="C27" s="32" t="s">
        <v>16</v>
      </c>
      <c r="D27" s="32">
        <v>1</v>
      </c>
      <c r="E27" s="32">
        <v>45</v>
      </c>
      <c r="F27" s="32">
        <v>43234</v>
      </c>
      <c r="G27" s="32" t="s">
        <v>9</v>
      </c>
      <c r="H27" s="32">
        <v>4277</v>
      </c>
      <c r="I27" s="32" t="s">
        <v>23</v>
      </c>
    </row>
    <row r="28" spans="2:9" ht="17" thickBot="1" x14ac:dyDescent="0.25">
      <c r="B28" s="31" t="s">
        <v>41</v>
      </c>
      <c r="C28" s="32" t="s">
        <v>16</v>
      </c>
      <c r="D28" s="32">
        <v>1</v>
      </c>
      <c r="E28" s="32">
        <v>18</v>
      </c>
      <c r="F28" s="32">
        <v>4398</v>
      </c>
      <c r="G28" s="32" t="s">
        <v>9</v>
      </c>
      <c r="H28" s="32">
        <v>2466</v>
      </c>
      <c r="I28" s="32" t="s">
        <v>23</v>
      </c>
    </row>
    <row r="29" spans="2:9" ht="17" thickBot="1" x14ac:dyDescent="0.25">
      <c r="B29" s="31" t="s">
        <v>42</v>
      </c>
      <c r="C29" s="32" t="s">
        <v>20</v>
      </c>
      <c r="D29" s="32">
        <v>6</v>
      </c>
      <c r="E29" s="32">
        <v>21</v>
      </c>
      <c r="F29" s="32">
        <v>67493</v>
      </c>
      <c r="G29" s="32" t="s">
        <v>17</v>
      </c>
      <c r="H29" s="32">
        <v>1055</v>
      </c>
      <c r="I29" s="32" t="s">
        <v>23</v>
      </c>
    </row>
    <row r="30" spans="2:9" ht="17" thickBot="1" x14ac:dyDescent="0.25">
      <c r="B30" s="31" t="s">
        <v>43</v>
      </c>
      <c r="C30" s="32" t="s">
        <v>20</v>
      </c>
      <c r="D30" s="32">
        <v>7</v>
      </c>
      <c r="E30" s="32">
        <v>30</v>
      </c>
      <c r="F30" s="32">
        <v>89498</v>
      </c>
      <c r="G30" s="32" t="s">
        <v>17</v>
      </c>
      <c r="H30" s="32">
        <v>745</v>
      </c>
      <c r="I30" s="32" t="s">
        <v>23</v>
      </c>
    </row>
    <row r="31" spans="2:9" ht="17" thickBot="1" x14ac:dyDescent="0.25"/>
    <row r="32" spans="2:9" ht="17" thickBot="1" x14ac:dyDescent="0.25">
      <c r="E32" s="2">
        <f>MEDIAN(E3:E30)</f>
        <v>29.5</v>
      </c>
      <c r="H32" s="33">
        <f>AVERAGE(H3:H30)</f>
        <v>1707.8214285714287</v>
      </c>
      <c r="I32" s="29" t="s">
        <v>45</v>
      </c>
    </row>
    <row r="33" spans="8:9" ht="29" thickBot="1" x14ac:dyDescent="0.25">
      <c r="H33" s="33">
        <f>STDEV(H3:H30)</f>
        <v>1117.5213993666198</v>
      </c>
      <c r="I33" s="29" t="s">
        <v>50</v>
      </c>
    </row>
  </sheetData>
  <autoFilter ref="B2:I30" xr:uid="{30A45162-635D-A940-90A6-BF7EACC748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726F-082F-E14C-A1DC-FF4F300F2554}">
  <dimension ref="A1:R28"/>
  <sheetViews>
    <sheetView workbookViewId="0">
      <selection activeCell="C24" sqref="C24:H24"/>
    </sheetView>
  </sheetViews>
  <sheetFormatPr baseColWidth="10" defaultRowHeight="16" x14ac:dyDescent="0.2"/>
  <cols>
    <col min="1" max="1" width="20.6640625" bestFit="1" customWidth="1"/>
  </cols>
  <sheetData>
    <row r="1" spans="2:18" ht="17" thickBot="1" x14ac:dyDescent="0.25"/>
    <row r="2" spans="2:18" ht="29" thickBot="1" x14ac:dyDescent="0.25">
      <c r="B2" s="34" t="s">
        <v>0</v>
      </c>
      <c r="C2" s="35" t="s">
        <v>1</v>
      </c>
      <c r="D2" s="36" t="s">
        <v>44</v>
      </c>
      <c r="E2" s="35" t="s">
        <v>2</v>
      </c>
      <c r="F2" s="35" t="s">
        <v>3</v>
      </c>
      <c r="G2" s="35" t="s">
        <v>4</v>
      </c>
      <c r="H2" s="35" t="s">
        <v>5</v>
      </c>
      <c r="I2" s="37" t="s">
        <v>6</v>
      </c>
      <c r="K2" s="34" t="s">
        <v>0</v>
      </c>
      <c r="L2" s="35" t="s">
        <v>1</v>
      </c>
      <c r="M2" s="36" t="s">
        <v>44</v>
      </c>
      <c r="N2" s="35" t="s">
        <v>2</v>
      </c>
      <c r="O2" s="35" t="s">
        <v>3</v>
      </c>
      <c r="P2" s="35" t="s">
        <v>4</v>
      </c>
      <c r="Q2" s="35" t="s">
        <v>5</v>
      </c>
      <c r="R2" s="37" t="s">
        <v>6</v>
      </c>
    </row>
    <row r="3" spans="2:18" ht="17" thickBot="1" x14ac:dyDescent="0.25">
      <c r="B3" s="31" t="s">
        <v>7</v>
      </c>
      <c r="C3" s="32" t="s">
        <v>8</v>
      </c>
      <c r="D3" s="32">
        <v>7</v>
      </c>
      <c r="E3" s="32">
        <v>18</v>
      </c>
      <c r="F3" s="32">
        <v>89765</v>
      </c>
      <c r="G3" s="32" t="s">
        <v>9</v>
      </c>
      <c r="H3" s="32">
        <v>154</v>
      </c>
      <c r="I3" s="32" t="s">
        <v>10</v>
      </c>
      <c r="K3" s="31" t="s">
        <v>15</v>
      </c>
      <c r="L3" s="32" t="s">
        <v>16</v>
      </c>
      <c r="M3" s="32">
        <v>5</v>
      </c>
      <c r="N3" s="32">
        <v>36</v>
      </c>
      <c r="O3" s="32">
        <v>43465</v>
      </c>
      <c r="P3" s="32" t="s">
        <v>17</v>
      </c>
      <c r="Q3" s="32">
        <v>1457</v>
      </c>
      <c r="R3" s="32" t="s">
        <v>12</v>
      </c>
    </row>
    <row r="4" spans="2:18" ht="17" thickBot="1" x14ac:dyDescent="0.25">
      <c r="B4" s="31" t="s">
        <v>11</v>
      </c>
      <c r="C4" s="32" t="s">
        <v>8</v>
      </c>
      <c r="D4" s="32">
        <v>3</v>
      </c>
      <c r="E4" s="32">
        <v>32</v>
      </c>
      <c r="F4" s="32">
        <v>50549</v>
      </c>
      <c r="G4" s="32" t="s">
        <v>9</v>
      </c>
      <c r="H4" s="32">
        <v>678</v>
      </c>
      <c r="I4" s="32" t="s">
        <v>12</v>
      </c>
      <c r="K4" s="31" t="s">
        <v>18</v>
      </c>
      <c r="L4" s="32" t="s">
        <v>16</v>
      </c>
      <c r="M4" s="32">
        <v>5</v>
      </c>
      <c r="N4" s="32">
        <v>33</v>
      </c>
      <c r="O4" s="32">
        <v>17975</v>
      </c>
      <c r="P4" s="32" t="s">
        <v>17</v>
      </c>
      <c r="Q4" s="32">
        <v>2312</v>
      </c>
      <c r="R4" s="32" t="s">
        <v>12</v>
      </c>
    </row>
    <row r="5" spans="2:18" ht="17" thickBot="1" x14ac:dyDescent="0.25">
      <c r="B5" s="31" t="s">
        <v>13</v>
      </c>
      <c r="C5" s="32" t="s">
        <v>8</v>
      </c>
      <c r="D5" s="32">
        <v>8</v>
      </c>
      <c r="E5" s="32">
        <v>22</v>
      </c>
      <c r="F5" s="32">
        <v>47894</v>
      </c>
      <c r="G5" s="32" t="s">
        <v>9</v>
      </c>
      <c r="H5" s="32">
        <v>1567</v>
      </c>
      <c r="I5" s="32" t="s">
        <v>10</v>
      </c>
      <c r="K5" s="31" t="s">
        <v>19</v>
      </c>
      <c r="L5" s="32" t="s">
        <v>20</v>
      </c>
      <c r="M5" s="32">
        <v>11</v>
      </c>
      <c r="N5" s="32">
        <v>27</v>
      </c>
      <c r="O5" s="32">
        <v>44356</v>
      </c>
      <c r="P5" s="32" t="s">
        <v>17</v>
      </c>
      <c r="Q5" s="32">
        <v>2456</v>
      </c>
      <c r="R5" s="32" t="s">
        <v>10</v>
      </c>
    </row>
    <row r="6" spans="2:18" ht="17" thickBot="1" x14ac:dyDescent="0.25">
      <c r="B6" s="31" t="s">
        <v>14</v>
      </c>
      <c r="C6" s="32" t="s">
        <v>8</v>
      </c>
      <c r="D6" s="32">
        <v>4</v>
      </c>
      <c r="E6" s="32">
        <v>18</v>
      </c>
      <c r="F6" s="32">
        <v>39776</v>
      </c>
      <c r="G6" s="32" t="s">
        <v>9</v>
      </c>
      <c r="H6" s="32">
        <v>567</v>
      </c>
      <c r="I6" s="32" t="s">
        <v>12</v>
      </c>
      <c r="K6" s="31" t="s">
        <v>24</v>
      </c>
      <c r="L6" s="32" t="s">
        <v>8</v>
      </c>
      <c r="M6" s="32">
        <v>2</v>
      </c>
      <c r="N6" s="32">
        <v>35</v>
      </c>
      <c r="O6" s="32">
        <v>34678</v>
      </c>
      <c r="P6" s="32" t="s">
        <v>17</v>
      </c>
      <c r="Q6" s="32">
        <v>738</v>
      </c>
      <c r="R6" s="32" t="s">
        <v>23</v>
      </c>
    </row>
    <row r="7" spans="2:18" ht="17" thickBot="1" x14ac:dyDescent="0.25">
      <c r="B7" s="31" t="s">
        <v>21</v>
      </c>
      <c r="C7" s="32" t="s">
        <v>20</v>
      </c>
      <c r="D7" s="32">
        <v>12</v>
      </c>
      <c r="E7" s="32">
        <v>29</v>
      </c>
      <c r="F7" s="32">
        <v>54789</v>
      </c>
      <c r="G7" s="32" t="s">
        <v>9</v>
      </c>
      <c r="H7" s="32">
        <v>165</v>
      </c>
      <c r="I7" s="32" t="s">
        <v>10</v>
      </c>
      <c r="K7" s="31" t="s">
        <v>26</v>
      </c>
      <c r="L7" s="32" t="s">
        <v>20</v>
      </c>
      <c r="M7" s="32">
        <v>5</v>
      </c>
      <c r="N7" s="32">
        <v>42</v>
      </c>
      <c r="O7" s="32">
        <v>54789</v>
      </c>
      <c r="P7" s="32" t="s">
        <v>17</v>
      </c>
      <c r="Q7" s="32">
        <v>1923</v>
      </c>
      <c r="R7" s="32" t="s">
        <v>12</v>
      </c>
    </row>
    <row r="8" spans="2:18" ht="17" thickBot="1" x14ac:dyDescent="0.25">
      <c r="B8" s="31" t="s">
        <v>22</v>
      </c>
      <c r="C8" s="32" t="s">
        <v>8</v>
      </c>
      <c r="D8" s="32">
        <v>2</v>
      </c>
      <c r="E8" s="32">
        <v>19</v>
      </c>
      <c r="F8" s="32">
        <v>93456</v>
      </c>
      <c r="G8" s="32" t="s">
        <v>9</v>
      </c>
      <c r="H8" s="32">
        <v>1282</v>
      </c>
      <c r="I8" s="32" t="s">
        <v>23</v>
      </c>
      <c r="K8" s="31" t="s">
        <v>27</v>
      </c>
      <c r="L8" s="32" t="s">
        <v>20</v>
      </c>
      <c r="M8" s="32">
        <v>1</v>
      </c>
      <c r="N8" s="32">
        <v>29</v>
      </c>
      <c r="O8" s="32">
        <v>93456</v>
      </c>
      <c r="P8" s="32" t="s">
        <v>17</v>
      </c>
      <c r="Q8" s="32">
        <v>2129</v>
      </c>
      <c r="R8" s="32" t="s">
        <v>10</v>
      </c>
    </row>
    <row r="9" spans="2:18" ht="17" thickBot="1" x14ac:dyDescent="0.25">
      <c r="B9" s="31" t="s">
        <v>25</v>
      </c>
      <c r="C9" s="32" t="s">
        <v>16</v>
      </c>
      <c r="D9" s="32">
        <v>3</v>
      </c>
      <c r="E9" s="32">
        <v>39</v>
      </c>
      <c r="F9" s="32">
        <v>44356</v>
      </c>
      <c r="G9" s="32" t="s">
        <v>9</v>
      </c>
      <c r="H9" s="32">
        <v>993</v>
      </c>
      <c r="I9" s="32" t="s">
        <v>23</v>
      </c>
      <c r="K9" s="31" t="s">
        <v>28</v>
      </c>
      <c r="L9" s="32" t="s">
        <v>16</v>
      </c>
      <c r="M9" s="32">
        <v>7</v>
      </c>
      <c r="N9" s="32">
        <v>39</v>
      </c>
      <c r="O9" s="32">
        <v>34678</v>
      </c>
      <c r="P9" s="32" t="s">
        <v>17</v>
      </c>
      <c r="Q9" s="32">
        <v>1546</v>
      </c>
      <c r="R9" s="32" t="s">
        <v>12</v>
      </c>
    </row>
    <row r="10" spans="2:18" ht="17" thickBot="1" x14ac:dyDescent="0.25">
      <c r="B10" s="31" t="s">
        <v>31</v>
      </c>
      <c r="C10" s="32" t="s">
        <v>16</v>
      </c>
      <c r="D10" s="32">
        <v>12</v>
      </c>
      <c r="E10" s="32">
        <v>29</v>
      </c>
      <c r="F10" s="32">
        <v>34453</v>
      </c>
      <c r="G10" s="32" t="s">
        <v>9</v>
      </c>
      <c r="H10" s="32">
        <v>2466</v>
      </c>
      <c r="I10" s="32" t="s">
        <v>10</v>
      </c>
      <c r="K10" s="31" t="s">
        <v>29</v>
      </c>
      <c r="L10" s="32" t="s">
        <v>20</v>
      </c>
      <c r="M10" s="32">
        <v>7</v>
      </c>
      <c r="N10" s="32">
        <v>33</v>
      </c>
      <c r="O10" s="32">
        <v>75355</v>
      </c>
      <c r="P10" s="32" t="s">
        <v>17</v>
      </c>
      <c r="Q10" s="32">
        <v>3987</v>
      </c>
      <c r="R10" s="32" t="s">
        <v>10</v>
      </c>
    </row>
    <row r="11" spans="2:18" ht="17" thickBot="1" x14ac:dyDescent="0.25">
      <c r="B11" s="31" t="s">
        <v>32</v>
      </c>
      <c r="C11" s="32" t="s">
        <v>16</v>
      </c>
      <c r="D11" s="32">
        <v>12</v>
      </c>
      <c r="E11" s="32">
        <v>18</v>
      </c>
      <c r="F11" s="32">
        <v>65789</v>
      </c>
      <c r="G11" s="32" t="s">
        <v>9</v>
      </c>
      <c r="H11" s="32">
        <v>1055</v>
      </c>
      <c r="I11" s="32" t="s">
        <v>10</v>
      </c>
      <c r="K11" s="31" t="s">
        <v>30</v>
      </c>
      <c r="L11" s="32" t="s">
        <v>20</v>
      </c>
      <c r="M11" s="32">
        <v>14</v>
      </c>
      <c r="N11" s="32">
        <v>31</v>
      </c>
      <c r="O11" s="32">
        <v>45000</v>
      </c>
      <c r="P11" s="32" t="s">
        <v>17</v>
      </c>
      <c r="Q11" s="32">
        <v>4277</v>
      </c>
      <c r="R11" s="32" t="s">
        <v>10</v>
      </c>
    </row>
    <row r="12" spans="2:18" ht="17" thickBot="1" x14ac:dyDescent="0.25">
      <c r="B12" s="31" t="s">
        <v>33</v>
      </c>
      <c r="C12" s="32" t="s">
        <v>16</v>
      </c>
      <c r="D12" s="32">
        <v>5</v>
      </c>
      <c r="E12" s="32">
        <v>26</v>
      </c>
      <c r="F12" s="32">
        <v>30000</v>
      </c>
      <c r="G12" s="32" t="s">
        <v>9</v>
      </c>
      <c r="H12" s="32">
        <v>745</v>
      </c>
      <c r="I12" s="32" t="s">
        <v>12</v>
      </c>
      <c r="K12" s="31" t="s">
        <v>36</v>
      </c>
      <c r="L12" s="32" t="s">
        <v>20</v>
      </c>
      <c r="M12" s="32">
        <v>5</v>
      </c>
      <c r="N12" s="32">
        <v>31</v>
      </c>
      <c r="O12" s="32">
        <v>45854</v>
      </c>
      <c r="P12" s="32" t="s">
        <v>17</v>
      </c>
      <c r="Q12" s="32">
        <v>1283</v>
      </c>
      <c r="R12" s="32" t="s">
        <v>12</v>
      </c>
    </row>
    <row r="13" spans="2:18" ht="17" thickBot="1" x14ac:dyDescent="0.25">
      <c r="B13" s="31" t="s">
        <v>34</v>
      </c>
      <c r="C13" s="32" t="s">
        <v>16</v>
      </c>
      <c r="D13" s="32">
        <v>4</v>
      </c>
      <c r="E13" s="32">
        <v>26</v>
      </c>
      <c r="F13" s="32">
        <v>32745</v>
      </c>
      <c r="G13" s="32" t="s">
        <v>9</v>
      </c>
      <c r="H13" s="32">
        <v>1028</v>
      </c>
      <c r="I13" s="32" t="s">
        <v>35</v>
      </c>
      <c r="K13" s="31" t="s">
        <v>37</v>
      </c>
      <c r="L13" s="32" t="s">
        <v>20</v>
      </c>
      <c r="M13" s="32">
        <v>4</v>
      </c>
      <c r="N13" s="32">
        <v>33</v>
      </c>
      <c r="O13" s="32">
        <v>48983</v>
      </c>
      <c r="P13" s="32" t="s">
        <v>17</v>
      </c>
      <c r="Q13" s="32">
        <v>2213</v>
      </c>
      <c r="R13" s="32" t="s">
        <v>12</v>
      </c>
    </row>
    <row r="14" spans="2:18" ht="17" thickBot="1" x14ac:dyDescent="0.25">
      <c r="B14" s="31" t="s">
        <v>40</v>
      </c>
      <c r="C14" s="32" t="s">
        <v>16</v>
      </c>
      <c r="D14" s="32">
        <v>1</v>
      </c>
      <c r="E14" s="32">
        <v>45</v>
      </c>
      <c r="F14" s="32">
        <v>43234</v>
      </c>
      <c r="G14" s="32" t="s">
        <v>9</v>
      </c>
      <c r="H14" s="32">
        <v>4277</v>
      </c>
      <c r="I14" s="32" t="s">
        <v>23</v>
      </c>
      <c r="K14" s="31" t="s">
        <v>38</v>
      </c>
      <c r="L14" s="32" t="s">
        <v>8</v>
      </c>
      <c r="M14" s="32">
        <v>3</v>
      </c>
      <c r="N14" s="32">
        <v>27</v>
      </c>
      <c r="O14" s="32">
        <v>54748</v>
      </c>
      <c r="P14" s="32" t="s">
        <v>17</v>
      </c>
      <c r="Q14" s="32">
        <v>2419</v>
      </c>
      <c r="R14" s="32" t="s">
        <v>12</v>
      </c>
    </row>
    <row r="15" spans="2:18" ht="17" thickBot="1" x14ac:dyDescent="0.25">
      <c r="B15" s="31" t="s">
        <v>41</v>
      </c>
      <c r="C15" s="32" t="s">
        <v>16</v>
      </c>
      <c r="D15" s="32">
        <v>1</v>
      </c>
      <c r="E15" s="32">
        <v>18</v>
      </c>
      <c r="F15" s="32">
        <v>4398</v>
      </c>
      <c r="G15" s="32" t="s">
        <v>9</v>
      </c>
      <c r="H15" s="32">
        <v>2466</v>
      </c>
      <c r="I15" s="32" t="s">
        <v>23</v>
      </c>
      <c r="K15" s="31" t="s">
        <v>39</v>
      </c>
      <c r="L15" s="32" t="s">
        <v>8</v>
      </c>
      <c r="M15" s="32">
        <v>2</v>
      </c>
      <c r="N15" s="32">
        <v>40</v>
      </c>
      <c r="O15" s="32">
        <v>55759</v>
      </c>
      <c r="P15" s="32" t="s">
        <v>17</v>
      </c>
      <c r="Q15" s="32">
        <v>1836</v>
      </c>
      <c r="R15" s="32" t="s">
        <v>12</v>
      </c>
    </row>
    <row r="16" spans="2:18" ht="17" thickBot="1" x14ac:dyDescent="0.25">
      <c r="K16" s="31" t="s">
        <v>42</v>
      </c>
      <c r="L16" s="32" t="s">
        <v>20</v>
      </c>
      <c r="M16" s="32">
        <v>6</v>
      </c>
      <c r="N16" s="32">
        <v>21</v>
      </c>
      <c r="O16" s="32">
        <v>67493</v>
      </c>
      <c r="P16" s="32" t="s">
        <v>17</v>
      </c>
      <c r="Q16" s="32">
        <v>1055</v>
      </c>
      <c r="R16" s="32" t="s">
        <v>23</v>
      </c>
    </row>
    <row r="17" spans="1:18" ht="17" thickBot="1" x14ac:dyDescent="0.25">
      <c r="K17" s="31" t="s">
        <v>43</v>
      </c>
      <c r="L17" s="32" t="s">
        <v>20</v>
      </c>
      <c r="M17" s="32">
        <v>7</v>
      </c>
      <c r="N17" s="32">
        <v>30</v>
      </c>
      <c r="O17" s="32">
        <v>89498</v>
      </c>
      <c r="P17" s="32" t="s">
        <v>17</v>
      </c>
      <c r="Q17" s="32">
        <v>745</v>
      </c>
      <c r="R17" s="32" t="s">
        <v>23</v>
      </c>
    </row>
    <row r="19" spans="1:18" ht="17" thickBot="1" x14ac:dyDescent="0.25"/>
    <row r="20" spans="1:18" ht="17" thickBot="1" x14ac:dyDescent="0.25">
      <c r="H20" s="33">
        <f>AVERAGE(H3:H15)</f>
        <v>1341.7692307692307</v>
      </c>
      <c r="I20" s="29" t="s">
        <v>45</v>
      </c>
      <c r="Q20" s="33">
        <f>AVERAGE(Q3:Q17)</f>
        <v>2025.0666666666666</v>
      </c>
      <c r="R20" s="29" t="s">
        <v>45</v>
      </c>
    </row>
    <row r="21" spans="1:18" ht="17" thickBot="1" x14ac:dyDescent="0.25">
      <c r="H21" s="33">
        <f>STDEV(H3:H15)</f>
        <v>1143.553318524192</v>
      </c>
      <c r="I21" s="29" t="s">
        <v>47</v>
      </c>
      <c r="Q21" s="33">
        <f>STDEV(Q3:Q17)</f>
        <v>1027.3021858014226</v>
      </c>
      <c r="R21" s="29" t="s">
        <v>47</v>
      </c>
    </row>
    <row r="23" spans="1:18" ht="17" thickBot="1" x14ac:dyDescent="0.25"/>
    <row r="24" spans="1:18" ht="29" thickBot="1" x14ac:dyDescent="0.25">
      <c r="B24" s="38" t="str">
        <f>G2</f>
        <v>Sexe</v>
      </c>
      <c r="C24" s="39" t="s">
        <v>48</v>
      </c>
      <c r="D24" s="40" t="s">
        <v>49</v>
      </c>
      <c r="E24" s="54" t="s">
        <v>46</v>
      </c>
      <c r="F24" s="56" t="s">
        <v>56</v>
      </c>
      <c r="G24" s="56" t="s">
        <v>57</v>
      </c>
      <c r="H24" s="56" t="s">
        <v>53</v>
      </c>
    </row>
    <row r="25" spans="1:18" x14ac:dyDescent="0.2">
      <c r="B25" s="41" t="s">
        <v>9</v>
      </c>
      <c r="C25" s="42">
        <f>H21</f>
        <v>1143.553318524192</v>
      </c>
      <c r="D25" s="42">
        <f>H20</f>
        <v>1341.7692307692307</v>
      </c>
      <c r="E25" s="55">
        <f>COUNTA(B3:B15)</f>
        <v>13</v>
      </c>
      <c r="F25" s="59">
        <f>(C25*E25/SUM(E25:E26))+(C26*E26/SUM(E25:E26))</f>
        <v>1081.275925994137</v>
      </c>
      <c r="G25" s="59">
        <f>'4-2'!H33</f>
        <v>1117.5213993666198</v>
      </c>
      <c r="H25" s="61">
        <f>G25-F25</f>
        <v>36.24547337248282</v>
      </c>
    </row>
    <row r="26" spans="1:18" ht="17" thickBot="1" x14ac:dyDescent="0.25">
      <c r="B26" s="43" t="s">
        <v>17</v>
      </c>
      <c r="C26" s="44">
        <f>Q21</f>
        <v>1027.3021858014226</v>
      </c>
      <c r="D26" s="44">
        <f>Q20</f>
        <v>2025.0666666666666</v>
      </c>
      <c r="E26" s="58">
        <f>COUNTA(P3:P17)</f>
        <v>15</v>
      </c>
      <c r="F26" s="60"/>
      <c r="G26" s="60"/>
      <c r="H26" s="62"/>
    </row>
    <row r="28" spans="1:18" x14ac:dyDescent="0.2">
      <c r="A28" s="45"/>
    </row>
  </sheetData>
  <mergeCells count="3">
    <mergeCell ref="F25:F26"/>
    <mergeCell ref="G25:G26"/>
    <mergeCell ref="H25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95A5-3022-E041-B086-71348A134557}">
  <dimension ref="A1:AA25"/>
  <sheetViews>
    <sheetView workbookViewId="0">
      <selection activeCell="F18" sqref="F18:H18"/>
    </sheetView>
  </sheetViews>
  <sheetFormatPr baseColWidth="10" defaultRowHeight="16" x14ac:dyDescent="0.2"/>
  <cols>
    <col min="1" max="1" width="20.6640625" bestFit="1" customWidth="1"/>
    <col min="2" max="2" width="14.5" customWidth="1"/>
  </cols>
  <sheetData>
    <row r="1" spans="2:27" ht="17" thickBot="1" x14ac:dyDescent="0.25"/>
    <row r="2" spans="2:27" ht="29" thickBot="1" x14ac:dyDescent="0.25">
      <c r="B2" s="48" t="s">
        <v>0</v>
      </c>
      <c r="C2" s="35" t="s">
        <v>1</v>
      </c>
      <c r="D2" s="35" t="s">
        <v>44</v>
      </c>
      <c r="E2" s="35" t="s">
        <v>2</v>
      </c>
      <c r="F2" s="35" t="s">
        <v>3</v>
      </c>
      <c r="G2" s="35" t="s">
        <v>4</v>
      </c>
      <c r="H2" s="35" t="s">
        <v>5</v>
      </c>
      <c r="I2" s="37" t="s">
        <v>6</v>
      </c>
      <c r="K2" s="34" t="s">
        <v>0</v>
      </c>
      <c r="L2" s="35" t="s">
        <v>1</v>
      </c>
      <c r="M2" s="36" t="s">
        <v>44</v>
      </c>
      <c r="N2" s="35" t="s">
        <v>2</v>
      </c>
      <c r="O2" s="35" t="s">
        <v>3</v>
      </c>
      <c r="P2" s="35" t="s">
        <v>4</v>
      </c>
      <c r="Q2" s="35" t="s">
        <v>5</v>
      </c>
      <c r="R2" s="37" t="s">
        <v>6</v>
      </c>
      <c r="T2" s="34" t="s">
        <v>0</v>
      </c>
      <c r="U2" s="35" t="s">
        <v>1</v>
      </c>
      <c r="V2" s="36" t="s">
        <v>44</v>
      </c>
      <c r="W2" s="35" t="s">
        <v>2</v>
      </c>
      <c r="X2" s="35" t="s">
        <v>3</v>
      </c>
      <c r="Y2" s="35" t="s">
        <v>4</v>
      </c>
      <c r="Z2" s="35" t="s">
        <v>5</v>
      </c>
      <c r="AA2" s="37" t="s">
        <v>6</v>
      </c>
    </row>
    <row r="3" spans="2:27" ht="17" thickBot="1" x14ac:dyDescent="0.25">
      <c r="B3" s="31" t="s">
        <v>15</v>
      </c>
      <c r="C3" s="32" t="s">
        <v>16</v>
      </c>
      <c r="D3" s="32">
        <v>5</v>
      </c>
      <c r="E3" s="32">
        <v>36</v>
      </c>
      <c r="F3" s="32">
        <v>43465</v>
      </c>
      <c r="G3" s="32" t="s">
        <v>17</v>
      </c>
      <c r="H3" s="32">
        <v>1457</v>
      </c>
      <c r="I3" s="32" t="s">
        <v>12</v>
      </c>
      <c r="K3" s="31" t="s">
        <v>7</v>
      </c>
      <c r="L3" s="32" t="s">
        <v>8</v>
      </c>
      <c r="M3" s="32">
        <v>7</v>
      </c>
      <c r="N3" s="32">
        <v>18</v>
      </c>
      <c r="O3" s="32">
        <v>89765</v>
      </c>
      <c r="P3" s="32" t="s">
        <v>9</v>
      </c>
      <c r="Q3" s="32">
        <v>154</v>
      </c>
      <c r="R3" s="32" t="s">
        <v>10</v>
      </c>
      <c r="T3" s="31" t="s">
        <v>19</v>
      </c>
      <c r="U3" s="32" t="s">
        <v>20</v>
      </c>
      <c r="V3" s="32">
        <v>11</v>
      </c>
      <c r="W3" s="32">
        <v>27</v>
      </c>
      <c r="X3" s="32">
        <v>44356</v>
      </c>
      <c r="Y3" s="32" t="s">
        <v>17</v>
      </c>
      <c r="Z3" s="32">
        <v>2456</v>
      </c>
      <c r="AA3" s="32" t="s">
        <v>10</v>
      </c>
    </row>
    <row r="4" spans="2:27" ht="17" thickBot="1" x14ac:dyDescent="0.25">
      <c r="B4" s="31" t="s">
        <v>18</v>
      </c>
      <c r="C4" s="32" t="s">
        <v>16</v>
      </c>
      <c r="D4" s="32">
        <v>5</v>
      </c>
      <c r="E4" s="32">
        <v>33</v>
      </c>
      <c r="F4" s="32">
        <v>17975</v>
      </c>
      <c r="G4" s="32" t="s">
        <v>17</v>
      </c>
      <c r="H4" s="32">
        <v>2312</v>
      </c>
      <c r="I4" s="32" t="s">
        <v>12</v>
      </c>
      <c r="K4" s="31" t="s">
        <v>11</v>
      </c>
      <c r="L4" s="32" t="s">
        <v>8</v>
      </c>
      <c r="M4" s="32">
        <v>3</v>
      </c>
      <c r="N4" s="32">
        <v>32</v>
      </c>
      <c r="O4" s="32">
        <v>50549</v>
      </c>
      <c r="P4" s="32" t="s">
        <v>9</v>
      </c>
      <c r="Q4" s="32">
        <v>678</v>
      </c>
      <c r="R4" s="32" t="s">
        <v>12</v>
      </c>
      <c r="T4" s="31" t="s">
        <v>21</v>
      </c>
      <c r="U4" s="32" t="s">
        <v>20</v>
      </c>
      <c r="V4" s="32">
        <v>12</v>
      </c>
      <c r="W4" s="32">
        <v>29</v>
      </c>
      <c r="X4" s="32">
        <v>54789</v>
      </c>
      <c r="Y4" s="32" t="s">
        <v>9</v>
      </c>
      <c r="Z4" s="32">
        <v>165</v>
      </c>
      <c r="AA4" s="32" t="s">
        <v>10</v>
      </c>
    </row>
    <row r="5" spans="2:27" ht="17" thickBot="1" x14ac:dyDescent="0.25">
      <c r="B5" s="31" t="s">
        <v>25</v>
      </c>
      <c r="C5" s="32" t="s">
        <v>16</v>
      </c>
      <c r="D5" s="32">
        <v>3</v>
      </c>
      <c r="E5" s="32">
        <v>39</v>
      </c>
      <c r="F5" s="32">
        <v>44356</v>
      </c>
      <c r="G5" s="32" t="s">
        <v>9</v>
      </c>
      <c r="H5" s="32">
        <v>993</v>
      </c>
      <c r="I5" s="32" t="s">
        <v>23</v>
      </c>
      <c r="K5" s="31" t="s">
        <v>13</v>
      </c>
      <c r="L5" s="32" t="s">
        <v>8</v>
      </c>
      <c r="M5" s="32">
        <v>8</v>
      </c>
      <c r="N5" s="32">
        <v>22</v>
      </c>
      <c r="O5" s="32">
        <v>47894</v>
      </c>
      <c r="P5" s="32" t="s">
        <v>9</v>
      </c>
      <c r="Q5" s="32">
        <v>1567</v>
      </c>
      <c r="R5" s="32" t="s">
        <v>10</v>
      </c>
      <c r="T5" s="31" t="s">
        <v>26</v>
      </c>
      <c r="U5" s="32" t="s">
        <v>20</v>
      </c>
      <c r="V5" s="32">
        <v>5</v>
      </c>
      <c r="W5" s="32">
        <v>42</v>
      </c>
      <c r="X5" s="32">
        <v>54789</v>
      </c>
      <c r="Y5" s="32" t="s">
        <v>17</v>
      </c>
      <c r="Z5" s="32">
        <v>1923</v>
      </c>
      <c r="AA5" s="32" t="s">
        <v>12</v>
      </c>
    </row>
    <row r="6" spans="2:27" ht="17" thickBot="1" x14ac:dyDescent="0.25">
      <c r="B6" s="31" t="s">
        <v>28</v>
      </c>
      <c r="C6" s="32" t="s">
        <v>16</v>
      </c>
      <c r="D6" s="32">
        <v>7</v>
      </c>
      <c r="E6" s="32">
        <v>39</v>
      </c>
      <c r="F6" s="32">
        <v>34678</v>
      </c>
      <c r="G6" s="32" t="s">
        <v>17</v>
      </c>
      <c r="H6" s="32">
        <v>1546</v>
      </c>
      <c r="I6" s="32" t="s">
        <v>12</v>
      </c>
      <c r="K6" s="31" t="s">
        <v>14</v>
      </c>
      <c r="L6" s="32" t="s">
        <v>8</v>
      </c>
      <c r="M6" s="32">
        <v>4</v>
      </c>
      <c r="N6" s="32">
        <v>18</v>
      </c>
      <c r="O6" s="32">
        <v>39776</v>
      </c>
      <c r="P6" s="32" t="s">
        <v>9</v>
      </c>
      <c r="Q6" s="32">
        <v>567</v>
      </c>
      <c r="R6" s="32" t="s">
        <v>12</v>
      </c>
      <c r="T6" s="31" t="s">
        <v>27</v>
      </c>
      <c r="U6" s="32" t="s">
        <v>20</v>
      </c>
      <c r="V6" s="32">
        <v>1</v>
      </c>
      <c r="W6" s="32">
        <v>29</v>
      </c>
      <c r="X6" s="32">
        <v>93456</v>
      </c>
      <c r="Y6" s="32" t="s">
        <v>17</v>
      </c>
      <c r="Z6" s="32">
        <v>2129</v>
      </c>
      <c r="AA6" s="32" t="s">
        <v>10</v>
      </c>
    </row>
    <row r="7" spans="2:27" ht="17" thickBot="1" x14ac:dyDescent="0.25">
      <c r="B7" s="31" t="s">
        <v>31</v>
      </c>
      <c r="C7" s="32" t="s">
        <v>16</v>
      </c>
      <c r="D7" s="32">
        <v>12</v>
      </c>
      <c r="E7" s="32">
        <v>29</v>
      </c>
      <c r="F7" s="32">
        <v>34453</v>
      </c>
      <c r="G7" s="32" t="s">
        <v>9</v>
      </c>
      <c r="H7" s="32">
        <v>2466</v>
      </c>
      <c r="I7" s="32" t="s">
        <v>10</v>
      </c>
      <c r="K7" s="31" t="s">
        <v>22</v>
      </c>
      <c r="L7" s="32" t="s">
        <v>8</v>
      </c>
      <c r="M7" s="32">
        <v>2</v>
      </c>
      <c r="N7" s="32">
        <v>19</v>
      </c>
      <c r="O7" s="32">
        <v>93456</v>
      </c>
      <c r="P7" s="32" t="s">
        <v>9</v>
      </c>
      <c r="Q7" s="32">
        <v>1282</v>
      </c>
      <c r="R7" s="32" t="s">
        <v>23</v>
      </c>
      <c r="T7" s="31" t="s">
        <v>29</v>
      </c>
      <c r="U7" s="32" t="s">
        <v>20</v>
      </c>
      <c r="V7" s="32">
        <v>7</v>
      </c>
      <c r="W7" s="32">
        <v>33</v>
      </c>
      <c r="X7" s="32">
        <v>75355</v>
      </c>
      <c r="Y7" s="32" t="s">
        <v>17</v>
      </c>
      <c r="Z7" s="32">
        <v>3987</v>
      </c>
      <c r="AA7" s="32" t="s">
        <v>10</v>
      </c>
    </row>
    <row r="8" spans="2:27" ht="17" thickBot="1" x14ac:dyDescent="0.25">
      <c r="B8" s="31" t="s">
        <v>32</v>
      </c>
      <c r="C8" s="32" t="s">
        <v>16</v>
      </c>
      <c r="D8" s="32">
        <v>12</v>
      </c>
      <c r="E8" s="32">
        <v>18</v>
      </c>
      <c r="F8" s="32">
        <v>65789</v>
      </c>
      <c r="G8" s="32" t="s">
        <v>9</v>
      </c>
      <c r="H8" s="32">
        <v>1055</v>
      </c>
      <c r="I8" s="32" t="s">
        <v>10</v>
      </c>
      <c r="K8" s="31" t="s">
        <v>24</v>
      </c>
      <c r="L8" s="32" t="s">
        <v>8</v>
      </c>
      <c r="M8" s="32">
        <v>2</v>
      </c>
      <c r="N8" s="32">
        <v>35</v>
      </c>
      <c r="O8" s="32">
        <v>34678</v>
      </c>
      <c r="P8" s="32" t="s">
        <v>17</v>
      </c>
      <c r="Q8" s="32">
        <v>738</v>
      </c>
      <c r="R8" s="32" t="s">
        <v>23</v>
      </c>
      <c r="T8" s="31" t="s">
        <v>30</v>
      </c>
      <c r="U8" s="32" t="s">
        <v>20</v>
      </c>
      <c r="V8" s="32">
        <v>14</v>
      </c>
      <c r="W8" s="32">
        <v>31</v>
      </c>
      <c r="X8" s="32">
        <v>45000</v>
      </c>
      <c r="Y8" s="32" t="s">
        <v>17</v>
      </c>
      <c r="Z8" s="32">
        <v>4277</v>
      </c>
      <c r="AA8" s="32" t="s">
        <v>10</v>
      </c>
    </row>
    <row r="9" spans="2:27" ht="17" thickBot="1" x14ac:dyDescent="0.25">
      <c r="B9" s="31" t="s">
        <v>33</v>
      </c>
      <c r="C9" s="32" t="s">
        <v>16</v>
      </c>
      <c r="D9" s="32">
        <v>5</v>
      </c>
      <c r="E9" s="32">
        <v>26</v>
      </c>
      <c r="F9" s="32">
        <v>30000</v>
      </c>
      <c r="G9" s="32" t="s">
        <v>9</v>
      </c>
      <c r="H9" s="32">
        <v>745</v>
      </c>
      <c r="I9" s="32" t="s">
        <v>12</v>
      </c>
      <c r="K9" s="31" t="s">
        <v>38</v>
      </c>
      <c r="L9" s="32" t="s">
        <v>8</v>
      </c>
      <c r="M9" s="32">
        <v>3</v>
      </c>
      <c r="N9" s="32">
        <v>27</v>
      </c>
      <c r="O9" s="32">
        <v>54748</v>
      </c>
      <c r="P9" s="32" t="s">
        <v>17</v>
      </c>
      <c r="Q9" s="32">
        <v>2419</v>
      </c>
      <c r="R9" s="32" t="s">
        <v>12</v>
      </c>
      <c r="T9" s="31" t="s">
        <v>36</v>
      </c>
      <c r="U9" s="32" t="s">
        <v>20</v>
      </c>
      <c r="V9" s="32">
        <v>5</v>
      </c>
      <c r="W9" s="32">
        <v>31</v>
      </c>
      <c r="X9" s="32">
        <v>45854</v>
      </c>
      <c r="Y9" s="32" t="s">
        <v>17</v>
      </c>
      <c r="Z9" s="32">
        <v>1283</v>
      </c>
      <c r="AA9" s="32" t="s">
        <v>12</v>
      </c>
    </row>
    <row r="10" spans="2:27" ht="17" thickBot="1" x14ac:dyDescent="0.25">
      <c r="B10" s="31" t="s">
        <v>34</v>
      </c>
      <c r="C10" s="32" t="s">
        <v>16</v>
      </c>
      <c r="D10" s="32">
        <v>4</v>
      </c>
      <c r="E10" s="32">
        <v>26</v>
      </c>
      <c r="F10" s="32">
        <v>32745</v>
      </c>
      <c r="G10" s="32" t="s">
        <v>9</v>
      </c>
      <c r="H10" s="32">
        <v>1028</v>
      </c>
      <c r="I10" s="32" t="s">
        <v>35</v>
      </c>
      <c r="K10" s="31" t="s">
        <v>39</v>
      </c>
      <c r="L10" s="32" t="s">
        <v>8</v>
      </c>
      <c r="M10" s="32">
        <v>2</v>
      </c>
      <c r="N10" s="32">
        <v>40</v>
      </c>
      <c r="O10" s="32">
        <v>55759</v>
      </c>
      <c r="P10" s="32" t="s">
        <v>17</v>
      </c>
      <c r="Q10" s="32">
        <v>1836</v>
      </c>
      <c r="R10" s="32" t="s">
        <v>12</v>
      </c>
      <c r="T10" s="31" t="s">
        <v>37</v>
      </c>
      <c r="U10" s="32" t="s">
        <v>20</v>
      </c>
      <c r="V10" s="32">
        <v>4</v>
      </c>
      <c r="W10" s="32">
        <v>33</v>
      </c>
      <c r="X10" s="32">
        <v>48983</v>
      </c>
      <c r="Y10" s="32" t="s">
        <v>17</v>
      </c>
      <c r="Z10" s="32">
        <v>2213</v>
      </c>
      <c r="AA10" s="32" t="s">
        <v>12</v>
      </c>
    </row>
    <row r="11" spans="2:27" ht="17" thickBot="1" x14ac:dyDescent="0.25">
      <c r="B11" s="31" t="s">
        <v>40</v>
      </c>
      <c r="C11" s="32" t="s">
        <v>16</v>
      </c>
      <c r="D11" s="32">
        <v>1</v>
      </c>
      <c r="E11" s="32">
        <v>45</v>
      </c>
      <c r="F11" s="32">
        <v>43234</v>
      </c>
      <c r="G11" s="32" t="s">
        <v>9</v>
      </c>
      <c r="H11" s="32">
        <v>4277</v>
      </c>
      <c r="I11" s="32" t="s">
        <v>23</v>
      </c>
      <c r="T11" s="31" t="s">
        <v>42</v>
      </c>
      <c r="U11" s="32" t="s">
        <v>20</v>
      </c>
      <c r="V11" s="32">
        <v>6</v>
      </c>
      <c r="W11" s="32">
        <v>21</v>
      </c>
      <c r="X11" s="32">
        <v>67493</v>
      </c>
      <c r="Y11" s="32" t="s">
        <v>17</v>
      </c>
      <c r="Z11" s="32">
        <v>1055</v>
      </c>
      <c r="AA11" s="32" t="s">
        <v>23</v>
      </c>
    </row>
    <row r="12" spans="2:27" ht="17" thickBot="1" x14ac:dyDescent="0.25">
      <c r="B12" s="31" t="s">
        <v>41</v>
      </c>
      <c r="C12" s="32" t="s">
        <v>16</v>
      </c>
      <c r="D12" s="32">
        <v>1</v>
      </c>
      <c r="E12" s="32">
        <v>18</v>
      </c>
      <c r="F12" s="32">
        <v>4398</v>
      </c>
      <c r="G12" s="32" t="s">
        <v>9</v>
      </c>
      <c r="H12" s="32">
        <v>2466</v>
      </c>
      <c r="I12" s="32" t="s">
        <v>23</v>
      </c>
      <c r="T12" s="31" t="s">
        <v>43</v>
      </c>
      <c r="U12" s="32" t="s">
        <v>20</v>
      </c>
      <c r="V12" s="32">
        <v>7</v>
      </c>
      <c r="W12" s="32">
        <v>30</v>
      </c>
      <c r="X12" s="32">
        <v>89498</v>
      </c>
      <c r="Y12" s="32" t="s">
        <v>17</v>
      </c>
      <c r="Z12" s="32">
        <v>745</v>
      </c>
      <c r="AA12" s="32" t="s">
        <v>23</v>
      </c>
    </row>
    <row r="13" spans="2:27" ht="17" thickBot="1" x14ac:dyDescent="0.25"/>
    <row r="14" spans="2:27" ht="17" thickBot="1" x14ac:dyDescent="0.25">
      <c r="H14" s="33">
        <f>AVERAGE(H3:H12)</f>
        <v>1834.5</v>
      </c>
      <c r="I14" s="29" t="s">
        <v>45</v>
      </c>
      <c r="Q14" s="33">
        <f>AVERAGE(Q3:Q10)</f>
        <v>1155.125</v>
      </c>
      <c r="R14" s="29" t="s">
        <v>45</v>
      </c>
      <c r="Z14" s="33">
        <f>AVERAGE(Z2:Z12)</f>
        <v>2023.3</v>
      </c>
      <c r="AA14" s="29" t="s">
        <v>45</v>
      </c>
    </row>
    <row r="15" spans="2:27" ht="17" thickBot="1" x14ac:dyDescent="0.25">
      <c r="H15" s="33">
        <f>STDEV(H3:H12)</f>
        <v>1073.4332510428603</v>
      </c>
      <c r="I15" s="29" t="s">
        <v>47</v>
      </c>
      <c r="Q15" s="33">
        <f>STDEV(Q3:Q10)</f>
        <v>755.59748118388302</v>
      </c>
      <c r="R15" s="29" t="s">
        <v>47</v>
      </c>
      <c r="Z15" s="33">
        <f>STDEV(Z2:Z12)</f>
        <v>1322.9893801538999</v>
      </c>
      <c r="AA15" s="29" t="s">
        <v>47</v>
      </c>
    </row>
    <row r="17" spans="1:8" ht="17" thickBot="1" x14ac:dyDescent="0.25"/>
    <row r="18" spans="1:8" ht="29" thickBot="1" x14ac:dyDescent="0.25">
      <c r="B18" s="38" t="s">
        <v>1</v>
      </c>
      <c r="C18" s="39" t="s">
        <v>48</v>
      </c>
      <c r="D18" s="40" t="s">
        <v>49</v>
      </c>
      <c r="E18" s="54" t="s">
        <v>46</v>
      </c>
      <c r="F18" s="56" t="s">
        <v>56</v>
      </c>
      <c r="G18" s="56" t="s">
        <v>57</v>
      </c>
      <c r="H18" s="56" t="s">
        <v>53</v>
      </c>
    </row>
    <row r="19" spans="1:8" x14ac:dyDescent="0.2">
      <c r="B19" s="41" t="str">
        <f>C3</f>
        <v>Montréal</v>
      </c>
      <c r="C19" s="42">
        <f>H15</f>
        <v>1073.4332510428603</v>
      </c>
      <c r="D19" s="42">
        <f>H14</f>
        <v>1834.5</v>
      </c>
      <c r="E19" s="55">
        <f>COUNTA(B3:B12)</f>
        <v>10</v>
      </c>
      <c r="F19" s="59">
        <f>(C19*E19/SUM(E19:E21))+(C20*E20/SUM(E19:E21))+(C21*E21/SUM(E19:E21))</f>
        <v>1071.7502200513809</v>
      </c>
      <c r="G19" s="59">
        <f>'4-2'!H33</f>
        <v>1117.5213993666198</v>
      </c>
      <c r="H19" s="63">
        <f>G19-F19</f>
        <v>45.771179315238896</v>
      </c>
    </row>
    <row r="20" spans="1:8" x14ac:dyDescent="0.2">
      <c r="B20" s="47" t="str">
        <f>L3</f>
        <v>Québec</v>
      </c>
      <c r="C20" s="46">
        <f>Q15</f>
        <v>755.59748118388302</v>
      </c>
      <c r="D20" s="46">
        <f>Q14</f>
        <v>1155.125</v>
      </c>
      <c r="E20" s="57">
        <f>COUNTA(P3:P10)</f>
        <v>8</v>
      </c>
      <c r="F20" s="66"/>
      <c r="G20" s="66"/>
      <c r="H20" s="64"/>
    </row>
    <row r="21" spans="1:8" ht="17" thickBot="1" x14ac:dyDescent="0.25">
      <c r="B21" s="43" t="str">
        <f>U3</f>
        <v>Toronto</v>
      </c>
      <c r="C21" s="44">
        <f>Z15</f>
        <v>1322.9893801538999</v>
      </c>
      <c r="D21" s="44">
        <f>Z14</f>
        <v>2023.3</v>
      </c>
      <c r="E21" s="58">
        <f>COUNTA(U3:U12)</f>
        <v>10</v>
      </c>
      <c r="F21" s="60"/>
      <c r="G21" s="60"/>
      <c r="H21" s="65"/>
    </row>
    <row r="23" spans="1:8" x14ac:dyDescent="0.2">
      <c r="A23" s="45"/>
    </row>
    <row r="24" spans="1:8" x14ac:dyDescent="0.2">
      <c r="A24" s="45"/>
    </row>
    <row r="25" spans="1:8" x14ac:dyDescent="0.2">
      <c r="A25" s="45"/>
    </row>
  </sheetData>
  <mergeCells count="3">
    <mergeCell ref="H19:H21"/>
    <mergeCell ref="G19:G21"/>
    <mergeCell ref="F19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1CA4-45B2-0549-B836-3B17F45C2427}">
  <dimension ref="A1:R28"/>
  <sheetViews>
    <sheetView workbookViewId="0">
      <selection activeCell="F27" sqref="F27"/>
    </sheetView>
  </sheetViews>
  <sheetFormatPr baseColWidth="10" defaultRowHeight="16" x14ac:dyDescent="0.2"/>
  <cols>
    <col min="1" max="1" width="20.6640625" bestFit="1" customWidth="1"/>
  </cols>
  <sheetData>
    <row r="1" spans="2:18" ht="17" thickBot="1" x14ac:dyDescent="0.25"/>
    <row r="2" spans="2:18" ht="29" thickBot="1" x14ac:dyDescent="0.25">
      <c r="B2" s="34" t="s">
        <v>0</v>
      </c>
      <c r="C2" s="35" t="s">
        <v>1</v>
      </c>
      <c r="D2" s="36" t="s">
        <v>44</v>
      </c>
      <c r="E2" s="35" t="s">
        <v>2</v>
      </c>
      <c r="F2" s="35" t="s">
        <v>3</v>
      </c>
      <c r="G2" s="35" t="s">
        <v>4</v>
      </c>
      <c r="H2" s="35" t="s">
        <v>5</v>
      </c>
      <c r="I2" s="37" t="s">
        <v>6</v>
      </c>
      <c r="K2" s="34" t="s">
        <v>0</v>
      </c>
      <c r="L2" s="35" t="s">
        <v>1</v>
      </c>
      <c r="M2" s="36" t="s">
        <v>44</v>
      </c>
      <c r="N2" s="35" t="s">
        <v>2</v>
      </c>
      <c r="O2" s="35" t="s">
        <v>3</v>
      </c>
      <c r="P2" s="35" t="s">
        <v>4</v>
      </c>
      <c r="Q2" s="35" t="s">
        <v>5</v>
      </c>
      <c r="R2" s="37" t="s">
        <v>6</v>
      </c>
    </row>
    <row r="3" spans="2:18" ht="17" thickBot="1" x14ac:dyDescent="0.25">
      <c r="B3" s="31" t="s">
        <v>7</v>
      </c>
      <c r="C3" s="32" t="s">
        <v>8</v>
      </c>
      <c r="D3" s="32">
        <v>7</v>
      </c>
      <c r="E3" s="32">
        <v>18</v>
      </c>
      <c r="F3" s="32">
        <v>89765</v>
      </c>
      <c r="G3" s="32" t="s">
        <v>9</v>
      </c>
      <c r="H3" s="32">
        <v>154</v>
      </c>
      <c r="I3" s="32" t="s">
        <v>10</v>
      </c>
      <c r="K3" s="31" t="s">
        <v>11</v>
      </c>
      <c r="L3" s="32" t="s">
        <v>8</v>
      </c>
      <c r="M3" s="32">
        <v>3</v>
      </c>
      <c r="N3" s="32">
        <v>32</v>
      </c>
      <c r="O3" s="32">
        <v>50549</v>
      </c>
      <c r="P3" s="32" t="s">
        <v>9</v>
      </c>
      <c r="Q3" s="32">
        <v>678</v>
      </c>
      <c r="R3" s="32" t="s">
        <v>12</v>
      </c>
    </row>
    <row r="4" spans="2:18" ht="17" thickBot="1" x14ac:dyDescent="0.25">
      <c r="B4" s="31" t="s">
        <v>13</v>
      </c>
      <c r="C4" s="32" t="s">
        <v>8</v>
      </c>
      <c r="D4" s="32">
        <v>8</v>
      </c>
      <c r="E4" s="32">
        <v>22</v>
      </c>
      <c r="F4" s="32">
        <v>47894</v>
      </c>
      <c r="G4" s="32" t="s">
        <v>9</v>
      </c>
      <c r="H4" s="32">
        <v>1567</v>
      </c>
      <c r="I4" s="32" t="s">
        <v>10</v>
      </c>
      <c r="K4" s="31" t="s">
        <v>15</v>
      </c>
      <c r="L4" s="32" t="s">
        <v>16</v>
      </c>
      <c r="M4" s="32">
        <v>5</v>
      </c>
      <c r="N4" s="32">
        <v>36</v>
      </c>
      <c r="O4" s="32">
        <v>43465</v>
      </c>
      <c r="P4" s="32" t="s">
        <v>17</v>
      </c>
      <c r="Q4" s="32">
        <v>1457</v>
      </c>
      <c r="R4" s="32" t="s">
        <v>12</v>
      </c>
    </row>
    <row r="5" spans="2:18" ht="17" thickBot="1" x14ac:dyDescent="0.25">
      <c r="B5" s="31" t="s">
        <v>14</v>
      </c>
      <c r="C5" s="32" t="s">
        <v>8</v>
      </c>
      <c r="D5" s="32">
        <v>4</v>
      </c>
      <c r="E5" s="32">
        <v>18</v>
      </c>
      <c r="F5" s="32">
        <v>39776</v>
      </c>
      <c r="G5" s="32" t="s">
        <v>9</v>
      </c>
      <c r="H5" s="32">
        <v>567</v>
      </c>
      <c r="I5" s="32" t="s">
        <v>12</v>
      </c>
      <c r="K5" s="31" t="s">
        <v>18</v>
      </c>
      <c r="L5" s="32" t="s">
        <v>16</v>
      </c>
      <c r="M5" s="32">
        <v>5</v>
      </c>
      <c r="N5" s="32">
        <v>33</v>
      </c>
      <c r="O5" s="32">
        <v>17975</v>
      </c>
      <c r="P5" s="32" t="s">
        <v>17</v>
      </c>
      <c r="Q5" s="32">
        <v>2312</v>
      </c>
      <c r="R5" s="32" t="s">
        <v>12</v>
      </c>
    </row>
    <row r="6" spans="2:18" ht="17" thickBot="1" x14ac:dyDescent="0.25">
      <c r="B6" s="31" t="s">
        <v>19</v>
      </c>
      <c r="C6" s="32" t="s">
        <v>20</v>
      </c>
      <c r="D6" s="32">
        <v>11</v>
      </c>
      <c r="E6" s="32">
        <v>27</v>
      </c>
      <c r="F6" s="32">
        <v>44356</v>
      </c>
      <c r="G6" s="32" t="s">
        <v>17</v>
      </c>
      <c r="H6" s="32">
        <v>2456</v>
      </c>
      <c r="I6" s="32" t="s">
        <v>10</v>
      </c>
      <c r="K6" s="31" t="s">
        <v>24</v>
      </c>
      <c r="L6" s="32" t="s">
        <v>8</v>
      </c>
      <c r="M6" s="32">
        <v>2</v>
      </c>
      <c r="N6" s="32">
        <v>35</v>
      </c>
      <c r="O6" s="32">
        <v>34678</v>
      </c>
      <c r="P6" s="32" t="s">
        <v>17</v>
      </c>
      <c r="Q6" s="32">
        <v>738</v>
      </c>
      <c r="R6" s="32" t="s">
        <v>23</v>
      </c>
    </row>
    <row r="7" spans="2:18" ht="17" thickBot="1" x14ac:dyDescent="0.25">
      <c r="B7" s="31" t="s">
        <v>21</v>
      </c>
      <c r="C7" s="32" t="s">
        <v>20</v>
      </c>
      <c r="D7" s="32">
        <v>12</v>
      </c>
      <c r="E7" s="32">
        <v>29</v>
      </c>
      <c r="F7" s="32">
        <v>54789</v>
      </c>
      <c r="G7" s="32" t="s">
        <v>9</v>
      </c>
      <c r="H7" s="32">
        <v>165</v>
      </c>
      <c r="I7" s="32" t="s">
        <v>10</v>
      </c>
      <c r="K7" s="31" t="s">
        <v>25</v>
      </c>
      <c r="L7" s="32" t="s">
        <v>16</v>
      </c>
      <c r="M7" s="32">
        <v>3</v>
      </c>
      <c r="N7" s="32">
        <v>39</v>
      </c>
      <c r="O7" s="32">
        <v>44356</v>
      </c>
      <c r="P7" s="32" t="s">
        <v>9</v>
      </c>
      <c r="Q7" s="32">
        <v>993</v>
      </c>
      <c r="R7" s="32" t="s">
        <v>23</v>
      </c>
    </row>
    <row r="8" spans="2:18" ht="17" thickBot="1" x14ac:dyDescent="0.25">
      <c r="B8" s="31" t="s">
        <v>22</v>
      </c>
      <c r="C8" s="32" t="s">
        <v>8</v>
      </c>
      <c r="D8" s="32">
        <v>2</v>
      </c>
      <c r="E8" s="32">
        <v>19</v>
      </c>
      <c r="F8" s="32">
        <v>93456</v>
      </c>
      <c r="G8" s="32" t="s">
        <v>9</v>
      </c>
      <c r="H8" s="32">
        <v>1282</v>
      </c>
      <c r="I8" s="32" t="s">
        <v>23</v>
      </c>
      <c r="K8" s="31" t="s">
        <v>26</v>
      </c>
      <c r="L8" s="32" t="s">
        <v>20</v>
      </c>
      <c r="M8" s="32">
        <v>5</v>
      </c>
      <c r="N8" s="32">
        <v>42</v>
      </c>
      <c r="O8" s="32">
        <v>54789</v>
      </c>
      <c r="P8" s="32" t="s">
        <v>17</v>
      </c>
      <c r="Q8" s="32">
        <v>1923</v>
      </c>
      <c r="R8" s="32" t="s">
        <v>12</v>
      </c>
    </row>
    <row r="9" spans="2:18" ht="17" thickBot="1" x14ac:dyDescent="0.25">
      <c r="B9" s="31" t="s">
        <v>27</v>
      </c>
      <c r="C9" s="32" t="s">
        <v>20</v>
      </c>
      <c r="D9" s="32">
        <v>1</v>
      </c>
      <c r="E9" s="32">
        <v>29</v>
      </c>
      <c r="F9" s="32">
        <v>93456</v>
      </c>
      <c r="G9" s="32" t="s">
        <v>17</v>
      </c>
      <c r="H9" s="32">
        <v>2129</v>
      </c>
      <c r="I9" s="32" t="s">
        <v>10</v>
      </c>
      <c r="K9" s="31" t="s">
        <v>28</v>
      </c>
      <c r="L9" s="32" t="s">
        <v>16</v>
      </c>
      <c r="M9" s="32">
        <v>7</v>
      </c>
      <c r="N9" s="32">
        <v>39</v>
      </c>
      <c r="O9" s="32">
        <v>34678</v>
      </c>
      <c r="P9" s="32" t="s">
        <v>17</v>
      </c>
      <c r="Q9" s="32">
        <v>1546</v>
      </c>
      <c r="R9" s="32" t="s">
        <v>12</v>
      </c>
    </row>
    <row r="10" spans="2:18" ht="17" thickBot="1" x14ac:dyDescent="0.25">
      <c r="B10" s="31" t="s">
        <v>31</v>
      </c>
      <c r="C10" s="32" t="s">
        <v>16</v>
      </c>
      <c r="D10" s="32">
        <v>12</v>
      </c>
      <c r="E10" s="32">
        <v>29</v>
      </c>
      <c r="F10" s="32">
        <v>34453</v>
      </c>
      <c r="G10" s="32" t="s">
        <v>9</v>
      </c>
      <c r="H10" s="32">
        <v>2466</v>
      </c>
      <c r="I10" s="32" t="s">
        <v>10</v>
      </c>
      <c r="K10" s="31" t="s">
        <v>29</v>
      </c>
      <c r="L10" s="32" t="s">
        <v>20</v>
      </c>
      <c r="M10" s="32">
        <v>7</v>
      </c>
      <c r="N10" s="32">
        <v>33</v>
      </c>
      <c r="O10" s="32">
        <v>75355</v>
      </c>
      <c r="P10" s="32" t="s">
        <v>17</v>
      </c>
      <c r="Q10" s="32">
        <v>3987</v>
      </c>
      <c r="R10" s="32" t="s">
        <v>10</v>
      </c>
    </row>
    <row r="11" spans="2:18" ht="17" thickBot="1" x14ac:dyDescent="0.25">
      <c r="B11" s="31" t="s">
        <v>32</v>
      </c>
      <c r="C11" s="32" t="s">
        <v>16</v>
      </c>
      <c r="D11" s="32">
        <v>12</v>
      </c>
      <c r="E11" s="32">
        <v>18</v>
      </c>
      <c r="F11" s="32">
        <v>65789</v>
      </c>
      <c r="G11" s="32" t="s">
        <v>9</v>
      </c>
      <c r="H11" s="32">
        <v>1055</v>
      </c>
      <c r="I11" s="32" t="s">
        <v>10</v>
      </c>
      <c r="K11" s="31" t="s">
        <v>30</v>
      </c>
      <c r="L11" s="32" t="s">
        <v>20</v>
      </c>
      <c r="M11" s="32">
        <v>14</v>
      </c>
      <c r="N11" s="32">
        <v>31</v>
      </c>
      <c r="O11" s="32">
        <v>45000</v>
      </c>
      <c r="P11" s="32" t="s">
        <v>17</v>
      </c>
      <c r="Q11" s="32">
        <v>4277</v>
      </c>
      <c r="R11" s="32" t="s">
        <v>10</v>
      </c>
    </row>
    <row r="12" spans="2:18" ht="17" thickBot="1" x14ac:dyDescent="0.25">
      <c r="B12" s="31" t="s">
        <v>33</v>
      </c>
      <c r="C12" s="32" t="s">
        <v>16</v>
      </c>
      <c r="D12" s="32">
        <v>5</v>
      </c>
      <c r="E12" s="32">
        <v>26</v>
      </c>
      <c r="F12" s="32">
        <v>30000</v>
      </c>
      <c r="G12" s="32" t="s">
        <v>9</v>
      </c>
      <c r="H12" s="32">
        <v>745</v>
      </c>
      <c r="I12" s="32" t="s">
        <v>12</v>
      </c>
      <c r="K12" s="31" t="s">
        <v>36</v>
      </c>
      <c r="L12" s="32" t="s">
        <v>20</v>
      </c>
      <c r="M12" s="32">
        <v>5</v>
      </c>
      <c r="N12" s="32">
        <v>31</v>
      </c>
      <c r="O12" s="32">
        <v>45854</v>
      </c>
      <c r="P12" s="32" t="s">
        <v>17</v>
      </c>
      <c r="Q12" s="32">
        <v>1283</v>
      </c>
      <c r="R12" s="32" t="s">
        <v>12</v>
      </c>
    </row>
    <row r="13" spans="2:18" ht="17" thickBot="1" x14ac:dyDescent="0.25">
      <c r="B13" s="31" t="s">
        <v>34</v>
      </c>
      <c r="C13" s="32" t="s">
        <v>16</v>
      </c>
      <c r="D13" s="32">
        <v>4</v>
      </c>
      <c r="E13" s="32">
        <v>26</v>
      </c>
      <c r="F13" s="32">
        <v>32745</v>
      </c>
      <c r="G13" s="32" t="s">
        <v>9</v>
      </c>
      <c r="H13" s="32">
        <v>1028</v>
      </c>
      <c r="I13" s="32" t="s">
        <v>35</v>
      </c>
      <c r="K13" s="31" t="s">
        <v>37</v>
      </c>
      <c r="L13" s="32" t="s">
        <v>20</v>
      </c>
      <c r="M13" s="32">
        <v>4</v>
      </c>
      <c r="N13" s="32">
        <v>33</v>
      </c>
      <c r="O13" s="32">
        <v>48983</v>
      </c>
      <c r="P13" s="32" t="s">
        <v>17</v>
      </c>
      <c r="Q13" s="32">
        <v>2213</v>
      </c>
      <c r="R13" s="32" t="s">
        <v>12</v>
      </c>
    </row>
    <row r="14" spans="2:18" ht="17" thickBot="1" x14ac:dyDescent="0.25">
      <c r="B14" s="31" t="s">
        <v>38</v>
      </c>
      <c r="C14" s="32" t="s">
        <v>8</v>
      </c>
      <c r="D14" s="32">
        <v>3</v>
      </c>
      <c r="E14" s="32">
        <v>27</v>
      </c>
      <c r="F14" s="32">
        <v>54748</v>
      </c>
      <c r="G14" s="32" t="s">
        <v>17</v>
      </c>
      <c r="H14" s="32">
        <v>2419</v>
      </c>
      <c r="I14" s="32" t="s">
        <v>12</v>
      </c>
      <c r="K14" s="31" t="s">
        <v>39</v>
      </c>
      <c r="L14" s="32" t="s">
        <v>8</v>
      </c>
      <c r="M14" s="32">
        <v>2</v>
      </c>
      <c r="N14" s="32">
        <v>40</v>
      </c>
      <c r="O14" s="32">
        <v>55759</v>
      </c>
      <c r="P14" s="32" t="s">
        <v>17</v>
      </c>
      <c r="Q14" s="32">
        <v>1836</v>
      </c>
      <c r="R14" s="32" t="s">
        <v>12</v>
      </c>
    </row>
    <row r="15" spans="2:18" ht="17" thickBot="1" x14ac:dyDescent="0.25">
      <c r="B15" s="31" t="s">
        <v>41</v>
      </c>
      <c r="C15" s="32" t="s">
        <v>16</v>
      </c>
      <c r="D15" s="32">
        <v>1</v>
      </c>
      <c r="E15" s="32">
        <v>18</v>
      </c>
      <c r="F15" s="32">
        <v>4398</v>
      </c>
      <c r="G15" s="32" t="s">
        <v>9</v>
      </c>
      <c r="H15" s="32">
        <v>2466</v>
      </c>
      <c r="I15" s="32" t="s">
        <v>23</v>
      </c>
      <c r="K15" s="31" t="s">
        <v>40</v>
      </c>
      <c r="L15" s="32" t="s">
        <v>16</v>
      </c>
      <c r="M15" s="32">
        <v>1</v>
      </c>
      <c r="N15" s="32">
        <v>45</v>
      </c>
      <c r="O15" s="32">
        <v>43234</v>
      </c>
      <c r="P15" s="32" t="s">
        <v>9</v>
      </c>
      <c r="Q15" s="32">
        <v>4277</v>
      </c>
      <c r="R15" s="32" t="s">
        <v>23</v>
      </c>
    </row>
    <row r="16" spans="2:18" ht="17" thickBot="1" x14ac:dyDescent="0.25">
      <c r="B16" s="31" t="s">
        <v>42</v>
      </c>
      <c r="C16" s="32" t="s">
        <v>20</v>
      </c>
      <c r="D16" s="32">
        <v>6</v>
      </c>
      <c r="E16" s="32">
        <v>21</v>
      </c>
      <c r="F16" s="32">
        <v>67493</v>
      </c>
      <c r="G16" s="32" t="s">
        <v>17</v>
      </c>
      <c r="H16" s="32">
        <v>1055</v>
      </c>
      <c r="I16" s="32" t="s">
        <v>23</v>
      </c>
      <c r="K16" s="31" t="s">
        <v>43</v>
      </c>
      <c r="L16" s="32" t="s">
        <v>20</v>
      </c>
      <c r="M16" s="32">
        <v>7</v>
      </c>
      <c r="N16" s="32">
        <v>30</v>
      </c>
      <c r="O16" s="32">
        <v>89498</v>
      </c>
      <c r="P16" s="32" t="s">
        <v>17</v>
      </c>
      <c r="Q16" s="32">
        <v>745</v>
      </c>
      <c r="R16" s="32" t="s">
        <v>23</v>
      </c>
    </row>
    <row r="17" spans="1:18" ht="17" thickBot="1" x14ac:dyDescent="0.25"/>
    <row r="18" spans="1:18" ht="17" thickBot="1" x14ac:dyDescent="0.25">
      <c r="H18" s="33">
        <f>AVERAGE(H3:H16)</f>
        <v>1396.7142857142858</v>
      </c>
      <c r="I18" s="29" t="s">
        <v>45</v>
      </c>
      <c r="Q18" s="33">
        <f>AVERAGE(Q3:Q16)</f>
        <v>2018.9285714285713</v>
      </c>
      <c r="R18" s="29" t="s">
        <v>45</v>
      </c>
    </row>
    <row r="19" spans="1:18" ht="17" thickBot="1" x14ac:dyDescent="0.25">
      <c r="H19" s="33">
        <f>STDEV(H3:H16)</f>
        <v>858.28096785389562</v>
      </c>
      <c r="I19" s="29" t="s">
        <v>47</v>
      </c>
      <c r="Q19" s="33">
        <f>STDEV(Q3:Q16)</f>
        <v>1284.0023043524561</v>
      </c>
      <c r="R19" s="29" t="s">
        <v>47</v>
      </c>
    </row>
    <row r="21" spans="1:18" ht="17" thickBot="1" x14ac:dyDescent="0.25"/>
    <row r="22" spans="1:18" ht="29" thickBot="1" x14ac:dyDescent="0.25">
      <c r="B22" s="38" t="s">
        <v>2</v>
      </c>
      <c r="C22" s="39" t="s">
        <v>48</v>
      </c>
      <c r="D22" s="40" t="s">
        <v>49</v>
      </c>
      <c r="E22" s="54" t="s">
        <v>46</v>
      </c>
      <c r="F22" s="56" t="s">
        <v>56</v>
      </c>
      <c r="G22" s="56" t="s">
        <v>57</v>
      </c>
      <c r="H22" s="56" t="s">
        <v>53</v>
      </c>
    </row>
    <row r="23" spans="1:18" x14ac:dyDescent="0.2">
      <c r="B23" s="41" t="s">
        <v>51</v>
      </c>
      <c r="C23" s="42">
        <f>H19</f>
        <v>858.28096785389562</v>
      </c>
      <c r="D23" s="42">
        <f>H18</f>
        <v>1396.7142857142858</v>
      </c>
      <c r="E23" s="55">
        <f>COUNTA(K3:K16)</f>
        <v>14</v>
      </c>
      <c r="F23" s="59">
        <f>(C23*E23/SUM(E23:E24))+(C24*E24/SUM(E23:E24))</f>
        <v>1071.1416361031759</v>
      </c>
      <c r="G23" s="59">
        <f>'4-2'!H33</f>
        <v>1117.5213993666198</v>
      </c>
      <c r="H23" s="63">
        <f>G23-F23</f>
        <v>46.37976326344392</v>
      </c>
    </row>
    <row r="24" spans="1:18" ht="17" thickBot="1" x14ac:dyDescent="0.25">
      <c r="B24" s="43" t="s">
        <v>52</v>
      </c>
      <c r="C24" s="44">
        <f>Q19</f>
        <v>1284.0023043524561</v>
      </c>
      <c r="D24" s="44">
        <f>Q18</f>
        <v>2018.9285714285713</v>
      </c>
      <c r="E24" s="58">
        <f>COUNTA(P3:P16)</f>
        <v>14</v>
      </c>
      <c r="F24" s="60"/>
      <c r="G24" s="60"/>
      <c r="H24" s="65"/>
    </row>
    <row r="26" spans="1:18" x14ac:dyDescent="0.2">
      <c r="A26" s="45"/>
      <c r="B26" s="28"/>
    </row>
    <row r="27" spans="1:18" x14ac:dyDescent="0.2">
      <c r="A27" s="45"/>
      <c r="B27" s="28"/>
    </row>
    <row r="28" spans="1:18" x14ac:dyDescent="0.2">
      <c r="A28" s="45"/>
      <c r="B28" s="2"/>
    </row>
  </sheetData>
  <mergeCells count="3">
    <mergeCell ref="F23:F24"/>
    <mergeCell ref="G23:G24"/>
    <mergeCell ref="H23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</vt:lpstr>
      <vt:lpstr>3- as value</vt:lpstr>
      <vt:lpstr>4-2</vt:lpstr>
      <vt:lpstr>4-2 Sexe</vt:lpstr>
      <vt:lpstr>4-2 Provenance</vt:lpstr>
      <vt:lpstr>4-2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Niloofar Sokhandan</dc:creator>
  <cp:lastModifiedBy>Niloofar Sokhandan</cp:lastModifiedBy>
  <dcterms:created xsi:type="dcterms:W3CDTF">2020-06-02T13:27:09Z</dcterms:created>
  <dcterms:modified xsi:type="dcterms:W3CDTF">2020-06-25T21:03:49Z</dcterms:modified>
</cp:coreProperties>
</file>