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b\Documents\Inventor\Projektarbeit-Bade\RatRig_Bade\"/>
    </mc:Choice>
  </mc:AlternateContent>
  <xr:revisionPtr revIDLastSave="0" documentId="13_ncr:1_{0BF504D6-91BB-4E7F-B29B-369CAAE52B8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ückliste" sheetId="1" r:id="rId1"/>
    <sheet name="MetallPlatten - Uniwerkstatt" sheetId="3" r:id="rId2"/>
    <sheet name="PlastikPlatten - Uniwerkstatt" sheetId="4" r:id="rId3"/>
    <sheet name="3D-Druck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" i="2"/>
  <c r="H68" i="1"/>
  <c r="H60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H69" i="1"/>
  <c r="G7" i="1"/>
  <c r="H7" i="1" s="1"/>
  <c r="G52" i="1"/>
  <c r="H63" i="1"/>
  <c r="H64" i="1"/>
  <c r="H65" i="1"/>
  <c r="H66" i="1"/>
  <c r="H67" i="1"/>
  <c r="M1" i="3"/>
  <c r="H5" i="3"/>
  <c r="G4" i="3"/>
  <c r="H4" i="3" s="1"/>
  <c r="G3" i="3"/>
  <c r="G2" i="3"/>
  <c r="H2" i="3" s="1"/>
  <c r="H3" i="3"/>
  <c r="G10" i="4"/>
  <c r="H10" i="4" s="1"/>
  <c r="G9" i="4"/>
  <c r="H9" i="4" s="1"/>
  <c r="G8" i="4"/>
  <c r="H8" i="4" s="1"/>
  <c r="G7" i="4"/>
  <c r="G6" i="4"/>
  <c r="H6" i="4" s="1"/>
  <c r="G5" i="4"/>
  <c r="G4" i="4"/>
  <c r="H3" i="4"/>
  <c r="H4" i="4"/>
  <c r="H5" i="4"/>
  <c r="H7" i="4"/>
  <c r="H2" i="4"/>
  <c r="G3" i="4"/>
  <c r="G2" i="4"/>
  <c r="H6" i="1"/>
  <c r="H8" i="1"/>
  <c r="H9" i="1"/>
  <c r="H10" i="1"/>
  <c r="H1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3" i="1"/>
  <c r="H52" i="1"/>
  <c r="H12" i="1"/>
  <c r="H53" i="1"/>
  <c r="H54" i="1"/>
  <c r="H55" i="1"/>
  <c r="H56" i="1"/>
  <c r="H57" i="1"/>
  <c r="H58" i="1"/>
  <c r="H59" i="1"/>
  <c r="H3" i="1"/>
  <c r="H4" i="1"/>
  <c r="H5" i="1"/>
  <c r="H2" i="1"/>
  <c r="N1" i="1" l="1"/>
  <c r="M1" i="4"/>
</calcChain>
</file>

<file path=xl/sharedStrings.xml><?xml version="1.0" encoding="utf-8"?>
<sst xmlns="http://schemas.openxmlformats.org/spreadsheetml/2006/main" count="513" uniqueCount="249">
  <si>
    <t>Objekt</t>
  </si>
  <si>
    <t>Bauteilnummer</t>
  </si>
  <si>
    <t>Thumbnail</t>
  </si>
  <si>
    <t>Stücklistenstruktur</t>
  </si>
  <si>
    <t>Einheitenmenge</t>
  </si>
  <si>
    <t>ANZAHL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</si>
  <si>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</si>
  <si>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</si>
  <si>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</si>
  <si>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</si>
  <si>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</si>
  <si>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</si>
  <si>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</si>
  <si>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</si>
  <si>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</si>
  <si>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</si>
  <si>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</si>
  <si>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</si>
  <si>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</si>
  <si>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</si>
  <si>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</si>
  <si>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</si>
  <si>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</si>
  <si>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</si>
  <si>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</si>
  <si>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</si>
  <si>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</si>
  <si>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</si>
  <si>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</si>
  <si>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</si>
  <si>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</si>
  <si>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</si>
  <si>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</si>
  <si>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</si>
  <si>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</si>
  <si>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</si>
  <si>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</si>
  <si>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</si>
  <si>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</si>
  <si>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</si>
  <si>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</si>
  <si>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</si>
  <si>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</si>
  <si>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</si>
  <si>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</si>
  <si>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</si>
  <si>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</si>
  <si>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</si>
  <si>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</si>
  <si>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</si>
  <si>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</si>
  <si>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</si>
  <si>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</si>
  <si>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</si>
  <si>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</si>
  <si>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</si>
  <si>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</si>
  <si>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</si>
  <si>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</si>
  <si>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</si>
  <si>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</si>
  <si>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</si>
  <si>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</si>
  <si>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</si>
  <si>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</si>
  <si>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</si>
  <si>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</si>
  <si>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</si>
  <si>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</si>
  <si>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</si>
  <si>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</si>
  <si>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</si>
  <si>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</si>
  <si>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</si>
  <si>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</si>
  <si>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</si>
  <si>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</si>
  <si>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</si>
  <si>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</si>
  <si>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</si>
  <si>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</si>
  <si>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</si>
  <si>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</si>
  <si>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</si>
  <si>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</si>
  <si>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</si>
  <si>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</si>
  <si>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</si>
  <si>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</si>
  <si>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</si>
  <si>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</si>
  <si>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</si>
  <si>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</si>
  <si>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</si>
  <si>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</si>
  <si>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</si>
  <si>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</si>
  <si>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</si>
  <si>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</si>
  <si>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</si>
  <si>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Leadscrew Motorcage Back for 4040</t>
  </si>
  <si>
    <t>Nema 17 Stepper Motor - 48mm - 1.8degree/step, 76oz-in v1</t>
  </si>
  <si>
    <t>pillow_block v2</t>
  </si>
  <si>
    <t>Thrust Bearing F8-16M v1</t>
  </si>
  <si>
    <t>Cap Head Screw M3x18 v2</t>
  </si>
  <si>
    <t>T-NUT - DropIn 4040 SERIES - M6</t>
  </si>
  <si>
    <t>Cap Head Screw M6x20 v2</t>
  </si>
  <si>
    <t>Leadscrew Motorcage Front for 4040</t>
  </si>
  <si>
    <t>Lead Screw - TR8x8-2p 1057mm Simple</t>
  </si>
  <si>
    <t>Leadscrew Constraint Front for 4040</t>
  </si>
  <si>
    <t>Ball Bearing - F688ZZ v1</t>
  </si>
  <si>
    <t>Leadscrew Constraint Rear for 4040</t>
  </si>
  <si>
    <t>Bed Arm Back for 4040</t>
  </si>
  <si>
    <t>MGN15CZFC-Block</t>
  </si>
  <si>
    <t>Cap Head Screw M3x12 v2</t>
  </si>
  <si>
    <t>Cap Head Screw M3x8 v2</t>
  </si>
  <si>
    <t>Leadscrew Nut - POM - TR8*4 v1</t>
  </si>
  <si>
    <t>Rat Rig Bi-Material Lead Screw Decoupler v1</t>
  </si>
  <si>
    <t>Magnet - 20x10x5mm - Two hole (M3 Countersink screws) v1</t>
  </si>
  <si>
    <t>Dowel Pin - 3x35mm v1</t>
  </si>
  <si>
    <t>Hex Locking Nut - M3 v2</t>
  </si>
  <si>
    <t>Countersink Screw M3x12 v2</t>
  </si>
  <si>
    <t>Bed Arm Left for 4040</t>
  </si>
  <si>
    <t>Cap Head Screw M3x20 v2</t>
  </si>
  <si>
    <t>Bed Arm Right for 4040</t>
  </si>
  <si>
    <t>xy Idler Left for 4040</t>
  </si>
  <si>
    <t>Idler Plate for 4040</t>
  </si>
  <si>
    <t>Cap Head Screw M5x55 v2</t>
  </si>
  <si>
    <t>Hex Locking Nut - M5 v2</t>
  </si>
  <si>
    <t>Cap Head Screw M6x12 v2</t>
  </si>
  <si>
    <t>Countersink Screw M6x14 v2</t>
  </si>
  <si>
    <t>Mini Precision Shim - 8x5x1mm v2</t>
  </si>
  <si>
    <t>Ball Bearing - F695ZZ v1</t>
  </si>
  <si>
    <t>Ball Bearing - 695ZZ v1</t>
  </si>
  <si>
    <t>Aluminium Spacer - 6mm v2</t>
  </si>
  <si>
    <t>xy Idler Right for 4040</t>
  </si>
  <si>
    <t>xy Motorcage Top Left for 4040</t>
  </si>
  <si>
    <t>xy_motor_cage_bottom_left_3.1 v2</t>
  </si>
  <si>
    <t>Motor Plate Top for 4040</t>
  </si>
  <si>
    <t>Cap Head Screw M3x35 v2</t>
  </si>
  <si>
    <t>Timing Pulley - 2GT (2mm) - 20 Tooth - For 9mm Belt - 5mm Bo v1</t>
  </si>
  <si>
    <t>xy Motor Support Left for 4040</t>
  </si>
  <si>
    <t>Cap Head Screw M5x40 v2</t>
  </si>
  <si>
    <t>xy Motorcage Top Right for 4040</t>
  </si>
  <si>
    <t>xy_motor_cage_bottom_right_3.1 v2</t>
  </si>
  <si>
    <t>xy Motor Support Right for 4040</t>
  </si>
  <si>
    <t>y-Max Endstop Block for 4040</t>
  </si>
  <si>
    <t>Cap Head Screw M5x12 v2</t>
  </si>
  <si>
    <t>y-Max Endstop Slider for 4040</t>
  </si>
  <si>
    <t>NO-NC Limit Switch</t>
  </si>
  <si>
    <t>V-Slot 2020 - Black - 622mm v1</t>
  </si>
  <si>
    <t>Linear Rail - MGN12 600mm + MGN12C carriage v1</t>
  </si>
  <si>
    <t>T-Nut - Drop In for 2020 - M3 v2</t>
  </si>
  <si>
    <t>xy Joiner Right for 4040</t>
  </si>
  <si>
    <t>XY Joiner Plate for 4040</t>
  </si>
  <si>
    <t>Cap Head Screw M5x10 v2</t>
  </si>
  <si>
    <t>T-Nut - Square type for 2020 - M5 v2</t>
  </si>
  <si>
    <t>Cap Head Screw M5x60</t>
  </si>
  <si>
    <t>xy Joiner Left for 4040</t>
  </si>
  <si>
    <t>x_endstop_block_3.1 v2</t>
  </si>
  <si>
    <t>Cap Head Screw M5x18 v2</t>
  </si>
  <si>
    <t>T-SLOT 4040 B-Type 640mm</t>
  </si>
  <si>
    <t>T-SLOT 4040 B-Type 1127mm</t>
  </si>
  <si>
    <t>Joining Plate for 3030 - 90 Degree - Black Anodized v2</t>
  </si>
  <si>
    <t>Bracket - Cast 90 deg corner 4040</t>
  </si>
  <si>
    <t>din_6902-a_m8-200hv</t>
  </si>
  <si>
    <t>T-NUT - DropIn 4040 SERIES - M8</t>
  </si>
  <si>
    <t>T-SLOT 4040 B-Type 1087mm</t>
  </si>
  <si>
    <t>MGN15 Linear Rail 1000mm</t>
  </si>
  <si>
    <t>T-NUT - DropIn 4040 SERIES - M3</t>
  </si>
  <si>
    <t>MGN15 Linear Rail 550mm</t>
  </si>
  <si>
    <t>T-SLOT 4040 B-Type 715mm</t>
  </si>
  <si>
    <t>T-SLOT 4040 B-Type 1357mm</t>
  </si>
  <si>
    <t>Joining Plate for 3030 - T - Black Anodized v2</t>
  </si>
  <si>
    <t>*Verschieden*</t>
  </si>
  <si>
    <t>V-Slot Door Handle v1</t>
  </si>
  <si>
    <t>Magnet Frame straight for 4040</t>
  </si>
  <si>
    <t>Magnet-RatrigEnclosure</t>
  </si>
  <si>
    <t>enc2_magnet_panel v8</t>
  </si>
  <si>
    <t>Hex Locking Nut - M6 v2</t>
  </si>
  <si>
    <t>Washer Simple M6 v2</t>
  </si>
  <si>
    <t>enc-SidePanel 357x708</t>
  </si>
  <si>
    <t>enc-FrontPanel Oben 357x708</t>
  </si>
  <si>
    <t>enc-TopPanel</t>
  </si>
  <si>
    <t>enc2_magnet_frame v7</t>
  </si>
  <si>
    <t>enc-BackPanel Top for 4040</t>
  </si>
  <si>
    <t>enc2_panel_mount_horizontal v2</t>
  </si>
  <si>
    <t>enc - Panel VertikalFührung for 4040</t>
  </si>
  <si>
    <t>enc-BackPanel Unten</t>
  </si>
  <si>
    <t>enc-BackPanel Mitte</t>
  </si>
  <si>
    <t>enc-BottomPanel</t>
  </si>
  <si>
    <t>Normal</t>
  </si>
  <si>
    <t>Jede</t>
  </si>
  <si>
    <t>Stückpreis</t>
  </si>
  <si>
    <t>Posten-Preis</t>
  </si>
  <si>
    <t>Bezugsquelle</t>
  </si>
  <si>
    <t>Ratrig</t>
  </si>
  <si>
    <t>RatRig</t>
  </si>
  <si>
    <t>Gesamtpreis</t>
  </si>
  <si>
    <t xml:space="preserve">Gesamtpreis: </t>
  </si>
  <si>
    <t>Anmerkung</t>
  </si>
  <si>
    <t>*Preis mit Kabel</t>
  </si>
  <si>
    <t>Cap Head Screw M3x8</t>
  </si>
  <si>
    <t>COUPLER - RIGID TYPE - BLACK 25*20MM - 5MM TO 8MM</t>
  </si>
  <si>
    <t>Cap Head Screw M6x16</t>
  </si>
  <si>
    <t>Jeweils Zwei wagen dabei! Am ende hat man zu viele…</t>
  </si>
  <si>
    <t>Man kann eine 1500mm Rail kaufen und selber Sägen! Eigentlich 2* 550mm Rails nötig!</t>
  </si>
  <si>
    <t>In den Rails sind 6 Wagen Enthalten</t>
  </si>
  <si>
    <t>81-2</t>
  </si>
  <si>
    <t>enc-SidePanel 500x708 Unten</t>
  </si>
  <si>
    <t>enc-SidePanel 500x708 Mitte</t>
  </si>
  <si>
    <t>81-1</t>
  </si>
  <si>
    <t>x</t>
  </si>
  <si>
    <t>Cap Head Screw M8x16 - Din 916</t>
  </si>
  <si>
    <t>an XY-Idler durch M5x50 ersetzen!</t>
  </si>
  <si>
    <t>evtl auch button head screw möglich da nur in kupplungen verwendet</t>
  </si>
  <si>
    <t>Plattenpreis [pro m^2]:</t>
  </si>
  <si>
    <t>Gesamtpreis :</t>
  </si>
  <si>
    <t>PostenFläche</t>
  </si>
  <si>
    <t>Einzeln Fläche [m^2]</t>
  </si>
  <si>
    <t>Quelle</t>
  </si>
  <si>
    <t>4mm Stahl-platten</t>
  </si>
  <si>
    <t>A_ges</t>
  </si>
  <si>
    <t>billig</t>
  </si>
  <si>
    <t>Zusätzliche Einträge von Hand (Abgeschätze kosten zum Teil)</t>
  </si>
  <si>
    <t>Micro Limit Switches</t>
  </si>
  <si>
    <t>Power Supply Meanwell</t>
  </si>
  <si>
    <t>Controller Board</t>
  </si>
  <si>
    <t>Rasberry Pi</t>
  </si>
  <si>
    <t>Kabel</t>
  </si>
  <si>
    <t>Aliexpress</t>
  </si>
  <si>
    <t>HF Anschlusstechnik</t>
  </si>
  <si>
    <t>Einzel-Volumen</t>
  </si>
  <si>
    <t>Posten-Volumen</t>
  </si>
  <si>
    <t>Gesamt-volumen:</t>
  </si>
  <si>
    <t>Preis pro Volumen</t>
  </si>
  <si>
    <t>Gewicht mit Dichte ?</t>
  </si>
  <si>
    <t>Bed Plate</t>
  </si>
  <si>
    <t>BLTouch V3.1</t>
  </si>
  <si>
    <t>STL erstellt 5.12.23</t>
  </si>
  <si>
    <t>Zu klein für JLC!</t>
  </si>
  <si>
    <t>zu klein?!</t>
  </si>
  <si>
    <t>2 dimensionen zu klein!</t>
  </si>
  <si>
    <t>1 dimension zu klein!</t>
  </si>
  <si>
    <t>zu klein!</t>
  </si>
  <si>
    <t>zu klein! (3$)</t>
  </si>
  <si>
    <t>1 dimension zu klein</t>
  </si>
  <si>
    <t>JLC PCB Kosten in $ (*0,923=€)</t>
  </si>
  <si>
    <t>rund 1300€ bei JLC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</si>
</sst>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5" x14ac:knownFonts="1"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2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0" xfId="0" applyFill="1"/>
    <xf numFmtId="164" fontId="0" fillId="0" borderId="0" xfId="0" applyNumberFormat="1"/>
    <xf numFmtId="0" fontId="2" fillId="0" borderId="0" xfId="1"/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6" fontId="0" fillId="3" borderId="0" xfId="0" applyNumberFormat="1" applyFill="1"/>
    <xf numFmtId="0" fontId="3" fillId="0" borderId="2" xfId="0" applyFont="1" applyBorder="1" applyAlignment="1">
      <alignment wrapText="1"/>
    </xf>
    <xf numFmtId="0" fontId="4" fillId="0" borderId="0" xfId="0" applyFont="1"/>
    <xf numFmtId="6" fontId="4" fillId="3" borderId="0" xfId="0" applyNumberFormat="1" applyFont="1" applyFill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0" fillId="5" borderId="0" xfId="0" applyFill="1"/>
    <xf numFmtId="164" fontId="0" fillId="5" borderId="0" xfId="0" applyNumberFormat="1" applyFill="1"/>
    <xf numFmtId="0" fontId="2" fillId="5" borderId="0" xfId="1" applyFill="1"/>
    <xf numFmtId="0" fontId="0" fillId="6" borderId="0" xfId="0" applyFill="1"/>
    <xf numFmtId="0" fontId="0" fillId="6" borderId="0" xfId="0" applyFill="1" applyAlignment="1">
      <alignment wrapText="1"/>
    </xf>
    <xf numFmtId="164" fontId="0" fillId="6" borderId="0" xfId="0" applyNumberFormat="1" applyFill="1"/>
    <xf numFmtId="0" fontId="4" fillId="6" borderId="0" xfId="0" applyFont="1" applyFill="1"/>
    <xf numFmtId="164" fontId="0" fillId="3" borderId="0" xfId="0" applyNumberFormat="1" applyFill="1"/>
    <xf numFmtId="164" fontId="0" fillId="0" borderId="3" xfId="0" applyNumberFormat="1" applyBorder="1"/>
    <xf numFmtId="164" fontId="0" fillId="5" borderId="3" xfId="0" applyNumberFormat="1" applyFill="1" applyBorder="1"/>
    <xf numFmtId="0" fontId="0" fillId="0" borderId="3" xfId="0" applyBorder="1"/>
    <xf numFmtId="0" fontId="4" fillId="0" borderId="0" xfId="0" applyFont="1" applyAlignment="1">
      <alignment wrapText="1"/>
    </xf>
    <xf numFmtId="164" fontId="4" fillId="0" borderId="0" xfId="0" applyNumberFormat="1" applyFont="1"/>
    <xf numFmtId="0" fontId="2" fillId="2" borderId="0" xfId="1" applyFill="1"/>
    <xf numFmtId="0" fontId="4" fillId="3" borderId="1" xfId="0" applyFont="1" applyFill="1" applyBorder="1"/>
    <xf numFmtId="0" fontId="0" fillId="0" borderId="4" xfId="0" applyBorder="1"/>
    <xf numFmtId="0" fontId="0" fillId="0" borderId="4" xfId="0" applyBorder="1" applyAlignment="1">
      <alignment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3" borderId="0" xfId="0" applyFill="1" applyAlignment="1">
      <alignment wrapText="1"/>
    </xf>
    <xf numFmtId="164" fontId="0" fillId="2" borderId="0" xfId="0" applyNumberFormat="1" applyFill="1"/>
    <xf numFmtId="0" fontId="0" fillId="4" borderId="0" xfId="0" applyFill="1"/>
    <xf numFmtId="0" fontId="4" fillId="0" borderId="6" xfId="0" applyFont="1" applyBorder="1"/>
    <xf numFmtId="0" fontId="0" fillId="0" borderId="7" xfId="0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" Type="http://schemas.openxmlformats.org/officeDocument/2006/relationships/image" Target="../media/image5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jpg"/><Relationship Id="rId2" Type="http://schemas.openxmlformats.org/officeDocument/2006/relationships/image" Target="../media/image59.jpg"/><Relationship Id="rId1" Type="http://schemas.openxmlformats.org/officeDocument/2006/relationships/image" Target="../media/image58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jpg"/><Relationship Id="rId7" Type="http://schemas.openxmlformats.org/officeDocument/2006/relationships/image" Target="../media/image67.jpg"/><Relationship Id="rId2" Type="http://schemas.openxmlformats.org/officeDocument/2006/relationships/image" Target="../media/image62.jpg"/><Relationship Id="rId1" Type="http://schemas.openxmlformats.org/officeDocument/2006/relationships/image" Target="../media/image61.jpg"/><Relationship Id="rId6" Type="http://schemas.openxmlformats.org/officeDocument/2006/relationships/image" Target="../media/image66.jpg"/><Relationship Id="rId5" Type="http://schemas.openxmlformats.org/officeDocument/2006/relationships/image" Target="../media/image65.jpg"/><Relationship Id="rId4" Type="http://schemas.openxmlformats.org/officeDocument/2006/relationships/image" Target="../media/image64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jpg"/><Relationship Id="rId13" Type="http://schemas.openxmlformats.org/officeDocument/2006/relationships/image" Target="../media/image80.jpg"/><Relationship Id="rId18" Type="http://schemas.openxmlformats.org/officeDocument/2006/relationships/image" Target="../media/image85.jpg"/><Relationship Id="rId26" Type="http://schemas.openxmlformats.org/officeDocument/2006/relationships/image" Target="../media/image93.jpg"/><Relationship Id="rId3" Type="http://schemas.openxmlformats.org/officeDocument/2006/relationships/image" Target="../media/image70.jpg"/><Relationship Id="rId21" Type="http://schemas.openxmlformats.org/officeDocument/2006/relationships/image" Target="../media/image88.jpg"/><Relationship Id="rId7" Type="http://schemas.openxmlformats.org/officeDocument/2006/relationships/image" Target="../media/image74.jpg"/><Relationship Id="rId12" Type="http://schemas.openxmlformats.org/officeDocument/2006/relationships/image" Target="../media/image79.jpg"/><Relationship Id="rId17" Type="http://schemas.openxmlformats.org/officeDocument/2006/relationships/image" Target="../media/image84.jpg"/><Relationship Id="rId25" Type="http://schemas.openxmlformats.org/officeDocument/2006/relationships/image" Target="../media/image92.jpg"/><Relationship Id="rId2" Type="http://schemas.openxmlformats.org/officeDocument/2006/relationships/image" Target="../media/image69.jpg"/><Relationship Id="rId16" Type="http://schemas.openxmlformats.org/officeDocument/2006/relationships/image" Target="../media/image83.jpg"/><Relationship Id="rId20" Type="http://schemas.openxmlformats.org/officeDocument/2006/relationships/image" Target="../media/image87.jpg"/><Relationship Id="rId1" Type="http://schemas.openxmlformats.org/officeDocument/2006/relationships/image" Target="../media/image68.jpg"/><Relationship Id="rId6" Type="http://schemas.openxmlformats.org/officeDocument/2006/relationships/image" Target="../media/image73.jpg"/><Relationship Id="rId11" Type="http://schemas.openxmlformats.org/officeDocument/2006/relationships/image" Target="../media/image78.jpg"/><Relationship Id="rId24" Type="http://schemas.openxmlformats.org/officeDocument/2006/relationships/image" Target="../media/image91.jpg"/><Relationship Id="rId5" Type="http://schemas.openxmlformats.org/officeDocument/2006/relationships/image" Target="../media/image72.jpg"/><Relationship Id="rId15" Type="http://schemas.openxmlformats.org/officeDocument/2006/relationships/image" Target="../media/image82.jpg"/><Relationship Id="rId23" Type="http://schemas.openxmlformats.org/officeDocument/2006/relationships/image" Target="../media/image90.jpg"/><Relationship Id="rId10" Type="http://schemas.openxmlformats.org/officeDocument/2006/relationships/image" Target="../media/image77.jpg"/><Relationship Id="rId19" Type="http://schemas.openxmlformats.org/officeDocument/2006/relationships/image" Target="../media/image86.jpg"/><Relationship Id="rId4" Type="http://schemas.openxmlformats.org/officeDocument/2006/relationships/image" Target="../media/image71.jpg"/><Relationship Id="rId9" Type="http://schemas.openxmlformats.org/officeDocument/2006/relationships/image" Target="../media/image76.jpg"/><Relationship Id="rId14" Type="http://schemas.openxmlformats.org/officeDocument/2006/relationships/image" Target="../media/image81.jpg"/><Relationship Id="rId22" Type="http://schemas.openxmlformats.org/officeDocument/2006/relationships/image" Target="../media/image8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2</xdr:col>
      <xdr:colOff>1724025</xdr:colOff>
      <xdr:row>1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</xdr:row>
      <xdr:rowOff>9525</xdr:rowOff>
    </xdr:from>
    <xdr:to>
      <xdr:col>2</xdr:col>
      <xdr:colOff>1724025</xdr:colOff>
      <xdr:row>2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</xdr:row>
      <xdr:rowOff>9525</xdr:rowOff>
    </xdr:from>
    <xdr:to>
      <xdr:col>2</xdr:col>
      <xdr:colOff>1724025</xdr:colOff>
      <xdr:row>3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</xdr:row>
      <xdr:rowOff>9525</xdr:rowOff>
    </xdr:from>
    <xdr:to>
      <xdr:col>2</xdr:col>
      <xdr:colOff>1724025</xdr:colOff>
      <xdr:row>4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2</xdr:col>
      <xdr:colOff>1724025</xdr:colOff>
      <xdr:row>5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6</xdr:row>
      <xdr:rowOff>9525</xdr:rowOff>
    </xdr:from>
    <xdr:to>
      <xdr:col>2</xdr:col>
      <xdr:colOff>1724025</xdr:colOff>
      <xdr:row>6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</xdr:row>
      <xdr:rowOff>9525</xdr:rowOff>
    </xdr:from>
    <xdr:to>
      <xdr:col>2</xdr:col>
      <xdr:colOff>1724025</xdr:colOff>
      <xdr:row>7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8</xdr:row>
      <xdr:rowOff>9525</xdr:rowOff>
    </xdr:from>
    <xdr:to>
      <xdr:col>2</xdr:col>
      <xdr:colOff>1724025</xdr:colOff>
      <xdr:row>8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9</xdr:row>
      <xdr:rowOff>9525</xdr:rowOff>
    </xdr:from>
    <xdr:to>
      <xdr:col>2</xdr:col>
      <xdr:colOff>1724025</xdr:colOff>
      <xdr:row>9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10</xdr:row>
      <xdr:rowOff>9525</xdr:rowOff>
    </xdr:from>
    <xdr:to>
      <xdr:col>2</xdr:col>
      <xdr:colOff>1724025</xdr:colOff>
      <xdr:row>10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13</xdr:row>
      <xdr:rowOff>9525</xdr:rowOff>
    </xdr:from>
    <xdr:to>
      <xdr:col>2</xdr:col>
      <xdr:colOff>1724025</xdr:colOff>
      <xdr:row>13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14</xdr:row>
      <xdr:rowOff>9525</xdr:rowOff>
    </xdr:from>
    <xdr:to>
      <xdr:col>2</xdr:col>
      <xdr:colOff>1724025</xdr:colOff>
      <xdr:row>14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16</xdr:row>
      <xdr:rowOff>9525</xdr:rowOff>
    </xdr:from>
    <xdr:to>
      <xdr:col>2</xdr:col>
      <xdr:colOff>1724025</xdr:colOff>
      <xdr:row>16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17</xdr:row>
      <xdr:rowOff>9525</xdr:rowOff>
    </xdr:from>
    <xdr:to>
      <xdr:col>2</xdr:col>
      <xdr:colOff>1724025</xdr:colOff>
      <xdr:row>17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18</xdr:row>
      <xdr:rowOff>9525</xdr:rowOff>
    </xdr:from>
    <xdr:to>
      <xdr:col>2</xdr:col>
      <xdr:colOff>1724025</xdr:colOff>
      <xdr:row>18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19</xdr:row>
      <xdr:rowOff>9525</xdr:rowOff>
    </xdr:from>
    <xdr:to>
      <xdr:col>2</xdr:col>
      <xdr:colOff>1724025</xdr:colOff>
      <xdr:row>19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20</xdr:row>
      <xdr:rowOff>9525</xdr:rowOff>
    </xdr:from>
    <xdr:to>
      <xdr:col>2</xdr:col>
      <xdr:colOff>1724025</xdr:colOff>
      <xdr:row>20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21</xdr:row>
      <xdr:rowOff>9525</xdr:rowOff>
    </xdr:from>
    <xdr:to>
      <xdr:col>2</xdr:col>
      <xdr:colOff>1724025</xdr:colOff>
      <xdr:row>21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22</xdr:row>
      <xdr:rowOff>9525</xdr:rowOff>
    </xdr:from>
    <xdr:to>
      <xdr:col>2</xdr:col>
      <xdr:colOff>1724025</xdr:colOff>
      <xdr:row>22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23</xdr:row>
      <xdr:rowOff>9525</xdr:rowOff>
    </xdr:from>
    <xdr:to>
      <xdr:col>2</xdr:col>
      <xdr:colOff>1724025</xdr:colOff>
      <xdr:row>23</xdr:row>
      <xdr:rowOff>1724025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24</xdr:row>
      <xdr:rowOff>9525</xdr:rowOff>
    </xdr:from>
    <xdr:to>
      <xdr:col>2</xdr:col>
      <xdr:colOff>1724025</xdr:colOff>
      <xdr:row>24</xdr:row>
      <xdr:rowOff>1724025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25</xdr:row>
      <xdr:rowOff>9525</xdr:rowOff>
    </xdr:from>
    <xdr:to>
      <xdr:col>2</xdr:col>
      <xdr:colOff>1724025</xdr:colOff>
      <xdr:row>25</xdr:row>
      <xdr:rowOff>1724025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26</xdr:row>
      <xdr:rowOff>9525</xdr:rowOff>
    </xdr:from>
    <xdr:to>
      <xdr:col>2</xdr:col>
      <xdr:colOff>1724025</xdr:colOff>
      <xdr:row>26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27</xdr:row>
      <xdr:rowOff>9525</xdr:rowOff>
    </xdr:from>
    <xdr:to>
      <xdr:col>2</xdr:col>
      <xdr:colOff>1724025</xdr:colOff>
      <xdr:row>27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28</xdr:row>
      <xdr:rowOff>9525</xdr:rowOff>
    </xdr:from>
    <xdr:to>
      <xdr:col>2</xdr:col>
      <xdr:colOff>1724025</xdr:colOff>
      <xdr:row>28</xdr:row>
      <xdr:rowOff>1724025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29</xdr:row>
      <xdr:rowOff>9525</xdr:rowOff>
    </xdr:from>
    <xdr:to>
      <xdr:col>2</xdr:col>
      <xdr:colOff>1724025</xdr:colOff>
      <xdr:row>29</xdr:row>
      <xdr:rowOff>1724025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30</xdr:row>
      <xdr:rowOff>9525</xdr:rowOff>
    </xdr:from>
    <xdr:to>
      <xdr:col>2</xdr:col>
      <xdr:colOff>1724025</xdr:colOff>
      <xdr:row>30</xdr:row>
      <xdr:rowOff>1724025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31</xdr:row>
      <xdr:rowOff>9525</xdr:rowOff>
    </xdr:from>
    <xdr:to>
      <xdr:col>2</xdr:col>
      <xdr:colOff>1724025</xdr:colOff>
      <xdr:row>31</xdr:row>
      <xdr:rowOff>1724025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32</xdr:row>
      <xdr:rowOff>9525</xdr:rowOff>
    </xdr:from>
    <xdr:to>
      <xdr:col>2</xdr:col>
      <xdr:colOff>1724025</xdr:colOff>
      <xdr:row>32</xdr:row>
      <xdr:rowOff>1724025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33</xdr:row>
      <xdr:rowOff>9525</xdr:rowOff>
    </xdr:from>
    <xdr:to>
      <xdr:col>2</xdr:col>
      <xdr:colOff>1724025</xdr:colOff>
      <xdr:row>33</xdr:row>
      <xdr:rowOff>1724025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34</xdr:row>
      <xdr:rowOff>9525</xdr:rowOff>
    </xdr:from>
    <xdr:to>
      <xdr:col>2</xdr:col>
      <xdr:colOff>1724025</xdr:colOff>
      <xdr:row>34</xdr:row>
      <xdr:rowOff>1724025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35</xdr:row>
      <xdr:rowOff>9525</xdr:rowOff>
    </xdr:from>
    <xdr:to>
      <xdr:col>2</xdr:col>
      <xdr:colOff>1724025</xdr:colOff>
      <xdr:row>35</xdr:row>
      <xdr:rowOff>1724025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36</xdr:row>
      <xdr:rowOff>9525</xdr:rowOff>
    </xdr:from>
    <xdr:to>
      <xdr:col>2</xdr:col>
      <xdr:colOff>1724025</xdr:colOff>
      <xdr:row>36</xdr:row>
      <xdr:rowOff>1724025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37</xdr:row>
      <xdr:rowOff>9525</xdr:rowOff>
    </xdr:from>
    <xdr:to>
      <xdr:col>2</xdr:col>
      <xdr:colOff>1724025</xdr:colOff>
      <xdr:row>37</xdr:row>
      <xdr:rowOff>1724025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38</xdr:row>
      <xdr:rowOff>9525</xdr:rowOff>
    </xdr:from>
    <xdr:to>
      <xdr:col>2</xdr:col>
      <xdr:colOff>1724025</xdr:colOff>
      <xdr:row>38</xdr:row>
      <xdr:rowOff>1724025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39</xdr:row>
      <xdr:rowOff>9525</xdr:rowOff>
    </xdr:from>
    <xdr:to>
      <xdr:col>2</xdr:col>
      <xdr:colOff>1724025</xdr:colOff>
      <xdr:row>39</xdr:row>
      <xdr:rowOff>1724025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40</xdr:row>
      <xdr:rowOff>9525</xdr:rowOff>
    </xdr:from>
    <xdr:to>
      <xdr:col>2</xdr:col>
      <xdr:colOff>1724025</xdr:colOff>
      <xdr:row>40</xdr:row>
      <xdr:rowOff>1724025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41</xdr:row>
      <xdr:rowOff>9525</xdr:rowOff>
    </xdr:from>
    <xdr:to>
      <xdr:col>2</xdr:col>
      <xdr:colOff>1724025</xdr:colOff>
      <xdr:row>41</xdr:row>
      <xdr:rowOff>1724025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42</xdr:row>
      <xdr:rowOff>9525</xdr:rowOff>
    </xdr:from>
    <xdr:to>
      <xdr:col>2</xdr:col>
      <xdr:colOff>1724025</xdr:colOff>
      <xdr:row>42</xdr:row>
      <xdr:rowOff>1724025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43</xdr:row>
      <xdr:rowOff>9525</xdr:rowOff>
    </xdr:from>
    <xdr:to>
      <xdr:col>2</xdr:col>
      <xdr:colOff>1724025</xdr:colOff>
      <xdr:row>43</xdr:row>
      <xdr:rowOff>1724025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44</xdr:row>
      <xdr:rowOff>9525</xdr:rowOff>
    </xdr:from>
    <xdr:to>
      <xdr:col>2</xdr:col>
      <xdr:colOff>1724025</xdr:colOff>
      <xdr:row>44</xdr:row>
      <xdr:rowOff>1724025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45</xdr:row>
      <xdr:rowOff>9525</xdr:rowOff>
    </xdr:from>
    <xdr:to>
      <xdr:col>2</xdr:col>
      <xdr:colOff>1724025</xdr:colOff>
      <xdr:row>45</xdr:row>
      <xdr:rowOff>1724025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46</xdr:row>
      <xdr:rowOff>9525</xdr:rowOff>
    </xdr:from>
    <xdr:to>
      <xdr:col>2</xdr:col>
      <xdr:colOff>1724025</xdr:colOff>
      <xdr:row>46</xdr:row>
      <xdr:rowOff>1724025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47</xdr:row>
      <xdr:rowOff>9525</xdr:rowOff>
    </xdr:from>
    <xdr:to>
      <xdr:col>2</xdr:col>
      <xdr:colOff>1724025</xdr:colOff>
      <xdr:row>47</xdr:row>
      <xdr:rowOff>1724025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48</xdr:row>
      <xdr:rowOff>9525</xdr:rowOff>
    </xdr:from>
    <xdr:to>
      <xdr:col>2</xdr:col>
      <xdr:colOff>1724025</xdr:colOff>
      <xdr:row>48</xdr:row>
      <xdr:rowOff>1724025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49</xdr:row>
      <xdr:rowOff>9525</xdr:rowOff>
    </xdr:from>
    <xdr:to>
      <xdr:col>2</xdr:col>
      <xdr:colOff>1724025</xdr:colOff>
      <xdr:row>49</xdr:row>
      <xdr:rowOff>1724025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50</xdr:row>
      <xdr:rowOff>9525</xdr:rowOff>
    </xdr:from>
    <xdr:to>
      <xdr:col>2</xdr:col>
      <xdr:colOff>1724025</xdr:colOff>
      <xdr:row>50</xdr:row>
      <xdr:rowOff>1724025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12</xdr:row>
      <xdr:rowOff>9525</xdr:rowOff>
    </xdr:from>
    <xdr:to>
      <xdr:col>2</xdr:col>
      <xdr:colOff>1724025</xdr:colOff>
      <xdr:row>12</xdr:row>
      <xdr:rowOff>1724025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51</xdr:row>
      <xdr:rowOff>9525</xdr:rowOff>
    </xdr:from>
    <xdr:to>
      <xdr:col>2</xdr:col>
      <xdr:colOff>1724025</xdr:colOff>
      <xdr:row>51</xdr:row>
      <xdr:rowOff>1724025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11</xdr:row>
      <xdr:rowOff>9525</xdr:rowOff>
    </xdr:from>
    <xdr:to>
      <xdr:col>2</xdr:col>
      <xdr:colOff>1724025</xdr:colOff>
      <xdr:row>11</xdr:row>
      <xdr:rowOff>1724025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52</xdr:row>
      <xdr:rowOff>9525</xdr:rowOff>
    </xdr:from>
    <xdr:to>
      <xdr:col>2</xdr:col>
      <xdr:colOff>1724025</xdr:colOff>
      <xdr:row>52</xdr:row>
      <xdr:rowOff>1724025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53</xdr:row>
      <xdr:rowOff>9525</xdr:rowOff>
    </xdr:from>
    <xdr:to>
      <xdr:col>2</xdr:col>
      <xdr:colOff>1724025</xdr:colOff>
      <xdr:row>53</xdr:row>
      <xdr:rowOff>1724025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54</xdr:row>
      <xdr:rowOff>9525</xdr:rowOff>
    </xdr:from>
    <xdr:to>
      <xdr:col>2</xdr:col>
      <xdr:colOff>1724025</xdr:colOff>
      <xdr:row>54</xdr:row>
      <xdr:rowOff>1724025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55</xdr:row>
      <xdr:rowOff>9525</xdr:rowOff>
    </xdr:from>
    <xdr:to>
      <xdr:col>2</xdr:col>
      <xdr:colOff>1724025</xdr:colOff>
      <xdr:row>55</xdr:row>
      <xdr:rowOff>1724025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56</xdr:row>
      <xdr:rowOff>9525</xdr:rowOff>
    </xdr:from>
    <xdr:to>
      <xdr:col>2</xdr:col>
      <xdr:colOff>1724025</xdr:colOff>
      <xdr:row>56</xdr:row>
      <xdr:rowOff>1724025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57</xdr:row>
      <xdr:rowOff>9525</xdr:rowOff>
    </xdr:from>
    <xdr:to>
      <xdr:col>2</xdr:col>
      <xdr:colOff>1724025</xdr:colOff>
      <xdr:row>57</xdr:row>
      <xdr:rowOff>1724025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58</xdr:row>
      <xdr:rowOff>9525</xdr:rowOff>
    </xdr:from>
    <xdr:to>
      <xdr:col>2</xdr:col>
      <xdr:colOff>1724025</xdr:colOff>
      <xdr:row>58</xdr:row>
      <xdr:rowOff>1724025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2</xdr:col>
      <xdr:colOff>1724025</xdr:colOff>
      <xdr:row>1</xdr:row>
      <xdr:rowOff>1724025</xdr:rowOff>
    </xdr:to>
    <xdr:pic>
      <xdr:nvPicPr>
        <xdr:cNvPr id="2" name="Picture 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3550" y="196310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</xdr:row>
      <xdr:rowOff>9525</xdr:rowOff>
    </xdr:from>
    <xdr:to>
      <xdr:col>2</xdr:col>
      <xdr:colOff>1724025</xdr:colOff>
      <xdr:row>2</xdr:row>
      <xdr:rowOff>1724025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733550" y="273272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</xdr:row>
      <xdr:rowOff>9525</xdr:rowOff>
    </xdr:from>
    <xdr:to>
      <xdr:col>2</xdr:col>
      <xdr:colOff>1724025</xdr:colOff>
      <xdr:row>3</xdr:row>
      <xdr:rowOff>1724025</xdr:rowOff>
    </xdr:to>
    <xdr:pic>
      <xdr:nvPicPr>
        <xdr:cNvPr id="4" name="Picture 5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733550" y="36652200"/>
          <a:ext cx="876300" cy="180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</xdr:col>
      <xdr:colOff>1724025</xdr:colOff>
      <xdr:row>3</xdr:row>
      <xdr:rowOff>1724025</xdr:rowOff>
    </xdr:to>
    <xdr:pic>
      <xdr:nvPicPr>
        <xdr:cNvPr id="2" name="Picture 8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3550" y="568642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</xdr:row>
      <xdr:rowOff>9525</xdr:rowOff>
    </xdr:from>
    <xdr:to>
      <xdr:col>2</xdr:col>
      <xdr:colOff>1724025</xdr:colOff>
      <xdr:row>4</xdr:row>
      <xdr:rowOff>1724025</xdr:rowOff>
    </xdr:to>
    <xdr:pic>
      <xdr:nvPicPr>
        <xdr:cNvPr id="3" name="Picture 8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733550" y="570547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2</xdr:col>
      <xdr:colOff>1724025</xdr:colOff>
      <xdr:row>5</xdr:row>
      <xdr:rowOff>1724025</xdr:rowOff>
    </xdr:to>
    <xdr:pic>
      <xdr:nvPicPr>
        <xdr:cNvPr id="4" name="Picture 8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733550" y="572452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6</xdr:row>
      <xdr:rowOff>9525</xdr:rowOff>
    </xdr:from>
    <xdr:to>
      <xdr:col>2</xdr:col>
      <xdr:colOff>1724025</xdr:colOff>
      <xdr:row>6</xdr:row>
      <xdr:rowOff>1724025</xdr:rowOff>
    </xdr:to>
    <xdr:pic>
      <xdr:nvPicPr>
        <xdr:cNvPr id="5" name="Picture 9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733550" y="576262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</xdr:row>
      <xdr:rowOff>9525</xdr:rowOff>
    </xdr:from>
    <xdr:to>
      <xdr:col>2</xdr:col>
      <xdr:colOff>1724025</xdr:colOff>
      <xdr:row>7</xdr:row>
      <xdr:rowOff>1724025</xdr:rowOff>
    </xdr:to>
    <xdr:pic>
      <xdr:nvPicPr>
        <xdr:cNvPr id="6" name="Picture 9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733550" y="581977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8</xdr:row>
      <xdr:rowOff>9525</xdr:rowOff>
    </xdr:from>
    <xdr:to>
      <xdr:col>2</xdr:col>
      <xdr:colOff>1724025</xdr:colOff>
      <xdr:row>8</xdr:row>
      <xdr:rowOff>1724025</xdr:rowOff>
    </xdr:to>
    <xdr:pic>
      <xdr:nvPicPr>
        <xdr:cNvPr id="7" name="Picture 9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733550" y="583882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9</xdr:row>
      <xdr:rowOff>9525</xdr:rowOff>
    </xdr:from>
    <xdr:to>
      <xdr:col>2</xdr:col>
      <xdr:colOff>1724025</xdr:colOff>
      <xdr:row>9</xdr:row>
      <xdr:rowOff>1724025</xdr:rowOff>
    </xdr:to>
    <xdr:pic>
      <xdr:nvPicPr>
        <xdr:cNvPr id="8" name="Picture 9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733550" y="58578750"/>
          <a:ext cx="876300" cy="180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2</xdr:col>
      <xdr:colOff>1724025</xdr:colOff>
      <xdr:row>1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3550" y="2000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</xdr:row>
      <xdr:rowOff>9525</xdr:rowOff>
    </xdr:from>
    <xdr:to>
      <xdr:col>2</xdr:col>
      <xdr:colOff>1724025</xdr:colOff>
      <xdr:row>2</xdr:row>
      <xdr:rowOff>1724025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733550" y="125730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</xdr:row>
      <xdr:rowOff>9525</xdr:rowOff>
    </xdr:from>
    <xdr:to>
      <xdr:col>2</xdr:col>
      <xdr:colOff>1724025</xdr:colOff>
      <xdr:row>3</xdr:row>
      <xdr:rowOff>1724025</xdr:rowOff>
    </xdr:to>
    <xdr:pic>
      <xdr:nvPicPr>
        <xdr:cNvPr id="4" name="Picture 1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733550" y="838200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</xdr:row>
      <xdr:rowOff>9525</xdr:rowOff>
    </xdr:from>
    <xdr:to>
      <xdr:col>2</xdr:col>
      <xdr:colOff>1724025</xdr:colOff>
      <xdr:row>4</xdr:row>
      <xdr:rowOff>1724025</xdr:rowOff>
    </xdr:to>
    <xdr:pic>
      <xdr:nvPicPr>
        <xdr:cNvPr id="5" name="Picture 1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733550" y="943927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2</xdr:col>
      <xdr:colOff>1724025</xdr:colOff>
      <xdr:row>5</xdr:row>
      <xdr:rowOff>1724025</xdr:rowOff>
    </xdr:to>
    <xdr:pic>
      <xdr:nvPicPr>
        <xdr:cNvPr id="6" name="Picture 1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733550" y="104965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6</xdr:row>
      <xdr:rowOff>9525</xdr:rowOff>
    </xdr:from>
    <xdr:to>
      <xdr:col>2</xdr:col>
      <xdr:colOff>1724025</xdr:colOff>
      <xdr:row>6</xdr:row>
      <xdr:rowOff>1724025</xdr:rowOff>
    </xdr:to>
    <xdr:pic>
      <xdr:nvPicPr>
        <xdr:cNvPr id="7" name="Picture 1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733550" y="106870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</xdr:row>
      <xdr:rowOff>9525</xdr:rowOff>
    </xdr:from>
    <xdr:to>
      <xdr:col>2</xdr:col>
      <xdr:colOff>1724025</xdr:colOff>
      <xdr:row>7</xdr:row>
      <xdr:rowOff>1724025</xdr:rowOff>
    </xdr:to>
    <xdr:pic>
      <xdr:nvPicPr>
        <xdr:cNvPr id="8" name="Picture 2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733550" y="181927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8</xdr:row>
      <xdr:rowOff>9525</xdr:rowOff>
    </xdr:from>
    <xdr:to>
      <xdr:col>2</xdr:col>
      <xdr:colOff>1724025</xdr:colOff>
      <xdr:row>8</xdr:row>
      <xdr:rowOff>1724025</xdr:rowOff>
    </xdr:to>
    <xdr:pic>
      <xdr:nvPicPr>
        <xdr:cNvPr id="9" name="Picture 2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733550" y="192500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9</xdr:row>
      <xdr:rowOff>9525</xdr:rowOff>
    </xdr:from>
    <xdr:to>
      <xdr:col>2</xdr:col>
      <xdr:colOff>1724025</xdr:colOff>
      <xdr:row>9</xdr:row>
      <xdr:rowOff>1724025</xdr:rowOff>
    </xdr:to>
    <xdr:pic>
      <xdr:nvPicPr>
        <xdr:cNvPr id="10" name="Picture 2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733550" y="194405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10</xdr:row>
      <xdr:rowOff>9525</xdr:rowOff>
    </xdr:from>
    <xdr:to>
      <xdr:col>2</xdr:col>
      <xdr:colOff>1724025</xdr:colOff>
      <xdr:row>10</xdr:row>
      <xdr:rowOff>1724025</xdr:rowOff>
    </xdr:to>
    <xdr:pic>
      <xdr:nvPicPr>
        <xdr:cNvPr id="11" name="Picture 39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733550" y="267557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11</xdr:row>
      <xdr:rowOff>9525</xdr:rowOff>
    </xdr:from>
    <xdr:to>
      <xdr:col>2</xdr:col>
      <xdr:colOff>1724025</xdr:colOff>
      <xdr:row>11</xdr:row>
      <xdr:rowOff>1724025</xdr:rowOff>
    </xdr:to>
    <xdr:pic>
      <xdr:nvPicPr>
        <xdr:cNvPr id="12" name="Picture 40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733550" y="269462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12</xdr:row>
      <xdr:rowOff>9525</xdr:rowOff>
    </xdr:from>
    <xdr:to>
      <xdr:col>2</xdr:col>
      <xdr:colOff>1724025</xdr:colOff>
      <xdr:row>12</xdr:row>
      <xdr:rowOff>1724025</xdr:rowOff>
    </xdr:to>
    <xdr:pic>
      <xdr:nvPicPr>
        <xdr:cNvPr id="13" name="Picture 4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733550" y="271367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13</xdr:row>
      <xdr:rowOff>9525</xdr:rowOff>
    </xdr:from>
    <xdr:to>
      <xdr:col>2</xdr:col>
      <xdr:colOff>1724025</xdr:colOff>
      <xdr:row>13</xdr:row>
      <xdr:rowOff>1724025</xdr:rowOff>
    </xdr:to>
    <xdr:pic>
      <xdr:nvPicPr>
        <xdr:cNvPr id="14" name="Picture 45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733550" y="2925127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14</xdr:row>
      <xdr:rowOff>9525</xdr:rowOff>
    </xdr:from>
    <xdr:to>
      <xdr:col>2</xdr:col>
      <xdr:colOff>1724025</xdr:colOff>
      <xdr:row>14</xdr:row>
      <xdr:rowOff>1724025</xdr:rowOff>
    </xdr:to>
    <xdr:pic>
      <xdr:nvPicPr>
        <xdr:cNvPr id="15" name="Picture 47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733550" y="303085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15</xdr:row>
      <xdr:rowOff>9525</xdr:rowOff>
    </xdr:from>
    <xdr:to>
      <xdr:col>2</xdr:col>
      <xdr:colOff>1724025</xdr:colOff>
      <xdr:row>15</xdr:row>
      <xdr:rowOff>1724025</xdr:rowOff>
    </xdr:to>
    <xdr:pic>
      <xdr:nvPicPr>
        <xdr:cNvPr id="16" name="Picture 48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733550" y="304990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16</xdr:row>
      <xdr:rowOff>9525</xdr:rowOff>
    </xdr:from>
    <xdr:to>
      <xdr:col>2</xdr:col>
      <xdr:colOff>1724025</xdr:colOff>
      <xdr:row>16</xdr:row>
      <xdr:rowOff>1724025</xdr:rowOff>
    </xdr:to>
    <xdr:pic>
      <xdr:nvPicPr>
        <xdr:cNvPr id="17" name="Picture 49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733550" y="306895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17</xdr:row>
      <xdr:rowOff>9525</xdr:rowOff>
    </xdr:from>
    <xdr:to>
      <xdr:col>2</xdr:col>
      <xdr:colOff>1724025</xdr:colOff>
      <xdr:row>17</xdr:row>
      <xdr:rowOff>1724025</xdr:rowOff>
    </xdr:to>
    <xdr:pic>
      <xdr:nvPicPr>
        <xdr:cNvPr id="18" name="Picture 5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733550" y="308800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18</xdr:row>
      <xdr:rowOff>9525</xdr:rowOff>
    </xdr:from>
    <xdr:to>
      <xdr:col>2</xdr:col>
      <xdr:colOff>1724025</xdr:colOff>
      <xdr:row>18</xdr:row>
      <xdr:rowOff>1724025</xdr:rowOff>
    </xdr:to>
    <xdr:pic>
      <xdr:nvPicPr>
        <xdr:cNvPr id="19" name="Picture 5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733550" y="319373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19</xdr:row>
      <xdr:rowOff>9525</xdr:rowOff>
    </xdr:from>
    <xdr:to>
      <xdr:col>2</xdr:col>
      <xdr:colOff>1724025</xdr:colOff>
      <xdr:row>19</xdr:row>
      <xdr:rowOff>1724025</xdr:rowOff>
    </xdr:to>
    <xdr:pic>
      <xdr:nvPicPr>
        <xdr:cNvPr id="20" name="Picture 58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733550" y="3646170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20</xdr:row>
      <xdr:rowOff>9525</xdr:rowOff>
    </xdr:from>
    <xdr:to>
      <xdr:col>2</xdr:col>
      <xdr:colOff>1724025</xdr:colOff>
      <xdr:row>20</xdr:row>
      <xdr:rowOff>1724025</xdr:rowOff>
    </xdr:to>
    <xdr:pic>
      <xdr:nvPicPr>
        <xdr:cNvPr id="21" name="Picture 63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733550" y="394430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21</xdr:row>
      <xdr:rowOff>9525</xdr:rowOff>
    </xdr:from>
    <xdr:to>
      <xdr:col>2</xdr:col>
      <xdr:colOff>1724025</xdr:colOff>
      <xdr:row>21</xdr:row>
      <xdr:rowOff>1724025</xdr:rowOff>
    </xdr:to>
    <xdr:pic>
      <xdr:nvPicPr>
        <xdr:cNvPr id="22" name="Picture 64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733550" y="396335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22</xdr:row>
      <xdr:rowOff>9525</xdr:rowOff>
    </xdr:from>
    <xdr:to>
      <xdr:col>2</xdr:col>
      <xdr:colOff>1724025</xdr:colOff>
      <xdr:row>22</xdr:row>
      <xdr:rowOff>1724025</xdr:rowOff>
    </xdr:to>
    <xdr:pic>
      <xdr:nvPicPr>
        <xdr:cNvPr id="23" name="Picture 8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733550" y="53882925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23</xdr:row>
      <xdr:rowOff>9525</xdr:rowOff>
    </xdr:from>
    <xdr:to>
      <xdr:col>2</xdr:col>
      <xdr:colOff>1724025</xdr:colOff>
      <xdr:row>23</xdr:row>
      <xdr:rowOff>1724025</xdr:rowOff>
    </xdr:to>
    <xdr:pic>
      <xdr:nvPicPr>
        <xdr:cNvPr id="24" name="Picture 8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733550" y="5494020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24</xdr:row>
      <xdr:rowOff>9525</xdr:rowOff>
    </xdr:from>
    <xdr:to>
      <xdr:col>2</xdr:col>
      <xdr:colOff>1724025</xdr:colOff>
      <xdr:row>24</xdr:row>
      <xdr:rowOff>1724025</xdr:rowOff>
    </xdr:to>
    <xdr:pic>
      <xdr:nvPicPr>
        <xdr:cNvPr id="25" name="Picture 89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733550" y="574357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25</xdr:row>
      <xdr:rowOff>9525</xdr:rowOff>
    </xdr:from>
    <xdr:to>
      <xdr:col>2</xdr:col>
      <xdr:colOff>1724025</xdr:colOff>
      <xdr:row>25</xdr:row>
      <xdr:rowOff>1724025</xdr:rowOff>
    </xdr:to>
    <xdr:pic>
      <xdr:nvPicPr>
        <xdr:cNvPr id="26" name="Picture 91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733550" y="57816750"/>
          <a:ext cx="876300" cy="1809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26</xdr:row>
      <xdr:rowOff>9525</xdr:rowOff>
    </xdr:from>
    <xdr:to>
      <xdr:col>2</xdr:col>
      <xdr:colOff>1724025</xdr:colOff>
      <xdr:row>26</xdr:row>
      <xdr:rowOff>1724025</xdr:rowOff>
    </xdr:to>
    <xdr:pic>
      <xdr:nvPicPr>
        <xdr:cNvPr id="27" name="Picture 92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733550" y="58007250"/>
          <a:ext cx="876300" cy="1809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1</xdr:row>
          <xdr:rowOff>381000</xdr:rowOff>
        </xdr:from>
        <xdr:to>
          <xdr:col>12</xdr:col>
          <xdr:colOff>495300</xdr:colOff>
          <xdr:row>1</xdr:row>
          <xdr:rowOff>628650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2</xdr:row>
          <xdr:rowOff>381000</xdr:rowOff>
        </xdr:from>
        <xdr:to>
          <xdr:col>12</xdr:col>
          <xdr:colOff>495300</xdr:colOff>
          <xdr:row>2</xdr:row>
          <xdr:rowOff>628650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3</xdr:row>
          <xdr:rowOff>381000</xdr:rowOff>
        </xdr:from>
        <xdr:to>
          <xdr:col>12</xdr:col>
          <xdr:colOff>495300</xdr:colOff>
          <xdr:row>3</xdr:row>
          <xdr:rowOff>628650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4</xdr:row>
          <xdr:rowOff>381000</xdr:rowOff>
        </xdr:from>
        <xdr:to>
          <xdr:col>12</xdr:col>
          <xdr:colOff>495300</xdr:colOff>
          <xdr:row>4</xdr:row>
          <xdr:rowOff>628650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5</xdr:row>
          <xdr:rowOff>381000</xdr:rowOff>
        </xdr:from>
        <xdr:to>
          <xdr:col>12</xdr:col>
          <xdr:colOff>495300</xdr:colOff>
          <xdr:row>5</xdr:row>
          <xdr:rowOff>628650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6</xdr:row>
          <xdr:rowOff>381000</xdr:rowOff>
        </xdr:from>
        <xdr:to>
          <xdr:col>12</xdr:col>
          <xdr:colOff>495300</xdr:colOff>
          <xdr:row>6</xdr:row>
          <xdr:rowOff>628650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7</xdr:row>
          <xdr:rowOff>381000</xdr:rowOff>
        </xdr:from>
        <xdr:to>
          <xdr:col>12</xdr:col>
          <xdr:colOff>495300</xdr:colOff>
          <xdr:row>7</xdr:row>
          <xdr:rowOff>628650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8</xdr:row>
          <xdr:rowOff>381000</xdr:rowOff>
        </xdr:from>
        <xdr:to>
          <xdr:col>12</xdr:col>
          <xdr:colOff>495300</xdr:colOff>
          <xdr:row>8</xdr:row>
          <xdr:rowOff>628650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9</xdr:row>
          <xdr:rowOff>381000</xdr:rowOff>
        </xdr:from>
        <xdr:to>
          <xdr:col>12</xdr:col>
          <xdr:colOff>495300</xdr:colOff>
          <xdr:row>9</xdr:row>
          <xdr:rowOff>628650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10</xdr:row>
          <xdr:rowOff>381000</xdr:rowOff>
        </xdr:from>
        <xdr:to>
          <xdr:col>12</xdr:col>
          <xdr:colOff>495300</xdr:colOff>
          <xdr:row>10</xdr:row>
          <xdr:rowOff>628650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11</xdr:row>
          <xdr:rowOff>381000</xdr:rowOff>
        </xdr:from>
        <xdr:to>
          <xdr:col>12</xdr:col>
          <xdr:colOff>495300</xdr:colOff>
          <xdr:row>11</xdr:row>
          <xdr:rowOff>628650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12</xdr:row>
          <xdr:rowOff>390525</xdr:rowOff>
        </xdr:from>
        <xdr:to>
          <xdr:col>12</xdr:col>
          <xdr:colOff>495300</xdr:colOff>
          <xdr:row>12</xdr:row>
          <xdr:rowOff>638175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13</xdr:row>
          <xdr:rowOff>381000</xdr:rowOff>
        </xdr:from>
        <xdr:to>
          <xdr:col>12</xdr:col>
          <xdr:colOff>495300</xdr:colOff>
          <xdr:row>13</xdr:row>
          <xdr:rowOff>628650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14</xdr:row>
          <xdr:rowOff>381000</xdr:rowOff>
        </xdr:from>
        <xdr:to>
          <xdr:col>12</xdr:col>
          <xdr:colOff>495300</xdr:colOff>
          <xdr:row>14</xdr:row>
          <xdr:rowOff>628650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15</xdr:row>
          <xdr:rowOff>381000</xdr:rowOff>
        </xdr:from>
        <xdr:to>
          <xdr:col>12</xdr:col>
          <xdr:colOff>495300</xdr:colOff>
          <xdr:row>15</xdr:row>
          <xdr:rowOff>628650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16</xdr:row>
          <xdr:rowOff>381000</xdr:rowOff>
        </xdr:from>
        <xdr:to>
          <xdr:col>12</xdr:col>
          <xdr:colOff>495300</xdr:colOff>
          <xdr:row>16</xdr:row>
          <xdr:rowOff>628650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19</xdr:row>
          <xdr:rowOff>381000</xdr:rowOff>
        </xdr:from>
        <xdr:to>
          <xdr:col>12</xdr:col>
          <xdr:colOff>495300</xdr:colOff>
          <xdr:row>19</xdr:row>
          <xdr:rowOff>628650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20</xdr:row>
          <xdr:rowOff>381000</xdr:rowOff>
        </xdr:from>
        <xdr:to>
          <xdr:col>12</xdr:col>
          <xdr:colOff>495300</xdr:colOff>
          <xdr:row>20</xdr:row>
          <xdr:rowOff>628650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21</xdr:row>
          <xdr:rowOff>381000</xdr:rowOff>
        </xdr:from>
        <xdr:to>
          <xdr:col>12</xdr:col>
          <xdr:colOff>495300</xdr:colOff>
          <xdr:row>21</xdr:row>
          <xdr:rowOff>628650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22</xdr:row>
          <xdr:rowOff>381000</xdr:rowOff>
        </xdr:from>
        <xdr:to>
          <xdr:col>12</xdr:col>
          <xdr:colOff>495300</xdr:colOff>
          <xdr:row>22</xdr:row>
          <xdr:rowOff>628650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23</xdr:row>
          <xdr:rowOff>381000</xdr:rowOff>
        </xdr:from>
        <xdr:to>
          <xdr:col>12</xdr:col>
          <xdr:colOff>495300</xdr:colOff>
          <xdr:row>23</xdr:row>
          <xdr:rowOff>628650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24</xdr:row>
          <xdr:rowOff>381000</xdr:rowOff>
        </xdr:from>
        <xdr:to>
          <xdr:col>12</xdr:col>
          <xdr:colOff>495300</xdr:colOff>
          <xdr:row>24</xdr:row>
          <xdr:rowOff>628650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25</xdr:row>
          <xdr:rowOff>381000</xdr:rowOff>
        </xdr:from>
        <xdr:to>
          <xdr:col>12</xdr:col>
          <xdr:colOff>495300</xdr:colOff>
          <xdr:row>25</xdr:row>
          <xdr:rowOff>628650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26</xdr:row>
          <xdr:rowOff>381000</xdr:rowOff>
        </xdr:from>
        <xdr:to>
          <xdr:col>12</xdr:col>
          <xdr:colOff>495300</xdr:colOff>
          <xdr:row>26</xdr:row>
          <xdr:rowOff>628650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trig.com/precision-mini-shim-8x5x1mm.html" TargetMode="External"/><Relationship Id="rId18" Type="http://schemas.openxmlformats.org/officeDocument/2006/relationships/hyperlink" Target="https://ratrig.com/aluminium-profiles/v-slot-2020/v-slot-2020-black-custom.html" TargetMode="External"/><Relationship Id="rId26" Type="http://schemas.openxmlformats.org/officeDocument/2006/relationships/hyperlink" Target="https://ratrig.com/aluminium-profiles/t-slot-40-b-type/t-slot-4040-b/t-slot-4040-black-custom.html" TargetMode="External"/><Relationship Id="rId39" Type="http://schemas.openxmlformats.org/officeDocument/2006/relationships/hyperlink" Target="https://ratrig.com/m6-12mm-cap-head-screw-black-12-9-steel-single.html" TargetMode="External"/><Relationship Id="rId21" Type="http://schemas.openxmlformats.org/officeDocument/2006/relationships/hyperlink" Target="https://ratrig.com/t-nut-square-m5-1-unit.html" TargetMode="External"/><Relationship Id="rId34" Type="http://schemas.openxmlformats.org/officeDocument/2006/relationships/hyperlink" Target="https://ratrig.com/hex-locking-nut-m6.html" TargetMode="External"/><Relationship Id="rId42" Type="http://schemas.openxmlformats.org/officeDocument/2006/relationships/hyperlink" Target="https://ratrig.com/cap-head-screw-low-head-m5-single-length-10mm-din7984.html" TargetMode="External"/><Relationship Id="rId47" Type="http://schemas.openxmlformats.org/officeDocument/2006/relationships/hyperlink" Target="https://de.aliexpress.com/item/1005002959539595.html?gatewayAdapt=glo2deu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ratrig.com/ball-bearing-f688zz.html" TargetMode="External"/><Relationship Id="rId2" Type="http://schemas.openxmlformats.org/officeDocument/2006/relationships/hyperlink" Target="https://ratrig.com/thrust-bearing-f8-16m.html" TargetMode="External"/><Relationship Id="rId16" Type="http://schemas.openxmlformats.org/officeDocument/2006/relationships/hyperlink" Target="https://ratrig.com/aluminium-spacer-6mm.html" TargetMode="External"/><Relationship Id="rId29" Type="http://schemas.openxmlformats.org/officeDocument/2006/relationships/hyperlink" Target="https://ratrig.com/cast-90-degree-corner-bracket-for-4040-8-slot-black.html" TargetMode="External"/><Relationship Id="rId11" Type="http://schemas.openxmlformats.org/officeDocument/2006/relationships/hyperlink" Target="https://ratrig.com/rat-rig-bi-material-lead-screw-decoupler.html" TargetMode="External"/><Relationship Id="rId24" Type="http://schemas.openxmlformats.org/officeDocument/2006/relationships/hyperlink" Target="https://ratrig.com/aluminium-profiles/t-slot-40-b-type/t-slot-4040-b/t-slot-4040-black-custom.html" TargetMode="External"/><Relationship Id="rId32" Type="http://schemas.openxmlformats.org/officeDocument/2006/relationships/hyperlink" Target="https://ratrig.com/hardware2/openbuilds/screws/cap-head-screw-m5-single-length-60mm.html" TargetMode="External"/><Relationship Id="rId37" Type="http://schemas.openxmlformats.org/officeDocument/2006/relationships/hyperlink" Target="https://ratrig.com/cap-head-screw-m6-single-length-20mm.html" TargetMode="External"/><Relationship Id="rId40" Type="http://schemas.openxmlformats.org/officeDocument/2006/relationships/hyperlink" Target="https://ratrig.com/countersink-screw-m6-single-length-14mm.html" TargetMode="External"/><Relationship Id="rId45" Type="http://schemas.openxmlformats.org/officeDocument/2006/relationships/hyperlink" Target="https://ratrig.com/electronics/micro-limit-switch.html" TargetMode="External"/><Relationship Id="rId5" Type="http://schemas.openxmlformats.org/officeDocument/2006/relationships/hyperlink" Target="https://ratrig.com/catalog/product/view/id/1031/s/dowel-pin-3-0mm-x-35-0mm/category/45/" TargetMode="External"/><Relationship Id="rId15" Type="http://schemas.openxmlformats.org/officeDocument/2006/relationships/hyperlink" Target="https://ratrig.com/ball-bearing-695zz.html" TargetMode="External"/><Relationship Id="rId23" Type="http://schemas.openxmlformats.org/officeDocument/2006/relationships/hyperlink" Target="https://ratrig.com/aluminium-profiles/t-slot-40-b-type/t-slot-4040-b/t-slot-4040-black-custom.html" TargetMode="External"/><Relationship Id="rId28" Type="http://schemas.openxmlformats.org/officeDocument/2006/relationships/hyperlink" Target="https://ratrig.com/joining-plate-for-3030-90-degree-black-anodized.html" TargetMode="External"/><Relationship Id="rId36" Type="http://schemas.openxmlformats.org/officeDocument/2006/relationships/hyperlink" Target="https://ratrig.com/nylon-insert-hex-locknut-m3.html" TargetMode="External"/><Relationship Id="rId49" Type="http://schemas.openxmlformats.org/officeDocument/2006/relationships/hyperlink" Target="https://ratrig.com/bltouch-v3-1.html" TargetMode="External"/><Relationship Id="rId10" Type="http://schemas.openxmlformats.org/officeDocument/2006/relationships/hyperlink" Target="https://ratrig.com/leadscrew-nut-pom-tr8-4.html" TargetMode="External"/><Relationship Id="rId19" Type="http://schemas.openxmlformats.org/officeDocument/2006/relationships/hyperlink" Target="https://ratrig.com/hardware2/linear-rails/linear-rail-mgn12-mgn12c-carriage.html" TargetMode="External"/><Relationship Id="rId31" Type="http://schemas.openxmlformats.org/officeDocument/2006/relationships/hyperlink" Target="https://ratrig.com/catalog/product/view/id/1066/s/m8-16mm-cap-head-screw-black-12-9-steel-single/category/40/" TargetMode="External"/><Relationship Id="rId44" Type="http://schemas.openxmlformats.org/officeDocument/2006/relationships/hyperlink" Target="https://ratrig.com/washer-simple-m6.html" TargetMode="External"/><Relationship Id="rId4" Type="http://schemas.openxmlformats.org/officeDocument/2006/relationships/hyperlink" Target="https://ratrig.com/t-nut-drop-in-for-4040-m8-single.html" TargetMode="External"/><Relationship Id="rId9" Type="http://schemas.openxmlformats.org/officeDocument/2006/relationships/hyperlink" Target="https://ratrig.com/linear-rail-mgn15-2x-mgn15c-carriage-multiple-lengths.html" TargetMode="External"/><Relationship Id="rId14" Type="http://schemas.openxmlformats.org/officeDocument/2006/relationships/hyperlink" Target="https://ratrig.com/ball-bearing-f695zz.html" TargetMode="External"/><Relationship Id="rId22" Type="http://schemas.openxmlformats.org/officeDocument/2006/relationships/hyperlink" Target="https://ratrig.com/aluminium-profiles/t-slot-40-b-type/t-slot-4040-b/t-slot-4040-black-custom.html" TargetMode="External"/><Relationship Id="rId27" Type="http://schemas.openxmlformats.org/officeDocument/2006/relationships/hyperlink" Target="https://ratrig.com/t-joining-plate-black-powder-3030.html" TargetMode="External"/><Relationship Id="rId30" Type="http://schemas.openxmlformats.org/officeDocument/2006/relationships/hyperlink" Target="https://ratrig.com/washer-simple-m8.html" TargetMode="External"/><Relationship Id="rId35" Type="http://schemas.openxmlformats.org/officeDocument/2006/relationships/hyperlink" Target="https://ratrig.com/hex-locking-nut-m5.html" TargetMode="External"/><Relationship Id="rId43" Type="http://schemas.openxmlformats.org/officeDocument/2006/relationships/hyperlink" Target="https://ratrig.com/magnet-neodymium-disc-shape-10mm-x-4mm.html" TargetMode="External"/><Relationship Id="rId48" Type="http://schemas.openxmlformats.org/officeDocument/2006/relationships/hyperlink" Target="https://ratrig.com/bed-plate-cast-tooling-plate-pre-machined-multiple-sizes.html" TargetMode="External"/><Relationship Id="rId8" Type="http://schemas.openxmlformats.org/officeDocument/2006/relationships/hyperlink" Target="https://ratrig.com/hardware2/linear-rails/linear-rail-mgn15-2x-mgn15c-carriage-multiple-lengths.html" TargetMode="External"/><Relationship Id="rId3" Type="http://schemas.openxmlformats.org/officeDocument/2006/relationships/hyperlink" Target="https://ratrig.com/coupler-rigid-type-black-25-20mm-5mm-to-8mm.html" TargetMode="External"/><Relationship Id="rId12" Type="http://schemas.openxmlformats.org/officeDocument/2006/relationships/hyperlink" Target="https://ratrig.com/magnet-20-x-10-x-5mm-two-hole-m3-countersink-screws.html" TargetMode="External"/><Relationship Id="rId17" Type="http://schemas.openxmlformats.org/officeDocument/2006/relationships/hyperlink" Target="https://ratrig.com/openbuilds-gt2-2mm-aluminum-timing-pulley-9mm.html" TargetMode="External"/><Relationship Id="rId25" Type="http://schemas.openxmlformats.org/officeDocument/2006/relationships/hyperlink" Target="https://ratrig.com/aluminium-profiles/t-slot-40-b-type/t-slot-4040-b/t-slot-4040-black-custom.html" TargetMode="External"/><Relationship Id="rId33" Type="http://schemas.openxmlformats.org/officeDocument/2006/relationships/hyperlink" Target="https://ratrig.com/v-slottm-door-handle.html" TargetMode="External"/><Relationship Id="rId38" Type="http://schemas.openxmlformats.org/officeDocument/2006/relationships/hyperlink" Target="https://ratrig.com/cap-head-screw-m3-single-length-12mm.html" TargetMode="External"/><Relationship Id="rId46" Type="http://schemas.openxmlformats.org/officeDocument/2006/relationships/hyperlink" Target="https://de.aliexpress.com/item/1005002959539595.html?gatewayAdapt=glo2deu" TargetMode="External"/><Relationship Id="rId20" Type="http://schemas.openxmlformats.org/officeDocument/2006/relationships/hyperlink" Target="https://ratrig.com/drop-in-tee-nut-m3.html" TargetMode="External"/><Relationship Id="rId41" Type="http://schemas.openxmlformats.org/officeDocument/2006/relationships/hyperlink" Target="https://ratrig.com/cap-head-screw-m5-single-length-12mm.html" TargetMode="External"/><Relationship Id="rId1" Type="http://schemas.openxmlformats.org/officeDocument/2006/relationships/hyperlink" Target="https://ratrig.com/nema-17-stepper-motor.html" TargetMode="External"/><Relationship Id="rId6" Type="http://schemas.openxmlformats.org/officeDocument/2006/relationships/hyperlink" Target="https://ratrig.com/hardware2/openbuilds/general-hardware/acme-8mm-lead-screw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kunststoffplattenonline.de/product/pvc-hartschaumplatten-weiss-3-m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6"/>
  <sheetViews>
    <sheetView topLeftCell="A56" workbookViewId="0">
      <selection activeCell="B60" sqref="B60:H60"/>
    </sheetView>
  </sheetViews>
  <sheetFormatPr baseColWidth="10" defaultColWidth="9.140625" defaultRowHeight="15" x14ac:dyDescent="0.25"/>
  <cols>
    <col min="1" max="1" width="9" customWidth="1"/>
    <col min="2" max="2" width="21.28515625" style="3" customWidth="1"/>
    <col min="3" max="3" width="13.28515625" customWidth="1"/>
    <col min="7" max="7" width="20" style="12" customWidth="1"/>
    <col min="8" max="8" width="17.7109375" style="32" customWidth="1"/>
    <col min="9" max="9" width="14.7109375" customWidth="1"/>
    <col min="10" max="10" width="24.42578125" customWidth="1"/>
    <col min="13" max="13" width="12.85546875" customWidth="1"/>
    <col min="14" max="14" width="13.28515625" customWidth="1"/>
  </cols>
  <sheetData>
    <row r="1" spans="1:14" s="11" customFormat="1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193</v>
      </c>
      <c r="H1" s="8" t="s">
        <v>194</v>
      </c>
      <c r="I1" s="8" t="s">
        <v>195</v>
      </c>
      <c r="J1" s="10" t="s">
        <v>200</v>
      </c>
      <c r="M1" s="11" t="s">
        <v>199</v>
      </c>
      <c r="N1" s="29">
        <f>SUM(H2:H101)</f>
        <v>2213.7330000000006</v>
      </c>
    </row>
    <row r="2" spans="1:14" ht="68.25" customHeight="1" x14ac:dyDescent="0.25">
      <c r="A2" s="1" t="s">
        <v>7</v>
      </c>
      <c r="B2" s="2" t="s">
        <v>101</v>
      </c>
      <c r="D2" s="1" t="s">
        <v>191</v>
      </c>
      <c r="E2" s="1" t="s">
        <v>192</v>
      </c>
      <c r="F2" s="1">
        <v>5</v>
      </c>
      <c r="G2" s="12">
        <v>16.95</v>
      </c>
      <c r="H2" s="30">
        <f>F2*G2</f>
        <v>84.75</v>
      </c>
      <c r="I2" s="13" t="s">
        <v>197</v>
      </c>
      <c r="J2" t="s">
        <v>201</v>
      </c>
    </row>
    <row r="3" spans="1:14" ht="68.25" customHeight="1" x14ac:dyDescent="0.25">
      <c r="A3" s="1" t="s">
        <v>9</v>
      </c>
      <c r="B3" s="2" t="s">
        <v>103</v>
      </c>
      <c r="D3" s="1" t="s">
        <v>191</v>
      </c>
      <c r="E3" s="1" t="s">
        <v>192</v>
      </c>
      <c r="F3" s="1">
        <v>3</v>
      </c>
      <c r="G3" s="12">
        <v>1.85</v>
      </c>
      <c r="H3" s="30">
        <f t="shared" ref="H3:H68" si="0">F3*G3</f>
        <v>5.5500000000000007</v>
      </c>
      <c r="I3" s="13" t="s">
        <v>196</v>
      </c>
    </row>
    <row r="4" spans="1:14" ht="68.25" customHeight="1" x14ac:dyDescent="0.25">
      <c r="A4" s="1" t="s">
        <v>10</v>
      </c>
      <c r="B4" s="2" t="s">
        <v>202</v>
      </c>
      <c r="D4" s="1" t="s">
        <v>191</v>
      </c>
      <c r="E4" s="1" t="s">
        <v>192</v>
      </c>
      <c r="F4" s="1">
        <v>6</v>
      </c>
      <c r="H4" s="30">
        <f t="shared" si="0"/>
        <v>0</v>
      </c>
    </row>
    <row r="5" spans="1:14" ht="68.25" customHeight="1" x14ac:dyDescent="0.25">
      <c r="A5" s="1" t="s">
        <v>11</v>
      </c>
      <c r="B5" s="2" t="s">
        <v>203</v>
      </c>
      <c r="D5" s="1" t="s">
        <v>191</v>
      </c>
      <c r="E5" s="1" t="s">
        <v>192</v>
      </c>
      <c r="F5" s="1">
        <v>3</v>
      </c>
      <c r="G5" s="12">
        <v>3.96</v>
      </c>
      <c r="H5" s="30">
        <f t="shared" si="0"/>
        <v>11.879999999999999</v>
      </c>
      <c r="I5" s="13" t="s">
        <v>197</v>
      </c>
    </row>
    <row r="6" spans="1:14" ht="68.25" customHeight="1" x14ac:dyDescent="0.25">
      <c r="A6" s="1" t="s">
        <v>12</v>
      </c>
      <c r="B6" s="2" t="s">
        <v>104</v>
      </c>
      <c r="D6" s="1" t="s">
        <v>191</v>
      </c>
      <c r="E6" s="1" t="s">
        <v>192</v>
      </c>
      <c r="F6" s="1">
        <v>12</v>
      </c>
      <c r="H6" s="30">
        <f t="shared" si="0"/>
        <v>0</v>
      </c>
    </row>
    <row r="7" spans="1:14" ht="68.25" customHeight="1" x14ac:dyDescent="0.25">
      <c r="A7" s="1" t="s">
        <v>13</v>
      </c>
      <c r="B7" s="2" t="s">
        <v>105</v>
      </c>
      <c r="D7" s="1" t="s">
        <v>191</v>
      </c>
      <c r="E7" s="1" t="s">
        <v>192</v>
      </c>
      <c r="F7" s="1">
        <v>193</v>
      </c>
      <c r="G7" s="12">
        <f>5.01/20</f>
        <v>0.2505</v>
      </c>
      <c r="H7" s="30">
        <f t="shared" si="0"/>
        <v>48.346499999999999</v>
      </c>
      <c r="I7" s="35" t="s">
        <v>230</v>
      </c>
    </row>
    <row r="8" spans="1:14" ht="68.25" customHeight="1" x14ac:dyDescent="0.25">
      <c r="A8" s="1" t="s">
        <v>14</v>
      </c>
      <c r="B8" s="2" t="s">
        <v>106</v>
      </c>
      <c r="D8" s="1" t="s">
        <v>191</v>
      </c>
      <c r="E8" s="1" t="s">
        <v>192</v>
      </c>
      <c r="F8" s="1">
        <v>9</v>
      </c>
      <c r="G8" s="12">
        <v>0.14000000000000001</v>
      </c>
      <c r="H8" s="30">
        <f t="shared" si="0"/>
        <v>1.2600000000000002</v>
      </c>
      <c r="I8" s="13" t="s">
        <v>197</v>
      </c>
    </row>
    <row r="9" spans="1:14" ht="68.25" customHeight="1" x14ac:dyDescent="0.25">
      <c r="A9" s="1" t="s">
        <v>15</v>
      </c>
      <c r="B9" s="2" t="s">
        <v>204</v>
      </c>
      <c r="D9" s="1" t="s">
        <v>191</v>
      </c>
      <c r="E9" s="1" t="s">
        <v>192</v>
      </c>
      <c r="F9" s="1">
        <v>85</v>
      </c>
      <c r="H9" s="30">
        <f t="shared" si="0"/>
        <v>0</v>
      </c>
    </row>
    <row r="10" spans="1:14" ht="68.25" customHeight="1" x14ac:dyDescent="0.25">
      <c r="A10" s="1" t="s">
        <v>17</v>
      </c>
      <c r="B10" s="2" t="s">
        <v>108</v>
      </c>
      <c r="D10" s="1" t="s">
        <v>191</v>
      </c>
      <c r="E10" s="1" t="s">
        <v>192</v>
      </c>
      <c r="F10" s="1">
        <v>3</v>
      </c>
      <c r="G10" s="12">
        <v>31.64</v>
      </c>
      <c r="H10" s="30">
        <f t="shared" si="0"/>
        <v>94.92</v>
      </c>
      <c r="I10" s="13" t="s">
        <v>197</v>
      </c>
    </row>
    <row r="11" spans="1:14" ht="68.25" customHeight="1" x14ac:dyDescent="0.25">
      <c r="A11" s="1" t="s">
        <v>19</v>
      </c>
      <c r="B11" s="2" t="s">
        <v>110</v>
      </c>
      <c r="D11" s="1" t="s">
        <v>191</v>
      </c>
      <c r="E11" s="1" t="s">
        <v>192</v>
      </c>
      <c r="F11" s="1">
        <v>3</v>
      </c>
      <c r="G11" s="12">
        <v>1.06</v>
      </c>
      <c r="H11" s="30">
        <f t="shared" si="0"/>
        <v>3.18</v>
      </c>
      <c r="I11" s="13" t="s">
        <v>196</v>
      </c>
    </row>
    <row r="12" spans="1:14" ht="68.25" customHeight="1" x14ac:dyDescent="0.25">
      <c r="A12" s="1" t="s">
        <v>80</v>
      </c>
      <c r="B12" s="2" t="s">
        <v>170</v>
      </c>
      <c r="D12" s="1" t="s">
        <v>191</v>
      </c>
      <c r="E12" s="1" t="s">
        <v>192</v>
      </c>
      <c r="F12" s="1">
        <v>1</v>
      </c>
      <c r="G12" s="12">
        <v>103.56</v>
      </c>
      <c r="H12" s="30">
        <f>F12*G12</f>
        <v>103.56</v>
      </c>
      <c r="I12" s="13" t="s">
        <v>197</v>
      </c>
      <c r="J12" s="15" t="s">
        <v>206</v>
      </c>
    </row>
    <row r="13" spans="1:14" ht="68.25" customHeight="1" x14ac:dyDescent="0.25">
      <c r="A13" s="1" t="s">
        <v>78</v>
      </c>
      <c r="B13" s="2" t="s">
        <v>168</v>
      </c>
      <c r="D13" s="1" t="s">
        <v>191</v>
      </c>
      <c r="E13" s="1" t="s">
        <v>192</v>
      </c>
      <c r="F13" s="1">
        <v>3</v>
      </c>
      <c r="G13" s="12">
        <v>76.77</v>
      </c>
      <c r="H13" s="30">
        <f>F13*G13</f>
        <v>230.31</v>
      </c>
      <c r="I13" s="13" t="s">
        <v>197</v>
      </c>
      <c r="J13" s="14" t="s">
        <v>205</v>
      </c>
    </row>
    <row r="14" spans="1:14" ht="68.25" customHeight="1" x14ac:dyDescent="0.25">
      <c r="A14" s="1" t="s">
        <v>22</v>
      </c>
      <c r="B14" s="2" t="s">
        <v>113</v>
      </c>
      <c r="D14" s="1" t="s">
        <v>191</v>
      </c>
      <c r="E14" s="1" t="s">
        <v>192</v>
      </c>
      <c r="F14" s="1">
        <v>5</v>
      </c>
      <c r="G14" s="12">
        <v>0</v>
      </c>
      <c r="H14" s="30">
        <f t="shared" si="0"/>
        <v>0</v>
      </c>
      <c r="I14" s="1"/>
      <c r="J14" s="3" t="s">
        <v>207</v>
      </c>
    </row>
    <row r="15" spans="1:14" ht="68.25" customHeight="1" x14ac:dyDescent="0.25">
      <c r="A15" s="1" t="s">
        <v>23</v>
      </c>
      <c r="B15" s="2" t="s">
        <v>114</v>
      </c>
      <c r="D15" s="1" t="s">
        <v>191</v>
      </c>
      <c r="E15" s="1" t="s">
        <v>192</v>
      </c>
      <c r="F15" s="1">
        <v>113</v>
      </c>
      <c r="G15" s="12">
        <v>7.0000000000000007E-2</v>
      </c>
      <c r="H15" s="30">
        <f t="shared" si="0"/>
        <v>7.910000000000001</v>
      </c>
      <c r="I15" s="13" t="s">
        <v>197</v>
      </c>
    </row>
    <row r="16" spans="1:14" ht="45" x14ac:dyDescent="0.25">
      <c r="A16" s="1" t="s">
        <v>24</v>
      </c>
      <c r="B16" s="2" t="s">
        <v>115</v>
      </c>
      <c r="C16" s="1" t="s">
        <v>174</v>
      </c>
      <c r="D16" s="1" t="s">
        <v>191</v>
      </c>
      <c r="E16" s="1" t="s">
        <v>192</v>
      </c>
      <c r="F16" s="1">
        <v>36</v>
      </c>
      <c r="H16" s="30">
        <f t="shared" si="0"/>
        <v>0</v>
      </c>
      <c r="J16" s="3" t="s">
        <v>215</v>
      </c>
    </row>
    <row r="17" spans="1:10" ht="68.25" customHeight="1" x14ac:dyDescent="0.25">
      <c r="A17" s="1" t="s">
        <v>25</v>
      </c>
      <c r="B17" s="2" t="s">
        <v>116</v>
      </c>
      <c r="D17" s="1" t="s">
        <v>191</v>
      </c>
      <c r="E17" s="1" t="s">
        <v>192</v>
      </c>
      <c r="F17" s="1">
        <v>3</v>
      </c>
      <c r="G17" s="12">
        <v>1.1599999999999999</v>
      </c>
      <c r="H17" s="30">
        <f t="shared" si="0"/>
        <v>3.4799999999999995</v>
      </c>
      <c r="I17" s="13" t="s">
        <v>197</v>
      </c>
    </row>
    <row r="18" spans="1:10" ht="68.25" customHeight="1" x14ac:dyDescent="0.25">
      <c r="A18" s="1" t="s">
        <v>26</v>
      </c>
      <c r="B18" s="2" t="s">
        <v>117</v>
      </c>
      <c r="D18" s="1" t="s">
        <v>191</v>
      </c>
      <c r="E18" s="1" t="s">
        <v>192</v>
      </c>
      <c r="F18" s="1">
        <v>3</v>
      </c>
      <c r="G18" s="12">
        <v>13.19</v>
      </c>
      <c r="H18" s="30">
        <f t="shared" si="0"/>
        <v>39.57</v>
      </c>
      <c r="I18" s="13" t="s">
        <v>197</v>
      </c>
    </row>
    <row r="19" spans="1:10" ht="68.25" customHeight="1" x14ac:dyDescent="0.25">
      <c r="A19" s="1" t="s">
        <v>27</v>
      </c>
      <c r="B19" s="2" t="s">
        <v>118</v>
      </c>
      <c r="D19" s="1" t="s">
        <v>191</v>
      </c>
      <c r="E19" s="1" t="s">
        <v>192</v>
      </c>
      <c r="F19" s="1">
        <v>3</v>
      </c>
      <c r="G19" s="12">
        <v>2.11</v>
      </c>
      <c r="H19" s="30">
        <f t="shared" si="0"/>
        <v>6.33</v>
      </c>
      <c r="I19" s="13" t="s">
        <v>197</v>
      </c>
    </row>
    <row r="20" spans="1:10" ht="68.25" customHeight="1" x14ac:dyDescent="0.25">
      <c r="A20" s="1" t="s">
        <v>28</v>
      </c>
      <c r="B20" s="2" t="s">
        <v>119</v>
      </c>
      <c r="D20" s="1" t="s">
        <v>191</v>
      </c>
      <c r="E20" s="1" t="s">
        <v>192</v>
      </c>
      <c r="F20" s="1">
        <v>6</v>
      </c>
      <c r="G20" s="12">
        <v>0.42</v>
      </c>
      <c r="H20" s="30">
        <f t="shared" si="0"/>
        <v>2.52</v>
      </c>
      <c r="I20" s="13" t="s">
        <v>196</v>
      </c>
    </row>
    <row r="21" spans="1:10" ht="68.25" customHeight="1" x14ac:dyDescent="0.25">
      <c r="A21" s="1" t="s">
        <v>29</v>
      </c>
      <c r="B21" s="2" t="s">
        <v>120</v>
      </c>
      <c r="D21" s="1" t="s">
        <v>191</v>
      </c>
      <c r="E21" s="1" t="s">
        <v>192</v>
      </c>
      <c r="F21" s="1">
        <v>6</v>
      </c>
      <c r="G21" s="12">
        <v>0.02</v>
      </c>
      <c r="H21" s="30">
        <f t="shared" si="0"/>
        <v>0.12</v>
      </c>
      <c r="I21" s="13" t="s">
        <v>197</v>
      </c>
    </row>
    <row r="22" spans="1:10" ht="68.25" customHeight="1" x14ac:dyDescent="0.25">
      <c r="A22" s="1" t="s">
        <v>30</v>
      </c>
      <c r="B22" s="2" t="s">
        <v>121</v>
      </c>
      <c r="D22" s="1" t="s">
        <v>191</v>
      </c>
      <c r="E22" s="1" t="s">
        <v>192</v>
      </c>
      <c r="F22" s="1">
        <v>6</v>
      </c>
      <c r="H22" s="30">
        <f t="shared" si="0"/>
        <v>0</v>
      </c>
    </row>
    <row r="23" spans="1:10" ht="68.25" customHeight="1" x14ac:dyDescent="0.25">
      <c r="A23" s="1" t="s">
        <v>32</v>
      </c>
      <c r="B23" s="2" t="s">
        <v>123</v>
      </c>
      <c r="D23" s="1" t="s">
        <v>191</v>
      </c>
      <c r="E23" s="1" t="s">
        <v>192</v>
      </c>
      <c r="F23" s="1">
        <v>8</v>
      </c>
      <c r="H23" s="30">
        <f t="shared" si="0"/>
        <v>0</v>
      </c>
    </row>
    <row r="24" spans="1:10" ht="68.25" customHeight="1" x14ac:dyDescent="0.25">
      <c r="A24" s="1" t="s">
        <v>36</v>
      </c>
      <c r="B24" s="2" t="s">
        <v>127</v>
      </c>
      <c r="D24" s="1" t="s">
        <v>191</v>
      </c>
      <c r="E24" s="1" t="s">
        <v>192</v>
      </c>
      <c r="F24" s="1">
        <v>2</v>
      </c>
      <c r="H24" s="30">
        <f t="shared" si="0"/>
        <v>0</v>
      </c>
      <c r="J24" t="s">
        <v>214</v>
      </c>
    </row>
    <row r="25" spans="1:10" ht="68.25" customHeight="1" x14ac:dyDescent="0.25">
      <c r="A25" s="1" t="s">
        <v>37</v>
      </c>
      <c r="B25" s="2" t="s">
        <v>128</v>
      </c>
      <c r="D25" s="1" t="s">
        <v>191</v>
      </c>
      <c r="E25" s="1" t="s">
        <v>192</v>
      </c>
      <c r="F25" s="1">
        <v>11</v>
      </c>
      <c r="G25" s="12">
        <v>0.02</v>
      </c>
      <c r="H25" s="30">
        <f t="shared" si="0"/>
        <v>0.22</v>
      </c>
      <c r="I25" s="13" t="s">
        <v>197</v>
      </c>
    </row>
    <row r="26" spans="1:10" ht="68.25" customHeight="1" x14ac:dyDescent="0.25">
      <c r="A26" s="1" t="s">
        <v>38</v>
      </c>
      <c r="B26" s="2" t="s">
        <v>129</v>
      </c>
      <c r="D26" s="1" t="s">
        <v>191</v>
      </c>
      <c r="E26" s="1" t="s">
        <v>192</v>
      </c>
      <c r="F26" s="1">
        <v>309</v>
      </c>
      <c r="G26" s="12">
        <v>0.15</v>
      </c>
      <c r="H26" s="30">
        <f t="shared" si="0"/>
        <v>46.35</v>
      </c>
      <c r="I26" s="13" t="s">
        <v>197</v>
      </c>
    </row>
    <row r="27" spans="1:10" ht="68.25" customHeight="1" x14ac:dyDescent="0.25">
      <c r="A27" s="1" t="s">
        <v>39</v>
      </c>
      <c r="B27" s="2" t="s">
        <v>130</v>
      </c>
      <c r="D27" s="1" t="s">
        <v>191</v>
      </c>
      <c r="E27" s="1" t="s">
        <v>192</v>
      </c>
      <c r="F27" s="1">
        <v>14</v>
      </c>
      <c r="G27" s="12">
        <v>0.12</v>
      </c>
      <c r="H27" s="30">
        <f t="shared" si="0"/>
        <v>1.68</v>
      </c>
      <c r="I27" s="13" t="s">
        <v>197</v>
      </c>
    </row>
    <row r="28" spans="1:10" ht="68.25" customHeight="1" x14ac:dyDescent="0.25">
      <c r="A28" s="1" t="s">
        <v>40</v>
      </c>
      <c r="B28" s="2" t="s">
        <v>131</v>
      </c>
      <c r="D28" s="1" t="s">
        <v>191</v>
      </c>
      <c r="E28" s="1" t="s">
        <v>192</v>
      </c>
      <c r="F28" s="1">
        <v>28</v>
      </c>
      <c r="G28" s="12">
        <v>0.25</v>
      </c>
      <c r="H28" s="30">
        <f t="shared" si="0"/>
        <v>7</v>
      </c>
      <c r="I28" s="13" t="s">
        <v>197</v>
      </c>
    </row>
    <row r="29" spans="1:10" ht="68.25" customHeight="1" x14ac:dyDescent="0.25">
      <c r="A29" s="1" t="s">
        <v>41</v>
      </c>
      <c r="B29" s="2" t="s">
        <v>132</v>
      </c>
      <c r="D29" s="1" t="s">
        <v>191</v>
      </c>
      <c r="E29" s="1" t="s">
        <v>192</v>
      </c>
      <c r="F29" s="1">
        <v>24</v>
      </c>
      <c r="G29" s="12">
        <v>1.06</v>
      </c>
      <c r="H29" s="30">
        <f t="shared" si="0"/>
        <v>25.44</v>
      </c>
      <c r="I29" s="13" t="s">
        <v>197</v>
      </c>
    </row>
    <row r="30" spans="1:10" ht="68.25" customHeight="1" x14ac:dyDescent="0.25">
      <c r="A30" s="1" t="s">
        <v>42</v>
      </c>
      <c r="B30" s="2" t="s">
        <v>133</v>
      </c>
      <c r="D30" s="1" t="s">
        <v>191</v>
      </c>
      <c r="E30" s="1" t="s">
        <v>192</v>
      </c>
      <c r="F30" s="1">
        <v>12</v>
      </c>
      <c r="G30" s="12">
        <v>0.79</v>
      </c>
      <c r="H30" s="30">
        <f t="shared" si="0"/>
        <v>9.48</v>
      </c>
      <c r="I30" s="13" t="s">
        <v>197</v>
      </c>
    </row>
    <row r="31" spans="1:10" ht="68.25" customHeight="1" x14ac:dyDescent="0.25">
      <c r="A31" s="1" t="s">
        <v>43</v>
      </c>
      <c r="B31" s="2" t="s">
        <v>134</v>
      </c>
      <c r="D31" s="1" t="s">
        <v>191</v>
      </c>
      <c r="E31" s="1" t="s">
        <v>192</v>
      </c>
      <c r="F31" s="1">
        <v>12</v>
      </c>
      <c r="G31" s="12">
        <v>0.25</v>
      </c>
      <c r="H31" s="30">
        <f t="shared" si="0"/>
        <v>3</v>
      </c>
      <c r="I31" s="13" t="s">
        <v>197</v>
      </c>
    </row>
    <row r="32" spans="1:10" ht="68.25" customHeight="1" x14ac:dyDescent="0.25">
      <c r="A32" s="1" t="s">
        <v>48</v>
      </c>
      <c r="B32" s="2" t="s">
        <v>139</v>
      </c>
      <c r="D32" s="1" t="s">
        <v>191</v>
      </c>
      <c r="E32" s="1" t="s">
        <v>192</v>
      </c>
      <c r="F32" s="1">
        <v>8</v>
      </c>
      <c r="H32" s="30">
        <f t="shared" si="0"/>
        <v>0</v>
      </c>
    </row>
    <row r="33" spans="1:9" ht="68.25" customHeight="1" x14ac:dyDescent="0.25">
      <c r="A33" s="1" t="s">
        <v>49</v>
      </c>
      <c r="B33" s="2" t="s">
        <v>140</v>
      </c>
      <c r="D33" s="1" t="s">
        <v>191</v>
      </c>
      <c r="E33" s="1" t="s">
        <v>192</v>
      </c>
      <c r="F33" s="1">
        <v>2</v>
      </c>
      <c r="G33" s="12">
        <v>3.43</v>
      </c>
      <c r="H33" s="30">
        <f t="shared" si="0"/>
        <v>6.86</v>
      </c>
      <c r="I33" s="13" t="s">
        <v>196</v>
      </c>
    </row>
    <row r="34" spans="1:9" ht="68.25" customHeight="1" x14ac:dyDescent="0.25">
      <c r="A34" s="1" t="s">
        <v>51</v>
      </c>
      <c r="B34" s="2" t="s">
        <v>142</v>
      </c>
      <c r="D34" s="1" t="s">
        <v>191</v>
      </c>
      <c r="E34" s="1" t="s">
        <v>192</v>
      </c>
      <c r="F34" s="1">
        <v>4</v>
      </c>
      <c r="H34" s="30">
        <f t="shared" si="0"/>
        <v>0</v>
      </c>
    </row>
    <row r="35" spans="1:9" ht="68.25" customHeight="1" x14ac:dyDescent="0.25">
      <c r="A35" s="1" t="s">
        <v>56</v>
      </c>
      <c r="B35" s="2" t="s">
        <v>147</v>
      </c>
      <c r="D35" s="1" t="s">
        <v>191</v>
      </c>
      <c r="E35" s="1" t="s">
        <v>192</v>
      </c>
      <c r="F35" s="1">
        <v>2</v>
      </c>
      <c r="G35" s="12">
        <v>0.1</v>
      </c>
      <c r="H35" s="30">
        <f t="shared" si="0"/>
        <v>0.2</v>
      </c>
      <c r="I35" s="13" t="s">
        <v>197</v>
      </c>
    </row>
    <row r="36" spans="1:9" ht="68.25" customHeight="1" x14ac:dyDescent="0.25">
      <c r="A36" s="1" t="s">
        <v>58</v>
      </c>
      <c r="B36" s="2" t="s">
        <v>149</v>
      </c>
      <c r="D36" s="1" t="s">
        <v>191</v>
      </c>
      <c r="E36" s="1" t="s">
        <v>192</v>
      </c>
      <c r="F36" s="1">
        <v>1</v>
      </c>
      <c r="H36" s="30">
        <f t="shared" si="0"/>
        <v>0</v>
      </c>
    </row>
    <row r="37" spans="1:9" ht="68.25" customHeight="1" x14ac:dyDescent="0.25">
      <c r="A37" s="1" t="s">
        <v>59</v>
      </c>
      <c r="B37" s="2" t="s">
        <v>150</v>
      </c>
      <c r="D37" s="1" t="s">
        <v>191</v>
      </c>
      <c r="E37" s="1" t="s">
        <v>192</v>
      </c>
      <c r="F37" s="1">
        <v>1</v>
      </c>
      <c r="G37" s="12">
        <v>7.39</v>
      </c>
      <c r="H37" s="30">
        <f t="shared" si="0"/>
        <v>7.39</v>
      </c>
      <c r="I37" s="13" t="s">
        <v>197</v>
      </c>
    </row>
    <row r="38" spans="1:9" ht="68.25" customHeight="1" x14ac:dyDescent="0.25">
      <c r="A38" s="1" t="s">
        <v>60</v>
      </c>
      <c r="B38" s="2" t="s">
        <v>151</v>
      </c>
      <c r="D38" s="1" t="s">
        <v>191</v>
      </c>
      <c r="E38" s="1" t="s">
        <v>192</v>
      </c>
      <c r="F38" s="1">
        <v>1</v>
      </c>
      <c r="G38" s="12">
        <v>40.21</v>
      </c>
      <c r="H38" s="30">
        <f t="shared" si="0"/>
        <v>40.21</v>
      </c>
      <c r="I38" s="13" t="s">
        <v>197</v>
      </c>
    </row>
    <row r="39" spans="1:9" ht="68.25" customHeight="1" x14ac:dyDescent="0.25">
      <c r="A39" s="1" t="s">
        <v>61</v>
      </c>
      <c r="B39" s="2" t="s">
        <v>152</v>
      </c>
      <c r="D39" s="1" t="s">
        <v>191</v>
      </c>
      <c r="E39" s="1" t="s">
        <v>192</v>
      </c>
      <c r="F39" s="1">
        <v>24</v>
      </c>
      <c r="G39" s="12">
        <v>0.14000000000000001</v>
      </c>
      <c r="H39" s="30">
        <f t="shared" si="0"/>
        <v>3.3600000000000003</v>
      </c>
      <c r="I39" s="13" t="s">
        <v>197</v>
      </c>
    </row>
    <row r="40" spans="1:9" ht="68.25" customHeight="1" x14ac:dyDescent="0.25">
      <c r="A40" s="1" t="s">
        <v>64</v>
      </c>
      <c r="B40" s="2" t="s">
        <v>155</v>
      </c>
      <c r="D40" s="1" t="s">
        <v>191</v>
      </c>
      <c r="E40" s="1" t="s">
        <v>192</v>
      </c>
      <c r="F40" s="1">
        <v>4</v>
      </c>
      <c r="G40" s="12">
        <v>0.08</v>
      </c>
      <c r="H40" s="30">
        <f t="shared" si="0"/>
        <v>0.32</v>
      </c>
      <c r="I40" s="13" t="s">
        <v>197</v>
      </c>
    </row>
    <row r="41" spans="1:9" ht="68.25" customHeight="1" x14ac:dyDescent="0.25">
      <c r="A41" s="1" t="s">
        <v>65</v>
      </c>
      <c r="B41" s="2" t="s">
        <v>156</v>
      </c>
      <c r="D41" s="1" t="s">
        <v>191</v>
      </c>
      <c r="E41" s="1" t="s">
        <v>192</v>
      </c>
      <c r="F41" s="1">
        <v>6</v>
      </c>
      <c r="G41" s="12">
        <v>0.2</v>
      </c>
      <c r="H41" s="30">
        <f t="shared" si="0"/>
        <v>1.2000000000000002</v>
      </c>
      <c r="I41" s="13" t="s">
        <v>197</v>
      </c>
    </row>
    <row r="42" spans="1:9" ht="68.25" customHeight="1" x14ac:dyDescent="0.25">
      <c r="A42" s="1" t="s">
        <v>66</v>
      </c>
      <c r="B42" s="2" t="s">
        <v>157</v>
      </c>
      <c r="D42" s="1" t="s">
        <v>191</v>
      </c>
      <c r="E42" s="1" t="s">
        <v>192</v>
      </c>
      <c r="F42" s="1">
        <v>4</v>
      </c>
      <c r="G42" s="12">
        <v>0.3</v>
      </c>
      <c r="H42" s="30">
        <f t="shared" si="0"/>
        <v>1.2</v>
      </c>
      <c r="I42" s="13" t="s">
        <v>197</v>
      </c>
    </row>
    <row r="43" spans="1:9" ht="68.25" customHeight="1" x14ac:dyDescent="0.25">
      <c r="A43" s="1" t="s">
        <v>69</v>
      </c>
      <c r="B43" s="2" t="s">
        <v>160</v>
      </c>
      <c r="D43" s="1" t="s">
        <v>191</v>
      </c>
      <c r="E43" s="1" t="s">
        <v>192</v>
      </c>
      <c r="F43" s="1">
        <v>1</v>
      </c>
      <c r="H43" s="30">
        <f t="shared" si="0"/>
        <v>0</v>
      </c>
    </row>
    <row r="44" spans="1:9" ht="68.25" customHeight="1" x14ac:dyDescent="0.25">
      <c r="A44" s="1" t="s">
        <v>70</v>
      </c>
      <c r="B44" s="2" t="s">
        <v>161</v>
      </c>
      <c r="D44" s="1" t="s">
        <v>191</v>
      </c>
      <c r="E44" s="1" t="s">
        <v>192</v>
      </c>
      <c r="F44" s="1">
        <v>8</v>
      </c>
      <c r="G44" s="12">
        <v>18.04</v>
      </c>
      <c r="H44" s="30">
        <f t="shared" si="0"/>
        <v>144.32</v>
      </c>
      <c r="I44" s="13" t="s">
        <v>197</v>
      </c>
    </row>
    <row r="45" spans="1:9" ht="68.25" customHeight="1" x14ac:dyDescent="0.25">
      <c r="A45" s="1" t="s">
        <v>71</v>
      </c>
      <c r="B45" s="2" t="s">
        <v>162</v>
      </c>
      <c r="D45" s="1" t="s">
        <v>191</v>
      </c>
      <c r="E45" s="1" t="s">
        <v>192</v>
      </c>
      <c r="F45" s="1">
        <v>2</v>
      </c>
      <c r="G45" s="12">
        <v>29.4</v>
      </c>
      <c r="H45" s="30">
        <f t="shared" si="0"/>
        <v>58.8</v>
      </c>
      <c r="I45" s="13" t="s">
        <v>197</v>
      </c>
    </row>
    <row r="46" spans="1:9" ht="68.25" customHeight="1" x14ac:dyDescent="0.25">
      <c r="A46" s="1" t="s">
        <v>72</v>
      </c>
      <c r="B46" s="2" t="s">
        <v>163</v>
      </c>
      <c r="D46" s="1" t="s">
        <v>191</v>
      </c>
      <c r="E46" s="1" t="s">
        <v>192</v>
      </c>
      <c r="F46" s="1">
        <v>20</v>
      </c>
      <c r="G46" s="12">
        <v>4</v>
      </c>
      <c r="H46" s="30">
        <f t="shared" si="0"/>
        <v>80</v>
      </c>
      <c r="I46" s="13" t="s">
        <v>197</v>
      </c>
    </row>
    <row r="47" spans="1:9" ht="68.25" customHeight="1" x14ac:dyDescent="0.25">
      <c r="A47" s="1" t="s">
        <v>73</v>
      </c>
      <c r="B47" s="2" t="s">
        <v>164</v>
      </c>
      <c r="D47" s="1" t="s">
        <v>191</v>
      </c>
      <c r="E47" s="1" t="s">
        <v>192</v>
      </c>
      <c r="F47" s="1">
        <v>12</v>
      </c>
      <c r="G47" s="12">
        <v>1.06</v>
      </c>
      <c r="H47" s="30">
        <f t="shared" si="0"/>
        <v>12.72</v>
      </c>
      <c r="I47" s="13" t="s">
        <v>197</v>
      </c>
    </row>
    <row r="48" spans="1:9" ht="68.25" customHeight="1" x14ac:dyDescent="0.25">
      <c r="A48" s="1" t="s">
        <v>74</v>
      </c>
      <c r="B48" s="2" t="s">
        <v>213</v>
      </c>
      <c r="D48" s="1" t="s">
        <v>191</v>
      </c>
      <c r="E48" s="1" t="s">
        <v>192</v>
      </c>
      <c r="F48" s="1">
        <v>162</v>
      </c>
      <c r="G48" s="12">
        <v>0.28999999999999998</v>
      </c>
      <c r="H48" s="30">
        <f t="shared" si="0"/>
        <v>46.98</v>
      </c>
      <c r="I48" s="13" t="s">
        <v>197</v>
      </c>
    </row>
    <row r="49" spans="1:9" ht="68.25" customHeight="1" x14ac:dyDescent="0.25">
      <c r="A49" s="1" t="s">
        <v>75</v>
      </c>
      <c r="B49" s="2" t="s">
        <v>165</v>
      </c>
      <c r="D49" s="1" t="s">
        <v>191</v>
      </c>
      <c r="E49" s="1" t="s">
        <v>192</v>
      </c>
      <c r="F49" s="1">
        <v>24</v>
      </c>
      <c r="G49" s="12">
        <v>0.05</v>
      </c>
      <c r="H49" s="30">
        <f t="shared" si="0"/>
        <v>1.2000000000000002</v>
      </c>
      <c r="I49" s="13" t="s">
        <v>197</v>
      </c>
    </row>
    <row r="50" spans="1:9" ht="68.25" customHeight="1" x14ac:dyDescent="0.25">
      <c r="A50" s="1" t="s">
        <v>76</v>
      </c>
      <c r="B50" s="2" t="s">
        <v>166</v>
      </c>
      <c r="D50" s="1" t="s">
        <v>191</v>
      </c>
      <c r="E50" s="1" t="s">
        <v>192</v>
      </c>
      <c r="F50" s="1">
        <v>162</v>
      </c>
      <c r="G50" s="12">
        <v>0.18</v>
      </c>
      <c r="H50" s="30">
        <f t="shared" si="0"/>
        <v>29.16</v>
      </c>
      <c r="I50" s="13" t="s">
        <v>196</v>
      </c>
    </row>
    <row r="51" spans="1:9" ht="68.25" customHeight="1" x14ac:dyDescent="0.25">
      <c r="A51" s="1" t="s">
        <v>77</v>
      </c>
      <c r="B51" s="2" t="s">
        <v>167</v>
      </c>
      <c r="D51" s="1" t="s">
        <v>191</v>
      </c>
      <c r="E51" s="1" t="s">
        <v>192</v>
      </c>
      <c r="F51" s="1">
        <v>1</v>
      </c>
      <c r="G51" s="12">
        <v>29.4</v>
      </c>
      <c r="H51" s="30">
        <f t="shared" si="0"/>
        <v>29.4</v>
      </c>
      <c r="I51" s="13" t="s">
        <v>197</v>
      </c>
    </row>
    <row r="52" spans="1:9" ht="68.25" customHeight="1" x14ac:dyDescent="0.25">
      <c r="A52" s="1" t="s">
        <v>79</v>
      </c>
      <c r="B52" s="2" t="s">
        <v>169</v>
      </c>
      <c r="D52" s="1" t="s">
        <v>191</v>
      </c>
      <c r="E52" s="1" t="s">
        <v>192</v>
      </c>
      <c r="F52" s="1">
        <v>101</v>
      </c>
      <c r="G52" s="34">
        <f>5.13/20</f>
        <v>0.25650000000000001</v>
      </c>
      <c r="H52" s="30">
        <f t="shared" si="0"/>
        <v>25.906500000000001</v>
      </c>
      <c r="I52" s="35" t="s">
        <v>230</v>
      </c>
    </row>
    <row r="53" spans="1:9" ht="68.25" customHeight="1" x14ac:dyDescent="0.25">
      <c r="A53" s="1" t="s">
        <v>81</v>
      </c>
      <c r="B53" s="2" t="s">
        <v>171</v>
      </c>
      <c r="D53" s="1" t="s">
        <v>191</v>
      </c>
      <c r="E53" s="1" t="s">
        <v>192</v>
      </c>
      <c r="F53" s="1">
        <v>6</v>
      </c>
      <c r="G53" s="12">
        <v>18.04</v>
      </c>
      <c r="H53" s="30">
        <f t="shared" si="0"/>
        <v>108.24</v>
      </c>
      <c r="I53" s="13" t="s">
        <v>197</v>
      </c>
    </row>
    <row r="54" spans="1:9" ht="68.25" customHeight="1" x14ac:dyDescent="0.25">
      <c r="A54" s="1" t="s">
        <v>82</v>
      </c>
      <c r="B54" s="2" t="s">
        <v>172</v>
      </c>
      <c r="D54" s="1" t="s">
        <v>191</v>
      </c>
      <c r="E54" s="1" t="s">
        <v>192</v>
      </c>
      <c r="F54" s="1">
        <v>4</v>
      </c>
      <c r="G54" s="12">
        <v>35.11</v>
      </c>
      <c r="H54" s="30">
        <f t="shared" si="0"/>
        <v>140.44</v>
      </c>
      <c r="I54" s="13" t="s">
        <v>197</v>
      </c>
    </row>
    <row r="55" spans="1:9" ht="68.25" customHeight="1" x14ac:dyDescent="0.25">
      <c r="A55" s="1" t="s">
        <v>83</v>
      </c>
      <c r="B55" s="2" t="s">
        <v>173</v>
      </c>
      <c r="D55" s="1" t="s">
        <v>191</v>
      </c>
      <c r="E55" s="1" t="s">
        <v>192</v>
      </c>
      <c r="F55" s="1">
        <v>8</v>
      </c>
      <c r="G55" s="12">
        <v>4.1100000000000003</v>
      </c>
      <c r="H55" s="30">
        <f t="shared" si="0"/>
        <v>32.880000000000003</v>
      </c>
      <c r="I55" s="13" t="s">
        <v>197</v>
      </c>
    </row>
    <row r="56" spans="1:9" ht="68.25" customHeight="1" x14ac:dyDescent="0.25">
      <c r="A56" s="1" t="s">
        <v>84</v>
      </c>
      <c r="B56" s="2" t="s">
        <v>175</v>
      </c>
      <c r="D56" s="1" t="s">
        <v>191</v>
      </c>
      <c r="E56" s="1" t="s">
        <v>192</v>
      </c>
      <c r="F56" s="1">
        <v>30</v>
      </c>
      <c r="G56" s="12">
        <v>1.37</v>
      </c>
      <c r="H56" s="30">
        <f t="shared" si="0"/>
        <v>41.1</v>
      </c>
      <c r="I56" s="13" t="s">
        <v>197</v>
      </c>
    </row>
    <row r="57" spans="1:9" s="22" customFormat="1" ht="68.25" customHeight="1" x14ac:dyDescent="0.25">
      <c r="A57" s="20" t="s">
        <v>86</v>
      </c>
      <c r="B57" s="21" t="s">
        <v>177</v>
      </c>
      <c r="D57" s="20" t="s">
        <v>191</v>
      </c>
      <c r="E57" s="20" t="s">
        <v>192</v>
      </c>
      <c r="F57" s="20">
        <v>328</v>
      </c>
      <c r="G57" s="23">
        <v>0.62</v>
      </c>
      <c r="H57" s="31">
        <f t="shared" si="0"/>
        <v>203.35999999999999</v>
      </c>
      <c r="I57" s="24" t="s">
        <v>197</v>
      </c>
    </row>
    <row r="58" spans="1:9" ht="68.25" customHeight="1" x14ac:dyDescent="0.25">
      <c r="A58" s="1" t="s">
        <v>88</v>
      </c>
      <c r="B58" s="2" t="s">
        <v>179</v>
      </c>
      <c r="D58" s="1" t="s">
        <v>191</v>
      </c>
      <c r="E58" s="1" t="s">
        <v>192</v>
      </c>
      <c r="F58" s="1">
        <v>224</v>
      </c>
      <c r="G58" s="12">
        <v>0.03</v>
      </c>
      <c r="H58" s="30">
        <f t="shared" si="0"/>
        <v>6.72</v>
      </c>
      <c r="I58" s="13" t="s">
        <v>197</v>
      </c>
    </row>
    <row r="59" spans="1:9" ht="68.25" customHeight="1" x14ac:dyDescent="0.25">
      <c r="A59" s="1" t="s">
        <v>89</v>
      </c>
      <c r="B59" s="2" t="s">
        <v>180</v>
      </c>
      <c r="D59" s="1" t="s">
        <v>191</v>
      </c>
      <c r="E59" s="1" t="s">
        <v>192</v>
      </c>
      <c r="F59" s="1">
        <v>164</v>
      </c>
      <c r="G59" s="12">
        <v>0.03</v>
      </c>
      <c r="H59" s="30">
        <f t="shared" si="0"/>
        <v>4.92</v>
      </c>
      <c r="I59" s="13" t="s">
        <v>197</v>
      </c>
    </row>
    <row r="60" spans="1:9" ht="68.25" customHeight="1" x14ac:dyDescent="0.25">
      <c r="A60" s="1">
        <v>100</v>
      </c>
      <c r="B60" s="2" t="s">
        <v>237</v>
      </c>
      <c r="D60" s="1" t="s">
        <v>191</v>
      </c>
      <c r="E60" s="1" t="s">
        <v>192</v>
      </c>
      <c r="F60" s="1">
        <v>1</v>
      </c>
      <c r="G60" s="12">
        <v>132.91999999999999</v>
      </c>
      <c r="H60" s="30">
        <f t="shared" si="0"/>
        <v>132.91999999999999</v>
      </c>
      <c r="I60" s="35" t="s">
        <v>197</v>
      </c>
    </row>
    <row r="61" spans="1:9" x14ac:dyDescent="0.25">
      <c r="H61" s="30"/>
    </row>
    <row r="62" spans="1:9" s="25" customFormat="1" x14ac:dyDescent="0.25">
      <c r="A62" s="28" t="s">
        <v>224</v>
      </c>
      <c r="B62" s="26"/>
      <c r="G62" s="27"/>
      <c r="H62" s="30"/>
    </row>
    <row r="63" spans="1:9" x14ac:dyDescent="0.25">
      <c r="B63" s="33" t="s">
        <v>225</v>
      </c>
      <c r="F63">
        <v>3</v>
      </c>
      <c r="G63" s="12">
        <v>0.69</v>
      </c>
      <c r="H63" s="30">
        <f t="shared" si="0"/>
        <v>2.0699999999999998</v>
      </c>
      <c r="I63" s="13" t="s">
        <v>197</v>
      </c>
    </row>
    <row r="64" spans="1:9" ht="30" x14ac:dyDescent="0.25">
      <c r="B64" s="33" t="s">
        <v>226</v>
      </c>
      <c r="F64">
        <v>1</v>
      </c>
      <c r="G64" s="12">
        <v>90</v>
      </c>
      <c r="H64" s="30">
        <f t="shared" si="0"/>
        <v>90</v>
      </c>
    </row>
    <row r="65" spans="2:9" x14ac:dyDescent="0.25">
      <c r="B65" s="33" t="s">
        <v>227</v>
      </c>
      <c r="F65">
        <v>1</v>
      </c>
      <c r="G65" s="12">
        <v>50</v>
      </c>
      <c r="H65" s="30">
        <f t="shared" si="0"/>
        <v>50</v>
      </c>
    </row>
    <row r="66" spans="2:9" x14ac:dyDescent="0.25">
      <c r="B66" s="33" t="s">
        <v>228</v>
      </c>
      <c r="F66">
        <v>1</v>
      </c>
      <c r="G66" s="12">
        <v>80</v>
      </c>
      <c r="H66" s="30">
        <f t="shared" si="0"/>
        <v>80</v>
      </c>
    </row>
    <row r="67" spans="2:9" x14ac:dyDescent="0.25">
      <c r="B67" s="33" t="s">
        <v>229</v>
      </c>
      <c r="F67">
        <v>1</v>
      </c>
      <c r="G67" s="12">
        <v>50</v>
      </c>
      <c r="H67" s="30">
        <f t="shared" si="0"/>
        <v>50</v>
      </c>
    </row>
    <row r="68" spans="2:9" x14ac:dyDescent="0.25">
      <c r="B68" s="3" t="s">
        <v>238</v>
      </c>
      <c r="F68">
        <v>1</v>
      </c>
      <c r="G68" s="12">
        <v>45</v>
      </c>
      <c r="H68" s="30">
        <f t="shared" si="0"/>
        <v>45</v>
      </c>
      <c r="I68" s="13" t="s">
        <v>197</v>
      </c>
    </row>
    <row r="69" spans="2:9" x14ac:dyDescent="0.25">
      <c r="B69" s="33" t="s">
        <v>231</v>
      </c>
      <c r="F69">
        <v>2</v>
      </c>
      <c r="G69" s="12">
        <v>0</v>
      </c>
      <c r="H69" s="30">
        <f>F69*G69</f>
        <v>0</v>
      </c>
    </row>
    <row r="70" spans="2:9" x14ac:dyDescent="0.25">
      <c r="H70" s="30"/>
    </row>
    <row r="71" spans="2:9" x14ac:dyDescent="0.25">
      <c r="H71" s="30"/>
    </row>
    <row r="72" spans="2:9" x14ac:dyDescent="0.25">
      <c r="H72" s="30"/>
    </row>
    <row r="73" spans="2:9" x14ac:dyDescent="0.25">
      <c r="H73" s="30"/>
    </row>
    <row r="74" spans="2:9" x14ac:dyDescent="0.25">
      <c r="H74" s="30"/>
    </row>
    <row r="75" spans="2:9" x14ac:dyDescent="0.25">
      <c r="H75" s="30"/>
    </row>
    <row r="76" spans="2:9" x14ac:dyDescent="0.25">
      <c r="H76" s="30"/>
    </row>
    <row r="77" spans="2:9" x14ac:dyDescent="0.25">
      <c r="H77" s="30"/>
    </row>
    <row r="78" spans="2:9" x14ac:dyDescent="0.25">
      <c r="H78" s="30"/>
    </row>
    <row r="79" spans="2:9" x14ac:dyDescent="0.25">
      <c r="H79" s="30"/>
    </row>
    <row r="80" spans="2:9" x14ac:dyDescent="0.25">
      <c r="H80" s="30"/>
    </row>
    <row r="81" spans="8:8" x14ac:dyDescent="0.25">
      <c r="H81" s="30"/>
    </row>
    <row r="82" spans="8:8" x14ac:dyDescent="0.25">
      <c r="H82" s="30"/>
    </row>
    <row r="83" spans="8:8" x14ac:dyDescent="0.25">
      <c r="H83" s="30"/>
    </row>
    <row r="84" spans="8:8" x14ac:dyDescent="0.25">
      <c r="H84" s="30"/>
    </row>
    <row r="85" spans="8:8" x14ac:dyDescent="0.25">
      <c r="H85" s="30"/>
    </row>
    <row r="86" spans="8:8" x14ac:dyDescent="0.25">
      <c r="H86" s="30"/>
    </row>
    <row r="87" spans="8:8" x14ac:dyDescent="0.25">
      <c r="H87" s="30"/>
    </row>
    <row r="88" spans="8:8" x14ac:dyDescent="0.25">
      <c r="H88" s="30"/>
    </row>
    <row r="89" spans="8:8" x14ac:dyDescent="0.25">
      <c r="H89" s="30"/>
    </row>
    <row r="90" spans="8:8" x14ac:dyDescent="0.25">
      <c r="H90" s="30"/>
    </row>
    <row r="91" spans="8:8" x14ac:dyDescent="0.25">
      <c r="H91" s="30"/>
    </row>
    <row r="92" spans="8:8" x14ac:dyDescent="0.25">
      <c r="H92" s="30"/>
    </row>
    <row r="93" spans="8:8" x14ac:dyDescent="0.25">
      <c r="H93" s="30"/>
    </row>
    <row r="94" spans="8:8" x14ac:dyDescent="0.25">
      <c r="H94" s="30"/>
    </row>
    <row r="95" spans="8:8" x14ac:dyDescent="0.25">
      <c r="H95" s="30"/>
    </row>
    <row r="96" spans="8:8" x14ac:dyDescent="0.25">
      <c r="H96" s="30"/>
    </row>
    <row r="97" spans="2:8" x14ac:dyDescent="0.25">
      <c r="H97" s="30"/>
    </row>
    <row r="98" spans="2:8" x14ac:dyDescent="0.25">
      <c r="H98" s="30"/>
    </row>
    <row r="99" spans="2:8" x14ac:dyDescent="0.25">
      <c r="H99" s="30"/>
    </row>
    <row r="100" spans="2:8" x14ac:dyDescent="0.25">
      <c r="H100" s="30"/>
    </row>
    <row r="101" spans="2:8" s="37" customFormat="1" ht="15.75" thickBot="1" x14ac:dyDescent="0.3">
      <c r="B101" s="38"/>
      <c r="G101" s="39"/>
      <c r="H101" s="40"/>
    </row>
    <row r="102" spans="2:8" x14ac:dyDescent="0.25">
      <c r="H102" s="30"/>
    </row>
    <row r="103" spans="2:8" x14ac:dyDescent="0.25">
      <c r="H103" s="30"/>
    </row>
    <row r="104" spans="2:8" x14ac:dyDescent="0.25">
      <c r="H104" s="30"/>
    </row>
    <row r="105" spans="2:8" x14ac:dyDescent="0.25">
      <c r="H105" s="30"/>
    </row>
    <row r="106" spans="2:8" x14ac:dyDescent="0.25">
      <c r="H106" s="30"/>
    </row>
    <row r="107" spans="2:8" x14ac:dyDescent="0.25">
      <c r="H107" s="30"/>
    </row>
    <row r="108" spans="2:8" x14ac:dyDescent="0.25">
      <c r="H108" s="30"/>
    </row>
    <row r="109" spans="2:8" x14ac:dyDescent="0.25">
      <c r="H109" s="30"/>
    </row>
    <row r="110" spans="2:8" x14ac:dyDescent="0.25">
      <c r="H110" s="30"/>
    </row>
    <row r="111" spans="2:8" x14ac:dyDescent="0.25">
      <c r="H111" s="30"/>
    </row>
    <row r="112" spans="2:8" x14ac:dyDescent="0.25">
      <c r="H112" s="30"/>
    </row>
    <row r="113" spans="8:8" x14ac:dyDescent="0.25">
      <c r="H113" s="30"/>
    </row>
    <row r="114" spans="8:8" x14ac:dyDescent="0.25">
      <c r="H114" s="30"/>
    </row>
    <row r="115" spans="8:8" x14ac:dyDescent="0.25">
      <c r="H115" s="30"/>
    </row>
    <row r="116" spans="8:8" x14ac:dyDescent="0.25">
      <c r="H116" s="30"/>
    </row>
    <row r="117" spans="8:8" x14ac:dyDescent="0.25">
      <c r="H117" s="30"/>
    </row>
    <row r="118" spans="8:8" x14ac:dyDescent="0.25">
      <c r="H118" s="30"/>
    </row>
    <row r="119" spans="8:8" x14ac:dyDescent="0.25">
      <c r="H119" s="30"/>
    </row>
    <row r="120" spans="8:8" x14ac:dyDescent="0.25">
      <c r="H120" s="30"/>
    </row>
    <row r="121" spans="8:8" x14ac:dyDescent="0.25">
      <c r="H121" s="30"/>
    </row>
    <row r="122" spans="8:8" x14ac:dyDescent="0.25">
      <c r="H122" s="30"/>
    </row>
    <row r="123" spans="8:8" x14ac:dyDescent="0.25">
      <c r="H123" s="30"/>
    </row>
    <row r="124" spans="8:8" x14ac:dyDescent="0.25">
      <c r="H124" s="30"/>
    </row>
    <row r="125" spans="8:8" x14ac:dyDescent="0.25">
      <c r="H125" s="30"/>
    </row>
    <row r="126" spans="8:8" x14ac:dyDescent="0.25">
      <c r="H126" s="30"/>
    </row>
    <row r="127" spans="8:8" x14ac:dyDescent="0.25">
      <c r="H127" s="30"/>
    </row>
    <row r="128" spans="8:8" x14ac:dyDescent="0.25">
      <c r="H128" s="30"/>
    </row>
    <row r="129" spans="8:8" x14ac:dyDescent="0.25">
      <c r="H129" s="30"/>
    </row>
    <row r="130" spans="8:8" x14ac:dyDescent="0.25">
      <c r="H130" s="30"/>
    </row>
    <row r="131" spans="8:8" x14ac:dyDescent="0.25">
      <c r="H131" s="30"/>
    </row>
    <row r="132" spans="8:8" x14ac:dyDescent="0.25">
      <c r="H132" s="30"/>
    </row>
    <row r="133" spans="8:8" x14ac:dyDescent="0.25">
      <c r="H133" s="30"/>
    </row>
    <row r="134" spans="8:8" x14ac:dyDescent="0.25">
      <c r="H134" s="30"/>
    </row>
    <row r="135" spans="8:8" x14ac:dyDescent="0.25">
      <c r="H135" s="30"/>
    </row>
    <row r="136" spans="8:8" x14ac:dyDescent="0.25">
      <c r="H136" s="30"/>
    </row>
    <row r="137" spans="8:8" x14ac:dyDescent="0.25">
      <c r="H137" s="30"/>
    </row>
    <row r="138" spans="8:8" x14ac:dyDescent="0.25">
      <c r="H138" s="30"/>
    </row>
    <row r="139" spans="8:8" x14ac:dyDescent="0.25">
      <c r="H139" s="30"/>
    </row>
    <row r="140" spans="8:8" x14ac:dyDescent="0.25">
      <c r="H140" s="30"/>
    </row>
    <row r="141" spans="8:8" x14ac:dyDescent="0.25">
      <c r="H141" s="30"/>
    </row>
    <row r="142" spans="8:8" x14ac:dyDescent="0.25">
      <c r="H142" s="30"/>
    </row>
    <row r="143" spans="8:8" x14ac:dyDescent="0.25">
      <c r="H143" s="30"/>
    </row>
    <row r="144" spans="8:8" x14ac:dyDescent="0.25">
      <c r="H144" s="30"/>
    </row>
    <row r="145" spans="8:8" x14ac:dyDescent="0.25">
      <c r="H145" s="30"/>
    </row>
    <row r="146" spans="8:8" x14ac:dyDescent="0.25">
      <c r="H146" s="30"/>
    </row>
    <row r="147" spans="8:8" x14ac:dyDescent="0.25">
      <c r="H147" s="30"/>
    </row>
    <row r="148" spans="8:8" x14ac:dyDescent="0.25">
      <c r="H148" s="30"/>
    </row>
    <row r="149" spans="8:8" x14ac:dyDescent="0.25">
      <c r="H149" s="30"/>
    </row>
    <row r="150" spans="8:8" x14ac:dyDescent="0.25">
      <c r="H150" s="30"/>
    </row>
    <row r="151" spans="8:8" x14ac:dyDescent="0.25">
      <c r="H151" s="30"/>
    </row>
    <row r="152" spans="8:8" x14ac:dyDescent="0.25">
      <c r="H152" s="30"/>
    </row>
    <row r="153" spans="8:8" x14ac:dyDescent="0.25">
      <c r="H153" s="30"/>
    </row>
    <row r="154" spans="8:8" x14ac:dyDescent="0.25">
      <c r="H154" s="30"/>
    </row>
    <row r="155" spans="8:8" x14ac:dyDescent="0.25">
      <c r="H155" s="30"/>
    </row>
    <row r="156" spans="8:8" x14ac:dyDescent="0.25">
      <c r="H156" s="30"/>
    </row>
    <row r="157" spans="8:8" x14ac:dyDescent="0.25">
      <c r="H157" s="30"/>
    </row>
    <row r="158" spans="8:8" x14ac:dyDescent="0.25">
      <c r="H158" s="30"/>
    </row>
    <row r="159" spans="8:8" x14ac:dyDescent="0.25">
      <c r="H159" s="30"/>
    </row>
    <row r="160" spans="8:8" x14ac:dyDescent="0.25">
      <c r="H160" s="30"/>
    </row>
    <row r="161" spans="8:8" x14ac:dyDescent="0.25">
      <c r="H161" s="30"/>
    </row>
    <row r="162" spans="8:8" x14ac:dyDescent="0.25">
      <c r="H162" s="30"/>
    </row>
    <row r="163" spans="8:8" x14ac:dyDescent="0.25">
      <c r="H163" s="30"/>
    </row>
    <row r="164" spans="8:8" x14ac:dyDescent="0.25">
      <c r="H164" s="30"/>
    </row>
    <row r="165" spans="8:8" x14ac:dyDescent="0.25">
      <c r="H165" s="30"/>
    </row>
    <row r="166" spans="8:8" x14ac:dyDescent="0.25">
      <c r="H166" s="30"/>
    </row>
    <row r="167" spans="8:8" x14ac:dyDescent="0.25">
      <c r="H167" s="30"/>
    </row>
    <row r="168" spans="8:8" x14ac:dyDescent="0.25">
      <c r="H168" s="30"/>
    </row>
    <row r="169" spans="8:8" x14ac:dyDescent="0.25">
      <c r="H169" s="30"/>
    </row>
    <row r="170" spans="8:8" x14ac:dyDescent="0.25">
      <c r="H170" s="30"/>
    </row>
    <row r="171" spans="8:8" x14ac:dyDescent="0.25">
      <c r="H171" s="30"/>
    </row>
    <row r="172" spans="8:8" x14ac:dyDescent="0.25">
      <c r="H172" s="30"/>
    </row>
    <row r="173" spans="8:8" x14ac:dyDescent="0.25">
      <c r="H173" s="30"/>
    </row>
    <row r="174" spans="8:8" x14ac:dyDescent="0.25">
      <c r="H174" s="30"/>
    </row>
    <row r="175" spans="8:8" x14ac:dyDescent="0.25">
      <c r="H175" s="30"/>
    </row>
    <row r="176" spans="8:8" x14ac:dyDescent="0.25">
      <c r="H176" s="30"/>
    </row>
    <row r="177" spans="8:8" x14ac:dyDescent="0.25">
      <c r="H177" s="30"/>
    </row>
    <row r="178" spans="8:8" x14ac:dyDescent="0.25">
      <c r="H178" s="30"/>
    </row>
    <row r="179" spans="8:8" x14ac:dyDescent="0.25">
      <c r="H179" s="30"/>
    </row>
    <row r="180" spans="8:8" x14ac:dyDescent="0.25">
      <c r="H180" s="30"/>
    </row>
    <row r="181" spans="8:8" x14ac:dyDescent="0.25">
      <c r="H181" s="30"/>
    </row>
    <row r="182" spans="8:8" x14ac:dyDescent="0.25">
      <c r="H182" s="30"/>
    </row>
    <row r="183" spans="8:8" x14ac:dyDescent="0.25">
      <c r="H183" s="30"/>
    </row>
    <row r="184" spans="8:8" x14ac:dyDescent="0.25">
      <c r="H184" s="30"/>
    </row>
    <row r="185" spans="8:8" x14ac:dyDescent="0.25">
      <c r="H185" s="30"/>
    </row>
    <row r="186" spans="8:8" x14ac:dyDescent="0.25">
      <c r="H186" s="30"/>
    </row>
    <row r="187" spans="8:8" x14ac:dyDescent="0.25">
      <c r="H187" s="30"/>
    </row>
    <row r="188" spans="8:8" x14ac:dyDescent="0.25">
      <c r="H188" s="30"/>
    </row>
    <row r="189" spans="8:8" x14ac:dyDescent="0.25">
      <c r="H189" s="30"/>
    </row>
    <row r="190" spans="8:8" x14ac:dyDescent="0.25">
      <c r="H190" s="30"/>
    </row>
    <row r="191" spans="8:8" x14ac:dyDescent="0.25">
      <c r="H191" s="30"/>
    </row>
    <row r="192" spans="8:8" x14ac:dyDescent="0.25">
      <c r="H192" s="30"/>
    </row>
    <row r="193" spans="8:8" x14ac:dyDescent="0.25">
      <c r="H193" s="30"/>
    </row>
    <row r="194" spans="8:8" x14ac:dyDescent="0.25">
      <c r="H194" s="30"/>
    </row>
    <row r="195" spans="8:8" x14ac:dyDescent="0.25">
      <c r="H195" s="30"/>
    </row>
    <row r="196" spans="8:8" x14ac:dyDescent="0.25">
      <c r="H196" s="30"/>
    </row>
    <row r="197" spans="8:8" x14ac:dyDescent="0.25">
      <c r="H197" s="30"/>
    </row>
    <row r="198" spans="8:8" x14ac:dyDescent="0.25">
      <c r="H198" s="30"/>
    </row>
    <row r="199" spans="8:8" x14ac:dyDescent="0.25">
      <c r="H199" s="30"/>
    </row>
    <row r="200" spans="8:8" x14ac:dyDescent="0.25">
      <c r="H200" s="30"/>
    </row>
    <row r="201" spans="8:8" x14ac:dyDescent="0.25">
      <c r="H201" s="30"/>
    </row>
    <row r="202" spans="8:8" x14ac:dyDescent="0.25">
      <c r="H202" s="30"/>
    </row>
    <row r="203" spans="8:8" x14ac:dyDescent="0.25">
      <c r="H203" s="30"/>
    </row>
    <row r="204" spans="8:8" x14ac:dyDescent="0.25">
      <c r="H204" s="30"/>
    </row>
    <row r="205" spans="8:8" x14ac:dyDescent="0.25">
      <c r="H205" s="30"/>
    </row>
    <row r="206" spans="8:8" x14ac:dyDescent="0.25">
      <c r="H206" s="30"/>
    </row>
    <row r="207" spans="8:8" x14ac:dyDescent="0.25">
      <c r="H207" s="30"/>
    </row>
    <row r="208" spans="8:8" x14ac:dyDescent="0.25">
      <c r="H208" s="30"/>
    </row>
    <row r="209" spans="8:8" x14ac:dyDescent="0.25">
      <c r="H209" s="30"/>
    </row>
    <row r="210" spans="8:8" x14ac:dyDescent="0.25">
      <c r="H210" s="30"/>
    </row>
    <row r="211" spans="8:8" x14ac:dyDescent="0.25">
      <c r="H211" s="30"/>
    </row>
    <row r="212" spans="8:8" x14ac:dyDescent="0.25">
      <c r="H212" s="30"/>
    </row>
    <row r="213" spans="8:8" x14ac:dyDescent="0.25">
      <c r="H213" s="30"/>
    </row>
    <row r="214" spans="8:8" x14ac:dyDescent="0.25">
      <c r="H214" s="30"/>
    </row>
    <row r="215" spans="8:8" x14ac:dyDescent="0.25">
      <c r="H215" s="30"/>
    </row>
    <row r="216" spans="8:8" x14ac:dyDescent="0.25">
      <c r="H216" s="30"/>
    </row>
    <row r="217" spans="8:8" x14ac:dyDescent="0.25">
      <c r="H217" s="30"/>
    </row>
    <row r="218" spans="8:8" x14ac:dyDescent="0.25">
      <c r="H218" s="30"/>
    </row>
    <row r="219" spans="8:8" x14ac:dyDescent="0.25">
      <c r="H219" s="30"/>
    </row>
    <row r="220" spans="8:8" x14ac:dyDescent="0.25">
      <c r="H220" s="30"/>
    </row>
    <row r="221" spans="8:8" x14ac:dyDescent="0.25">
      <c r="H221" s="30"/>
    </row>
    <row r="222" spans="8:8" x14ac:dyDescent="0.25">
      <c r="H222" s="30"/>
    </row>
    <row r="223" spans="8:8" x14ac:dyDescent="0.25">
      <c r="H223" s="30"/>
    </row>
    <row r="224" spans="8:8" x14ac:dyDescent="0.25">
      <c r="H224" s="30"/>
    </row>
    <row r="225" spans="8:8" x14ac:dyDescent="0.25">
      <c r="H225" s="30"/>
    </row>
    <row r="226" spans="8:8" x14ac:dyDescent="0.25">
      <c r="H226" s="30"/>
    </row>
    <row r="227" spans="8:8" x14ac:dyDescent="0.25">
      <c r="H227" s="30"/>
    </row>
    <row r="228" spans="8:8" x14ac:dyDescent="0.25">
      <c r="H228" s="30"/>
    </row>
    <row r="229" spans="8:8" x14ac:dyDescent="0.25">
      <c r="H229" s="30"/>
    </row>
    <row r="230" spans="8:8" x14ac:dyDescent="0.25">
      <c r="H230" s="30"/>
    </row>
    <row r="231" spans="8:8" x14ac:dyDescent="0.25">
      <c r="H231" s="30"/>
    </row>
    <row r="232" spans="8:8" x14ac:dyDescent="0.25">
      <c r="H232" s="30"/>
    </row>
    <row r="233" spans="8:8" x14ac:dyDescent="0.25">
      <c r="H233" s="30"/>
    </row>
    <row r="234" spans="8:8" x14ac:dyDescent="0.25">
      <c r="H234" s="30"/>
    </row>
    <row r="235" spans="8:8" x14ac:dyDescent="0.25">
      <c r="H235" s="30"/>
    </row>
    <row r="236" spans="8:8" x14ac:dyDescent="0.25">
      <c r="H236" s="30"/>
    </row>
    <row r="237" spans="8:8" x14ac:dyDescent="0.25">
      <c r="H237" s="30"/>
    </row>
    <row r="238" spans="8:8" x14ac:dyDescent="0.25">
      <c r="H238" s="30"/>
    </row>
    <row r="239" spans="8:8" x14ac:dyDescent="0.25">
      <c r="H239" s="30"/>
    </row>
    <row r="240" spans="8:8" x14ac:dyDescent="0.25">
      <c r="H240" s="30"/>
    </row>
    <row r="241" spans="8:8" x14ac:dyDescent="0.25">
      <c r="H241" s="30"/>
    </row>
    <row r="242" spans="8:8" x14ac:dyDescent="0.25">
      <c r="H242" s="30"/>
    </row>
    <row r="243" spans="8:8" x14ac:dyDescent="0.25">
      <c r="H243" s="30"/>
    </row>
    <row r="244" spans="8:8" x14ac:dyDescent="0.25">
      <c r="H244" s="30"/>
    </row>
    <row r="245" spans="8:8" x14ac:dyDescent="0.25">
      <c r="H245" s="30"/>
    </row>
    <row r="246" spans="8:8" x14ac:dyDescent="0.25">
      <c r="H246" s="30"/>
    </row>
    <row r="247" spans="8:8" x14ac:dyDescent="0.25">
      <c r="H247" s="30"/>
    </row>
    <row r="248" spans="8:8" x14ac:dyDescent="0.25">
      <c r="H248" s="30"/>
    </row>
    <row r="249" spans="8:8" x14ac:dyDescent="0.25">
      <c r="H249" s="30"/>
    </row>
    <row r="250" spans="8:8" x14ac:dyDescent="0.25">
      <c r="H250" s="30"/>
    </row>
    <row r="251" spans="8:8" x14ac:dyDescent="0.25">
      <c r="H251" s="30"/>
    </row>
    <row r="252" spans="8:8" x14ac:dyDescent="0.25">
      <c r="H252" s="30"/>
    </row>
    <row r="253" spans="8:8" x14ac:dyDescent="0.25">
      <c r="H253" s="30"/>
    </row>
    <row r="254" spans="8:8" x14ac:dyDescent="0.25">
      <c r="H254" s="30"/>
    </row>
    <row r="255" spans="8:8" x14ac:dyDescent="0.25">
      <c r="H255" s="30"/>
    </row>
    <row r="256" spans="8:8" x14ac:dyDescent="0.25">
      <c r="H256" s="30"/>
    </row>
    <row r="257" spans="8:8" x14ac:dyDescent="0.25">
      <c r="H257" s="30"/>
    </row>
    <row r="258" spans="8:8" x14ac:dyDescent="0.25">
      <c r="H258" s="30"/>
    </row>
    <row r="259" spans="8:8" x14ac:dyDescent="0.25">
      <c r="H259" s="30"/>
    </row>
    <row r="260" spans="8:8" x14ac:dyDescent="0.25">
      <c r="H260" s="30"/>
    </row>
    <row r="261" spans="8:8" x14ac:dyDescent="0.25">
      <c r="H261" s="30"/>
    </row>
    <row r="262" spans="8:8" x14ac:dyDescent="0.25">
      <c r="H262" s="30"/>
    </row>
    <row r="263" spans="8:8" x14ac:dyDescent="0.25">
      <c r="H263" s="30"/>
    </row>
    <row r="264" spans="8:8" x14ac:dyDescent="0.25">
      <c r="H264" s="30"/>
    </row>
    <row r="265" spans="8:8" x14ac:dyDescent="0.25">
      <c r="H265" s="30"/>
    </row>
    <row r="266" spans="8:8" x14ac:dyDescent="0.25">
      <c r="H266" s="30"/>
    </row>
    <row r="267" spans="8:8" x14ac:dyDescent="0.25">
      <c r="H267" s="30"/>
    </row>
    <row r="268" spans="8:8" x14ac:dyDescent="0.25">
      <c r="H268" s="30"/>
    </row>
    <row r="269" spans="8:8" x14ac:dyDescent="0.25">
      <c r="H269" s="30"/>
    </row>
    <row r="270" spans="8:8" x14ac:dyDescent="0.25">
      <c r="H270" s="30"/>
    </row>
    <row r="271" spans="8:8" x14ac:dyDescent="0.25">
      <c r="H271" s="30"/>
    </row>
    <row r="272" spans="8:8" x14ac:dyDescent="0.25">
      <c r="H272" s="30"/>
    </row>
    <row r="273" spans="8:8" x14ac:dyDescent="0.25">
      <c r="H273" s="30"/>
    </row>
    <row r="274" spans="8:8" x14ac:dyDescent="0.25">
      <c r="H274" s="30"/>
    </row>
    <row r="275" spans="8:8" x14ac:dyDescent="0.25">
      <c r="H275" s="30"/>
    </row>
    <row r="276" spans="8:8" x14ac:dyDescent="0.25">
      <c r="H276" s="30"/>
    </row>
    <row r="277" spans="8:8" x14ac:dyDescent="0.25">
      <c r="H277" s="30"/>
    </row>
    <row r="278" spans="8:8" x14ac:dyDescent="0.25">
      <c r="H278" s="30"/>
    </row>
    <row r="279" spans="8:8" x14ac:dyDescent="0.25">
      <c r="H279" s="30"/>
    </row>
    <row r="280" spans="8:8" x14ac:dyDescent="0.25">
      <c r="H280" s="30"/>
    </row>
    <row r="281" spans="8:8" x14ac:dyDescent="0.25">
      <c r="H281" s="30"/>
    </row>
    <row r="282" spans="8:8" x14ac:dyDescent="0.25">
      <c r="H282" s="30"/>
    </row>
    <row r="283" spans="8:8" x14ac:dyDescent="0.25">
      <c r="H283" s="30"/>
    </row>
    <row r="284" spans="8:8" x14ac:dyDescent="0.25">
      <c r="H284" s="30"/>
    </row>
    <row r="285" spans="8:8" x14ac:dyDescent="0.25">
      <c r="H285" s="30"/>
    </row>
    <row r="286" spans="8:8" x14ac:dyDescent="0.25">
      <c r="H286" s="30"/>
    </row>
    <row r="287" spans="8:8" x14ac:dyDescent="0.25">
      <c r="H287" s="30"/>
    </row>
    <row r="288" spans="8:8" x14ac:dyDescent="0.25">
      <c r="H288" s="30"/>
    </row>
    <row r="289" spans="8:8" x14ac:dyDescent="0.25">
      <c r="H289" s="30"/>
    </row>
    <row r="290" spans="8:8" x14ac:dyDescent="0.25">
      <c r="H290" s="30"/>
    </row>
    <row r="291" spans="8:8" x14ac:dyDescent="0.25">
      <c r="H291" s="30"/>
    </row>
    <row r="292" spans="8:8" x14ac:dyDescent="0.25">
      <c r="H292" s="30"/>
    </row>
    <row r="293" spans="8:8" x14ac:dyDescent="0.25">
      <c r="H293" s="30"/>
    </row>
    <row r="294" spans="8:8" x14ac:dyDescent="0.25">
      <c r="H294" s="30"/>
    </row>
    <row r="295" spans="8:8" x14ac:dyDescent="0.25">
      <c r="H295" s="30"/>
    </row>
    <row r="296" spans="8:8" x14ac:dyDescent="0.25">
      <c r="H296" s="30"/>
    </row>
    <row r="297" spans="8:8" x14ac:dyDescent="0.25">
      <c r="H297" s="30"/>
    </row>
    <row r="298" spans="8:8" x14ac:dyDescent="0.25">
      <c r="H298" s="30"/>
    </row>
    <row r="299" spans="8:8" x14ac:dyDescent="0.25">
      <c r="H299" s="30"/>
    </row>
    <row r="300" spans="8:8" x14ac:dyDescent="0.25">
      <c r="H300" s="30"/>
    </row>
    <row r="301" spans="8:8" x14ac:dyDescent="0.25">
      <c r="H301" s="30"/>
    </row>
    <row r="302" spans="8:8" x14ac:dyDescent="0.25">
      <c r="H302" s="30"/>
    </row>
    <row r="303" spans="8:8" x14ac:dyDescent="0.25">
      <c r="H303" s="30"/>
    </row>
    <row r="304" spans="8:8" x14ac:dyDescent="0.25">
      <c r="H304" s="30"/>
    </row>
    <row r="305" spans="8:8" x14ac:dyDescent="0.25">
      <c r="H305" s="30"/>
    </row>
    <row r="306" spans="8:8" x14ac:dyDescent="0.25">
      <c r="H306" s="30"/>
    </row>
    <row r="307" spans="8:8" x14ac:dyDescent="0.25">
      <c r="H307" s="30"/>
    </row>
    <row r="308" spans="8:8" x14ac:dyDescent="0.25">
      <c r="H308" s="30"/>
    </row>
    <row r="309" spans="8:8" x14ac:dyDescent="0.25">
      <c r="H309" s="30"/>
    </row>
    <row r="310" spans="8:8" x14ac:dyDescent="0.25">
      <c r="H310" s="30"/>
    </row>
    <row r="311" spans="8:8" x14ac:dyDescent="0.25">
      <c r="H311" s="30"/>
    </row>
    <row r="312" spans="8:8" x14ac:dyDescent="0.25">
      <c r="H312" s="30"/>
    </row>
    <row r="313" spans="8:8" x14ac:dyDescent="0.25">
      <c r="H313" s="30"/>
    </row>
    <row r="314" spans="8:8" x14ac:dyDescent="0.25">
      <c r="H314" s="30"/>
    </row>
    <row r="315" spans="8:8" x14ac:dyDescent="0.25">
      <c r="H315" s="30"/>
    </row>
    <row r="316" spans="8:8" x14ac:dyDescent="0.25">
      <c r="H316" s="30"/>
    </row>
    <row r="317" spans="8:8" x14ac:dyDescent="0.25">
      <c r="H317" s="30"/>
    </row>
    <row r="318" spans="8:8" x14ac:dyDescent="0.25">
      <c r="H318" s="30"/>
    </row>
    <row r="319" spans="8:8" x14ac:dyDescent="0.25">
      <c r="H319" s="30"/>
    </row>
    <row r="320" spans="8:8" x14ac:dyDescent="0.25">
      <c r="H320" s="30"/>
    </row>
    <row r="321" spans="8:8" x14ac:dyDescent="0.25">
      <c r="H321" s="30"/>
    </row>
    <row r="322" spans="8:8" x14ac:dyDescent="0.25">
      <c r="H322" s="30"/>
    </row>
    <row r="323" spans="8:8" x14ac:dyDescent="0.25">
      <c r="H323" s="30"/>
    </row>
    <row r="324" spans="8:8" x14ac:dyDescent="0.25">
      <c r="H324" s="30"/>
    </row>
    <row r="325" spans="8:8" x14ac:dyDescent="0.25">
      <c r="H325" s="30"/>
    </row>
    <row r="326" spans="8:8" x14ac:dyDescent="0.25">
      <c r="H326" s="30"/>
    </row>
    <row r="327" spans="8:8" x14ac:dyDescent="0.25">
      <c r="H327" s="30"/>
    </row>
    <row r="328" spans="8:8" x14ac:dyDescent="0.25">
      <c r="H328" s="30"/>
    </row>
    <row r="329" spans="8:8" x14ac:dyDescent="0.25">
      <c r="H329" s="30"/>
    </row>
    <row r="330" spans="8:8" x14ac:dyDescent="0.25">
      <c r="H330" s="30"/>
    </row>
    <row r="331" spans="8:8" x14ac:dyDescent="0.25">
      <c r="H331" s="30"/>
    </row>
    <row r="332" spans="8:8" x14ac:dyDescent="0.25">
      <c r="H332" s="30"/>
    </row>
    <row r="333" spans="8:8" x14ac:dyDescent="0.25">
      <c r="H333" s="30"/>
    </row>
    <row r="334" spans="8:8" x14ac:dyDescent="0.25">
      <c r="H334" s="30"/>
    </row>
    <row r="335" spans="8:8" x14ac:dyDescent="0.25">
      <c r="H335" s="30"/>
    </row>
    <row r="336" spans="8:8" x14ac:dyDescent="0.25">
      <c r="H336" s="30"/>
    </row>
    <row r="337" spans="8:8" x14ac:dyDescent="0.25">
      <c r="H337" s="30"/>
    </row>
    <row r="338" spans="8:8" x14ac:dyDescent="0.25">
      <c r="H338" s="30"/>
    </row>
    <row r="339" spans="8:8" x14ac:dyDescent="0.25">
      <c r="H339" s="30"/>
    </row>
    <row r="340" spans="8:8" x14ac:dyDescent="0.25">
      <c r="H340" s="30"/>
    </row>
    <row r="341" spans="8:8" x14ac:dyDescent="0.25">
      <c r="H341" s="30"/>
    </row>
    <row r="342" spans="8:8" x14ac:dyDescent="0.25">
      <c r="H342" s="30"/>
    </row>
    <row r="343" spans="8:8" x14ac:dyDescent="0.25">
      <c r="H343" s="30"/>
    </row>
    <row r="344" spans="8:8" x14ac:dyDescent="0.25">
      <c r="H344" s="30"/>
    </row>
    <row r="345" spans="8:8" x14ac:dyDescent="0.25">
      <c r="H345" s="30"/>
    </row>
    <row r="346" spans="8:8" x14ac:dyDescent="0.25">
      <c r="H346" s="30"/>
    </row>
    <row r="347" spans="8:8" x14ac:dyDescent="0.25">
      <c r="H347" s="30"/>
    </row>
    <row r="348" spans="8:8" x14ac:dyDescent="0.25">
      <c r="H348" s="30"/>
    </row>
    <row r="349" spans="8:8" x14ac:dyDescent="0.25">
      <c r="H349" s="30"/>
    </row>
    <row r="350" spans="8:8" x14ac:dyDescent="0.25">
      <c r="H350" s="30"/>
    </row>
    <row r="351" spans="8:8" x14ac:dyDescent="0.25">
      <c r="H351" s="30"/>
    </row>
    <row r="352" spans="8:8" x14ac:dyDescent="0.25">
      <c r="H352" s="30"/>
    </row>
    <row r="353" spans="8:8" x14ac:dyDescent="0.25">
      <c r="H353" s="30"/>
    </row>
    <row r="354" spans="8:8" x14ac:dyDescent="0.25">
      <c r="H354" s="30"/>
    </row>
    <row r="355" spans="8:8" x14ac:dyDescent="0.25">
      <c r="H355" s="30"/>
    </row>
    <row r="356" spans="8:8" x14ac:dyDescent="0.25">
      <c r="H356" s="30"/>
    </row>
    <row r="357" spans="8:8" x14ac:dyDescent="0.25">
      <c r="H357" s="30"/>
    </row>
    <row r="358" spans="8:8" x14ac:dyDescent="0.25">
      <c r="H358" s="30"/>
    </row>
    <row r="359" spans="8:8" x14ac:dyDescent="0.25">
      <c r="H359" s="30"/>
    </row>
    <row r="360" spans="8:8" x14ac:dyDescent="0.25">
      <c r="H360" s="30"/>
    </row>
    <row r="361" spans="8:8" x14ac:dyDescent="0.25">
      <c r="H361" s="30"/>
    </row>
    <row r="362" spans="8:8" x14ac:dyDescent="0.25">
      <c r="H362" s="30"/>
    </row>
    <row r="363" spans="8:8" x14ac:dyDescent="0.25">
      <c r="H363" s="30"/>
    </row>
    <row r="364" spans="8:8" x14ac:dyDescent="0.25">
      <c r="H364" s="30"/>
    </row>
    <row r="365" spans="8:8" x14ac:dyDescent="0.25">
      <c r="H365" s="30"/>
    </row>
    <row r="366" spans="8:8" x14ac:dyDescent="0.25">
      <c r="H366" s="30"/>
    </row>
    <row r="367" spans="8:8" x14ac:dyDescent="0.25">
      <c r="H367" s="30"/>
    </row>
    <row r="368" spans="8:8" x14ac:dyDescent="0.25">
      <c r="H368" s="30"/>
    </row>
    <row r="369" spans="8:8" x14ac:dyDescent="0.25">
      <c r="H369" s="30"/>
    </row>
    <row r="370" spans="8:8" x14ac:dyDescent="0.25">
      <c r="H370" s="30"/>
    </row>
    <row r="371" spans="8:8" x14ac:dyDescent="0.25">
      <c r="H371" s="30"/>
    </row>
    <row r="372" spans="8:8" x14ac:dyDescent="0.25">
      <c r="H372" s="30"/>
    </row>
    <row r="373" spans="8:8" x14ac:dyDescent="0.25">
      <c r="H373" s="30"/>
    </row>
    <row r="374" spans="8:8" x14ac:dyDescent="0.25">
      <c r="H374" s="30"/>
    </row>
    <row r="375" spans="8:8" x14ac:dyDescent="0.25">
      <c r="H375" s="30"/>
    </row>
    <row r="376" spans="8:8" x14ac:dyDescent="0.25">
      <c r="H376" s="30"/>
    </row>
    <row r="377" spans="8:8" x14ac:dyDescent="0.25">
      <c r="H377" s="30"/>
    </row>
    <row r="378" spans="8:8" x14ac:dyDescent="0.25">
      <c r="H378" s="30"/>
    </row>
    <row r="379" spans="8:8" x14ac:dyDescent="0.25">
      <c r="H379" s="30"/>
    </row>
    <row r="380" spans="8:8" x14ac:dyDescent="0.25">
      <c r="H380" s="30"/>
    </row>
    <row r="381" spans="8:8" x14ac:dyDescent="0.25">
      <c r="H381" s="30"/>
    </row>
    <row r="382" spans="8:8" x14ac:dyDescent="0.25">
      <c r="H382" s="30"/>
    </row>
    <row r="383" spans="8:8" x14ac:dyDescent="0.25">
      <c r="H383" s="30"/>
    </row>
    <row r="384" spans="8:8" x14ac:dyDescent="0.25">
      <c r="H384" s="30"/>
    </row>
    <row r="385" spans="8:8" x14ac:dyDescent="0.25">
      <c r="H385" s="30"/>
    </row>
    <row r="386" spans="8:8" x14ac:dyDescent="0.25">
      <c r="H386" s="30"/>
    </row>
    <row r="387" spans="8:8" x14ac:dyDescent="0.25">
      <c r="H387" s="30"/>
    </row>
    <row r="388" spans="8:8" x14ac:dyDescent="0.25">
      <c r="H388" s="30"/>
    </row>
    <row r="389" spans="8:8" x14ac:dyDescent="0.25">
      <c r="H389" s="30"/>
    </row>
    <row r="390" spans="8:8" x14ac:dyDescent="0.25">
      <c r="H390" s="30"/>
    </row>
    <row r="391" spans="8:8" x14ac:dyDescent="0.25">
      <c r="H391" s="30"/>
    </row>
    <row r="392" spans="8:8" x14ac:dyDescent="0.25">
      <c r="H392" s="30"/>
    </row>
    <row r="393" spans="8:8" x14ac:dyDescent="0.25">
      <c r="H393" s="30"/>
    </row>
    <row r="394" spans="8:8" x14ac:dyDescent="0.25">
      <c r="H394" s="30"/>
    </row>
    <row r="395" spans="8:8" x14ac:dyDescent="0.25">
      <c r="H395" s="30"/>
    </row>
    <row r="396" spans="8:8" x14ac:dyDescent="0.25">
      <c r="H396" s="30"/>
    </row>
    <row r="397" spans="8:8" x14ac:dyDescent="0.25">
      <c r="H397" s="30"/>
    </row>
    <row r="398" spans="8:8" x14ac:dyDescent="0.25">
      <c r="H398" s="30"/>
    </row>
    <row r="399" spans="8:8" x14ac:dyDescent="0.25">
      <c r="H399" s="30"/>
    </row>
    <row r="400" spans="8:8" x14ac:dyDescent="0.25">
      <c r="H400" s="30"/>
    </row>
    <row r="401" spans="8:8" x14ac:dyDescent="0.25">
      <c r="H401" s="30"/>
    </row>
    <row r="402" spans="8:8" x14ac:dyDescent="0.25">
      <c r="H402" s="30"/>
    </row>
    <row r="403" spans="8:8" x14ac:dyDescent="0.25">
      <c r="H403" s="30"/>
    </row>
    <row r="404" spans="8:8" x14ac:dyDescent="0.25">
      <c r="H404" s="30"/>
    </row>
    <row r="405" spans="8:8" x14ac:dyDescent="0.25">
      <c r="H405" s="30"/>
    </row>
    <row r="406" spans="8:8" x14ac:dyDescent="0.25">
      <c r="H406" s="30"/>
    </row>
    <row r="407" spans="8:8" x14ac:dyDescent="0.25">
      <c r="H407" s="30"/>
    </row>
    <row r="408" spans="8:8" x14ac:dyDescent="0.25">
      <c r="H408" s="30"/>
    </row>
    <row r="409" spans="8:8" x14ac:dyDescent="0.25">
      <c r="H409" s="30"/>
    </row>
    <row r="410" spans="8:8" x14ac:dyDescent="0.25">
      <c r="H410" s="30"/>
    </row>
    <row r="411" spans="8:8" x14ac:dyDescent="0.25">
      <c r="H411" s="30"/>
    </row>
    <row r="412" spans="8:8" x14ac:dyDescent="0.25">
      <c r="H412" s="30"/>
    </row>
    <row r="413" spans="8:8" x14ac:dyDescent="0.25">
      <c r="H413" s="30"/>
    </row>
    <row r="414" spans="8:8" x14ac:dyDescent="0.25">
      <c r="H414" s="30"/>
    </row>
    <row r="415" spans="8:8" x14ac:dyDescent="0.25">
      <c r="H415" s="30"/>
    </row>
    <row r="416" spans="8:8" x14ac:dyDescent="0.25">
      <c r="H416" s="30"/>
    </row>
    <row r="417" spans="8:8" x14ac:dyDescent="0.25">
      <c r="H417" s="30"/>
    </row>
    <row r="418" spans="8:8" x14ac:dyDescent="0.25">
      <c r="H418" s="30"/>
    </row>
    <row r="419" spans="8:8" x14ac:dyDescent="0.25">
      <c r="H419" s="30"/>
    </row>
    <row r="420" spans="8:8" x14ac:dyDescent="0.25">
      <c r="H420" s="30"/>
    </row>
    <row r="421" spans="8:8" x14ac:dyDescent="0.25">
      <c r="H421" s="30"/>
    </row>
    <row r="422" spans="8:8" x14ac:dyDescent="0.25">
      <c r="H422" s="30"/>
    </row>
    <row r="423" spans="8:8" x14ac:dyDescent="0.25">
      <c r="H423" s="30"/>
    </row>
    <row r="424" spans="8:8" x14ac:dyDescent="0.25">
      <c r="H424" s="30"/>
    </row>
    <row r="425" spans="8:8" x14ac:dyDescent="0.25">
      <c r="H425" s="30"/>
    </row>
    <row r="426" spans="8:8" x14ac:dyDescent="0.25">
      <c r="H426" s="30"/>
    </row>
    <row r="427" spans="8:8" x14ac:dyDescent="0.25">
      <c r="H427" s="30"/>
    </row>
    <row r="428" spans="8:8" x14ac:dyDescent="0.25">
      <c r="H428" s="30"/>
    </row>
    <row r="429" spans="8:8" x14ac:dyDescent="0.25">
      <c r="H429" s="30"/>
    </row>
    <row r="430" spans="8:8" x14ac:dyDescent="0.25">
      <c r="H430" s="30"/>
    </row>
    <row r="431" spans="8:8" x14ac:dyDescent="0.25">
      <c r="H431" s="30"/>
    </row>
    <row r="432" spans="8:8" x14ac:dyDescent="0.25">
      <c r="H432" s="30"/>
    </row>
    <row r="433" spans="8:8" x14ac:dyDescent="0.25">
      <c r="H433" s="30"/>
    </row>
    <row r="434" spans="8:8" x14ac:dyDescent="0.25">
      <c r="H434" s="30"/>
    </row>
    <row r="435" spans="8:8" x14ac:dyDescent="0.25">
      <c r="H435" s="30"/>
    </row>
    <row r="436" spans="8:8" x14ac:dyDescent="0.25">
      <c r="H436" s="30"/>
    </row>
    <row r="437" spans="8:8" x14ac:dyDescent="0.25">
      <c r="H437" s="30"/>
    </row>
    <row r="438" spans="8:8" x14ac:dyDescent="0.25">
      <c r="H438" s="30"/>
    </row>
    <row r="439" spans="8:8" x14ac:dyDescent="0.25">
      <c r="H439" s="30"/>
    </row>
    <row r="440" spans="8:8" x14ac:dyDescent="0.25">
      <c r="H440" s="30"/>
    </row>
    <row r="441" spans="8:8" x14ac:dyDescent="0.25">
      <c r="H441" s="30"/>
    </row>
    <row r="442" spans="8:8" x14ac:dyDescent="0.25">
      <c r="H442" s="30"/>
    </row>
    <row r="443" spans="8:8" x14ac:dyDescent="0.25">
      <c r="H443" s="30"/>
    </row>
    <row r="444" spans="8:8" x14ac:dyDescent="0.25">
      <c r="H444" s="30"/>
    </row>
    <row r="445" spans="8:8" x14ac:dyDescent="0.25">
      <c r="H445" s="30"/>
    </row>
    <row r="446" spans="8:8" x14ac:dyDescent="0.25">
      <c r="H446" s="30"/>
    </row>
    <row r="447" spans="8:8" x14ac:dyDescent="0.25">
      <c r="H447" s="30"/>
    </row>
    <row r="448" spans="8:8" x14ac:dyDescent="0.25">
      <c r="H448" s="30"/>
    </row>
    <row r="449" spans="8:8" x14ac:dyDescent="0.25">
      <c r="H449" s="30"/>
    </row>
    <row r="450" spans="8:8" x14ac:dyDescent="0.25">
      <c r="H450" s="30"/>
    </row>
    <row r="451" spans="8:8" x14ac:dyDescent="0.25">
      <c r="H451" s="30"/>
    </row>
    <row r="452" spans="8:8" x14ac:dyDescent="0.25">
      <c r="H452" s="30"/>
    </row>
    <row r="453" spans="8:8" x14ac:dyDescent="0.25">
      <c r="H453" s="30"/>
    </row>
    <row r="454" spans="8:8" x14ac:dyDescent="0.25">
      <c r="H454" s="30"/>
    </row>
    <row r="455" spans="8:8" x14ac:dyDescent="0.25">
      <c r="H455" s="30"/>
    </row>
    <row r="456" spans="8:8" x14ac:dyDescent="0.25">
      <c r="H456" s="30"/>
    </row>
    <row r="457" spans="8:8" x14ac:dyDescent="0.25">
      <c r="H457" s="30"/>
    </row>
    <row r="458" spans="8:8" x14ac:dyDescent="0.25">
      <c r="H458" s="30"/>
    </row>
    <row r="459" spans="8:8" x14ac:dyDescent="0.25">
      <c r="H459" s="30"/>
    </row>
    <row r="460" spans="8:8" x14ac:dyDescent="0.25">
      <c r="H460" s="30"/>
    </row>
    <row r="461" spans="8:8" x14ac:dyDescent="0.25">
      <c r="H461" s="30"/>
    </row>
    <row r="462" spans="8:8" x14ac:dyDescent="0.25">
      <c r="H462" s="30"/>
    </row>
    <row r="463" spans="8:8" x14ac:dyDescent="0.25">
      <c r="H463" s="30"/>
    </row>
    <row r="464" spans="8:8" x14ac:dyDescent="0.25">
      <c r="H464" s="30"/>
    </row>
    <row r="465" spans="8:8" x14ac:dyDescent="0.25">
      <c r="H465" s="30"/>
    </row>
    <row r="466" spans="8:8" x14ac:dyDescent="0.25">
      <c r="H466" s="30"/>
    </row>
  </sheetData>
  <hyperlinks>
    <hyperlink ref="I2" r:id="rId1" xr:uid="{093A0387-F038-4139-9AEB-E84588E54CFE}"/>
    <hyperlink ref="I3" r:id="rId2" xr:uid="{A7BFDBF9-C732-4BD4-9328-DDD6F5447957}"/>
    <hyperlink ref="I5" r:id="rId3" xr:uid="{8031F269-F05C-4A27-9775-BA929AB19EBA}"/>
    <hyperlink ref="I50" r:id="rId4" xr:uid="{A9E4064C-BCBF-4E25-96BA-711F415D1BDC}"/>
    <hyperlink ref="I20" r:id="rId5" xr:uid="{0137B5AC-0507-4C00-B4B6-9C2F4371A9AE}"/>
    <hyperlink ref="I10" r:id="rId6" xr:uid="{CDE714B0-E89A-4F18-A3DB-53C92FC5E419}"/>
    <hyperlink ref="I11" r:id="rId7" xr:uid="{CD2A4AF9-46FC-47C9-B34E-0749A7A4D27F}"/>
    <hyperlink ref="I13" r:id="rId8" xr:uid="{0BCF645E-B7B0-4CDB-8F0C-BF2FE123B303}"/>
    <hyperlink ref="I12" r:id="rId9" xr:uid="{65315A5C-F74E-444C-89C9-1CB6336D7936}"/>
    <hyperlink ref="I17" r:id="rId10" xr:uid="{CF8BAD6C-F0B8-4237-9C2F-9C656B65BD42}"/>
    <hyperlink ref="I18" r:id="rId11" xr:uid="{755851E2-7300-40D0-B721-26C6B7F98820}"/>
    <hyperlink ref="I19" r:id="rId12" xr:uid="{D8879746-6C70-419E-BC86-8DFA82CCE607}"/>
    <hyperlink ref="I28" r:id="rId13" xr:uid="{0113AB0D-9730-4AA8-911C-DD7F25D4CBE4}"/>
    <hyperlink ref="I29" r:id="rId14" xr:uid="{435834AF-D1FD-45F3-A6D4-261BC4738E4B}"/>
    <hyperlink ref="I30" r:id="rId15" xr:uid="{1BBBB313-D94C-4223-A494-2654130E6AD1}"/>
    <hyperlink ref="I31" r:id="rId16" xr:uid="{3F5FD7E7-5753-4B36-B3FA-4B6B13363E34}"/>
    <hyperlink ref="I33" r:id="rId17" xr:uid="{247A5954-AF1A-4E8C-B055-688EF30CABB1}"/>
    <hyperlink ref="I37" r:id="rId18" xr:uid="{8901ED42-8E43-4444-8162-D3D5775C29F2}"/>
    <hyperlink ref="I38" r:id="rId19" xr:uid="{69C8817E-9D53-4B57-AC97-D66DEC776A1F}"/>
    <hyperlink ref="I39" r:id="rId20" xr:uid="{91BD14E0-CF35-4F1F-B018-A762E1460082}"/>
    <hyperlink ref="I41" r:id="rId21" xr:uid="{0DE01D47-D3C1-4D32-AFF9-532E020E4E5B}"/>
    <hyperlink ref="I44" r:id="rId22" xr:uid="{83C4A0D4-DEA5-4F50-A191-F6FD20AEA02D}"/>
    <hyperlink ref="I45" r:id="rId23" xr:uid="{8B7FEB3B-7EC5-49E8-ABF3-35D937F755D1}"/>
    <hyperlink ref="I51" r:id="rId24" xr:uid="{F44BCD8A-51B5-4721-8CF4-0CB0C67F9FB1}"/>
    <hyperlink ref="I53" r:id="rId25" xr:uid="{D56329E0-2A8C-4535-BEA6-6E50F41A7FB8}"/>
    <hyperlink ref="I54" r:id="rId26" xr:uid="{F610D121-EBF1-4F9C-8492-8A701F576E8A}"/>
    <hyperlink ref="I55" r:id="rId27" xr:uid="{F22D59FE-1A85-4604-9D93-69A7B1EBF0B6}"/>
    <hyperlink ref="I46" r:id="rId28" xr:uid="{367EAF0E-51EE-4114-80C7-5A0F22E1D6EC}"/>
    <hyperlink ref="I47" r:id="rId29" xr:uid="{C07C80E9-3E7D-45E9-8AE3-6D70A609F0DA}"/>
    <hyperlink ref="I49" r:id="rId30" xr:uid="{2F900FAD-29E4-4286-8EBC-FFC287F2D473}"/>
    <hyperlink ref="I48" r:id="rId31" xr:uid="{8C6057F8-9154-4608-AE7D-41D576BB9097}"/>
    <hyperlink ref="I42" r:id="rId32" xr:uid="{CD3F11C5-31E2-4EC8-A605-CB222B34C6F7}"/>
    <hyperlink ref="I56" r:id="rId33" xr:uid="{8945C34D-B5D8-4C8B-880F-A5FA993731C2}"/>
    <hyperlink ref="I58" r:id="rId34" xr:uid="{7EE1AC98-FAFF-4380-A484-3D1A5AAB8826}"/>
    <hyperlink ref="I25" r:id="rId35" xr:uid="{85AF3CBB-3D49-4147-BC7A-78FCD64D13F6}"/>
    <hyperlink ref="I21" r:id="rId36" xr:uid="{DDE11F64-7EF8-4A2B-9DE6-B551F2634A9B}"/>
    <hyperlink ref="I8" r:id="rId37" xr:uid="{F6D94C2B-50BE-4D11-BA07-112F76A711A8}"/>
    <hyperlink ref="I15" r:id="rId38" xr:uid="{4B51C4DE-E7E5-4472-8BE5-2D097CA66129}"/>
    <hyperlink ref="I26" r:id="rId39" xr:uid="{C9CEDB56-E4F1-4D67-9ABC-3FACD4910534}"/>
    <hyperlink ref="I27" r:id="rId40" xr:uid="{58DA8244-B3A3-4B39-B50E-8F1BF735852E}"/>
    <hyperlink ref="I35" r:id="rId41" xr:uid="{AA3076DA-AB3B-4DAA-9F8B-D7B3833FC299}"/>
    <hyperlink ref="I40" r:id="rId42" xr:uid="{FCD4CFA7-B2BA-407A-ABFE-25406107BEC2}"/>
    <hyperlink ref="I57" r:id="rId43" xr:uid="{CDB05635-E3BC-4AC7-87B8-D3970DB5709E}"/>
    <hyperlink ref="I59" r:id="rId44" xr:uid="{052107A3-58C4-4956-A3DD-FF8373C09BD6}"/>
    <hyperlink ref="I63" r:id="rId45" xr:uid="{400DBB14-B77D-465D-87EB-5D221068B543}"/>
    <hyperlink ref="I52" r:id="rId46" xr:uid="{0643D0E8-B317-4D49-8310-B6EDCEED18CC}"/>
    <hyperlink ref="I7" r:id="rId47" xr:uid="{0098B6C6-CE27-4376-86E2-D5F90A259D02}"/>
    <hyperlink ref="I60" r:id="rId48" xr:uid="{BCC05212-EEFB-44E7-B016-AF22A1CDF8CD}"/>
    <hyperlink ref="I68" r:id="rId49" xr:uid="{97EFA5B8-25DB-43CD-98A3-4D305DDB49E9}"/>
  </hyperlinks>
  <pageMargins left="0.7" right="0.7" top="0.78740157499999996" bottom="0.78740157499999996" header="0.3" footer="0.3"/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6DA0-E9D7-424B-837C-F333D871C28F}">
  <dimension ref="A1:M5"/>
  <sheetViews>
    <sheetView workbookViewId="0">
      <selection activeCell="E13" sqref="E13"/>
    </sheetView>
  </sheetViews>
  <sheetFormatPr baseColWidth="10" defaultRowHeight="15" x14ac:dyDescent="0.25"/>
  <cols>
    <col min="9" max="9" width="15.85546875" customWidth="1"/>
  </cols>
  <sheetData>
    <row r="1" spans="1:13" s="11" customFormat="1" ht="30.75" thickBot="1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219</v>
      </c>
      <c r="H1" s="8" t="s">
        <v>218</v>
      </c>
      <c r="I1" s="8" t="s">
        <v>216</v>
      </c>
      <c r="J1" s="10"/>
      <c r="K1" s="19" t="s">
        <v>223</v>
      </c>
      <c r="L1" s="11" t="s">
        <v>217</v>
      </c>
      <c r="M1" s="16" t="e">
        <f>K1*SUM(H2:H4)</f>
        <v>#VALUE!</v>
      </c>
    </row>
    <row r="2" spans="1:13" ht="68.25" customHeight="1" thickBot="1" x14ac:dyDescent="0.3">
      <c r="A2" s="1" t="s">
        <v>35</v>
      </c>
      <c r="B2" s="2" t="s">
        <v>126</v>
      </c>
      <c r="D2" s="1" t="s">
        <v>191</v>
      </c>
      <c r="E2" s="1" t="s">
        <v>192</v>
      </c>
      <c r="F2" s="1">
        <v>2</v>
      </c>
      <c r="G2">
        <f>0.073*0.073</f>
        <v>5.3289999999999995E-3</v>
      </c>
      <c r="H2">
        <f>G2*F2</f>
        <v>1.0657999999999999E-2</v>
      </c>
      <c r="K2" s="17" t="s">
        <v>221</v>
      </c>
    </row>
    <row r="3" spans="1:13" ht="68.25" customHeight="1" x14ac:dyDescent="0.25">
      <c r="A3" s="1" t="s">
        <v>47</v>
      </c>
      <c r="B3" s="2" t="s">
        <v>138</v>
      </c>
      <c r="D3" s="1" t="s">
        <v>191</v>
      </c>
      <c r="E3" s="1" t="s">
        <v>192</v>
      </c>
      <c r="F3" s="1">
        <v>2</v>
      </c>
      <c r="G3">
        <f>0.091*0.078</f>
        <v>7.0980000000000001E-3</v>
      </c>
      <c r="H3">
        <f t="shared" ref="H3:H4" si="0">G3*F3</f>
        <v>1.4196E-2</v>
      </c>
    </row>
    <row r="4" spans="1:13" ht="68.25" customHeight="1" x14ac:dyDescent="0.25">
      <c r="A4" s="1" t="s">
        <v>63</v>
      </c>
      <c r="B4" s="2" t="s">
        <v>154</v>
      </c>
      <c r="D4" s="1" t="s">
        <v>191</v>
      </c>
      <c r="E4" s="1" t="s">
        <v>192</v>
      </c>
      <c r="F4" s="1">
        <v>2</v>
      </c>
      <c r="G4">
        <f>0.067*0.058</f>
        <v>3.8860000000000006E-3</v>
      </c>
      <c r="H4">
        <f t="shared" si="0"/>
        <v>7.7720000000000011E-3</v>
      </c>
    </row>
    <row r="5" spans="1:13" x14ac:dyDescent="0.25">
      <c r="G5" s="18" t="s">
        <v>222</v>
      </c>
      <c r="H5">
        <f>SUM(H2:H4)</f>
        <v>3.2626000000000002E-2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F1E1-7910-4D44-BC52-C331785A4BD6}">
  <dimension ref="A1:M10"/>
  <sheetViews>
    <sheetView workbookViewId="0">
      <selection activeCell="M1" sqref="M1"/>
    </sheetView>
  </sheetViews>
  <sheetFormatPr baseColWidth="10" defaultRowHeight="15" x14ac:dyDescent="0.25"/>
  <cols>
    <col min="7" max="7" width="22.28515625" customWidth="1"/>
    <col min="8" max="8" width="17.140625" customWidth="1"/>
  </cols>
  <sheetData>
    <row r="1" spans="1:13" s="11" customFormat="1" ht="30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219</v>
      </c>
      <c r="H1" s="8" t="s">
        <v>218</v>
      </c>
      <c r="I1" s="8" t="s">
        <v>216</v>
      </c>
      <c r="J1" s="10"/>
      <c r="K1" s="16">
        <v>23</v>
      </c>
      <c r="L1" s="11" t="s">
        <v>217</v>
      </c>
      <c r="M1" s="16">
        <f>K1*SUM(H2:H100)</f>
        <v>105.71784400000001</v>
      </c>
    </row>
    <row r="2" spans="1:13" ht="60" x14ac:dyDescent="0.25">
      <c r="A2" t="s">
        <v>211</v>
      </c>
      <c r="B2" s="3" t="s">
        <v>209</v>
      </c>
      <c r="C2" t="s">
        <v>212</v>
      </c>
      <c r="D2" t="s">
        <v>191</v>
      </c>
      <c r="E2" t="s">
        <v>192</v>
      </c>
      <c r="F2">
        <v>3</v>
      </c>
      <c r="G2">
        <f>0.5*0.708</f>
        <v>0.35399999999999998</v>
      </c>
      <c r="H2">
        <f>G2*F2</f>
        <v>1.0619999999999998</v>
      </c>
      <c r="K2" s="13" t="s">
        <v>220</v>
      </c>
    </row>
    <row r="3" spans="1:13" ht="60" x14ac:dyDescent="0.25">
      <c r="A3" s="1" t="s">
        <v>208</v>
      </c>
      <c r="B3" s="2" t="s">
        <v>210</v>
      </c>
      <c r="C3" s="1" t="s">
        <v>212</v>
      </c>
      <c r="D3" s="1" t="s">
        <v>191</v>
      </c>
      <c r="E3" s="1" t="s">
        <v>192</v>
      </c>
      <c r="F3" s="1">
        <v>3</v>
      </c>
      <c r="G3">
        <f>0.5*0.708</f>
        <v>0.35399999999999998</v>
      </c>
      <c r="H3">
        <f t="shared" ref="H3:H10" si="0">G3*F3</f>
        <v>1.0619999999999998</v>
      </c>
    </row>
    <row r="4" spans="1:13" ht="68.25" customHeight="1" x14ac:dyDescent="0.25">
      <c r="A4" s="1" t="s">
        <v>90</v>
      </c>
      <c r="B4" s="2" t="s">
        <v>181</v>
      </c>
      <c r="D4" s="1" t="s">
        <v>191</v>
      </c>
      <c r="E4" s="1" t="s">
        <v>192</v>
      </c>
      <c r="F4" s="1">
        <v>2</v>
      </c>
      <c r="G4">
        <f>0.357*0.708</f>
        <v>0.25275599999999998</v>
      </c>
      <c r="H4">
        <f t="shared" si="0"/>
        <v>0.50551199999999996</v>
      </c>
    </row>
    <row r="5" spans="1:13" ht="68.25" customHeight="1" x14ac:dyDescent="0.25">
      <c r="A5" s="1" t="s">
        <v>91</v>
      </c>
      <c r="B5" s="2" t="s">
        <v>182</v>
      </c>
      <c r="D5" s="1" t="s">
        <v>191</v>
      </c>
      <c r="E5" s="1" t="s">
        <v>192</v>
      </c>
      <c r="F5" s="1">
        <v>1</v>
      </c>
      <c r="G5">
        <f>0.357*0.708</f>
        <v>0.25275599999999998</v>
      </c>
      <c r="H5">
        <f t="shared" si="0"/>
        <v>0.25275599999999998</v>
      </c>
    </row>
    <row r="6" spans="1:13" ht="68.25" customHeight="1" x14ac:dyDescent="0.25">
      <c r="A6" s="1" t="s">
        <v>92</v>
      </c>
      <c r="B6" s="2" t="s">
        <v>183</v>
      </c>
      <c r="D6" s="1" t="s">
        <v>191</v>
      </c>
      <c r="E6" s="1" t="s">
        <v>192</v>
      </c>
      <c r="F6" s="1">
        <v>1</v>
      </c>
      <c r="G6" s="7">
        <f>0.785*0.71</f>
        <v>0.55735000000000001</v>
      </c>
      <c r="H6">
        <f t="shared" si="0"/>
        <v>0.55735000000000001</v>
      </c>
    </row>
    <row r="7" spans="1:13" ht="68.25" customHeight="1" x14ac:dyDescent="0.25">
      <c r="A7" s="1" t="s">
        <v>94</v>
      </c>
      <c r="B7" s="2" t="s">
        <v>185</v>
      </c>
      <c r="D7" s="1" t="s">
        <v>191</v>
      </c>
      <c r="E7" s="1" t="s">
        <v>192</v>
      </c>
      <c r="F7" s="1">
        <v>1</v>
      </c>
      <c r="G7">
        <f>0.63*0.195</f>
        <v>0.12285</v>
      </c>
      <c r="H7">
        <f t="shared" si="0"/>
        <v>0.12285</v>
      </c>
    </row>
    <row r="8" spans="1:13" ht="68.25" customHeight="1" x14ac:dyDescent="0.25">
      <c r="A8" s="1" t="s">
        <v>97</v>
      </c>
      <c r="B8" s="2" t="s">
        <v>188</v>
      </c>
      <c r="D8" s="1" t="s">
        <v>191</v>
      </c>
      <c r="E8" s="1" t="s">
        <v>192</v>
      </c>
      <c r="F8" s="1">
        <v>2</v>
      </c>
      <c r="G8">
        <f>0.541*0.31</f>
        <v>0.16771</v>
      </c>
      <c r="H8">
        <f t="shared" si="0"/>
        <v>0.33542</v>
      </c>
    </row>
    <row r="9" spans="1:13" ht="68.25" customHeight="1" x14ac:dyDescent="0.25">
      <c r="A9" s="1" t="s">
        <v>98</v>
      </c>
      <c r="B9" s="2" t="s">
        <v>189</v>
      </c>
      <c r="D9" s="1" t="s">
        <v>191</v>
      </c>
      <c r="E9" s="1" t="s">
        <v>192</v>
      </c>
      <c r="F9" s="1">
        <v>2</v>
      </c>
      <c r="G9">
        <f>0.541*0.31</f>
        <v>0.16771</v>
      </c>
      <c r="H9">
        <f t="shared" si="0"/>
        <v>0.33542</v>
      </c>
    </row>
    <row r="10" spans="1:13" ht="68.25" customHeight="1" x14ac:dyDescent="0.25">
      <c r="A10" s="1" t="s">
        <v>99</v>
      </c>
      <c r="B10" s="2" t="s">
        <v>190</v>
      </c>
      <c r="D10" s="1" t="s">
        <v>191</v>
      </c>
      <c r="E10" s="1" t="s">
        <v>192</v>
      </c>
      <c r="F10" s="1">
        <v>1</v>
      </c>
      <c r="G10">
        <f>0.68*0.534</f>
        <v>0.36312000000000005</v>
      </c>
      <c r="H10">
        <f t="shared" si="0"/>
        <v>0.36312000000000005</v>
      </c>
    </row>
  </sheetData>
  <hyperlinks>
    <hyperlink ref="K2" r:id="rId1" xr:uid="{674ED520-4AC6-40B4-9AE1-A47C852D43F5}"/>
  </hyperlinks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7B01-A39A-493E-900F-FFFDE7BDB34F}">
  <dimension ref="A1:P28"/>
  <sheetViews>
    <sheetView tabSelected="1" topLeftCell="B11" zoomScale="95" zoomScaleNormal="70" workbookViewId="0">
      <selection activeCell="N24" sqref="N24"/>
    </sheetView>
  </sheetViews>
  <sheetFormatPr baseColWidth="10" defaultRowHeight="15" x14ac:dyDescent="0.25"/>
  <cols>
    <col min="7" max="7" width="15" customWidth="1"/>
    <col min="8" max="8" width="15.5703125" customWidth="1"/>
  </cols>
  <sheetData>
    <row r="1" spans="1:16" s="11" customFormat="1" ht="30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36" t="s">
        <v>232</v>
      </c>
      <c r="H1" s="36" t="s">
        <v>233</v>
      </c>
      <c r="I1" s="36" t="s">
        <v>236</v>
      </c>
      <c r="J1" s="10"/>
      <c r="M1" s="41" t="s">
        <v>239</v>
      </c>
      <c r="N1" s="29" t="s">
        <v>247</v>
      </c>
    </row>
    <row r="2" spans="1:16" ht="68.25" customHeight="1" x14ac:dyDescent="0.25">
      <c r="A2" s="1" t="s">
        <v>6</v>
      </c>
      <c r="B2" s="2" t="s">
        <v>100</v>
      </c>
      <c r="D2" s="1" t="s">
        <v>191</v>
      </c>
      <c r="E2" s="1" t="s">
        <v>192</v>
      </c>
      <c r="F2" s="1">
        <v>1</v>
      </c>
      <c r="H2">
        <f>F2*G2</f>
        <v>0</v>
      </c>
      <c r="J2" s="18" t="s">
        <v>234</v>
      </c>
      <c r="N2" s="12">
        <v>45.16</v>
      </c>
      <c r="P2" s="12">
        <f>N2*0.9235</f>
        <v>41.705259999999996</v>
      </c>
    </row>
    <row r="3" spans="1:16" ht="68.25" customHeight="1" thickBot="1" x14ac:dyDescent="0.3">
      <c r="A3" s="1" t="s">
        <v>8</v>
      </c>
      <c r="B3" s="2" t="s">
        <v>102</v>
      </c>
      <c r="D3" s="1" t="s">
        <v>191</v>
      </c>
      <c r="E3" s="1" t="s">
        <v>192</v>
      </c>
      <c r="F3" s="1">
        <v>3</v>
      </c>
      <c r="H3">
        <f t="shared" ref="H3:H27" si="0">F3*G3</f>
        <v>0</v>
      </c>
      <c r="J3" s="18" t="s">
        <v>235</v>
      </c>
      <c r="N3" s="12">
        <v>10.79</v>
      </c>
      <c r="O3" s="43" t="s">
        <v>240</v>
      </c>
      <c r="P3" s="12">
        <f t="shared" ref="P3:P27" si="1">N3*0.9235</f>
        <v>9.9645649999999986</v>
      </c>
    </row>
    <row r="4" spans="1:16" ht="68.25" customHeight="1" thickBot="1" x14ac:dyDescent="0.3">
      <c r="A4" s="1" t="s">
        <v>16</v>
      </c>
      <c r="B4" s="2" t="s">
        <v>107</v>
      </c>
      <c r="D4" s="1" t="s">
        <v>191</v>
      </c>
      <c r="E4" s="1" t="s">
        <v>192</v>
      </c>
      <c r="F4" s="1">
        <v>2</v>
      </c>
      <c r="H4">
        <f t="shared" si="0"/>
        <v>0</v>
      </c>
      <c r="J4" s="44" t="s">
        <v>198</v>
      </c>
      <c r="K4" s="45" t="s">
        <v>248</v>
      </c>
      <c r="N4" s="12">
        <v>61.71</v>
      </c>
      <c r="P4" s="12">
        <f t="shared" si="1"/>
        <v>56.989184999999999</v>
      </c>
    </row>
    <row r="5" spans="1:16" ht="68.25" customHeight="1" x14ac:dyDescent="0.25">
      <c r="A5" s="1" t="s">
        <v>18</v>
      </c>
      <c r="B5" s="2" t="s">
        <v>109</v>
      </c>
      <c r="D5" s="1" t="s">
        <v>191</v>
      </c>
      <c r="E5" s="1" t="s">
        <v>192</v>
      </c>
      <c r="F5" s="1">
        <v>2</v>
      </c>
      <c r="H5">
        <f t="shared" si="0"/>
        <v>0</v>
      </c>
      <c r="N5" s="12">
        <v>25.22</v>
      </c>
      <c r="P5" s="12">
        <f t="shared" si="1"/>
        <v>23.290669999999999</v>
      </c>
    </row>
    <row r="6" spans="1:16" ht="68.25" customHeight="1" x14ac:dyDescent="0.25">
      <c r="A6" s="1" t="s">
        <v>20</v>
      </c>
      <c r="B6" s="2" t="s">
        <v>111</v>
      </c>
      <c r="D6" s="1" t="s">
        <v>191</v>
      </c>
      <c r="E6" s="1" t="s">
        <v>192</v>
      </c>
      <c r="F6" s="1">
        <v>1</v>
      </c>
      <c r="H6">
        <f t="shared" si="0"/>
        <v>0</v>
      </c>
      <c r="N6" s="12">
        <v>9.11</v>
      </c>
      <c r="P6" s="12">
        <f t="shared" si="1"/>
        <v>8.4130849999999988</v>
      </c>
    </row>
    <row r="7" spans="1:16" ht="68.25" customHeight="1" x14ac:dyDescent="0.25">
      <c r="A7" s="1" t="s">
        <v>21</v>
      </c>
      <c r="B7" s="2" t="s">
        <v>112</v>
      </c>
      <c r="D7" s="1" t="s">
        <v>191</v>
      </c>
      <c r="E7" s="1" t="s">
        <v>192</v>
      </c>
      <c r="F7" s="1">
        <v>1</v>
      </c>
      <c r="H7">
        <f t="shared" si="0"/>
        <v>0</v>
      </c>
      <c r="N7" s="12">
        <v>15.65</v>
      </c>
      <c r="P7" s="12">
        <f t="shared" si="1"/>
        <v>14.452775000000001</v>
      </c>
    </row>
    <row r="8" spans="1:16" ht="68.25" customHeight="1" x14ac:dyDescent="0.25">
      <c r="A8" s="1" t="s">
        <v>31</v>
      </c>
      <c r="B8" s="2" t="s">
        <v>122</v>
      </c>
      <c r="D8" s="1" t="s">
        <v>191</v>
      </c>
      <c r="E8" s="1" t="s">
        <v>192</v>
      </c>
      <c r="F8" s="1">
        <v>1</v>
      </c>
      <c r="H8">
        <f t="shared" si="0"/>
        <v>0</v>
      </c>
      <c r="N8" s="12">
        <v>28.73</v>
      </c>
      <c r="P8" s="12">
        <f t="shared" si="1"/>
        <v>26.532154999999999</v>
      </c>
    </row>
    <row r="9" spans="1:16" ht="68.25" customHeight="1" x14ac:dyDescent="0.25">
      <c r="A9" s="1" t="s">
        <v>33</v>
      </c>
      <c r="B9" s="2" t="s">
        <v>124</v>
      </c>
      <c r="D9" s="1" t="s">
        <v>191</v>
      </c>
      <c r="E9" s="1" t="s">
        <v>192</v>
      </c>
      <c r="F9" s="1">
        <v>1</v>
      </c>
      <c r="H9">
        <f t="shared" si="0"/>
        <v>0</v>
      </c>
      <c r="N9" s="12">
        <v>28.73</v>
      </c>
      <c r="P9" s="12">
        <f t="shared" si="1"/>
        <v>26.532154999999999</v>
      </c>
    </row>
    <row r="10" spans="1:16" ht="68.25" customHeight="1" x14ac:dyDescent="0.25">
      <c r="A10" s="1" t="s">
        <v>34</v>
      </c>
      <c r="B10" s="2" t="s">
        <v>125</v>
      </c>
      <c r="D10" s="1" t="s">
        <v>191</v>
      </c>
      <c r="E10" s="1" t="s">
        <v>192</v>
      </c>
      <c r="F10" s="1">
        <v>1</v>
      </c>
      <c r="H10">
        <f t="shared" si="0"/>
        <v>0</v>
      </c>
      <c r="N10" s="12">
        <v>12.91</v>
      </c>
      <c r="P10" s="12">
        <f t="shared" si="1"/>
        <v>11.922385</v>
      </c>
    </row>
    <row r="11" spans="1:16" ht="68.25" customHeight="1" x14ac:dyDescent="0.25">
      <c r="A11" s="1" t="s">
        <v>44</v>
      </c>
      <c r="B11" s="2" t="s">
        <v>135</v>
      </c>
      <c r="D11" s="1" t="s">
        <v>191</v>
      </c>
      <c r="E11" s="1" t="s">
        <v>192</v>
      </c>
      <c r="F11" s="1">
        <v>1</v>
      </c>
      <c r="H11">
        <f t="shared" si="0"/>
        <v>0</v>
      </c>
      <c r="N11" s="12">
        <v>12.9</v>
      </c>
      <c r="P11" s="12">
        <f t="shared" si="1"/>
        <v>11.91315</v>
      </c>
    </row>
    <row r="12" spans="1:16" ht="68.25" customHeight="1" x14ac:dyDescent="0.25">
      <c r="A12" s="1" t="s">
        <v>45</v>
      </c>
      <c r="B12" s="2" t="s">
        <v>136</v>
      </c>
      <c r="D12" s="1" t="s">
        <v>191</v>
      </c>
      <c r="E12" s="1" t="s">
        <v>192</v>
      </c>
      <c r="F12" s="1">
        <v>1</v>
      </c>
      <c r="H12">
        <f t="shared" si="0"/>
        <v>0</v>
      </c>
      <c r="N12" s="12">
        <v>20.11</v>
      </c>
      <c r="P12" s="12">
        <f t="shared" si="1"/>
        <v>18.571584999999999</v>
      </c>
    </row>
    <row r="13" spans="1:16" ht="68.25" customHeight="1" x14ac:dyDescent="0.25">
      <c r="A13" s="1" t="s">
        <v>46</v>
      </c>
      <c r="B13" s="2" t="s">
        <v>137</v>
      </c>
      <c r="D13" s="1" t="s">
        <v>191</v>
      </c>
      <c r="E13" s="1" t="s">
        <v>192</v>
      </c>
      <c r="F13" s="1">
        <v>1</v>
      </c>
      <c r="H13">
        <f t="shared" si="0"/>
        <v>0</v>
      </c>
      <c r="N13" s="12">
        <v>4.93</v>
      </c>
      <c r="O13" s="43" t="s">
        <v>246</v>
      </c>
      <c r="P13" s="12">
        <f t="shared" si="1"/>
        <v>4.5528550000000001</v>
      </c>
    </row>
    <row r="14" spans="1:16" ht="68.25" customHeight="1" x14ac:dyDescent="0.25">
      <c r="A14" s="1" t="s">
        <v>50</v>
      </c>
      <c r="B14" s="2" t="s">
        <v>141</v>
      </c>
      <c r="D14" s="1" t="s">
        <v>191</v>
      </c>
      <c r="E14" s="1" t="s">
        <v>192</v>
      </c>
      <c r="F14" s="1">
        <v>1</v>
      </c>
      <c r="H14">
        <f t="shared" si="0"/>
        <v>0</v>
      </c>
      <c r="N14" s="12"/>
      <c r="O14" s="43" t="s">
        <v>244</v>
      </c>
      <c r="P14" s="12">
        <f t="shared" si="1"/>
        <v>0</v>
      </c>
    </row>
    <row r="15" spans="1:16" ht="68.25" customHeight="1" x14ac:dyDescent="0.25">
      <c r="A15" s="1" t="s">
        <v>52</v>
      </c>
      <c r="B15" s="2" t="s">
        <v>143</v>
      </c>
      <c r="D15" s="1" t="s">
        <v>191</v>
      </c>
      <c r="E15" s="1" t="s">
        <v>192</v>
      </c>
      <c r="F15" s="1">
        <v>1</v>
      </c>
      <c r="H15">
        <f t="shared" si="0"/>
        <v>0</v>
      </c>
      <c r="N15" s="12">
        <v>21.23</v>
      </c>
      <c r="P15" s="12">
        <f t="shared" si="1"/>
        <v>19.605905</v>
      </c>
    </row>
    <row r="16" spans="1:16" ht="68.25" customHeight="1" x14ac:dyDescent="0.25">
      <c r="A16" s="1" t="s">
        <v>53</v>
      </c>
      <c r="B16" s="2" t="s">
        <v>144</v>
      </c>
      <c r="D16" s="1" t="s">
        <v>191</v>
      </c>
      <c r="E16" s="1" t="s">
        <v>192</v>
      </c>
      <c r="F16" s="1">
        <v>1</v>
      </c>
      <c r="H16">
        <f t="shared" si="0"/>
        <v>0</v>
      </c>
      <c r="N16" s="12">
        <v>3.81</v>
      </c>
      <c r="O16" s="43" t="s">
        <v>246</v>
      </c>
      <c r="P16" s="12">
        <f t="shared" si="1"/>
        <v>3.518535</v>
      </c>
    </row>
    <row r="17" spans="1:16" ht="68.25" customHeight="1" x14ac:dyDescent="0.25">
      <c r="A17" s="1" t="s">
        <v>54</v>
      </c>
      <c r="B17" s="2" t="s">
        <v>145</v>
      </c>
      <c r="D17" s="1" t="s">
        <v>191</v>
      </c>
      <c r="E17" s="1" t="s">
        <v>192</v>
      </c>
      <c r="F17" s="1">
        <v>1</v>
      </c>
      <c r="H17">
        <f t="shared" si="0"/>
        <v>0</v>
      </c>
      <c r="N17" s="12"/>
      <c r="O17" s="43" t="s">
        <v>245</v>
      </c>
      <c r="P17" s="12">
        <f t="shared" si="1"/>
        <v>0</v>
      </c>
    </row>
    <row r="18" spans="1:16" s="6" customFormat="1" ht="68.25" customHeight="1" x14ac:dyDescent="0.25">
      <c r="A18" s="4" t="s">
        <v>55</v>
      </c>
      <c r="B18" s="5" t="s">
        <v>146</v>
      </c>
      <c r="D18" s="4" t="s">
        <v>191</v>
      </c>
      <c r="E18" s="4" t="s">
        <v>192</v>
      </c>
      <c r="F18" s="4">
        <v>1</v>
      </c>
      <c r="H18">
        <f t="shared" si="0"/>
        <v>0</v>
      </c>
      <c r="N18" s="42"/>
      <c r="P18" s="12">
        <f t="shared" si="1"/>
        <v>0</v>
      </c>
    </row>
    <row r="19" spans="1:16" s="6" customFormat="1" ht="68.25" customHeight="1" x14ac:dyDescent="0.25">
      <c r="A19" s="4" t="s">
        <v>57</v>
      </c>
      <c r="B19" s="5" t="s">
        <v>148</v>
      </c>
      <c r="D19" s="4" t="s">
        <v>191</v>
      </c>
      <c r="E19" s="4" t="s">
        <v>192</v>
      </c>
      <c r="F19" s="4">
        <v>1</v>
      </c>
      <c r="H19">
        <f t="shared" si="0"/>
        <v>0</v>
      </c>
      <c r="N19" s="42"/>
      <c r="P19" s="12">
        <f t="shared" si="1"/>
        <v>0</v>
      </c>
    </row>
    <row r="20" spans="1:16" ht="68.25" customHeight="1" x14ac:dyDescent="0.25">
      <c r="A20" s="1" t="s">
        <v>62</v>
      </c>
      <c r="B20" s="2" t="s">
        <v>153</v>
      </c>
      <c r="D20" s="1" t="s">
        <v>191</v>
      </c>
      <c r="E20" s="1" t="s">
        <v>192</v>
      </c>
      <c r="F20" s="1">
        <v>1</v>
      </c>
      <c r="H20">
        <f t="shared" si="0"/>
        <v>0</v>
      </c>
      <c r="N20" s="12">
        <v>17.809999999999999</v>
      </c>
      <c r="P20" s="12">
        <f t="shared" si="1"/>
        <v>16.447534999999998</v>
      </c>
    </row>
    <row r="21" spans="1:16" ht="68.25" customHeight="1" x14ac:dyDescent="0.25">
      <c r="A21" s="1" t="s">
        <v>67</v>
      </c>
      <c r="B21" s="2" t="s">
        <v>158</v>
      </c>
      <c r="D21" s="1" t="s">
        <v>191</v>
      </c>
      <c r="E21" s="1" t="s">
        <v>192</v>
      </c>
      <c r="F21" s="1">
        <v>1</v>
      </c>
      <c r="H21">
        <f t="shared" si="0"/>
        <v>0</v>
      </c>
      <c r="N21" s="12">
        <v>17.82</v>
      </c>
      <c r="P21" s="12">
        <f t="shared" si="1"/>
        <v>16.456769999999999</v>
      </c>
    </row>
    <row r="22" spans="1:16" ht="68.25" customHeight="1" x14ac:dyDescent="0.25">
      <c r="A22" s="1" t="s">
        <v>68</v>
      </c>
      <c r="B22" s="2" t="s">
        <v>159</v>
      </c>
      <c r="D22" s="1" t="s">
        <v>191</v>
      </c>
      <c r="E22" s="1" t="s">
        <v>192</v>
      </c>
      <c r="F22" s="1">
        <v>1</v>
      </c>
      <c r="H22">
        <f t="shared" si="0"/>
        <v>0</v>
      </c>
      <c r="N22" s="12"/>
      <c r="O22" s="43" t="s">
        <v>241</v>
      </c>
      <c r="P22" s="12">
        <f t="shared" si="1"/>
        <v>0</v>
      </c>
    </row>
    <row r="23" spans="1:16" ht="68.25" customHeight="1" x14ac:dyDescent="0.25">
      <c r="A23" s="1" t="s">
        <v>85</v>
      </c>
      <c r="B23" s="2" t="s">
        <v>176</v>
      </c>
      <c r="D23" s="1" t="s">
        <v>191</v>
      </c>
      <c r="E23" s="1" t="s">
        <v>192</v>
      </c>
      <c r="F23" s="1">
        <v>54</v>
      </c>
      <c r="H23">
        <f t="shared" si="0"/>
        <v>0</v>
      </c>
      <c r="N23" s="12">
        <v>682.35</v>
      </c>
      <c r="O23" s="43" t="s">
        <v>243</v>
      </c>
      <c r="P23" s="12">
        <f t="shared" si="1"/>
        <v>630.15022499999998</v>
      </c>
    </row>
    <row r="24" spans="1:16" ht="68.25" customHeight="1" x14ac:dyDescent="0.25">
      <c r="A24" s="1" t="s">
        <v>87</v>
      </c>
      <c r="B24" s="2" t="s">
        <v>178</v>
      </c>
      <c r="D24" s="1" t="s">
        <v>191</v>
      </c>
      <c r="E24" s="1" t="s">
        <v>192</v>
      </c>
      <c r="F24" s="1">
        <v>82</v>
      </c>
      <c r="H24">
        <f t="shared" si="0"/>
        <v>0</v>
      </c>
      <c r="N24" s="12">
        <v>246</v>
      </c>
      <c r="O24" s="43" t="s">
        <v>242</v>
      </c>
      <c r="P24" s="12">
        <f t="shared" si="1"/>
        <v>227.18099999999998</v>
      </c>
    </row>
    <row r="25" spans="1:16" ht="68.25" customHeight="1" x14ac:dyDescent="0.25">
      <c r="A25" s="1" t="s">
        <v>93</v>
      </c>
      <c r="B25" s="2" t="s">
        <v>184</v>
      </c>
      <c r="D25" s="1" t="s">
        <v>191</v>
      </c>
      <c r="E25" s="1" t="s">
        <v>192</v>
      </c>
      <c r="F25" s="1">
        <v>28</v>
      </c>
      <c r="H25">
        <f t="shared" si="0"/>
        <v>0</v>
      </c>
      <c r="N25" s="12">
        <v>130.5</v>
      </c>
      <c r="O25" s="43" t="s">
        <v>243</v>
      </c>
      <c r="P25" s="12">
        <f t="shared" si="1"/>
        <v>120.51675</v>
      </c>
    </row>
    <row r="26" spans="1:16" ht="68.25" customHeight="1" x14ac:dyDescent="0.25">
      <c r="A26" s="1" t="s">
        <v>95</v>
      </c>
      <c r="B26" s="2" t="s">
        <v>186</v>
      </c>
      <c r="D26" s="1" t="s">
        <v>191</v>
      </c>
      <c r="E26" s="1" t="s">
        <v>192</v>
      </c>
      <c r="F26" s="1">
        <v>2</v>
      </c>
      <c r="H26">
        <f t="shared" si="0"/>
        <v>0</v>
      </c>
      <c r="N26" s="12">
        <v>6</v>
      </c>
      <c r="O26" s="43" t="s">
        <v>242</v>
      </c>
      <c r="P26" s="12">
        <f t="shared" si="1"/>
        <v>5.5410000000000004</v>
      </c>
    </row>
    <row r="27" spans="1:16" ht="68.25" customHeight="1" x14ac:dyDescent="0.25">
      <c r="A27" s="1" t="s">
        <v>96</v>
      </c>
      <c r="B27" s="2" t="s">
        <v>187</v>
      </c>
      <c r="D27" s="1" t="s">
        <v>191</v>
      </c>
      <c r="E27" s="1" t="s">
        <v>192</v>
      </c>
      <c r="F27" s="1">
        <v>2</v>
      </c>
      <c r="H27">
        <f t="shared" si="0"/>
        <v>0</v>
      </c>
      <c r="N27" s="12">
        <v>6</v>
      </c>
      <c r="P27" s="12">
        <f t="shared" si="1"/>
        <v>5.5410000000000004</v>
      </c>
    </row>
    <row r="28" spans="1:16" x14ac:dyDescent="0.25">
      <c r="P28" s="12">
        <f>SUM(P2:P27)</f>
        <v>1299.7985449999999</v>
      </c>
    </row>
  </sheetData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3" name="Check Box 2">
              <controlPr defaultSize="0" autoFill="0" autoLine="0" autoPict="0">
                <anchor moveWithCells="1">
                  <from>
                    <xdr:col>12</xdr:col>
                    <xdr:colOff>247650</xdr:colOff>
                    <xdr:row>1</xdr:row>
                    <xdr:rowOff>381000</xdr:rowOff>
                  </from>
                  <to>
                    <xdr:col>12</xdr:col>
                    <xdr:colOff>495300</xdr:colOff>
                    <xdr:row>1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4" name="Check Box 3">
              <controlPr defaultSize="0" autoFill="0" autoLine="0" autoPict="0">
                <anchor moveWithCells="1">
                  <from>
                    <xdr:col>12</xdr:col>
                    <xdr:colOff>247650</xdr:colOff>
                    <xdr:row>2</xdr:row>
                    <xdr:rowOff>381000</xdr:rowOff>
                  </from>
                  <to>
                    <xdr:col>12</xdr:col>
                    <xdr:colOff>495300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Check Box 4">
              <controlPr defaultSize="0" autoFill="0" autoLine="0" autoPict="0">
                <anchor moveWithCells="1">
                  <from>
                    <xdr:col>12</xdr:col>
                    <xdr:colOff>247650</xdr:colOff>
                    <xdr:row>3</xdr:row>
                    <xdr:rowOff>381000</xdr:rowOff>
                  </from>
                  <to>
                    <xdr:col>12</xdr:col>
                    <xdr:colOff>495300</xdr:colOff>
                    <xdr:row>3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Check Box 5">
              <controlPr defaultSize="0" autoFill="0" autoLine="0" autoPict="0">
                <anchor moveWithCells="1">
                  <from>
                    <xdr:col>12</xdr:col>
                    <xdr:colOff>247650</xdr:colOff>
                    <xdr:row>4</xdr:row>
                    <xdr:rowOff>381000</xdr:rowOff>
                  </from>
                  <to>
                    <xdr:col>12</xdr:col>
                    <xdr:colOff>495300</xdr:colOff>
                    <xdr:row>4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7" name="Check Box 6">
              <controlPr defaultSize="0" autoFill="0" autoLine="0" autoPict="0">
                <anchor moveWithCells="1">
                  <from>
                    <xdr:col>12</xdr:col>
                    <xdr:colOff>247650</xdr:colOff>
                    <xdr:row>5</xdr:row>
                    <xdr:rowOff>381000</xdr:rowOff>
                  </from>
                  <to>
                    <xdr:col>12</xdr:col>
                    <xdr:colOff>495300</xdr:colOff>
                    <xdr:row>5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8" name="Check Box 7">
              <controlPr defaultSize="0" autoFill="0" autoLine="0" autoPict="0">
                <anchor moveWithCells="1">
                  <from>
                    <xdr:col>12</xdr:col>
                    <xdr:colOff>247650</xdr:colOff>
                    <xdr:row>6</xdr:row>
                    <xdr:rowOff>381000</xdr:rowOff>
                  </from>
                  <to>
                    <xdr:col>12</xdr:col>
                    <xdr:colOff>495300</xdr:colOff>
                    <xdr:row>6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9" name="Check Box 8">
              <controlPr defaultSize="0" autoFill="0" autoLine="0" autoPict="0">
                <anchor moveWithCells="1">
                  <from>
                    <xdr:col>12</xdr:col>
                    <xdr:colOff>247650</xdr:colOff>
                    <xdr:row>7</xdr:row>
                    <xdr:rowOff>381000</xdr:rowOff>
                  </from>
                  <to>
                    <xdr:col>12</xdr:col>
                    <xdr:colOff>495300</xdr:colOff>
                    <xdr:row>7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0" name="Check Box 9">
              <controlPr defaultSize="0" autoFill="0" autoLine="0" autoPict="0">
                <anchor moveWithCells="1">
                  <from>
                    <xdr:col>12</xdr:col>
                    <xdr:colOff>247650</xdr:colOff>
                    <xdr:row>8</xdr:row>
                    <xdr:rowOff>381000</xdr:rowOff>
                  </from>
                  <to>
                    <xdr:col>12</xdr:col>
                    <xdr:colOff>495300</xdr:colOff>
                    <xdr:row>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1" name="Check Box 10">
              <controlPr defaultSize="0" autoFill="0" autoLine="0" autoPict="0">
                <anchor moveWithCells="1">
                  <from>
                    <xdr:col>12</xdr:col>
                    <xdr:colOff>247650</xdr:colOff>
                    <xdr:row>9</xdr:row>
                    <xdr:rowOff>381000</xdr:rowOff>
                  </from>
                  <to>
                    <xdr:col>12</xdr:col>
                    <xdr:colOff>495300</xdr:colOff>
                    <xdr:row>9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2" name="Check Box 11">
              <controlPr defaultSize="0" autoFill="0" autoLine="0" autoPict="0">
                <anchor moveWithCells="1">
                  <from>
                    <xdr:col>12</xdr:col>
                    <xdr:colOff>247650</xdr:colOff>
                    <xdr:row>10</xdr:row>
                    <xdr:rowOff>381000</xdr:rowOff>
                  </from>
                  <to>
                    <xdr:col>12</xdr:col>
                    <xdr:colOff>495300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3" name="Check Box 12">
              <controlPr defaultSize="0" autoFill="0" autoLine="0" autoPict="0">
                <anchor moveWithCells="1">
                  <from>
                    <xdr:col>12</xdr:col>
                    <xdr:colOff>247650</xdr:colOff>
                    <xdr:row>11</xdr:row>
                    <xdr:rowOff>381000</xdr:rowOff>
                  </from>
                  <to>
                    <xdr:col>12</xdr:col>
                    <xdr:colOff>495300</xdr:colOff>
                    <xdr:row>11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4" name="Check Box 13">
              <controlPr defaultSize="0" autoFill="0" autoLine="0" autoPict="0">
                <anchor moveWithCells="1">
                  <from>
                    <xdr:col>12</xdr:col>
                    <xdr:colOff>247650</xdr:colOff>
                    <xdr:row>12</xdr:row>
                    <xdr:rowOff>390525</xdr:rowOff>
                  </from>
                  <to>
                    <xdr:col>12</xdr:col>
                    <xdr:colOff>495300</xdr:colOff>
                    <xdr:row>12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5" name="Check Box 15">
              <controlPr defaultSize="0" autoFill="0" autoLine="0" autoPict="0">
                <anchor moveWithCells="1">
                  <from>
                    <xdr:col>12</xdr:col>
                    <xdr:colOff>247650</xdr:colOff>
                    <xdr:row>13</xdr:row>
                    <xdr:rowOff>381000</xdr:rowOff>
                  </from>
                  <to>
                    <xdr:col>12</xdr:col>
                    <xdr:colOff>495300</xdr:colOff>
                    <xdr:row>13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6" name="Check Box 16">
              <controlPr defaultSize="0" autoFill="0" autoLine="0" autoPict="0">
                <anchor moveWithCells="1">
                  <from>
                    <xdr:col>12</xdr:col>
                    <xdr:colOff>247650</xdr:colOff>
                    <xdr:row>14</xdr:row>
                    <xdr:rowOff>381000</xdr:rowOff>
                  </from>
                  <to>
                    <xdr:col>12</xdr:col>
                    <xdr:colOff>495300</xdr:colOff>
                    <xdr:row>14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" name="Check Box 17">
              <controlPr defaultSize="0" autoFill="0" autoLine="0" autoPict="0">
                <anchor moveWithCells="1">
                  <from>
                    <xdr:col>12</xdr:col>
                    <xdr:colOff>247650</xdr:colOff>
                    <xdr:row>15</xdr:row>
                    <xdr:rowOff>381000</xdr:rowOff>
                  </from>
                  <to>
                    <xdr:col>12</xdr:col>
                    <xdr:colOff>495300</xdr:colOff>
                    <xdr:row>15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8" name="Check Box 18">
              <controlPr defaultSize="0" autoFill="0" autoLine="0" autoPict="0">
                <anchor moveWithCells="1">
                  <from>
                    <xdr:col>12</xdr:col>
                    <xdr:colOff>247650</xdr:colOff>
                    <xdr:row>16</xdr:row>
                    <xdr:rowOff>381000</xdr:rowOff>
                  </from>
                  <to>
                    <xdr:col>12</xdr:col>
                    <xdr:colOff>495300</xdr:colOff>
                    <xdr:row>16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9" name="Check Box 19">
              <controlPr defaultSize="0" autoFill="0" autoLine="0" autoPict="0">
                <anchor moveWithCells="1">
                  <from>
                    <xdr:col>12</xdr:col>
                    <xdr:colOff>247650</xdr:colOff>
                    <xdr:row>19</xdr:row>
                    <xdr:rowOff>381000</xdr:rowOff>
                  </from>
                  <to>
                    <xdr:col>12</xdr:col>
                    <xdr:colOff>495300</xdr:colOff>
                    <xdr:row>19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0" name="Check Box 20">
              <controlPr defaultSize="0" autoFill="0" autoLine="0" autoPict="0">
                <anchor moveWithCells="1">
                  <from>
                    <xdr:col>12</xdr:col>
                    <xdr:colOff>247650</xdr:colOff>
                    <xdr:row>20</xdr:row>
                    <xdr:rowOff>381000</xdr:rowOff>
                  </from>
                  <to>
                    <xdr:col>12</xdr:col>
                    <xdr:colOff>495300</xdr:colOff>
                    <xdr:row>20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1" name="Check Box 21">
              <controlPr defaultSize="0" autoFill="0" autoLine="0" autoPict="0">
                <anchor moveWithCells="1">
                  <from>
                    <xdr:col>12</xdr:col>
                    <xdr:colOff>247650</xdr:colOff>
                    <xdr:row>21</xdr:row>
                    <xdr:rowOff>381000</xdr:rowOff>
                  </from>
                  <to>
                    <xdr:col>12</xdr:col>
                    <xdr:colOff>495300</xdr:colOff>
                    <xdr:row>21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2" name="Check Box 22">
              <controlPr defaultSize="0" autoFill="0" autoLine="0" autoPict="0">
                <anchor moveWithCells="1">
                  <from>
                    <xdr:col>12</xdr:col>
                    <xdr:colOff>247650</xdr:colOff>
                    <xdr:row>22</xdr:row>
                    <xdr:rowOff>381000</xdr:rowOff>
                  </from>
                  <to>
                    <xdr:col>12</xdr:col>
                    <xdr:colOff>495300</xdr:colOff>
                    <xdr:row>22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3" name="Check Box 23">
              <controlPr defaultSize="0" autoFill="0" autoLine="0" autoPict="0">
                <anchor moveWithCells="1">
                  <from>
                    <xdr:col>12</xdr:col>
                    <xdr:colOff>247650</xdr:colOff>
                    <xdr:row>23</xdr:row>
                    <xdr:rowOff>381000</xdr:rowOff>
                  </from>
                  <to>
                    <xdr:col>12</xdr:col>
                    <xdr:colOff>495300</xdr:colOff>
                    <xdr:row>23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4" name="Check Box 24">
              <controlPr defaultSize="0" autoFill="0" autoLine="0" autoPict="0">
                <anchor moveWithCells="1">
                  <from>
                    <xdr:col>12</xdr:col>
                    <xdr:colOff>247650</xdr:colOff>
                    <xdr:row>24</xdr:row>
                    <xdr:rowOff>381000</xdr:rowOff>
                  </from>
                  <to>
                    <xdr:col>12</xdr:col>
                    <xdr:colOff>495300</xdr:colOff>
                    <xdr:row>24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5" name="Check Box 25">
              <controlPr defaultSize="0" autoFill="0" autoLine="0" autoPict="0">
                <anchor moveWithCells="1">
                  <from>
                    <xdr:col>12</xdr:col>
                    <xdr:colOff>247650</xdr:colOff>
                    <xdr:row>25</xdr:row>
                    <xdr:rowOff>381000</xdr:rowOff>
                  </from>
                  <to>
                    <xdr:col>12</xdr:col>
                    <xdr:colOff>495300</xdr:colOff>
                    <xdr:row>25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6" name="Check Box 26">
              <controlPr defaultSize="0" autoFill="0" autoLine="0" autoPict="0">
                <anchor moveWithCells="1">
                  <from>
                    <xdr:col>12</xdr:col>
                    <xdr:colOff>247650</xdr:colOff>
                    <xdr:row>26</xdr:row>
                    <xdr:rowOff>381000</xdr:rowOff>
                  </from>
                  <to>
                    <xdr:col>12</xdr:col>
                    <xdr:colOff>495300</xdr:colOff>
                    <xdr:row>26</xdr:row>
                    <xdr:rowOff>628650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MetallPlatten - Uniwerkstatt</vt:lpstr>
      <vt:lpstr>PlastikPlatten - Uniwerkstatt</vt:lpstr>
      <vt:lpstr>3D-Druck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Nils Bade</cp:lastModifiedBy>
  <dcterms:modified xsi:type="dcterms:W3CDTF">2023-12-05T15:09:40Z</dcterms:modified>
</cp:coreProperties>
</file>