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oil moisture unit\Kicad\Capacitive soil moisture sensor v1.1\"/>
    </mc:Choice>
  </mc:AlternateContent>
  <xr:revisionPtr revIDLastSave="0" documentId="10_ncr:8100000_{A740D10A-2030-4F53-B2DB-D01220C3C3B5}" xr6:coauthVersionLast="32" xr6:coauthVersionMax="32" xr10:uidLastSave="{00000000-0000-0000-0000-000000000000}"/>
  <bookViews>
    <workbookView xWindow="0" yWindow="0" windowWidth="28800" windowHeight="12225" activeTab="1" xr2:uid="{96195079-EFA3-42CB-AD49-19801207AA57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5" i="2"/>
  <c r="D7" i="2"/>
  <c r="D9" i="2"/>
  <c r="B6" i="2"/>
  <c r="B8" i="2" s="1"/>
  <c r="B9" i="2" s="1"/>
  <c r="B4" i="2"/>
  <c r="D6" i="2" l="1"/>
  <c r="D4" i="2" s="1"/>
  <c r="L10" i="1"/>
  <c r="L9" i="1"/>
  <c r="L8" i="1"/>
  <c r="G17" i="1" l="1"/>
  <c r="G9" i="1"/>
  <c r="G8" i="1" l="1"/>
  <c r="G10" i="1" s="1"/>
  <c r="G12" i="1" s="1"/>
  <c r="G14" i="1" s="1"/>
  <c r="G15" i="1" s="1"/>
  <c r="B9" i="1"/>
  <c r="B11" i="1" s="1"/>
</calcChain>
</file>

<file path=xl/sharedStrings.xml><?xml version="1.0" encoding="utf-8"?>
<sst xmlns="http://schemas.openxmlformats.org/spreadsheetml/2006/main" count="42" uniqueCount="38">
  <si>
    <t>I2c sensor</t>
  </si>
  <si>
    <t>Atmega328p</t>
  </si>
  <si>
    <t>Battery</t>
  </si>
  <si>
    <t>Container</t>
  </si>
  <si>
    <t>7 Segment Display and IC</t>
  </si>
  <si>
    <t>Total</t>
  </si>
  <si>
    <t>Battery Life Calculation</t>
  </si>
  <si>
    <t>Atmega</t>
  </si>
  <si>
    <t>LCD</t>
  </si>
  <si>
    <t>Sensor</t>
  </si>
  <si>
    <t>FS</t>
  </si>
  <si>
    <t>mA</t>
  </si>
  <si>
    <t>Time On</t>
  </si>
  <si>
    <t>Amp hours</t>
  </si>
  <si>
    <t>mAh</t>
  </si>
  <si>
    <t>Battery Life</t>
  </si>
  <si>
    <t>Number of Readings</t>
  </si>
  <si>
    <t>Readings per day</t>
  </si>
  <si>
    <t>Capacity in days</t>
  </si>
  <si>
    <t>Battery life in years</t>
  </si>
  <si>
    <t>hr</t>
  </si>
  <si>
    <t>Power draw</t>
  </si>
  <si>
    <t>Profit</t>
  </si>
  <si>
    <t>SP</t>
  </si>
  <si>
    <t>Pcb</t>
  </si>
  <si>
    <t>Misc</t>
  </si>
  <si>
    <t>Soil Moisture Sensor 20 Mhz</t>
  </si>
  <si>
    <t>Soil moisture sensor 100mhz</t>
  </si>
  <si>
    <t>Colpitts oscillator</t>
  </si>
  <si>
    <t>Frequency</t>
  </si>
  <si>
    <t>Hz</t>
  </si>
  <si>
    <t>Inductance</t>
  </si>
  <si>
    <t>H</t>
  </si>
  <si>
    <t>Ct</t>
  </si>
  <si>
    <t>F</t>
  </si>
  <si>
    <t>C1</t>
  </si>
  <si>
    <t>k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</si>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</sst>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1FEF-15A4-494F-85AA-1B48DA0EEBDE}">
  <dimension ref="A1:L17"/>
  <sheetViews>
    <sheetView workbookViewId="0">
      <selection activeCell="E10" sqref="E10:E11"/>
    </sheetView>
  </sheetViews>
  <sheetFormatPr defaultRowHeight="15" x14ac:dyDescent="0.25"/>
  <cols>
    <col min="1" max="1" width="33.28515625" customWidth="1"/>
    <col min="6" max="6" width="21.7109375" customWidth="1"/>
  </cols>
  <sheetData>
    <row r="1" spans="1:12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0</v>
      </c>
      <c r="B2">
        <v>1200</v>
      </c>
      <c r="F2" s="2" t="s">
        <v>6</v>
      </c>
      <c r="G2" s="2"/>
    </row>
    <row r="3" spans="1:12" x14ac:dyDescent="0.25">
      <c r="A3" t="s">
        <v>1</v>
      </c>
      <c r="B3">
        <v>54</v>
      </c>
      <c r="F3" t="s">
        <v>7</v>
      </c>
      <c r="G3">
        <v>1</v>
      </c>
    </row>
    <row r="4" spans="1:12" x14ac:dyDescent="0.25">
      <c r="A4" t="s">
        <v>4</v>
      </c>
      <c r="B4">
        <v>30</v>
      </c>
      <c r="F4" t="s">
        <v>8</v>
      </c>
      <c r="G4">
        <v>30</v>
      </c>
    </row>
    <row r="5" spans="1:12" x14ac:dyDescent="0.25">
      <c r="A5" t="s">
        <v>2</v>
      </c>
      <c r="F5" t="s">
        <v>9</v>
      </c>
      <c r="G5">
        <v>11</v>
      </c>
    </row>
    <row r="6" spans="1:12" x14ac:dyDescent="0.25">
      <c r="A6" t="s">
        <v>3</v>
      </c>
      <c r="B6">
        <v>50</v>
      </c>
      <c r="F6" t="s">
        <v>10</v>
      </c>
      <c r="G6">
        <v>20</v>
      </c>
    </row>
    <row r="7" spans="1:12" x14ac:dyDescent="0.25">
      <c r="A7" t="s">
        <v>24</v>
      </c>
      <c r="B7">
        <v>150</v>
      </c>
    </row>
    <row r="8" spans="1:12" x14ac:dyDescent="0.25">
      <c r="A8" t="s">
        <v>25</v>
      </c>
      <c r="B8">
        <v>50</v>
      </c>
      <c r="F8" t="s">
        <v>5</v>
      </c>
      <c r="G8">
        <f>SUM(G3:G6)</f>
        <v>62</v>
      </c>
      <c r="H8" t="s">
        <v>11</v>
      </c>
      <c r="L8">
        <f>10*3600</f>
        <v>36000</v>
      </c>
    </row>
    <row r="9" spans="1:12" x14ac:dyDescent="0.25">
      <c r="A9" t="s">
        <v>5</v>
      </c>
      <c r="B9">
        <f>SUM(B2:B8)</f>
        <v>1534</v>
      </c>
      <c r="F9" t="s">
        <v>12</v>
      </c>
      <c r="G9">
        <f>10/3600</f>
        <v>2.7777777777777779E-3</v>
      </c>
      <c r="H9" t="s">
        <v>20</v>
      </c>
      <c r="L9">
        <f>L8/20</f>
        <v>1800</v>
      </c>
    </row>
    <row r="10" spans="1:12" x14ac:dyDescent="0.25">
      <c r="A10" t="s">
        <v>22</v>
      </c>
      <c r="B10">
        <v>500</v>
      </c>
      <c r="F10" t="s">
        <v>13</v>
      </c>
      <c r="G10">
        <f>G8*G9</f>
        <v>0.17222222222222222</v>
      </c>
      <c r="H10" t="s">
        <v>14</v>
      </c>
      <c r="L10">
        <f>L9/3</f>
        <v>600</v>
      </c>
    </row>
    <row r="11" spans="1:12" x14ac:dyDescent="0.25">
      <c r="A11" t="s">
        <v>23</v>
      </c>
      <c r="B11" s="1">
        <f>B9+B10</f>
        <v>2034</v>
      </c>
      <c r="F11" t="s">
        <v>15</v>
      </c>
      <c r="G11">
        <v>1000</v>
      </c>
      <c r="H11" t="s">
        <v>14</v>
      </c>
    </row>
    <row r="12" spans="1:12" x14ac:dyDescent="0.25">
      <c r="F12" t="s">
        <v>16</v>
      </c>
      <c r="G12">
        <f>G11/G10</f>
        <v>5806.4516129032254</v>
      </c>
    </row>
    <row r="13" spans="1:12" x14ac:dyDescent="0.25">
      <c r="F13" t="s">
        <v>17</v>
      </c>
      <c r="G13">
        <v>3</v>
      </c>
    </row>
    <row r="14" spans="1:12" x14ac:dyDescent="0.25">
      <c r="F14" t="s">
        <v>18</v>
      </c>
      <c r="G14">
        <f>G12/G13</f>
        <v>1935.4838709677417</v>
      </c>
    </row>
    <row r="15" spans="1:12" x14ac:dyDescent="0.25">
      <c r="F15" t="s">
        <v>19</v>
      </c>
      <c r="G15" s="1">
        <f>G14/365</f>
        <v>5.3026955368979225</v>
      </c>
    </row>
    <row r="17" spans="6:7" x14ac:dyDescent="0.25">
      <c r="F17" t="s">
        <v>21</v>
      </c>
      <c r="G17">
        <f>1.5*G8</f>
        <v>93</v>
      </c>
    </row>
  </sheetData>
  <mergeCells count="2">
    <mergeCell ref="F2:G2"/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4769-1927-4550-BE62-AD77231F7442}">
  <dimension ref="A1:P9"/>
  <sheetViews>
    <sheetView tabSelected="1" workbookViewId="0">
      <selection activeCell="B7" sqref="B7"/>
    </sheetView>
  </sheetViews>
  <sheetFormatPr defaultRowHeight="15" x14ac:dyDescent="0.25"/>
  <cols>
    <col min="1" max="1" width="19.7109375" customWidth="1"/>
  </cols>
  <sheetData>
    <row r="1" spans="1:16" ht="15.75" thickBot="1" x14ac:dyDescent="0.3">
      <c r="A1" s="3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3" spans="1:16" x14ac:dyDescent="0.25">
      <c r="A3" t="s">
        <v>28</v>
      </c>
    </row>
    <row r="4" spans="1:16" x14ac:dyDescent="0.25">
      <c r="A4" t="s">
        <v>29</v>
      </c>
      <c r="B4">
        <f>POWER(10,8)</f>
        <v>100000000</v>
      </c>
      <c r="C4" t="s">
        <v>30</v>
      </c>
      <c r="D4">
        <f>1/(2*3.1415*POWER(D5*D6,0.5))</f>
        <v>191953744.75744939</v>
      </c>
    </row>
    <row r="5" spans="1:16" x14ac:dyDescent="0.25">
      <c r="A5" t="s">
        <v>31</v>
      </c>
      <c r="B5">
        <f>100*POWER(10,-9)</f>
        <v>1.0000000000000001E-7</v>
      </c>
      <c r="C5" t="s">
        <v>32</v>
      </c>
      <c r="D5" s="6">
        <v>9.9999999999999995E-8</v>
      </c>
    </row>
    <row r="6" spans="1:16" x14ac:dyDescent="0.25">
      <c r="A6" t="s">
        <v>33</v>
      </c>
      <c r="B6">
        <f>1/(4*9.869*B5*POWER(B4,2))</f>
        <v>2.5331847198297699E-11</v>
      </c>
      <c r="C6" t="s">
        <v>34</v>
      </c>
      <c r="D6">
        <f>D7*D9/(D7+D9)</f>
        <v>6.8749999999999989E-12</v>
      </c>
    </row>
    <row r="7" spans="1:16" x14ac:dyDescent="0.25">
      <c r="A7" t="s">
        <v>35</v>
      </c>
      <c r="B7">
        <f>33*POWER(10,-12)</f>
        <v>3.3000000000000002E-11</v>
      </c>
      <c r="C7" t="s">
        <v>34</v>
      </c>
      <c r="D7">
        <f>22*POWER(10,-12)</f>
        <v>2.1999999999999998E-11</v>
      </c>
    </row>
    <row r="8" spans="1:16" x14ac:dyDescent="0.25">
      <c r="A8" t="s">
        <v>36</v>
      </c>
      <c r="B8">
        <f>B6/(B7-B6)</f>
        <v>3.3035136170831283</v>
      </c>
    </row>
    <row r="9" spans="1:16" x14ac:dyDescent="0.25">
      <c r="A9" t="s">
        <v>37</v>
      </c>
      <c r="B9">
        <f>B7*B8</f>
        <v>1.0901594936374324E-10</v>
      </c>
      <c r="C9" t="s">
        <v>34</v>
      </c>
      <c r="D9">
        <f>10*POWER(10,-12)</f>
        <v>9.9999999999999994E-12</v>
      </c>
    </row>
  </sheetData>
  <mergeCells count="1">
    <mergeCell ref="A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2018-05-25T02:46:59Z</dcterms:created>
  <dcterms:modified xsi:type="dcterms:W3CDTF">2018-05-30T16:23:41Z</dcterms:modified>
</cp:coreProperties>
</file>