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13_ncr:1_{CF2C1A5E-A825-44F0-BD2B-553E7C2EDBA9}" xr6:coauthVersionLast="32" xr6:coauthVersionMax="32" xr10:uidLastSave="{00000000-0000-0000-0000-000000000000}"/>
  <bookViews>
    <workbookView xWindow="0" yWindow="0" windowWidth="19200" windowHeight="7100" xr2:uid="{DC1B3FA5-89C4-2F47-A58A-5B3CC906A177}"/>
  </bookViews>
  <sheets>
    <sheet name="Blat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11" i="1"/>
  <c r="G56" i="1"/>
  <c r="G57" i="1"/>
  <c r="G58" i="1"/>
  <c r="G60" i="1"/>
  <c r="N54" i="1" s="1"/>
  <c r="G10" i="1" s="1"/>
  <c r="G61" i="1"/>
  <c r="G62" i="1"/>
  <c r="G64" i="1"/>
  <c r="G65" i="1"/>
  <c r="G55" i="1"/>
  <c r="G59" i="1"/>
  <c r="G63" i="1"/>
  <c r="Q54" i="1" s="1"/>
  <c r="J10" i="1" s="1"/>
  <c r="F54" i="1"/>
  <c r="F55" i="1"/>
  <c r="F56" i="1"/>
  <c r="F57" i="1"/>
  <c r="F58" i="1"/>
  <c r="F59" i="1"/>
  <c r="F60" i="1"/>
  <c r="F61" i="1"/>
  <c r="O54" i="1" s="1"/>
  <c r="H10" i="1" s="1"/>
  <c r="F62" i="1"/>
  <c r="F63" i="1"/>
  <c r="F64" i="1"/>
  <c r="F65" i="1"/>
  <c r="D29" i="1"/>
  <c r="F29" i="1"/>
  <c r="A37" i="1"/>
  <c r="A36" i="1"/>
  <c r="A29" i="1"/>
  <c r="F32" i="1" s="1"/>
  <c r="G54" i="1" s="1"/>
  <c r="A33" i="1"/>
  <c r="A30" i="1"/>
  <c r="A31" i="1"/>
  <c r="A32" i="1"/>
  <c r="A35" i="1"/>
  <c r="A38" i="1"/>
  <c r="A39" i="1"/>
  <c r="A40" i="1"/>
  <c r="L54" i="1" l="1"/>
  <c r="E10" i="1" s="1"/>
  <c r="E36" i="1"/>
  <c r="I54" i="1"/>
  <c r="B10" i="1" s="1"/>
  <c r="J54" i="1"/>
  <c r="C10" i="1" s="1"/>
  <c r="H54" i="1"/>
  <c r="A10" i="1" s="1"/>
  <c r="S54" i="1"/>
  <c r="L10" i="1" s="1"/>
  <c r="R54" i="1"/>
  <c r="K10" i="1" s="1"/>
  <c r="M54" i="1"/>
  <c r="F10" i="1" s="1"/>
  <c r="P54" i="1"/>
  <c r="I10" i="1" s="1"/>
  <c r="K54" i="1"/>
  <c r="D10" i="1" s="1"/>
</calcChain>
</file>

<file path=xl/sharedStrings.xml><?xml version="1.0" encoding="utf-8"?>
<sst xmlns="http://schemas.openxmlformats.org/spreadsheetml/2006/main" count="1" uniqueCount="1">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</sst>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/>
    <xf numFmtId="3" fontId="2" fillId="0" borderId="0" xfId="0" applyNumberFormat="1" applyFont="1"/>
    <xf numFmtId="0" fontId="2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solidFill>
                  <a:schemeClr val="tx1"/>
                </a:solidFill>
                <a:effectLst/>
              </a:rPr>
              <a:t>Spannungswerte </a:t>
            </a:r>
            <a:r>
              <a:rPr lang="de-DE" sz="1800" b="0" i="1" baseline="0">
                <a:solidFill>
                  <a:schemeClr val="tx1"/>
                </a:solidFill>
                <a:effectLst/>
              </a:rPr>
              <a:t>U</a:t>
            </a:r>
            <a:r>
              <a:rPr lang="de-DE" sz="1800" b="0" i="0" baseline="-25000">
                <a:solidFill>
                  <a:schemeClr val="tx1"/>
                </a:solidFill>
                <a:effectLst/>
              </a:rPr>
              <a:t>AB</a:t>
            </a:r>
            <a:r>
              <a:rPr lang="de-DE" sz="1800" b="0" i="0" baseline="0">
                <a:solidFill>
                  <a:schemeClr val="tx1"/>
                </a:solidFill>
                <a:effectLst/>
              </a:rPr>
              <a:t>  in Abhänigkeit von </a:t>
            </a:r>
            <a:r>
              <a:rPr lang="el-GR" sz="1800" b="0" i="0" baseline="0">
                <a:solidFill>
                  <a:schemeClr val="tx1"/>
                </a:solidFill>
                <a:effectLst/>
              </a:rPr>
              <a:t>ϑ</a:t>
            </a:r>
            <a:r>
              <a:rPr lang="de-DE" sz="1800" b="0" i="0" baseline="0">
                <a:solidFill>
                  <a:schemeClr val="tx1"/>
                </a:solidFill>
                <a:effectLst/>
              </a:rPr>
              <a:t> unter Berücksichtigung des Innenwiderstandes</a:t>
            </a:r>
            <a:endParaRPr lang="de-DE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670592961594086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Blatt1!$A$9:$L$9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xVal>
          <c:yVal>
            <c:numRef>
              <c:f>Blatt1!$A$10:$L$10</c:f>
              <c:numCache>
                <c:formatCode>General</c:formatCode>
                <c:ptCount val="12"/>
                <c:pt idx="0">
                  <c:v>9.6980678311033692</c:v>
                </c:pt>
                <c:pt idx="1">
                  <c:v>11.11405954346068</c:v>
                </c:pt>
                <c:pt idx="2">
                  <c:v>11.954189757279337</c:v>
                </c:pt>
                <c:pt idx="3">
                  <c:v>13.394219960407153</c:v>
                </c:pt>
                <c:pt idx="4">
                  <c:v>14.234109104687034</c:v>
                </c:pt>
                <c:pt idx="5">
                  <c:v>15.073898915580401</c:v>
                </c:pt>
                <c:pt idx="6">
                  <c:v>16.113569066053302</c:v>
                </c:pt>
                <c:pt idx="7">
                  <c:v>17.253119921304176</c:v>
                </c:pt>
                <c:pt idx="8">
                  <c:v>18.69255184503097</c:v>
                </c:pt>
                <c:pt idx="9">
                  <c:v>19.631865199437289</c:v>
                </c:pt>
                <c:pt idx="10">
                  <c:v>20.471060345241263</c:v>
                </c:pt>
                <c:pt idx="11">
                  <c:v>24.310158096973538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0-414B-A4F1-3211FB89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56144"/>
        <c:axId val="648453232"/>
      </c:scatterChart>
      <c:valAx>
        <c:axId val="64745614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0" i="0" baseline="0">
                    <a:solidFill>
                      <a:schemeClr val="tx1"/>
                    </a:solidFill>
                    <a:effectLst/>
                  </a:rPr>
                  <a:t>ϑ</a:t>
                </a:r>
                <a:r>
                  <a:rPr lang="de-DE" sz="1800" b="0" i="0" baseline="0">
                    <a:solidFill>
                      <a:schemeClr val="tx1"/>
                    </a:solidFill>
                    <a:effectLst/>
                  </a:rPr>
                  <a:t> in Grad Celsius</a:t>
                </a:r>
                <a:endParaRPr lang="de-DE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tx1"/>
                    </a:solidFill>
                  </a:defRPr>
                </a:pP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453232"/>
        <c:crosses val="autoZero"/>
        <c:crossBetween val="midCat"/>
      </c:valAx>
      <c:valAx>
        <c:axId val="64845323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1" baseline="0">
                    <a:solidFill>
                      <a:schemeClr val="tx1"/>
                    </a:solidFill>
                    <a:effectLst/>
                  </a:rPr>
                  <a:t>U</a:t>
                </a:r>
                <a:r>
                  <a:rPr lang="de-DE" sz="1800" b="0" i="0" baseline="-25000">
                    <a:solidFill>
                      <a:schemeClr val="tx1"/>
                    </a:solidFill>
                    <a:effectLst/>
                  </a:rPr>
                  <a:t>AB</a:t>
                </a:r>
                <a:r>
                  <a:rPr lang="de-DE" sz="1800" b="0" i="0" baseline="0">
                    <a:solidFill>
                      <a:schemeClr val="tx1"/>
                    </a:solidFill>
                    <a:effectLst/>
                  </a:rPr>
                  <a:t>  in mV </a:t>
                </a:r>
                <a:endParaRPr lang="de-DE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chemeClr val="tx1"/>
                    </a:solidFill>
                  </a:defRPr>
                </a:pPr>
                <a:endParaRPr lang="de-DE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45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12</xdr:row>
      <xdr:rowOff>171450</xdr:rowOff>
    </xdr:from>
    <xdr:to>
      <xdr:col>16</xdr:col>
      <xdr:colOff>431800</xdr:colOff>
      <xdr:row>26</xdr:row>
      <xdr:rowOff>69850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62BC250-F1FE-AB47-8146-C71218C8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A95A-9A5C-FD41-9C84-E299D33DDAA1}">
  <dimension ref="A1:S67"/>
  <sheetViews>
    <sheetView tabSelected="1" workbookViewId="0">
      <selection activeCell="L10" sqref="L10"/>
    </sheetView>
  </sheetViews>
  <sheetFormatPr baseColWidth="10" defaultRowHeight="15.5" x14ac:dyDescent="0.35"/>
  <cols>
    <col min="1" max="1" width="11.6640625" bestFit="1" customWidth="1"/>
  </cols>
  <sheetData>
    <row r="1" spans="1:12" ht="16.5" thickTop="1" thickBot="1" x14ac:dyDescent="0.4">
      <c r="A1" s="1">
        <v>25</v>
      </c>
      <c r="B1" s="2">
        <v>30</v>
      </c>
      <c r="C1" s="2">
        <v>35</v>
      </c>
      <c r="D1" s="2">
        <v>40</v>
      </c>
      <c r="E1" s="2">
        <v>45</v>
      </c>
      <c r="F1" s="2">
        <v>50</v>
      </c>
      <c r="G1" s="2">
        <v>55</v>
      </c>
      <c r="H1" s="2">
        <v>60</v>
      </c>
      <c r="I1" s="2">
        <v>65</v>
      </c>
      <c r="J1" s="3">
        <v>70</v>
      </c>
      <c r="K1" s="4">
        <v>75</v>
      </c>
      <c r="L1" s="4">
        <v>80</v>
      </c>
    </row>
    <row r="2" spans="1:12" x14ac:dyDescent="0.35">
      <c r="A2" s="5">
        <v>17</v>
      </c>
      <c r="B2" s="6">
        <v>18.2</v>
      </c>
      <c r="C2" s="6">
        <v>19</v>
      </c>
      <c r="D2" s="6">
        <v>20.399999999999999</v>
      </c>
      <c r="E2" s="6">
        <v>21.2</v>
      </c>
      <c r="F2" s="6">
        <v>22</v>
      </c>
      <c r="G2" s="6">
        <v>23</v>
      </c>
      <c r="H2" s="6">
        <v>24.1</v>
      </c>
      <c r="I2" s="6">
        <v>25.5</v>
      </c>
      <c r="J2" s="7">
        <v>26.4</v>
      </c>
      <c r="K2" s="8">
        <v>27.2</v>
      </c>
      <c r="L2" s="8">
        <v>31</v>
      </c>
    </row>
    <row r="3" spans="1:12" ht="16" thickBot="1" x14ac:dyDescent="0.4"/>
    <row r="4" spans="1:12" ht="16" thickBot="1" x14ac:dyDescent="0.4">
      <c r="A4" s="5">
        <v>17</v>
      </c>
      <c r="B4" s="6">
        <v>18.2</v>
      </c>
      <c r="C4" s="6">
        <v>19</v>
      </c>
      <c r="D4" s="6">
        <v>20.399999999999999</v>
      </c>
      <c r="E4" s="6">
        <v>21.2</v>
      </c>
      <c r="F4" s="6">
        <v>22</v>
      </c>
      <c r="G4" s="6">
        <v>23</v>
      </c>
      <c r="H4" s="6">
        <v>24.1</v>
      </c>
      <c r="I4" s="6">
        <v>25.5</v>
      </c>
      <c r="J4" s="7">
        <v>26.4</v>
      </c>
      <c r="K4" s="8">
        <v>27.2</v>
      </c>
      <c r="L4" s="8">
        <v>31</v>
      </c>
    </row>
    <row r="5" spans="1:12" ht="16.5" thickTop="1" thickBot="1" x14ac:dyDescent="0.4">
      <c r="A5" s="1">
        <v>25</v>
      </c>
      <c r="B5" s="2">
        <v>30</v>
      </c>
      <c r="C5" s="2">
        <v>35</v>
      </c>
      <c r="D5" s="2">
        <v>40</v>
      </c>
      <c r="E5" s="2">
        <v>45</v>
      </c>
      <c r="F5" s="2">
        <v>50</v>
      </c>
      <c r="G5" s="2">
        <v>55</v>
      </c>
      <c r="H5" s="2">
        <v>60</v>
      </c>
      <c r="I5" s="2">
        <v>65</v>
      </c>
      <c r="J5" s="3">
        <v>70</v>
      </c>
      <c r="K5" s="4">
        <v>75</v>
      </c>
      <c r="L5" s="4">
        <v>80</v>
      </c>
    </row>
    <row r="8" spans="1:12" ht="16" thickBot="1" x14ac:dyDescent="0.4"/>
    <row r="9" spans="1:12" ht="16.5" thickTop="1" thickBot="1" x14ac:dyDescent="0.4">
      <c r="A9" s="1">
        <v>25</v>
      </c>
      <c r="B9" s="2">
        <v>30</v>
      </c>
      <c r="C9" s="2">
        <v>35</v>
      </c>
      <c r="D9" s="2">
        <v>40</v>
      </c>
      <c r="E9" s="2">
        <v>45</v>
      </c>
      <c r="F9" s="2">
        <v>50</v>
      </c>
      <c r="G9" s="2">
        <v>55</v>
      </c>
      <c r="H9" s="2">
        <v>60</v>
      </c>
      <c r="I9" s="2">
        <v>65</v>
      </c>
      <c r="J9" s="3">
        <v>70</v>
      </c>
      <c r="K9" s="4">
        <v>75</v>
      </c>
      <c r="L9" s="4">
        <v>80</v>
      </c>
    </row>
    <row r="10" spans="1:12" ht="16" thickBot="1" x14ac:dyDescent="0.4">
      <c r="A10" s="5">
        <f>A2+H54*1000</f>
        <v>9.6980678311033692</v>
      </c>
      <c r="B10" s="5">
        <f t="shared" ref="B10:L10" si="0">B2+I54*1000</f>
        <v>11.11405954346068</v>
      </c>
      <c r="C10" s="5">
        <f t="shared" si="0"/>
        <v>11.954189757279337</v>
      </c>
      <c r="D10" s="5">
        <f t="shared" si="0"/>
        <v>13.394219960407153</v>
      </c>
      <c r="E10" s="5">
        <f t="shared" si="0"/>
        <v>14.234109104687034</v>
      </c>
      <c r="F10" s="5">
        <f t="shared" si="0"/>
        <v>15.073898915580401</v>
      </c>
      <c r="G10" s="5">
        <f t="shared" si="0"/>
        <v>16.113569066053302</v>
      </c>
      <c r="H10" s="5">
        <f t="shared" si="0"/>
        <v>17.253119921304176</v>
      </c>
      <c r="I10" s="5">
        <f t="shared" si="0"/>
        <v>18.69255184503097</v>
      </c>
      <c r="J10" s="5">
        <f t="shared" si="0"/>
        <v>19.631865199437289</v>
      </c>
      <c r="K10" s="5">
        <f t="shared" si="0"/>
        <v>20.471060345241263</v>
      </c>
      <c r="L10" s="5">
        <f t="shared" si="0"/>
        <v>24.310158096973538</v>
      </c>
    </row>
    <row r="11" spans="1:12" x14ac:dyDescent="0.35">
      <c r="A11" s="5">
        <f>A3+H55*100</f>
        <v>0</v>
      </c>
    </row>
    <row r="24" spans="1:6" x14ac:dyDescent="0.35">
      <c r="C24" t="s">
        <v>0</v>
      </c>
      <c r="D24">
        <v>5000</v>
      </c>
    </row>
    <row r="29" spans="1:6" x14ac:dyDescent="0.35">
      <c r="A29">
        <f>-5000/((B29/5)-(5000/5100))-5000-C29</f>
        <v>8.0133512822464041</v>
      </c>
      <c r="B29">
        <v>1.7000000000000001E-2</v>
      </c>
      <c r="C29" s="9">
        <v>109.735</v>
      </c>
      <c r="D29">
        <f>-5000/((B29/5)-1)</f>
        <v>5017.0579971904472</v>
      </c>
      <c r="F29">
        <f>5000/5100</f>
        <v>0.98039215686274506</v>
      </c>
    </row>
    <row r="30" spans="1:6" x14ac:dyDescent="0.35">
      <c r="A30">
        <f t="shared" ref="A30:A40" si="1">-5000/((B30/5)-(5000/5100))-5000-C30</f>
        <v>7.3328449009484302</v>
      </c>
      <c r="B30">
        <v>1.8200000000000001E-2</v>
      </c>
      <c r="C30" s="9">
        <v>111.673</v>
      </c>
    </row>
    <row r="31" spans="1:6" x14ac:dyDescent="0.35">
      <c r="A31">
        <f t="shared" si="1"/>
        <v>6.2365173492464123</v>
      </c>
      <c r="B31">
        <v>1.9E-2</v>
      </c>
      <c r="C31" s="9">
        <v>113.608</v>
      </c>
    </row>
    <row r="32" spans="1:6" x14ac:dyDescent="0.35">
      <c r="A32">
        <f t="shared" si="1"/>
        <v>9.5514526481658208</v>
      </c>
      <c r="B32">
        <v>2.4E-2</v>
      </c>
      <c r="C32" s="9">
        <v>115.541</v>
      </c>
      <c r="F32">
        <f>(A29+A30+A31+A32)/4</f>
        <v>7.7835415451517669</v>
      </c>
    </row>
    <row r="33" spans="1:6" x14ac:dyDescent="0.35">
      <c r="A33">
        <f>-5000/((B33/5)-(5000/5100))-5000-C33</f>
        <v>4.682284198702547</v>
      </c>
      <c r="B33">
        <v>2.12E-2</v>
      </c>
      <c r="C33" s="9">
        <v>117.47</v>
      </c>
      <c r="F33">
        <v>7.7835415499999998</v>
      </c>
    </row>
    <row r="34" spans="1:6" x14ac:dyDescent="0.35">
      <c r="A34">
        <f>-5000/((B34/5)-(50/51))-5000-C34</f>
        <v>3.594988042334009</v>
      </c>
      <c r="B34">
        <v>2.1999999999999999E-2</v>
      </c>
      <c r="C34" s="10">
        <v>119.39700000000001</v>
      </c>
      <c r="F34">
        <v>7.7835415499999998</v>
      </c>
    </row>
    <row r="35" spans="1:6" x14ac:dyDescent="0.35">
      <c r="A35">
        <f t="shared" si="1"/>
        <v>2.7210050878728964</v>
      </c>
      <c r="B35">
        <v>2.3E-2</v>
      </c>
      <c r="C35" s="9">
        <v>121.321</v>
      </c>
      <c r="F35">
        <v>7.7835415499999998</v>
      </c>
    </row>
    <row r="36" spans="1:6" x14ac:dyDescent="0.35">
      <c r="A36">
        <f t="shared" si="1"/>
        <v>1.9555210927002946</v>
      </c>
      <c r="B36">
        <v>2.41E-2</v>
      </c>
      <c r="C36" s="9">
        <v>123.242</v>
      </c>
      <c r="E36">
        <f>(A29+A30+A31+A32+A33+A34+A35+A36+A37+A38+A39+A40)/11</f>
        <v>4.2879658641853355</v>
      </c>
      <c r="F36">
        <v>7.7835415499999998</v>
      </c>
    </row>
    <row r="37" spans="1:6" x14ac:dyDescent="0.35">
      <c r="A37">
        <f>-5000/((B37/5)-(5000/5100))-5000-C37</f>
        <v>1.5089317831360347</v>
      </c>
      <c r="B37">
        <v>2.5499999999999998E-2</v>
      </c>
      <c r="C37" s="9">
        <v>125.16</v>
      </c>
      <c r="F37">
        <v>7.7835415499999998</v>
      </c>
    </row>
    <row r="38" spans="1:6" x14ac:dyDescent="0.35">
      <c r="A38">
        <f t="shared" si="1"/>
        <v>0.54028487824034244</v>
      </c>
      <c r="B38">
        <v>2.64E-2</v>
      </c>
      <c r="C38" s="9">
        <v>127.075</v>
      </c>
      <c r="F38">
        <v>7.7835415499999998</v>
      </c>
    </row>
    <row r="39" spans="1:6" x14ac:dyDescent="0.35">
      <c r="A39">
        <f t="shared" si="1"/>
        <v>-0.53021901366255975</v>
      </c>
      <c r="B39">
        <v>2.7199999999999998E-2</v>
      </c>
      <c r="C39" s="11">
        <v>128.98699999999999</v>
      </c>
      <c r="F39">
        <v>7.7835415499999998</v>
      </c>
    </row>
    <row r="40" spans="1:6" x14ac:dyDescent="0.35">
      <c r="A40">
        <f t="shared" si="1"/>
        <v>1.5606622561080599</v>
      </c>
      <c r="B40">
        <v>3.1E-2</v>
      </c>
      <c r="C40" s="9">
        <v>130.89699999999999</v>
      </c>
      <c r="F40">
        <v>7.7835415499999998</v>
      </c>
    </row>
    <row r="41" spans="1:6" x14ac:dyDescent="0.35">
      <c r="F41">
        <v>7.7835415499999998</v>
      </c>
    </row>
    <row r="42" spans="1:6" x14ac:dyDescent="0.35">
      <c r="F42">
        <v>7.7835415499999998</v>
      </c>
    </row>
    <row r="43" spans="1:6" x14ac:dyDescent="0.35">
      <c r="F43">
        <v>7.7835415499999998</v>
      </c>
    </row>
    <row r="44" spans="1:6" x14ac:dyDescent="0.35">
      <c r="F44">
        <v>7.7835415499999998</v>
      </c>
    </row>
    <row r="45" spans="1:6" x14ac:dyDescent="0.35">
      <c r="F45">
        <v>7.7835415499999998</v>
      </c>
    </row>
    <row r="46" spans="1:6" x14ac:dyDescent="0.35">
      <c r="F46">
        <v>7.7835415499999998</v>
      </c>
    </row>
    <row r="47" spans="1:6" x14ac:dyDescent="0.35">
      <c r="F47">
        <v>7.7835415499999998</v>
      </c>
    </row>
    <row r="48" spans="1:6" x14ac:dyDescent="0.35">
      <c r="F48">
        <v>7.7835415499999998</v>
      </c>
    </row>
    <row r="49" spans="3:19" x14ac:dyDescent="0.35">
      <c r="F49">
        <v>7.7835415499999998</v>
      </c>
    </row>
    <row r="54" spans="3:19" x14ac:dyDescent="0.35">
      <c r="F54">
        <f>5*((5100/5200)-(5100/(5100+C29)))</f>
        <v>9.1634108659444102E-3</v>
      </c>
      <c r="G54">
        <f t="shared" ref="G54:G65" si="2">5*((5100/5200)-(5100/(5100+C29+F32)))</f>
        <v>1.646534303484104E-2</v>
      </c>
      <c r="H54">
        <f>F54-G54</f>
        <v>-7.3019321688966299E-3</v>
      </c>
      <c r="I54">
        <f>F55-G55</f>
        <v>-7.0859404565393191E-3</v>
      </c>
      <c r="J54">
        <f>F56-G56</f>
        <v>-7.0458102427206626E-3</v>
      </c>
      <c r="K54">
        <f>F57-G57</f>
        <v>-7.005780039592846E-3</v>
      </c>
      <c r="L54">
        <f>F58-G58</f>
        <v>-6.965890895312965E-3</v>
      </c>
      <c r="M54">
        <f>F59-G59</f>
        <v>-6.9261010844196003E-3</v>
      </c>
      <c r="N54">
        <f>F60-G60</f>
        <v>-6.8864309339466967E-3</v>
      </c>
      <c r="O54">
        <f>F61-G61</f>
        <v>-6.8468800786958273E-3</v>
      </c>
      <c r="P54">
        <f>F62-G62</f>
        <v>-6.8074481549690313E-3</v>
      </c>
      <c r="Q54">
        <f>F63-G63</f>
        <v>-6.7681348005627084E-3</v>
      </c>
      <c r="R54">
        <f>F64-G64</f>
        <v>-6.7289396547587366E-3</v>
      </c>
      <c r="S54">
        <f>F65-G65</f>
        <v>-6.6898419030264611E-3</v>
      </c>
    </row>
    <row r="55" spans="3:19" x14ac:dyDescent="0.35">
      <c r="F55">
        <f t="shared" ref="F55:F65" si="3">5*((5000/5100)-(5000/(5000+C30)))</f>
        <v>1.1194101859663408E-2</v>
      </c>
      <c r="G55">
        <f t="shared" si="2"/>
        <v>1.8280042316202727E-2</v>
      </c>
    </row>
    <row r="56" spans="3:19" x14ac:dyDescent="0.35">
      <c r="F56">
        <f t="shared" si="3"/>
        <v>1.3044778237389365E-2</v>
      </c>
      <c r="G56">
        <f t="shared" si="2"/>
        <v>2.0090588480110028E-2</v>
      </c>
    </row>
    <row r="57" spans="3:19" x14ac:dyDescent="0.35">
      <c r="F57">
        <f t="shared" si="3"/>
        <v>1.4892143870808283E-2</v>
      </c>
      <c r="G57">
        <f t="shared" si="2"/>
        <v>2.1897923910401129E-2</v>
      </c>
    </row>
    <row r="58" spans="3:19" x14ac:dyDescent="0.35">
      <c r="F58">
        <f t="shared" si="3"/>
        <v>1.673429544324867E-2</v>
      </c>
      <c r="G58">
        <f t="shared" si="2"/>
        <v>2.3700186338561635E-2</v>
      </c>
    </row>
    <row r="59" spans="3:19" x14ac:dyDescent="0.35">
      <c r="F59">
        <f t="shared" si="3"/>
        <v>1.8573150965500718E-2</v>
      </c>
      <c r="G59">
        <f t="shared" si="2"/>
        <v>2.5499252049920318E-2</v>
      </c>
    </row>
    <row r="60" spans="3:19" x14ac:dyDescent="0.35">
      <c r="F60">
        <f t="shared" si="3"/>
        <v>2.0407763130323442E-2</v>
      </c>
      <c r="G60">
        <f t="shared" si="2"/>
        <v>2.7294194064270139E-2</v>
      </c>
    </row>
    <row r="61" spans="3:19" x14ac:dyDescent="0.35">
      <c r="F61">
        <f t="shared" si="3"/>
        <v>2.2238139941275215E-2</v>
      </c>
      <c r="G61">
        <f t="shared" si="2"/>
        <v>2.9085020019971042E-2</v>
      </c>
    </row>
    <row r="62" spans="3:19" x14ac:dyDescent="0.35">
      <c r="F62">
        <f t="shared" si="3"/>
        <v>2.4064289375030357E-2</v>
      </c>
      <c r="G62">
        <f t="shared" si="2"/>
        <v>3.0871737529999388E-2</v>
      </c>
    </row>
    <row r="63" spans="3:19" x14ac:dyDescent="0.35">
      <c r="F63">
        <f t="shared" si="3"/>
        <v>2.5886219381477948E-2</v>
      </c>
      <c r="G63">
        <f t="shared" si="2"/>
        <v>3.2654354182040657E-2</v>
      </c>
    </row>
    <row r="64" spans="3:19" x14ac:dyDescent="0.35">
      <c r="C64" s="12"/>
      <c r="D64" s="13">
        <v>128987</v>
      </c>
      <c r="F64">
        <f t="shared" si="3"/>
        <v>2.7703937883816199E-2</v>
      </c>
      <c r="G64">
        <f t="shared" si="2"/>
        <v>3.4432877538574935E-2</v>
      </c>
    </row>
    <row r="65" spans="3:7" x14ac:dyDescent="0.35">
      <c r="C65" s="12"/>
      <c r="D65" s="13"/>
      <c r="F65">
        <f t="shared" si="3"/>
        <v>2.9518402406624178E-2</v>
      </c>
      <c r="G65">
        <f t="shared" si="2"/>
        <v>3.6208244309650639E-2</v>
      </c>
    </row>
    <row r="66" spans="3:7" x14ac:dyDescent="0.35">
      <c r="C66" s="14">
        <v>76</v>
      </c>
      <c r="D66" s="12"/>
    </row>
    <row r="67" spans="3:7" x14ac:dyDescent="0.35">
      <c r="C67" s="14"/>
      <c r="D67" s="12"/>
    </row>
  </sheetData>
  <mergeCells count="4">
    <mergeCell ref="C64:C65"/>
    <mergeCell ref="D64:D65"/>
    <mergeCell ref="C66:C67"/>
    <mergeCell ref="D66:D67"/>
  </mergeCells>
  <conditionalFormatting sqref="G54:G65">
    <cfRule type="top10" dxfId="0" priority="1" percent="1" rank="10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Baier</dc:creator>
  <cp:lastModifiedBy>n.hueckstaedt@gm.de</cp:lastModifiedBy>
  <dcterms:created xsi:type="dcterms:W3CDTF">2018-05-21T17:28:10Z</dcterms:created>
  <dcterms:modified xsi:type="dcterms:W3CDTF">2018-05-23T11:12:20Z</dcterms:modified>
</cp:coreProperties>
</file>