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lst\Documents\EPFL\BA_4\ppchem\Project\Project_ppchem\src\hydroponics\data\"/>
    </mc:Choice>
  </mc:AlternateContent>
  <xr:revisionPtr revIDLastSave="0" documentId="13_ncr:1_{C4968535-75DD-4AC4-BB7D-21685DEDD589}" xr6:coauthVersionLast="47" xr6:coauthVersionMax="47" xr10:uidLastSave="{00000000-0000-0000-0000-000000000000}"/>
  <bookViews>
    <workbookView xWindow="71895" yWindow="0" windowWidth="14610" windowHeight="15585" activeTab="1" xr2:uid="{0C9764DA-48EA-406B-ADE4-285EB2DAE83A}"/>
  </bookViews>
  <sheets>
    <sheet name="My solution" sheetId="4" r:id="rId1"/>
    <sheet name="Optimal Solution" sheetId="3" r:id="rId2"/>
    <sheet name="My plant" sheetId="5" r:id="rId3"/>
    <sheet name="Predefined Plants" sheetId="2" r:id="rId4"/>
    <sheet name="Salt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2" i="3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G4" i="3"/>
  <c r="G5" i="3"/>
  <c r="G6" i="3"/>
  <c r="G7" i="3"/>
  <c r="G8" i="3"/>
  <c r="G9" i="3"/>
  <c r="F15" i="3"/>
  <c r="G15" i="3" s="1"/>
  <c r="F3" i="3"/>
  <c r="G3" i="3" s="1"/>
  <c r="F6" i="3"/>
  <c r="F14" i="3"/>
  <c r="G14" i="3" s="1"/>
  <c r="F2" i="3"/>
  <c r="G2" i="3" s="1"/>
  <c r="E3" i="3"/>
  <c r="E4" i="3"/>
  <c r="E5" i="3"/>
  <c r="E6" i="3"/>
  <c r="E7" i="3"/>
  <c r="E8" i="3"/>
  <c r="E9" i="3"/>
  <c r="E2" i="3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F12" i="3" l="1"/>
  <c r="G12" i="3" s="1"/>
  <c r="F10" i="3"/>
  <c r="G10" i="3" s="1"/>
  <c r="F11" i="3"/>
  <c r="G11" i="3" s="1"/>
  <c r="F13" i="3"/>
  <c r="G13" i="3" s="1"/>
</calcChain>
</file>

<file path=xl/sharedStrings.xml><?xml version="1.0" encoding="utf-8"?>
<sst xmlns="http://schemas.openxmlformats.org/spreadsheetml/2006/main" count="110" uniqueCount="90">
  <si>
    <t>Salt Name</t>
  </si>
  <si>
    <t>Chemical formula</t>
  </si>
  <si>
    <t>Molar mass [g/mol]</t>
  </si>
  <si>
    <t>KNO3</t>
  </si>
  <si>
    <t>Ksp (20°C)</t>
  </si>
  <si>
    <t>Calcium nitrate</t>
  </si>
  <si>
    <t>Potassium nitrate</t>
  </si>
  <si>
    <t>Magnesium sulfate</t>
  </si>
  <si>
    <t>Potassium dihydrogen phosphate</t>
  </si>
  <si>
    <t>Ammonium dihydrogen phosphate</t>
  </si>
  <si>
    <t>Boric acid</t>
  </si>
  <si>
    <t>Zinc sulfate</t>
  </si>
  <si>
    <t>Ca(NO3)2</t>
  </si>
  <si>
    <t>MgSO4</t>
  </si>
  <si>
    <t>KH2PO4</t>
  </si>
  <si>
    <t>(NH4)H2PO4</t>
  </si>
  <si>
    <t>H3BO3</t>
  </si>
  <si>
    <t>MnCl2</t>
  </si>
  <si>
    <t>ZnSO4</t>
  </si>
  <si>
    <t>CuSO4</t>
  </si>
  <si>
    <t>Ammonium molybdate</t>
  </si>
  <si>
    <t>(NH4)6Mo7O24</t>
  </si>
  <si>
    <t>pKa (20°C)</t>
  </si>
  <si>
    <t>Volume [L]</t>
  </si>
  <si>
    <t>C10H12FeN2NaO8</t>
  </si>
  <si>
    <t>h</t>
  </si>
  <si>
    <t>Growth Time [days]</t>
  </si>
  <si>
    <t>pH upper</t>
  </si>
  <si>
    <t>pH lower</t>
  </si>
  <si>
    <t>K</t>
  </si>
  <si>
    <t>Zn</t>
  </si>
  <si>
    <t>Mn</t>
  </si>
  <si>
    <t>Manganese(II) chloride</t>
  </si>
  <si>
    <t>Copper(II) sulfate</t>
  </si>
  <si>
    <t>Iron(III) EDTA</t>
  </si>
  <si>
    <t>Name</t>
  </si>
  <si>
    <t>Formula</t>
  </si>
  <si>
    <t>Ammonium</t>
  </si>
  <si>
    <t>NH4+</t>
  </si>
  <si>
    <t>Potassium</t>
  </si>
  <si>
    <t>K+</t>
  </si>
  <si>
    <t>Calcium</t>
  </si>
  <si>
    <t>Ca(2+)</t>
  </si>
  <si>
    <t>Magnesium</t>
  </si>
  <si>
    <t>Mg(2+)</t>
  </si>
  <si>
    <t>Nitrate</t>
  </si>
  <si>
    <t>NO3(-)</t>
  </si>
  <si>
    <t>SO4(2-)</t>
  </si>
  <si>
    <t>Sulfate</t>
  </si>
  <si>
    <t>Dihydrogenphosphate</t>
  </si>
  <si>
    <t>H2PO4(-)</t>
  </si>
  <si>
    <t>Si</t>
  </si>
  <si>
    <t>Silicone</t>
  </si>
  <si>
    <t>Iron</t>
  </si>
  <si>
    <t>Fe</t>
  </si>
  <si>
    <t>Manganese</t>
  </si>
  <si>
    <t>Zinc</t>
  </si>
  <si>
    <t>Boron</t>
  </si>
  <si>
    <t>B</t>
  </si>
  <si>
    <t>Copper</t>
  </si>
  <si>
    <t>Cu(2+)</t>
  </si>
  <si>
    <t>Molybdenum</t>
  </si>
  <si>
    <t>Mo</t>
  </si>
  <si>
    <t>Source: https://www.agroscope.admin.ch/agroscope/fr/home/themes/production-vegetale/grandes-cultures/Pflanzenernaehrung/grud.html</t>
  </si>
  <si>
    <t>c[g/L] Eggplant</t>
  </si>
  <si>
    <t>c [mol/L]  Eggplant</t>
  </si>
  <si>
    <t>c [mol/L] Cucumber</t>
  </si>
  <si>
    <t>c [g/L] Cucumber</t>
  </si>
  <si>
    <t>c [mol/L] Tomato</t>
  </si>
  <si>
    <t>c [g/L] Tomato</t>
  </si>
  <si>
    <t>Cucumber</t>
  </si>
  <si>
    <t>Eggplant</t>
  </si>
  <si>
    <t>Tomato</t>
  </si>
  <si>
    <t>Nutriments [mg/100g]</t>
  </si>
  <si>
    <t>Ca</t>
  </si>
  <si>
    <t>P</t>
  </si>
  <si>
    <t>Mg</t>
  </si>
  <si>
    <t>Na</t>
  </si>
  <si>
    <t>Cu</t>
  </si>
  <si>
    <t>Source: https://www.mdpi.com/2076-3417/11/15/7078</t>
  </si>
  <si>
    <t>Information</t>
  </si>
  <si>
    <t>Ions</t>
  </si>
  <si>
    <t>Na+</t>
  </si>
  <si>
    <t>Cl-</t>
  </si>
  <si>
    <t>Concentration [g/L]</t>
  </si>
  <si>
    <t>Name of the ions</t>
  </si>
  <si>
    <t>Needs [g]</t>
  </si>
  <si>
    <t>Hoagland solution [g/L]</t>
  </si>
  <si>
    <t>Example_plant</t>
  </si>
  <si>
    <t>Example_solution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</si>
</sst>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0" fillId="0" borderId="7" xfId="0" applyNumberFormat="1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2" xfId="0" applyBorder="1"/>
    <xf numFmtId="0" fontId="2" fillId="0" borderId="23" xfId="0" applyFont="1" applyBorder="1" applyAlignment="1">
      <alignment horizontal="center" vertical="center"/>
    </xf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EC92-7D01-47DF-ACA6-90C1CE1B686F}">
  <dimension ref="A1:B16"/>
  <sheetViews>
    <sheetView workbookViewId="0">
      <selection activeCell="L23" sqref="L23"/>
    </sheetView>
  </sheetViews>
  <sheetFormatPr defaultRowHeight="14.75" x14ac:dyDescent="0.75"/>
  <cols>
    <col min="1" max="1" width="15.5" style="22" customWidth="1"/>
    <col min="2" max="2" width="22.08984375" style="31" customWidth="1"/>
  </cols>
  <sheetData>
    <row r="1" spans="1:2" s="24" customFormat="1" x14ac:dyDescent="0.75">
      <c r="A1" s="25" t="s">
        <v>85</v>
      </c>
      <c r="B1" s="29" t="s">
        <v>84</v>
      </c>
    </row>
    <row r="2" spans="1:2" s="27" customFormat="1" ht="26.25" customHeight="1" x14ac:dyDescent="0.75">
      <c r="A2" s="28" t="s">
        <v>81</v>
      </c>
      <c r="B2" s="30" t="s">
        <v>89</v>
      </c>
    </row>
    <row r="3" spans="1:2" x14ac:dyDescent="0.75">
      <c r="A3" t="s">
        <v>38</v>
      </c>
      <c r="B3" s="31">
        <v>1.804E-2</v>
      </c>
    </row>
    <row r="4" spans="1:2" x14ac:dyDescent="0.75">
      <c r="A4" t="s">
        <v>40</v>
      </c>
      <c r="B4" s="31">
        <v>0.254137</v>
      </c>
    </row>
    <row r="5" spans="1:2" x14ac:dyDescent="0.75">
      <c r="A5" t="s">
        <v>42</v>
      </c>
      <c r="B5" s="31">
        <v>9.0179999999999996E-2</v>
      </c>
    </row>
    <row r="6" spans="1:2" x14ac:dyDescent="0.75">
      <c r="A6" t="s">
        <v>44</v>
      </c>
      <c r="B6" s="31">
        <v>3.6457500000000004E-2</v>
      </c>
    </row>
    <row r="7" spans="1:2" x14ac:dyDescent="0.75">
      <c r="A7" t="s">
        <v>46</v>
      </c>
      <c r="B7" s="31">
        <v>0.72855875000000003</v>
      </c>
    </row>
    <row r="8" spans="1:2" x14ac:dyDescent="0.75">
      <c r="A8" t="s">
        <v>47</v>
      </c>
      <c r="B8" s="31">
        <v>0.1085478</v>
      </c>
    </row>
    <row r="9" spans="1:2" x14ac:dyDescent="0.75">
      <c r="A9" t="s">
        <v>50</v>
      </c>
      <c r="B9" s="31">
        <v>9.698699999999999E-2</v>
      </c>
    </row>
    <row r="10" spans="1:2" x14ac:dyDescent="0.75">
      <c r="A10" t="s">
        <v>51</v>
      </c>
      <c r="B10" s="31">
        <v>0</v>
      </c>
    </row>
    <row r="11" spans="1:2" x14ac:dyDescent="0.75">
      <c r="A11" t="s">
        <v>54</v>
      </c>
      <c r="B11" s="31">
        <v>8.3767499999999986E-4</v>
      </c>
    </row>
    <row r="12" spans="1:2" x14ac:dyDescent="0.75">
      <c r="A12" t="s">
        <v>31</v>
      </c>
      <c r="B12" s="31">
        <v>5.4938000000000003E-4</v>
      </c>
    </row>
    <row r="13" spans="1:2" x14ac:dyDescent="0.75">
      <c r="A13" t="s">
        <v>30</v>
      </c>
      <c r="B13" s="31">
        <v>3.2689999999999992E-4</v>
      </c>
    </row>
    <row r="14" spans="1:2" x14ac:dyDescent="0.75">
      <c r="A14" t="s">
        <v>58</v>
      </c>
      <c r="B14" s="31">
        <v>2.7054999999999994E-4</v>
      </c>
    </row>
    <row r="15" spans="1:2" x14ac:dyDescent="0.75">
      <c r="A15" t="s">
        <v>60</v>
      </c>
      <c r="B15" s="31">
        <v>4.76595E-5</v>
      </c>
    </row>
    <row r="16" spans="1:2" ht="15.5" thickBot="1" x14ac:dyDescent="0.9">
      <c r="A16" s="11" t="s">
        <v>62</v>
      </c>
      <c r="B16" s="31">
        <v>4.7979999999999998E-5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C355-34F7-47B7-A944-9A4393DAF199}">
  <dimension ref="A1:L15"/>
  <sheetViews>
    <sheetView tabSelected="1" zoomScale="80" workbookViewId="0">
      <selection activeCell="A28" sqref="A28"/>
    </sheetView>
  </sheetViews>
  <sheetFormatPr defaultRowHeight="14.75" x14ac:dyDescent="0.75"/>
  <cols>
    <col min="1" max="1" width="19.26953125" customWidth="1"/>
    <col min="2" max="2" width="11.76953125" customWidth="1"/>
    <col min="3" max="3" width="18.5" customWidth="1"/>
    <col min="4" max="9" width="20.40625" customWidth="1"/>
    <col min="10" max="10" width="20.08984375" customWidth="1"/>
  </cols>
  <sheetData>
    <row r="1" spans="1:12" ht="16.75" thickBot="1" x14ac:dyDescent="0.95">
      <c r="A1" s="13" t="s">
        <v>35</v>
      </c>
      <c r="B1" s="14" t="s">
        <v>36</v>
      </c>
      <c r="C1" s="14" t="s">
        <v>2</v>
      </c>
      <c r="D1" s="13" t="s">
        <v>65</v>
      </c>
      <c r="E1" s="15" t="s">
        <v>64</v>
      </c>
      <c r="F1" s="13" t="s">
        <v>66</v>
      </c>
      <c r="G1" s="15" t="s">
        <v>67</v>
      </c>
      <c r="H1" s="13" t="s">
        <v>68</v>
      </c>
      <c r="I1" s="15" t="s">
        <v>69</v>
      </c>
      <c r="J1" s="26"/>
      <c r="L1" t="s">
        <v>63</v>
      </c>
    </row>
    <row r="2" spans="1:12" x14ac:dyDescent="0.75">
      <c r="A2" s="8" t="s">
        <v>37</v>
      </c>
      <c r="B2" t="s">
        <v>38</v>
      </c>
      <c r="C2">
        <v>18.04</v>
      </c>
      <c r="D2" s="8">
        <v>1E-3</v>
      </c>
      <c r="E2" s="16">
        <f>C2*D2</f>
        <v>1.804E-2</v>
      </c>
      <c r="F2" s="8">
        <f>D2</f>
        <v>1E-3</v>
      </c>
      <c r="G2" s="9">
        <f>C2*F2</f>
        <v>1.804E-2</v>
      </c>
      <c r="H2" s="8">
        <v>1E-3</v>
      </c>
      <c r="I2" s="9">
        <f>H2*C2</f>
        <v>1.804E-2</v>
      </c>
      <c r="J2" s="9"/>
    </row>
    <row r="3" spans="1:12" x14ac:dyDescent="0.75">
      <c r="A3" s="8" t="s">
        <v>39</v>
      </c>
      <c r="B3" t="s">
        <v>40</v>
      </c>
      <c r="C3">
        <v>39.097999999999999</v>
      </c>
      <c r="D3" s="8">
        <v>6.4999999999999997E-3</v>
      </c>
      <c r="E3" s="16">
        <f t="shared" ref="E3:E15" si="0">C3*D3</f>
        <v>0.254137</v>
      </c>
      <c r="F3" s="8">
        <f t="shared" ref="F3:F14" si="1">D3</f>
        <v>6.4999999999999997E-3</v>
      </c>
      <c r="G3" s="9">
        <f t="shared" ref="G3:G14" si="2">C3*F3</f>
        <v>0.254137</v>
      </c>
      <c r="H3" s="8">
        <v>6.4999999999999997E-3</v>
      </c>
      <c r="I3" s="9">
        <f t="shared" ref="I3:I14" si="3">H3*C3</f>
        <v>0.254137</v>
      </c>
      <c r="J3" s="9"/>
    </row>
    <row r="4" spans="1:12" x14ac:dyDescent="0.75">
      <c r="A4" s="8" t="s">
        <v>41</v>
      </c>
      <c r="B4" t="s">
        <v>42</v>
      </c>
      <c r="C4">
        <v>40.08</v>
      </c>
      <c r="D4" s="8">
        <v>2.2499999999999998E-3</v>
      </c>
      <c r="E4" s="16">
        <f t="shared" si="0"/>
        <v>9.0179999999999996E-2</v>
      </c>
      <c r="F4" s="8">
        <v>6.2500000000000003E-3</v>
      </c>
      <c r="G4" s="9">
        <f t="shared" si="2"/>
        <v>0.2505</v>
      </c>
      <c r="H4" s="8">
        <v>2.7499999999999998E-3</v>
      </c>
      <c r="I4" s="9">
        <f t="shared" si="3"/>
        <v>0.11021999999999998</v>
      </c>
      <c r="J4" s="9"/>
    </row>
    <row r="5" spans="1:12" x14ac:dyDescent="0.75">
      <c r="A5" s="8" t="s">
        <v>43</v>
      </c>
      <c r="B5" t="s">
        <v>44</v>
      </c>
      <c r="C5">
        <v>24.305</v>
      </c>
      <c r="D5" s="8">
        <v>1.5E-3</v>
      </c>
      <c r="E5" s="16">
        <f t="shared" si="0"/>
        <v>3.6457500000000004E-2</v>
      </c>
      <c r="F5" s="8">
        <v>1E-3</v>
      </c>
      <c r="G5" s="9">
        <f t="shared" si="2"/>
        <v>2.4305E-2</v>
      </c>
      <c r="H5" s="8">
        <v>1E-3</v>
      </c>
      <c r="I5" s="9">
        <f t="shared" si="3"/>
        <v>2.4305E-2</v>
      </c>
      <c r="J5" s="9"/>
    </row>
    <row r="6" spans="1:12" x14ac:dyDescent="0.75">
      <c r="A6" s="8" t="s">
        <v>45</v>
      </c>
      <c r="B6" t="s">
        <v>46</v>
      </c>
      <c r="C6">
        <v>62.005000000000003</v>
      </c>
      <c r="D6" s="8">
        <v>1.175E-2</v>
      </c>
      <c r="E6" s="16">
        <f t="shared" si="0"/>
        <v>0.72855875000000003</v>
      </c>
      <c r="F6" s="8">
        <f t="shared" si="1"/>
        <v>1.175E-2</v>
      </c>
      <c r="G6" s="9">
        <f t="shared" si="2"/>
        <v>0.72855875000000003</v>
      </c>
      <c r="H6" s="8">
        <v>1.0749999999999999E-2</v>
      </c>
      <c r="I6" s="9">
        <f t="shared" si="3"/>
        <v>0.66655374999999994</v>
      </c>
      <c r="J6" s="9"/>
    </row>
    <row r="7" spans="1:12" x14ac:dyDescent="0.75">
      <c r="A7" s="8" t="s">
        <v>48</v>
      </c>
      <c r="B7" t="s">
        <v>47</v>
      </c>
      <c r="C7">
        <v>96.06</v>
      </c>
      <c r="D7" s="8">
        <v>1.1299999999999999E-3</v>
      </c>
      <c r="E7" s="16">
        <f t="shared" si="0"/>
        <v>0.1085478</v>
      </c>
      <c r="F7" s="8">
        <v>1E-3</v>
      </c>
      <c r="G7" s="9">
        <f t="shared" si="2"/>
        <v>9.6060000000000006E-2</v>
      </c>
      <c r="H7" s="8">
        <v>1.5E-3</v>
      </c>
      <c r="I7" s="9">
        <f t="shared" si="3"/>
        <v>0.14409</v>
      </c>
      <c r="J7" s="9"/>
    </row>
    <row r="8" spans="1:12" x14ac:dyDescent="0.75">
      <c r="A8" s="8" t="s">
        <v>49</v>
      </c>
      <c r="B8" t="s">
        <v>50</v>
      </c>
      <c r="C8">
        <v>96.986999999999995</v>
      </c>
      <c r="D8" s="8">
        <v>1E-3</v>
      </c>
      <c r="E8" s="16">
        <f t="shared" si="0"/>
        <v>9.698699999999999E-2</v>
      </c>
      <c r="F8" s="8">
        <v>1.25E-3</v>
      </c>
      <c r="G8" s="9">
        <f t="shared" si="2"/>
        <v>0.12123375</v>
      </c>
      <c r="H8" s="8">
        <v>1.25E-3</v>
      </c>
      <c r="I8" s="9">
        <f t="shared" si="3"/>
        <v>0.12123375</v>
      </c>
      <c r="J8" s="9"/>
    </row>
    <row r="9" spans="1:12" x14ac:dyDescent="0.75">
      <c r="A9" s="8" t="s">
        <v>52</v>
      </c>
      <c r="B9" t="s">
        <v>51</v>
      </c>
      <c r="C9">
        <v>28.085999999999999</v>
      </c>
      <c r="D9" s="8">
        <v>0</v>
      </c>
      <c r="E9" s="16">
        <f t="shared" si="0"/>
        <v>0</v>
      </c>
      <c r="F9" s="8">
        <v>7.5000000000000002E-4</v>
      </c>
      <c r="G9" s="9">
        <f t="shared" si="2"/>
        <v>2.10645E-2</v>
      </c>
      <c r="H9" s="8">
        <v>0</v>
      </c>
      <c r="I9" s="9">
        <f t="shared" si="3"/>
        <v>0</v>
      </c>
      <c r="J9" s="9"/>
    </row>
    <row r="10" spans="1:12" x14ac:dyDescent="0.75">
      <c r="A10" s="8" t="s">
        <v>53</v>
      </c>
      <c r="B10" t="s">
        <v>54</v>
      </c>
      <c r="C10">
        <v>55.844999999999999</v>
      </c>
      <c r="D10" s="8">
        <f>15*10^-6</f>
        <v>1.4999999999999999E-5</v>
      </c>
      <c r="E10" s="16">
        <f t="shared" si="0"/>
        <v>8.3767499999999986E-4</v>
      </c>
      <c r="F10" s="8">
        <f t="shared" si="1"/>
        <v>1.4999999999999999E-5</v>
      </c>
      <c r="G10" s="9">
        <f t="shared" si="2"/>
        <v>8.3767499999999986E-4</v>
      </c>
      <c r="H10" s="8">
        <f>15*10^-6</f>
        <v>1.4999999999999999E-5</v>
      </c>
      <c r="I10" s="9">
        <f t="shared" si="3"/>
        <v>8.3767499999999986E-4</v>
      </c>
      <c r="J10" s="9"/>
    </row>
    <row r="11" spans="1:12" x14ac:dyDescent="0.75">
      <c r="A11" s="8" t="s">
        <v>55</v>
      </c>
      <c r="B11" t="s">
        <v>31</v>
      </c>
      <c r="C11">
        <v>54.938000000000002</v>
      </c>
      <c r="D11" s="8">
        <f>10*10^-6</f>
        <v>9.9999999999999991E-6</v>
      </c>
      <c r="E11" s="16">
        <f t="shared" si="0"/>
        <v>5.4938000000000003E-4</v>
      </c>
      <c r="F11" s="8">
        <f t="shared" si="1"/>
        <v>9.9999999999999991E-6</v>
      </c>
      <c r="G11" s="9">
        <f t="shared" si="2"/>
        <v>5.4938000000000003E-4</v>
      </c>
      <c r="H11" s="8">
        <f>10*10^-6</f>
        <v>9.9999999999999991E-6</v>
      </c>
      <c r="I11" s="9">
        <f t="shared" si="3"/>
        <v>5.4938000000000003E-4</v>
      </c>
      <c r="J11" s="9"/>
    </row>
    <row r="12" spans="1:12" x14ac:dyDescent="0.75">
      <c r="A12" s="8" t="s">
        <v>56</v>
      </c>
      <c r="B12" t="s">
        <v>30</v>
      </c>
      <c r="C12">
        <v>65.38</v>
      </c>
      <c r="D12" s="8">
        <f>5*10^-6</f>
        <v>4.9999999999999996E-6</v>
      </c>
      <c r="E12" s="16">
        <f t="shared" si="0"/>
        <v>3.2689999999999992E-4</v>
      </c>
      <c r="F12" s="8">
        <f t="shared" si="1"/>
        <v>4.9999999999999996E-6</v>
      </c>
      <c r="G12" s="9">
        <f t="shared" si="2"/>
        <v>3.2689999999999992E-4</v>
      </c>
      <c r="H12" s="8">
        <f>4*10^-6</f>
        <v>3.9999999999999998E-6</v>
      </c>
      <c r="I12" s="9">
        <f t="shared" si="3"/>
        <v>2.6151999999999995E-4</v>
      </c>
      <c r="J12" s="9"/>
    </row>
    <row r="13" spans="1:12" x14ac:dyDescent="0.75">
      <c r="A13" s="8" t="s">
        <v>57</v>
      </c>
      <c r="B13" t="s">
        <v>58</v>
      </c>
      <c r="C13">
        <v>10.821999999999999</v>
      </c>
      <c r="D13" s="8">
        <f>25*10^-6</f>
        <v>2.4999999999999998E-5</v>
      </c>
      <c r="E13" s="16">
        <f t="shared" si="0"/>
        <v>2.7054999999999994E-4</v>
      </c>
      <c r="F13" s="8">
        <f t="shared" si="1"/>
        <v>2.4999999999999998E-5</v>
      </c>
      <c r="G13" s="9">
        <f t="shared" si="2"/>
        <v>2.7054999999999994E-4</v>
      </c>
      <c r="H13" s="8">
        <f>30*10^-6</f>
        <v>2.9999999999999997E-5</v>
      </c>
      <c r="I13" s="9">
        <f t="shared" si="3"/>
        <v>3.2465999999999994E-4</v>
      </c>
      <c r="J13" s="9"/>
    </row>
    <row r="14" spans="1:12" x14ac:dyDescent="0.75">
      <c r="A14" s="8" t="s">
        <v>59</v>
      </c>
      <c r="B14" t="s">
        <v>60</v>
      </c>
      <c r="C14">
        <v>63.545999999999999</v>
      </c>
      <c r="D14" s="8">
        <f>0.75*10^-6</f>
        <v>7.5000000000000002E-7</v>
      </c>
      <c r="E14" s="16">
        <f t="shared" si="0"/>
        <v>4.76595E-5</v>
      </c>
      <c r="F14" s="8">
        <f t="shared" si="1"/>
        <v>7.5000000000000002E-7</v>
      </c>
      <c r="G14" s="9">
        <f t="shared" si="2"/>
        <v>4.76595E-5</v>
      </c>
      <c r="H14" s="8">
        <f>0.5*10^-6</f>
        <v>4.9999999999999998E-7</v>
      </c>
      <c r="I14" s="9">
        <f t="shared" si="3"/>
        <v>3.1772999999999995E-5</v>
      </c>
      <c r="J14" s="9"/>
    </row>
    <row r="15" spans="1:12" ht="15.5" thickBot="1" x14ac:dyDescent="0.9">
      <c r="A15" s="10" t="s">
        <v>61</v>
      </c>
      <c r="B15" s="11" t="s">
        <v>62</v>
      </c>
      <c r="C15" s="11">
        <v>95.96</v>
      </c>
      <c r="D15" s="10">
        <f>0.5*10^-6</f>
        <v>4.9999999999999998E-7</v>
      </c>
      <c r="E15" s="17">
        <f t="shared" si="0"/>
        <v>4.7979999999999998E-5</v>
      </c>
      <c r="F15" s="10">
        <f>0.5*10^-6</f>
        <v>4.9999999999999998E-7</v>
      </c>
      <c r="G15" s="12">
        <f>F15*C15</f>
        <v>4.7979999999999998E-5</v>
      </c>
      <c r="H15" s="10">
        <f>0.5*10^-6</f>
        <v>4.9999999999999998E-7</v>
      </c>
      <c r="I15" s="12">
        <f>H15*C15</f>
        <v>4.7979999999999998E-5</v>
      </c>
      <c r="J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602F-A1A9-4D27-9EC8-7B08AC197720}">
  <dimension ref="A1:B4"/>
  <sheetViews>
    <sheetView workbookViewId="0">
      <selection activeCell="B3" sqref="B3"/>
    </sheetView>
  </sheetViews>
  <sheetFormatPr defaultRowHeight="14.75" x14ac:dyDescent="0.75"/>
  <cols>
    <col min="1" max="1" width="15.5" style="22" customWidth="1"/>
    <col min="2" max="2" width="22.08984375" style="31" customWidth="1"/>
  </cols>
  <sheetData>
    <row r="1" spans="1:2" x14ac:dyDescent="0.75">
      <c r="A1" s="25" t="s">
        <v>85</v>
      </c>
      <c r="B1" s="29" t="s">
        <v>86</v>
      </c>
    </row>
    <row r="2" spans="1:2" ht="16" x14ac:dyDescent="0.75">
      <c r="A2" s="28" t="s">
        <v>81</v>
      </c>
      <c r="B2" s="30" t="s">
        <v>88</v>
      </c>
    </row>
    <row r="3" spans="1:2" x14ac:dyDescent="0.75">
      <c r="A3" s="22" t="s">
        <v>82</v>
      </c>
      <c r="B3" s="31">
        <v>0.1</v>
      </c>
    </row>
    <row r="4" spans="1:2" x14ac:dyDescent="0.75">
      <c r="A4" s="22" t="s">
        <v>83</v>
      </c>
      <c r="B4" s="3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1455-BBBC-4F6A-BAE6-0064B3C7CE5F}">
  <dimension ref="A1:M14"/>
  <sheetViews>
    <sheetView zoomScale="92" workbookViewId="0">
      <selection activeCell="F38" sqref="F38"/>
    </sheetView>
  </sheetViews>
  <sheetFormatPr defaultRowHeight="14.75" x14ac:dyDescent="0.75"/>
  <cols>
    <col min="1" max="1" width="20.40625" customWidth="1"/>
    <col min="2" max="2" width="19.5" customWidth="1"/>
    <col min="3" max="14" width="14.6328125" customWidth="1"/>
  </cols>
  <sheetData>
    <row r="1" spans="1:13" x14ac:dyDescent="0.75">
      <c r="A1" s="18" t="s">
        <v>80</v>
      </c>
      <c r="B1" s="19" t="s">
        <v>71</v>
      </c>
      <c r="C1" s="19" t="s">
        <v>70</v>
      </c>
      <c r="D1" s="20" t="s">
        <v>72</v>
      </c>
      <c r="E1" s="1"/>
      <c r="F1" s="1"/>
      <c r="G1" s="1"/>
      <c r="H1" t="s">
        <v>79</v>
      </c>
      <c r="I1" s="1"/>
      <c r="J1" s="1"/>
      <c r="K1" s="1"/>
      <c r="L1" s="1"/>
      <c r="M1" s="1"/>
    </row>
    <row r="2" spans="1:13" x14ac:dyDescent="0.75">
      <c r="A2" s="21" t="s">
        <v>26</v>
      </c>
      <c r="B2">
        <v>80</v>
      </c>
      <c r="C2">
        <v>60</v>
      </c>
      <c r="D2" s="22">
        <v>120</v>
      </c>
      <c r="K2" t="s">
        <v>25</v>
      </c>
    </row>
    <row r="3" spans="1:13" x14ac:dyDescent="0.75">
      <c r="A3" s="21" t="s">
        <v>27</v>
      </c>
      <c r="B3">
        <v>6.2</v>
      </c>
      <c r="C3">
        <v>6.2</v>
      </c>
      <c r="D3" s="22">
        <v>6.2</v>
      </c>
    </row>
    <row r="4" spans="1:13" x14ac:dyDescent="0.75">
      <c r="A4" s="23" t="s">
        <v>28</v>
      </c>
      <c r="B4" s="24">
        <v>5</v>
      </c>
      <c r="C4" s="24">
        <v>5</v>
      </c>
      <c r="D4" s="25">
        <v>5</v>
      </c>
    </row>
    <row r="5" spans="1:13" x14ac:dyDescent="0.75">
      <c r="A5" t="s">
        <v>73</v>
      </c>
    </row>
    <row r="6" spans="1:13" x14ac:dyDescent="0.75">
      <c r="A6" t="s">
        <v>29</v>
      </c>
      <c r="B6">
        <v>152.15</v>
      </c>
    </row>
    <row r="7" spans="1:13" x14ac:dyDescent="0.75">
      <c r="A7" t="s">
        <v>74</v>
      </c>
      <c r="B7">
        <v>31.36</v>
      </c>
    </row>
    <row r="8" spans="1:13" x14ac:dyDescent="0.75">
      <c r="A8" t="s">
        <v>75</v>
      </c>
      <c r="B8">
        <v>29.61</v>
      </c>
    </row>
    <row r="9" spans="1:13" x14ac:dyDescent="0.75">
      <c r="A9" t="s">
        <v>76</v>
      </c>
      <c r="B9">
        <v>25.35</v>
      </c>
    </row>
    <row r="10" spans="1:13" x14ac:dyDescent="0.75">
      <c r="A10" t="s">
        <v>77</v>
      </c>
      <c r="B10">
        <v>8.49</v>
      </c>
    </row>
    <row r="11" spans="1:13" x14ac:dyDescent="0.75">
      <c r="A11" t="s">
        <v>54</v>
      </c>
      <c r="B11">
        <v>0.86</v>
      </c>
    </row>
    <row r="12" spans="1:13" x14ac:dyDescent="0.75">
      <c r="A12" t="s">
        <v>30</v>
      </c>
      <c r="B12">
        <v>0.51</v>
      </c>
    </row>
    <row r="13" spans="1:13" x14ac:dyDescent="0.75">
      <c r="A13" t="s">
        <v>31</v>
      </c>
      <c r="B13">
        <v>0.41</v>
      </c>
    </row>
    <row r="14" spans="1:13" x14ac:dyDescent="0.75">
      <c r="A14" t="s">
        <v>78</v>
      </c>
      <c r="B14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9BD3-8AB8-42ED-9C43-553CBBC9C8DC}">
  <dimension ref="A1:L12"/>
  <sheetViews>
    <sheetView zoomScale="101" zoomScaleNormal="70" workbookViewId="0">
      <selection activeCell="C26" sqref="C26"/>
    </sheetView>
  </sheetViews>
  <sheetFormatPr defaultRowHeight="14.75" x14ac:dyDescent="0.75"/>
  <cols>
    <col min="1" max="1" width="35.04296875" customWidth="1"/>
    <col min="2" max="2" width="17" customWidth="1"/>
    <col min="3" max="3" width="17.953125" customWidth="1"/>
    <col min="4" max="4" width="15.6796875" customWidth="1"/>
    <col min="5" max="5" width="12.81640625" customWidth="1"/>
    <col min="6" max="6" width="25.31640625" customWidth="1"/>
    <col min="7" max="7" width="17.40625" customWidth="1"/>
    <col min="9" max="9" width="12.36328125" customWidth="1"/>
  </cols>
  <sheetData>
    <row r="1" spans="1:12" ht="15.5" thickBot="1" x14ac:dyDescent="0.9">
      <c r="A1" s="2" t="s">
        <v>0</v>
      </c>
      <c r="B1" s="3" t="s">
        <v>1</v>
      </c>
      <c r="C1" s="3" t="s">
        <v>2</v>
      </c>
      <c r="D1" s="3" t="s">
        <v>4</v>
      </c>
      <c r="E1" s="3" t="s">
        <v>22</v>
      </c>
      <c r="F1" s="3" t="s">
        <v>87</v>
      </c>
      <c r="G1" s="3"/>
      <c r="H1" s="6" t="s">
        <v>23</v>
      </c>
      <c r="J1" s="4"/>
      <c r="K1" s="4"/>
      <c r="L1" s="5"/>
    </row>
    <row r="2" spans="1:12" ht="15.5" thickBot="1" x14ac:dyDescent="0.9">
      <c r="A2" t="s">
        <v>6</v>
      </c>
      <c r="B2" t="s">
        <v>3</v>
      </c>
      <c r="C2">
        <v>101.1</v>
      </c>
      <c r="F2">
        <v>0.49299999999999999</v>
      </c>
      <c r="H2" s="7">
        <v>10</v>
      </c>
    </row>
    <row r="3" spans="1:12" x14ac:dyDescent="0.75">
      <c r="A3" t="s">
        <v>5</v>
      </c>
      <c r="B3" t="s">
        <v>12</v>
      </c>
      <c r="C3">
        <v>164.09</v>
      </c>
      <c r="F3">
        <v>0.94499999999999995</v>
      </c>
    </row>
    <row r="4" spans="1:12" x14ac:dyDescent="0.75">
      <c r="A4" t="s">
        <v>7</v>
      </c>
      <c r="B4" t="s">
        <v>13</v>
      </c>
      <c r="C4">
        <v>120.37</v>
      </c>
      <c r="F4">
        <v>0.49299999999999999</v>
      </c>
    </row>
    <row r="5" spans="1:12" x14ac:dyDescent="0.75">
      <c r="A5" t="s">
        <v>8</v>
      </c>
      <c r="B5" t="s">
        <v>14</v>
      </c>
      <c r="C5">
        <v>136.09</v>
      </c>
      <c r="F5">
        <v>0.13600000000000001</v>
      </c>
    </row>
    <row r="6" spans="1:12" x14ac:dyDescent="0.75">
      <c r="A6" t="s">
        <v>9</v>
      </c>
      <c r="B6" t="s">
        <v>15</v>
      </c>
      <c r="C6">
        <v>115.03</v>
      </c>
      <c r="F6">
        <v>0</v>
      </c>
    </row>
    <row r="7" spans="1:12" x14ac:dyDescent="0.75">
      <c r="A7" t="s">
        <v>10</v>
      </c>
      <c r="B7" t="s">
        <v>16</v>
      </c>
      <c r="C7">
        <v>61.83</v>
      </c>
      <c r="F7">
        <v>4.65E-2</v>
      </c>
    </row>
    <row r="8" spans="1:12" x14ac:dyDescent="0.75">
      <c r="A8" t="s">
        <v>32</v>
      </c>
      <c r="B8" t="s">
        <v>17</v>
      </c>
      <c r="C8">
        <v>125.84</v>
      </c>
      <c r="F8">
        <v>2.23E-2</v>
      </c>
    </row>
    <row r="9" spans="1:12" x14ac:dyDescent="0.75">
      <c r="A9" t="s">
        <v>11</v>
      </c>
      <c r="B9" t="s">
        <v>18</v>
      </c>
      <c r="C9">
        <v>161.44</v>
      </c>
      <c r="F9">
        <v>8.6E-3</v>
      </c>
    </row>
    <row r="10" spans="1:12" x14ac:dyDescent="0.75">
      <c r="A10" t="s">
        <v>33</v>
      </c>
      <c r="B10" t="s">
        <v>19</v>
      </c>
      <c r="C10">
        <v>159.61000000000001</v>
      </c>
      <c r="F10">
        <v>2.5000000000000001E-5</v>
      </c>
    </row>
    <row r="11" spans="1:12" x14ac:dyDescent="0.75">
      <c r="A11" t="s">
        <v>20</v>
      </c>
      <c r="B11" t="s">
        <v>21</v>
      </c>
      <c r="C11">
        <v>1236</v>
      </c>
      <c r="F11">
        <v>2.5000000000000001E-5</v>
      </c>
    </row>
    <row r="12" spans="1:12" x14ac:dyDescent="0.75">
      <c r="A12" t="s">
        <v>34</v>
      </c>
      <c r="B12" t="s">
        <v>24</v>
      </c>
      <c r="C12">
        <v>344.06</v>
      </c>
      <c r="F12">
        <v>3.73E-2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 solution</vt:lpstr>
      <vt:lpstr>Optimal Solution</vt:lpstr>
      <vt:lpstr>My plant</vt:lpstr>
      <vt:lpstr>Predefined Plants</vt:lpstr>
      <vt:lpstr>Salts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Theeten</dc:creator>
  <cp:lastModifiedBy>Nils Theeten</cp:lastModifiedBy>
  <dcterms:created xsi:type="dcterms:W3CDTF">2024-04-27T15:49:27Z</dcterms:created>
  <dcterms:modified xsi:type="dcterms:W3CDTF">2024-05-18T12:37:55Z</dcterms:modified>
</cp:coreProperties>
</file>