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C:\Users\pabs\Documents\MEMORIAL GD\"/>
    </mc:Choice>
  </mc:AlternateContent>
  <bookViews>
    <workbookView showSheetTabs="0" xWindow="-120" yWindow="-120" windowWidth="20730" windowHeight="11160"/>
  </bookViews>
  <sheets>
    <sheet name="Ativar Macros" sheetId="2" r:id="rId1"/>
    <sheet name="Início" sheetId="3" state="hidden" r:id="rId2"/>
    <sheet name="2" sheetId="4" state="hidden" r:id="rId3"/>
    <sheet name="FSA MICRO &lt;=10" sheetId="5" state="hidden" r:id="rId4"/>
    <sheet name="FSA MICRO &gt;10" sheetId="6" state="hidden" r:id="rId5"/>
    <sheet name="FSA MINI" sheetId="7" state="hidden" r:id="rId6"/>
    <sheet name="MD-SOLAR" sheetId="10" state="hidden" r:id="rId7"/>
    <sheet name="CONFIG" sheetId="8" state="hidden" r:id="rId8"/>
    <sheet name="UC BENEFICIARIAS" sheetId="11" state="hidden" r:id="rId9"/>
    <sheet name="SAIDA" sheetId="13" state="hidden" r:id="rId10"/>
    <sheet name="DU-SOLAR" sheetId="12" state="hidden" r:id="rId11"/>
    <sheet name="Consulta Versão Online" sheetId="14" state="hidden" r:id="rId12"/>
  </sheets>
  <definedNames>
    <definedName name="_xlnm._FilterDatabase" localSheetId="7" hidden="1">CONFIG!#REF!</definedName>
    <definedName name="ABB_LTDA">CONFIG!$A$170:$A$199</definedName>
    <definedName name="AC">CONFIG!$I$291:$I$312</definedName>
    <definedName name="AE_SOLAR">CONFIG!$A$40:$A$53</definedName>
    <definedName name="AMERISOLAR">CONFIG!$B$40:$B$70</definedName>
    <definedName name="APSYSTEMS">CONFIG!$B$170:$B$181</definedName>
    <definedName name="_xlnm.Print_Area" localSheetId="2">'2'!$B$1:$L$19</definedName>
    <definedName name="_xlnm.Print_Area" localSheetId="10">'DU-SOLAR'!$B$1:$Q$42</definedName>
    <definedName name="_xlnm.Print_Area" localSheetId="3">'FSA MICRO &lt;=10'!$B$1:$K$38</definedName>
    <definedName name="_xlnm.Print_Area" localSheetId="4">'FSA MICRO &gt;10'!$B$1:$K$38</definedName>
    <definedName name="_xlnm.Print_Area" localSheetId="5">'FSA MINI'!$B$1:$K$40</definedName>
    <definedName name="_xlnm.Print_Area" localSheetId="1">Início!$B$1:$L$22</definedName>
    <definedName name="_xlnm.Print_Area" localSheetId="6">'MD-SOLAR'!$B$1:$L$120</definedName>
    <definedName name="_xlnm.Print_Area" localSheetId="8">'UC BENEFICIARIAS'!$B$1:$K$35</definedName>
    <definedName name="ASTROHALO">CONFIG!$C$40:$C$41</definedName>
    <definedName name="ASTRONERGY">CONFIG!$D$40:$D$59</definedName>
    <definedName name="AXITEC">CONFIG!$F$40:$F$44</definedName>
    <definedName name="BALFAR_SOLAR">CONFIG!$G$40:$G$45</definedName>
    <definedName name="BeB_POWER">CONFIG!$C$170:$C$174</definedName>
    <definedName name="BEDIN_SOLAR">CONFIG!$D$170:$D$179</definedName>
    <definedName name="BEDIN_SOLAR_PAINEIS">CONFIG!$H$40:$H$49</definedName>
    <definedName name="BELENERGY_PAINEIS">CONFIG!$I$40:$I$54</definedName>
    <definedName name="BEYONDSUN">CONFIG!$J$40:$J$43</definedName>
    <definedName name="BLADE_SOLAR">CONFIG!$L$40:$L$41</definedName>
    <definedName name="BST">CONFIG!$M$40:$M$43</definedName>
    <definedName name="BYD">CONFIG!$N$40:$N$88</definedName>
    <definedName name="CANADIAN_SOLAR">CONFIG!$F$170:$F$205</definedName>
    <definedName name="CANADIAN_SOLAR_PAINEIS">CONFIG!$O$40:$O$160</definedName>
    <definedName name="CHINT_POWER">CONFIG!$G$170:$G$183</definedName>
    <definedName name="CPS">CONFIG!$H$170:$H$175</definedName>
    <definedName name="CSUN">CONFIG!$P$40:$P$45</definedName>
    <definedName name="DadosExternos_1" localSheetId="7" hidden="1">CONFIG!$Z$23:$AD$25</definedName>
    <definedName name="DadosExternos_1" localSheetId="11" hidden="1">'Consulta Versão Online'!$A$1:$E$3</definedName>
    <definedName name="DAH_SOLAR">CONFIG!$Q$40:$Q$111</definedName>
    <definedName name="DELTA">CONFIG!$I$170+CONFIG!$I$39:$I$54</definedName>
    <definedName name="DEYE">CONFIG!$J$170:$J$222</definedName>
    <definedName name="EAC">CONFIG!$N$5:$N$8</definedName>
    <definedName name="EAST">CONFIG!$K$170:$K$173</definedName>
    <definedName name="EBO">CONFIG!$X$5:$X$7</definedName>
    <definedName name="ECOSOLYS">CONFIG!$L$170:$L$184</definedName>
    <definedName name="ELCO">CONFIG!$R$40</definedName>
    <definedName name="ELGIN_S.A.">CONFIG!$M$170:$M$189</definedName>
    <definedName name="ELGIN_S.A._PAINEIS">CONFIG!$S$40:$S$51</definedName>
    <definedName name="EMG">CONFIG!$U$5:$U$8</definedName>
    <definedName name="EMPALUX">CONFIG!$O$170:$O$176</definedName>
    <definedName name="EMPALUX_PAINEIS">CONFIG!$T$40:$T$48</definedName>
    <definedName name="EMS">CONFIG!$P$5:$P$11</definedName>
    <definedName name="EMT">CONFIG!$O$5:$O$9</definedName>
    <definedName name="ENF">CONFIG!$V$5:$V$8</definedName>
    <definedName name="EPB">CONFIG!$S$5:$S$7</definedName>
    <definedName name="ERA_SOLAR">CONFIG!$U$40:$U$54</definedName>
    <definedName name="ERO">CONFIG!$Q$5:$Q$8</definedName>
    <definedName name="ESE">CONFIG!$T$5:$T$8</definedName>
    <definedName name="ESS">CONFIG!$W$15:$W$23</definedName>
    <definedName name="ETO">CONFIG!$R$5:$R$8</definedName>
    <definedName name="FRONIUS">CONFIG!$P$170:$P$209</definedName>
    <definedName name="GCL">CONFIG!$W$40:$W$59</definedName>
    <definedName name="GLOBO">CONFIG!$X$40:$X$41</definedName>
    <definedName name="GOODWE">CONFIG!$R$170:$R$215</definedName>
    <definedName name="GROWATT">CONFIG!$S$170:$S$267</definedName>
    <definedName name="HELIUS">CONFIG!$Y$40:$Y$44</definedName>
    <definedName name="HELTE">CONFIG!$T$170:$T$176</definedName>
    <definedName name="HOYMILES">CONFIG!$V$170:$V$177</definedName>
    <definedName name="HT_SAAE">CONFIG!$AB$40:$AB$44</definedName>
    <definedName name="HUAWEI">CONFIG!$W$170:$W$203</definedName>
    <definedName name="INGETEAM_S.A.">CONFIG!$Y$170:$Y$178</definedName>
    <definedName name="INTELBRAS">CONFIG!$Z$170:$Z$191</definedName>
    <definedName name="INTELBRAS_PAINEIS">CONFIG!$AC$40:$AC$54</definedName>
    <definedName name="INVERSORES">CONFIG!$A$169:$BE$169</definedName>
    <definedName name="INVT">CONFIG!$AA$170:$AA$174</definedName>
    <definedName name="JÁ_SOLAR">CONFIG!$AD$40:$AD$102</definedName>
    <definedName name="JAYU_SOLAR">CONFIG!$AE$40</definedName>
    <definedName name="JETION_SOLAR">CONFIG!$AF$40:$AF$42</definedName>
    <definedName name="JINKO_SOLAR">CONFIG!$AG$40:$AG$126</definedName>
    <definedName name="KEHUA_TECH">CONFIG!$AB$170:$AB$174</definedName>
    <definedName name="KOMECO">CONFIG!$AC$170:$AC$174</definedName>
    <definedName name="KOMECO_PAINEIS">CONFIG!$AI$40:$AI$42</definedName>
    <definedName name="KSTAR_NEW_ENERGY">CONFIG!$AD$170:$AD$179</definedName>
    <definedName name="KVA_SISTEMAS_DE_ENERGIA">CONFIG!$AH$40:$AH$41</definedName>
    <definedName name="LIVOLTEK_POWER">CONFIG!$AE$170:$AE$174</definedName>
    <definedName name="LONGI_SOLAR">CONFIG!$AK$40:$AK$68</definedName>
    <definedName name="LUCKSOLAR">CONFIG!$AL$40</definedName>
    <definedName name="LUXEN">CONFIG!$AM$40:$AM$56</definedName>
    <definedName name="MG">CONFIG!$E$291:$E$367</definedName>
    <definedName name="MINASOL">CONFIG!$AF$170</definedName>
    <definedName name="MOSO">CONFIG!$AG$170</definedName>
    <definedName name="MS">CONFIG!$D$291:$D$369</definedName>
    <definedName name="MT">CONFIG!$B$291:$B$431</definedName>
    <definedName name="NEP">CONFIG!$AH$170:$AH$171</definedName>
    <definedName name="NHS_SOLAR">CONFIG!$AI$170:$AI$173</definedName>
    <definedName name="NINGBO_GINLONG">CONFIG!$AJ$170:$AJ$172</definedName>
    <definedName name="ODEX_SOLAR">CONFIG!$AK$170:$AK$171</definedName>
    <definedName name="ODEX_SOLAR_PAINEIS">CONFIG!$AO$40</definedName>
    <definedName name="OMNIKSOL">CONFIG!$AL$170:$AL$176</definedName>
    <definedName name="OPEN_RENEWABLES">CONFIG!$AP$40:$AP$47</definedName>
    <definedName name="OPUS_SOLAR">CONFIG!$AQ$40</definedName>
    <definedName name="OSDA">CONFIG!$AR$40:$AR$64</definedName>
    <definedName name="OUTRO_INVERSOR">CONFIG!$BE$170</definedName>
    <definedName name="OUTRO_PAINEL">CONFIG!$CA$40</definedName>
    <definedName name="PAINEIS_SOLARES">CONFIG!$B$39:$CA$39</definedName>
    <definedName name="PB">CONFIG!$A$291:$A$526</definedName>
    <definedName name="PERLIGHT_SOLAR">CONFIG!$AS$40:$AS$41</definedName>
    <definedName name="PHB">CONFIG!$AM$170:$AM$193</definedName>
    <definedName name="PHONO_SOLAR">CONFIG!$AT$40:$AT$63</definedName>
    <definedName name="PHOTO_SOLAR">CONFIG!$AU$40:$AU$45</definedName>
    <definedName name="PR">CONFIG!$K$291</definedName>
    <definedName name="QCELLS">CONFIG!$AV$40:$AV$73</definedName>
    <definedName name="RAY_TECH">CONFIG!$AX$40:$AX$47</definedName>
    <definedName name="REFUSOL">CONFIG!$AN$170:$AN$219</definedName>
    <definedName name="RENAC_POWER">CONFIG!$AO$170:$AO$184</definedName>
    <definedName name="RENESOLA">CONFIG!$AY$40:$AY$42</definedName>
    <definedName name="RENOVIGI">CONFIG!$AP$170:$AP$195</definedName>
    <definedName name="RENOVIGI_PAINEIS">CONFIG!$AZ$40:$AZ$53</definedName>
    <definedName name="RESUN">CONFIG!$BA$40:$BA$56</definedName>
    <definedName name="RISEN">CONFIG!$BB$40:$BB$98</definedName>
    <definedName name="RJ">CONFIG!$J$291:$J$304</definedName>
    <definedName name="RO">CONFIG!$H$291:$H$342</definedName>
    <definedName name="SAJ">CONFIG!$AQ$170:$AQ$205</definedName>
    <definedName name="SE">CONFIG!$G$291:$G$360</definedName>
    <definedName name="SENSOTEC">CONFIG!$BC$40</definedName>
    <definedName name="SERAPHIM">CONFIG!$BD$40:$BD$55</definedName>
    <definedName name="SERRANA_SISTEMAS_DE_ENERGIA">CONFIG!$AS$170</definedName>
    <definedName name="SINOSOLA">CONFIG!$BF$40:$BF$43</definedName>
    <definedName name="SIRIUS">CONFIG!$BG$40:$BG$41</definedName>
    <definedName name="SMA_SOLAR_TECHNOLOGY">CONFIG!$AT$170:$AT$193</definedName>
    <definedName name="SOFAR">CONFIG!$AU$170:$AU$212</definedName>
    <definedName name="SOLAR_ENERGY">CONFIG!$AV$170:$AV$177</definedName>
    <definedName name="SOLAREDGE">CONFIG!$AW$170:$AW$189</definedName>
    <definedName name="SOLAX_POWER">CONFIG!$AX$170</definedName>
    <definedName name="SOLIS">CONFIG!$AY$170:$AY$202</definedName>
    <definedName name="SOLPAC">CONFIG!$BH$40:$BH$42</definedName>
    <definedName name="SOLUXTEC">CONFIG!$BI$40</definedName>
    <definedName name="SOPRANO">CONFIG!$BK$40:$BK$46</definedName>
    <definedName name="SP">CONFIG!$F$291:$F$362</definedName>
    <definedName name="SUNEDISON">CONFIG!$BL$40</definedName>
    <definedName name="SUNERGY_SOLAR">CONFIG!$BM$40:$BM$56</definedName>
    <definedName name="SUNGROW">CONFIG!$AZ$170:$AZ$193</definedName>
    <definedName name="SUNLIGHT">CONFIG!$BN$40:$BN$45</definedName>
    <definedName name="SUNOVA_SOLAR">CONFIG!$BO$40:$BO$58</definedName>
    <definedName name="SUNTECH">CONFIG!$BP$40:$BP$45</definedName>
    <definedName name="TALESUN">CONFIG!$BQ$40:$BQ$65</definedName>
    <definedName name="TO">CONFIG!$C$291:$C$429</definedName>
    <definedName name="TRINA_SOLAR">CONFIG!$BR$40:$BR$135</definedName>
    <definedName name="ULICA_SOLAR">CONFIG!$BT$40:$BT$59</definedName>
    <definedName name="UP_SOLAR">CONFIG!$BU$40</definedName>
    <definedName name="VICTRON">CONFIG!$BC$170</definedName>
    <definedName name="VIGESTSOLAR">CONFIG!$BV$40</definedName>
    <definedName name="WEG">CONFIG!$BD$170:$BD$222</definedName>
    <definedName name="WEG_PAINEIS">CONFIG!$BX$40:$BX$41</definedName>
    <definedName name="YINGLI">CONFIG!$BY$40:$BY$48</definedName>
    <definedName name="ZNSHINE_SOLAR">CONFIG!$BZ$40:$BZ$75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K19" i="12" l="1"/>
  <c r="J16" i="12"/>
  <c r="N9" i="12"/>
  <c r="O15" i="12"/>
  <c r="AK2" i="13" l="1"/>
  <c r="DR2" i="13"/>
  <c r="DP2" i="13"/>
  <c r="DO2" i="13"/>
  <c r="DN2" i="13"/>
  <c r="DM2" i="13"/>
  <c r="DL2" i="13"/>
  <c r="DJ2" i="13"/>
  <c r="DH2" i="13"/>
  <c r="DF2" i="13"/>
  <c r="DD2" i="13"/>
  <c r="DB2" i="13"/>
  <c r="CZ2" i="13"/>
  <c r="C34" i="7"/>
  <c r="D30" i="6"/>
  <c r="D30" i="5"/>
  <c r="G34" i="7"/>
  <c r="G32" i="6"/>
  <c r="G32" i="5"/>
  <c r="C32" i="5"/>
  <c r="C32" i="6"/>
  <c r="G33" i="7"/>
  <c r="G31" i="6"/>
  <c r="G31" i="5"/>
  <c r="C31" i="5"/>
  <c r="C31" i="6"/>
  <c r="C33" i="7"/>
  <c r="D32" i="7"/>
  <c r="M291" i="8" l="1"/>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B59" i="10"/>
  <c r="AR2" i="13" l="1"/>
  <c r="C23" i="12" l="1"/>
  <c r="BY2" i="13"/>
  <c r="CA2" i="13"/>
  <c r="C17" i="12"/>
  <c r="C12" i="12"/>
  <c r="C11" i="12"/>
  <c r="C10" i="12"/>
  <c r="C9" i="12"/>
  <c r="C8" i="12"/>
  <c r="J41" i="10"/>
  <c r="AM2" i="13" l="1"/>
  <c r="CW2" i="13" l="1"/>
  <c r="CT2" i="13"/>
  <c r="CQ2" i="13"/>
  <c r="CN2" i="13"/>
  <c r="CK2" i="13"/>
  <c r="CH2" i="13"/>
  <c r="CE2" i="13"/>
  <c r="CB2" i="13"/>
  <c r="BV2" i="13"/>
  <c r="BS2" i="13"/>
  <c r="BP2" i="13"/>
  <c r="BM2" i="13"/>
  <c r="BJ2" i="13"/>
  <c r="BG2" i="13"/>
  <c r="BD2" i="13"/>
  <c r="BA2" i="13"/>
  <c r="AX2" i="13"/>
  <c r="AU2" i="13"/>
  <c r="K47" i="10" l="1"/>
  <c r="K48" i="10"/>
  <c r="K49" i="10"/>
  <c r="K50" i="10"/>
  <c r="K51" i="10"/>
  <c r="K52" i="10"/>
  <c r="K53" i="10"/>
  <c r="K54" i="10"/>
  <c r="K55" i="10"/>
  <c r="K46" i="10"/>
  <c r="K56" i="10" l="1"/>
  <c r="C24" i="12" s="1"/>
  <c r="H21" i="12" s="1"/>
  <c r="Q2" i="13" l="1"/>
  <c r="BX2" i="13"/>
  <c r="BZ2" i="13"/>
  <c r="CC2" i="13"/>
  <c r="CD2" i="13"/>
  <c r="CF2" i="13"/>
  <c r="CG2" i="13"/>
  <c r="CI2" i="13"/>
  <c r="CJ2" i="13"/>
  <c r="CL2" i="13"/>
  <c r="CM2" i="13"/>
  <c r="CO2" i="13"/>
  <c r="CP2" i="13"/>
  <c r="CR2" i="13"/>
  <c r="CS2" i="13"/>
  <c r="CU2" i="13"/>
  <c r="CV2" i="13"/>
  <c r="CX2" i="13"/>
  <c r="BW2" i="13"/>
  <c r="BU2" i="13"/>
  <c r="AT2" i="13"/>
  <c r="AV2" i="13"/>
  <c r="AW2" i="13"/>
  <c r="AY2" i="13"/>
  <c r="AZ2" i="13"/>
  <c r="BB2" i="13"/>
  <c r="BC2" i="13"/>
  <c r="BE2" i="13"/>
  <c r="BF2" i="13"/>
  <c r="BH2" i="13"/>
  <c r="BI2" i="13"/>
  <c r="BK2" i="13"/>
  <c r="BL2" i="13"/>
  <c r="BN2" i="13"/>
  <c r="BO2" i="13"/>
  <c r="BQ2" i="13"/>
  <c r="BR2" i="13"/>
  <c r="BT2" i="13"/>
  <c r="AS2" i="13"/>
  <c r="C16" i="12" l="1"/>
  <c r="C22" i="12"/>
  <c r="C21" i="12"/>
  <c r="C15" i="12"/>
  <c r="AQ2" i="13"/>
  <c r="L32" i="10" l="1"/>
  <c r="L33" i="10"/>
  <c r="L34" i="10"/>
  <c r="L35" i="10"/>
  <c r="L36" i="10"/>
  <c r="L37" i="10"/>
  <c r="L38" i="10"/>
  <c r="L39" i="10"/>
  <c r="L40" i="10"/>
  <c r="L31" i="10"/>
  <c r="P2" i="13" l="1"/>
  <c r="R2" i="13"/>
  <c r="T2" i="13"/>
  <c r="V2" i="13"/>
  <c r="C35" i="12" s="1"/>
  <c r="W2" i="13"/>
  <c r="C36" i="12" s="1"/>
  <c r="X2" i="13"/>
  <c r="C37" i="12" s="1"/>
  <c r="AA2" i="13"/>
  <c r="AB2" i="13"/>
  <c r="AC2" i="13"/>
  <c r="AD2" i="13"/>
  <c r="AE2" i="13"/>
  <c r="AG2" i="13"/>
  <c r="AH2" i="13"/>
  <c r="AI2" i="13"/>
  <c r="AL2" i="13"/>
  <c r="AN2" i="13"/>
  <c r="AP2" i="13"/>
  <c r="CY2" i="13"/>
  <c r="DA2" i="13"/>
  <c r="DC2" i="13"/>
  <c r="DE2" i="13"/>
  <c r="DG2" i="13"/>
  <c r="DI2" i="13"/>
  <c r="DK2" i="13"/>
  <c r="DQ2" i="13"/>
  <c r="Z14" i="13"/>
  <c r="Z17" i="13"/>
  <c r="J10" i="12"/>
  <c r="C25" i="12"/>
  <c r="C26" i="12"/>
  <c r="N4" i="11"/>
  <c r="K25" i="11"/>
  <c r="L41" i="10"/>
  <c r="A2" i="8"/>
  <c r="B2" i="8"/>
  <c r="C2" i="8"/>
  <c r="V2" i="8" l="1"/>
  <c r="D13" i="10" s="1"/>
  <c r="U34" i="8"/>
  <c r="U35" i="8" s="1"/>
  <c r="C18" i="12"/>
  <c r="N23" i="12" s="1"/>
  <c r="J2" i="8"/>
  <c r="L2" i="8"/>
  <c r="D5" i="8"/>
  <c r="M2" i="8"/>
  <c r="N2" i="8" s="1"/>
  <c r="K2" i="8"/>
  <c r="D2" i="8"/>
  <c r="O2" i="8"/>
  <c r="P2" i="8" s="1"/>
  <c r="C11" i="10" s="1"/>
  <c r="F2" i="13" s="1"/>
  <c r="S2" i="8"/>
  <c r="T2" i="8" s="1"/>
  <c r="C13" i="11" s="1"/>
  <c r="N2" i="11" s="1"/>
  <c r="W2" i="8"/>
  <c r="G2" i="8"/>
  <c r="C8" i="10" s="1"/>
  <c r="C2" i="13" s="1"/>
  <c r="X2" i="8"/>
  <c r="B4" i="8"/>
  <c r="B22" i="10" s="1"/>
  <c r="F2" i="8"/>
  <c r="Y2" i="8"/>
  <c r="U2" i="8"/>
  <c r="B18" i="8" s="1"/>
  <c r="Q2" i="8"/>
  <c r="I2" i="8"/>
  <c r="E2" i="8"/>
  <c r="H2" i="8"/>
  <c r="K19" i="8" l="1"/>
  <c r="Y2" i="13"/>
  <c r="U28" i="8"/>
  <c r="B8" i="8"/>
  <c r="D8" i="8"/>
  <c r="U30" i="8"/>
  <c r="U29" i="8"/>
  <c r="U36" i="8" s="1"/>
  <c r="P27" i="8"/>
  <c r="O27" i="8"/>
  <c r="S27" i="8" s="1"/>
  <c r="I10" i="11"/>
  <c r="AO2" i="13"/>
  <c r="K12" i="10"/>
  <c r="B12" i="8"/>
  <c r="I9" i="10"/>
  <c r="J2" i="13" s="1"/>
  <c r="C33" i="12" s="1"/>
  <c r="C11" i="11"/>
  <c r="B15" i="8"/>
  <c r="B20" i="8"/>
  <c r="C10" i="10"/>
  <c r="E2" i="13" s="1"/>
  <c r="B14" i="13" s="1"/>
  <c r="B13" i="8"/>
  <c r="C6" i="10"/>
  <c r="C12" i="11"/>
  <c r="C7" i="11"/>
  <c r="B17" i="8"/>
  <c r="J6" i="10"/>
  <c r="G2" i="13" s="1"/>
  <c r="B21" i="8"/>
  <c r="R27" i="8"/>
  <c r="B13" i="10"/>
  <c r="U2" i="13" s="1"/>
  <c r="C9" i="11"/>
  <c r="B10" i="8"/>
  <c r="C10" i="11"/>
  <c r="C9" i="10"/>
  <c r="D2" i="13" s="1"/>
  <c r="C31" i="12" s="1"/>
  <c r="I11" i="11"/>
  <c r="I10" i="10"/>
  <c r="K2" i="13" s="1"/>
  <c r="B14" i="8"/>
  <c r="R2" i="8"/>
  <c r="B32" i="8" s="1"/>
  <c r="G11" i="10"/>
  <c r="L2" i="13" s="1"/>
  <c r="B19" i="8"/>
  <c r="C7" i="10"/>
  <c r="B2" i="13" s="1"/>
  <c r="C30" i="12" s="1"/>
  <c r="B9" i="8"/>
  <c r="C8" i="11"/>
  <c r="B11" i="8"/>
  <c r="E10" i="11"/>
  <c r="E9" i="10"/>
  <c r="H2" i="13" s="1"/>
  <c r="C32" i="12" s="1"/>
  <c r="B22" i="8"/>
  <c r="B23" i="8"/>
  <c r="I7" i="11"/>
  <c r="G6" i="10"/>
  <c r="I2" i="13" s="1"/>
  <c r="K10" i="10"/>
  <c r="M2" i="13" s="1"/>
  <c r="C34" i="12" s="1"/>
  <c r="K11" i="11"/>
  <c r="G13" i="10" l="1"/>
  <c r="N2" i="13"/>
  <c r="C6" i="12"/>
  <c r="D12" i="12" s="1"/>
  <c r="A2" i="13"/>
  <c r="C29" i="12" s="1"/>
  <c r="B6" i="12"/>
  <c r="E19" i="6"/>
  <c r="E19" i="5"/>
  <c r="E19" i="7"/>
  <c r="AJ2" i="13"/>
  <c r="B11" i="13"/>
  <c r="J12" i="10"/>
  <c r="Q27" i="8"/>
  <c r="I12" i="11"/>
  <c r="B16" i="8"/>
  <c r="B25" i="8" s="1"/>
  <c r="O2" i="13"/>
  <c r="AF2" i="13"/>
  <c r="Z2" i="13" l="1"/>
  <c r="C7" i="12"/>
  <c r="B13" i="13"/>
  <c r="B10" i="13"/>
  <c r="S2" i="13"/>
  <c r="B19" i="13" l="1"/>
  <c r="B12" i="13"/>
  <c r="B15" i="13"/>
  <c r="B17" i="13" l="1"/>
</calcChain>
</file>

<file path=xl/comments1.xml><?xml version="1.0" encoding="utf-8"?>
<comments xmlns="http://schemas.openxmlformats.org/spreadsheetml/2006/main">
  <authors>
    <author>Pedro Augusto</author>
  </authors>
  <commentList>
    <comment ref="DS1" authorId="0" shapeId="0">
      <text>
        <r>
          <rPr>
            <b/>
            <sz val="9"/>
            <color indexed="81"/>
            <rFont val="Segoe UI"/>
            <family val="2"/>
          </rPr>
          <t>Pedro Augusto:</t>
        </r>
        <r>
          <rPr>
            <sz val="9"/>
            <color indexed="81"/>
            <rFont val="Segoe UI"/>
            <family val="2"/>
          </rPr>
          <t xml:space="preserve">
na versão 2.1 não há esse campo preenchido. </t>
        </r>
      </text>
    </comment>
  </commentList>
</comments>
</file>

<file path=xl/connections.xml><?xml version="1.0" encoding="utf-8"?>
<connections xmlns="http://schemas.openxmlformats.org/spreadsheetml/2006/main">
  <connection id="1" keepAlive="1" name="Consulta versao" description="Conexão com a planilha de versão " type="5" refreshedVersion="6" refreshOnLoad="1" saveData="1">
    <dbPr connection="Provider=Microsoft.Mashup.OleDb.1;Data Source=$Workbook$;Location=Table 0 (2);Extended Properties=&quot;&quot;" command="SELECT * FROM [Table 0 (2)]"/>
  </connection>
</connections>
</file>

<file path=xl/sharedStrings.xml><?xml version="1.0" encoding="utf-8"?>
<sst xmlns="http://schemas.openxmlformats.org/spreadsheetml/2006/main" count="9251" uniqueCount="3775">
  <si>
    <t>Habilite as Macros Para continuar</t>
  </si>
  <si>
    <t>Projetos Particulares Micro e Minigeração Distribuída</t>
  </si>
  <si>
    <t>Estreitando relacionamentos.</t>
  </si>
  <si>
    <t>Olá,</t>
  </si>
  <si>
    <t>seja bem-vindo (a)!</t>
  </si>
  <si>
    <r>
      <t>Essa é uma ferramenta desenvolvida pela</t>
    </r>
    <r>
      <rPr>
        <b/>
        <sz val="12"/>
        <color theme="5"/>
        <rFont val="Arial"/>
        <family val="2"/>
      </rPr>
      <t xml:space="preserve"> ENERGISA</t>
    </r>
    <r>
      <rPr>
        <sz val="12"/>
        <color theme="5"/>
        <rFont val="Arial"/>
        <family val="2"/>
      </rPr>
      <t xml:space="preserve"> para facilitar a elaboração e análise de projetos particulares de geração distribuída.</t>
    </r>
  </si>
  <si>
    <t>Navegue pelos formulários a seguir preenchendo com as informações solicitadas.</t>
  </si>
  <si>
    <t>Ao final, os dados preenchidos serão transformados em um arquivo PDF que deverão ser anexados no AWGPE juntamente com a documentação de projeto.</t>
  </si>
  <si>
    <t>Vamos começar?</t>
  </si>
  <si>
    <t>Selecione o tipo de formulário de solicitação de acesso:</t>
  </si>
  <si>
    <t>Microgeração igual ou inferior a 10kW</t>
  </si>
  <si>
    <t>Microgeração superior a 10kW</t>
  </si>
  <si>
    <t>Minigeração</t>
  </si>
  <si>
    <t>FORMULÁRIO DE SOLICITAÇÃO DE ACESSO</t>
  </si>
  <si>
    <t xml:space="preserve">MICROGERAÇÃO DISTRIBUÍDA </t>
  </si>
  <si>
    <t>POTENCIA INFERIOR A 10KW</t>
  </si>
  <si>
    <t>1. IDENTIFICAÇÃO DA UNIDADE CONSUMIDORA - UC</t>
  </si>
  <si>
    <t>Código da UC:</t>
  </si>
  <si>
    <t>Classe:</t>
  </si>
  <si>
    <t>Titular da UC:</t>
  </si>
  <si>
    <t>Logradouro:</t>
  </si>
  <si>
    <t>N°:</t>
  </si>
  <si>
    <t>Bairro:</t>
  </si>
  <si>
    <t>UF:</t>
  </si>
  <si>
    <t>CEP:</t>
  </si>
  <si>
    <t>E-mail:</t>
  </si>
  <si>
    <t>Cidade:</t>
  </si>
  <si>
    <t>Telefone:</t>
  </si>
  <si>
    <t>Celular:</t>
  </si>
  <si>
    <t>CNPJ/CPF:</t>
  </si>
  <si>
    <t>2. DADOS DA UNIDADE CONSUMIDORA - UC</t>
  </si>
  <si>
    <t>Potência Instalada (kW):</t>
  </si>
  <si>
    <t>Tensão de Atendimento (V):</t>
  </si>
  <si>
    <t>Tipo de Conexão:</t>
  </si>
  <si>
    <t>Tipo de Ramal:</t>
  </si>
  <si>
    <t>3. DADOS DA GERAÇÃO</t>
  </si>
  <si>
    <t>Potência Instalada de Geração (kWp):</t>
  </si>
  <si>
    <t>Tipo da Fonte de Geração:</t>
  </si>
  <si>
    <t>SOLAR</t>
  </si>
  <si>
    <t>4. DOCUMENTAÇÕES A SEREM ANEXADAS NO AWGPE</t>
  </si>
  <si>
    <t>2. Diagrama Unifilar contemplando Geração/Proteção (Inversor, se for o caso)/Medição e Memorial Descritivo da instalação;</t>
  </si>
  <si>
    <t>3. Certificado de conformidade do(s) inversor(es) ou número de Registro da concessão do INMETRO do(s) inversores para a tensão Nominal de conexão com a rede;</t>
  </si>
  <si>
    <t>4. Dados necessários ao Registro da Central Gerador conforme disponível no site da ANEEL: www.aneel.gov.br/scg</t>
  </si>
  <si>
    <t>5. Lista de Unidades Consumidores participantes do sistema de compensação (se houver) indicando a porcentagem de rateio dos créditos e o enquadramento conforme incisos VI e VIII do art. 2° da Resolução Normativa n° 482/2012;</t>
  </si>
  <si>
    <t>6. Cópia de documento que comprove o compromisso de solidariedade entre os integrantes (se houver);</t>
  </si>
  <si>
    <t>7. Documento que comprover o reconhecimento da ANEEL pela cogeração qualificada (se houver);</t>
  </si>
  <si>
    <t xml:space="preserve">5. CONTATOS NA DISTRIBUIDORA </t>
  </si>
  <si>
    <t>Responsável/Área:</t>
  </si>
  <si>
    <t>Telefone</t>
  </si>
  <si>
    <t>6. DADOS DO SOLICITANTE:</t>
  </si>
  <si>
    <t>___________________________________</t>
  </si>
  <si>
    <t>Assinatura do Responsável</t>
  </si>
  <si>
    <t>POTENCIA SUPERIOR A 10KW</t>
  </si>
  <si>
    <t>4. DOCUMENTAÇÕES A SEREM ANEXADAS  NO AWGPE</t>
  </si>
  <si>
    <t xml:space="preserve">MINIGERAÇÃO DISTRIBUÍDA </t>
  </si>
  <si>
    <t>POTENCIA SUPERIOR A 75KW</t>
  </si>
  <si>
    <t>2. Projeto Elétrico das instalações de conexão, memorial descritivo;</t>
  </si>
  <si>
    <t>3. Estágio atual do empreendimento, cronograma de implantação e expansão;</t>
  </si>
  <si>
    <t>4. Diagrama Unifilar e de Blocos do Sistema de Geração, Carga e Proteção;</t>
  </si>
  <si>
    <t>5. Certificado de conformidade do(s) inversor(es) ou número de Registro da concessão do INMETRO do(s) inversores para a tensão Nominal de conexão com a rede;</t>
  </si>
  <si>
    <t>6. Dados necessários ao Registro da Central Gerador conforme disponível no site da ANEEL: www.aneel.gov.br/scg</t>
  </si>
  <si>
    <t>7. Lista de Unidades Consumidores participantes do sistema de compensação (se houver) indicando a porcentagem de rateio dos créditos e o enquadramento conforme incisos VI e VIII do art. 2° da Resolução Normativa n° 482/2012;</t>
  </si>
  <si>
    <t>8. Cópia de documento que comprove o compromisso de solidariedade entre os integrantes (se houver);</t>
  </si>
  <si>
    <t>9. Documento que comprover o reconhecimento da ANEEL pela cogeração qualificada (se houver);</t>
  </si>
  <si>
    <t>Na ocorrência de uma eventual falta na rede da Energisa durante a operação de paralelismo, o sistema de Geração deve desligar-se através do inversor e isolar a geração da rede, no máximo, em 2 segundos. O inversor deve garantir o sincronismo da geração com a rede e evitar conexões indevidas. Em nenhuma hipótese será permitido o ilhamento  de geradores conectados ao sistema Elétrico da Energisa.</t>
  </si>
  <si>
    <t>Depois de uma “desconexão” devido a uma condição anormal da rede, o sistema de Geração Distribuída não pode retomar o fornecimento de energia à rede elétrica (reconexão) por um período mínimo de 180 segundos após a retomada das condições normais de tensão e frequência  da rede.</t>
  </si>
  <si>
    <t>O sistema de Geração Distribuída deverá estar conectado ao sistema de aterramento da unidade consumidora. As instalações de Centrais Geradoras deverão estar providas de sistemas de aterramento que garantam que, em quaisquer circunstâncias, não  sejam geradas tensões de contato superiores aos limites estabelecidos conforme NBR 5410. O estudo relativo ao sistema de aterramento da geração distribuída deverá ser de responsabilidade do responsável técnico pelo projeto.</t>
  </si>
  <si>
    <t xml:space="preserve">A sinalização de segurança deve ser instalada junto ao padrão de entrada de energia, próximo à caixa de medição/proteção.  Deverá ser instalada uma placa de advertência com os seguintes dizeres: </t>
  </si>
  <si>
    <t>Sendo identificado com tinta anticorrosiva, não sendo aceita a utilização de adesivos.  A placa de advertência deverá ser confeccionada em PVC ou acrílico com espessura mínima de 1mm e conforme modelo do desenho NDU013 pág. 65.</t>
  </si>
  <si>
    <t>MEMORIAL DESCRITIVO DE GERAÇÃO DISTRIBUÍDA UFV-SOLAR</t>
  </si>
  <si>
    <t>Conexão:</t>
  </si>
  <si>
    <t>Tipo do Padrão:</t>
  </si>
  <si>
    <t>Nível de tensão (V)</t>
  </si>
  <si>
    <t>Potencia Máxima Disponibilizada (kW):</t>
  </si>
  <si>
    <t>N° de fases:</t>
  </si>
  <si>
    <t>Ramal</t>
  </si>
  <si>
    <t>Disjuntor geral (A)</t>
  </si>
  <si>
    <t>Fator de Potencia</t>
  </si>
  <si>
    <t>Demanda Contratada (kW):</t>
  </si>
  <si>
    <t>DPS CA (kA)</t>
  </si>
  <si>
    <t>DPS CC (kA)</t>
  </si>
  <si>
    <t>Modalidade:</t>
  </si>
  <si>
    <t>Potencia Trafo:</t>
  </si>
  <si>
    <t>Numero de hastes</t>
  </si>
  <si>
    <t>Coordenadas do padrão de entrada em UTM:</t>
  </si>
  <si>
    <t>FUSO</t>
  </si>
  <si>
    <t>X (LONG)</t>
  </si>
  <si>
    <t>Y (LAT)</t>
  </si>
  <si>
    <t>Tipo Tensão:</t>
  </si>
  <si>
    <t>Cabos por fase:</t>
  </si>
  <si>
    <t>Bitola Fase:</t>
  </si>
  <si>
    <t>Bitola Neutro:</t>
  </si>
  <si>
    <t>Bitola Terra:</t>
  </si>
  <si>
    <t>Previsão de ligação (Mês):</t>
  </si>
  <si>
    <t>Zona:</t>
  </si>
  <si>
    <t>Mês:</t>
  </si>
  <si>
    <t>Ano:</t>
  </si>
  <si>
    <t>Observações:</t>
  </si>
  <si>
    <t>2. CARACTERÍSTICAS DA GERAÇÃO DA UNIDADE CONSUMIDORA</t>
  </si>
  <si>
    <t>Estrutura dos paineis utilizados na usina:</t>
  </si>
  <si>
    <t>N°</t>
  </si>
  <si>
    <t>Qtd.</t>
  </si>
  <si>
    <t>Fabricante</t>
  </si>
  <si>
    <t>Modelo dos paineis</t>
  </si>
  <si>
    <t>Area total do arranjo (M²)</t>
  </si>
  <si>
    <t>Potência (kW)</t>
  </si>
  <si>
    <t>Subtotal (kW)</t>
  </si>
  <si>
    <t>Area Total:</t>
  </si>
  <si>
    <t>Potencia Total (kW):</t>
  </si>
  <si>
    <t>Estrutura do(s) inversor(es) utilizado(s) na usina:</t>
  </si>
  <si>
    <t>Modelo do(s) inversor(es)</t>
  </si>
  <si>
    <t>NECESSITA DE AUTOTRAFO OU DE TRANSFORMADOR DE ACOPLAMENTO?</t>
  </si>
  <si>
    <t>POTÊNCIA:</t>
  </si>
  <si>
    <t>ATENDIMENTO  COM TRAFO EXCLUSIVO (GRUPO "A" E CONSUMIDORES RURAIS)?</t>
  </si>
  <si>
    <t>Assinatura do Projetista</t>
  </si>
  <si>
    <t>3. AJUSTES RECOMENDADOS DAS PROTEÇÕES - PARAMETRIZAÇÕES DO INVERSOR</t>
  </si>
  <si>
    <t>DESCRIÇÃO</t>
  </si>
  <si>
    <t>PARÂMETROS</t>
  </si>
  <si>
    <t>TEMPO DE ATUAÇÃO</t>
  </si>
  <si>
    <t>Tensão no ponto de Conexão:</t>
  </si>
  <si>
    <t>V &lt; 80% (0,8 PU) Vn</t>
  </si>
  <si>
    <t>Desligar em 0,2 s</t>
  </si>
  <si>
    <t>V &lt; 110% (1,1 PU) Vn</t>
  </si>
  <si>
    <t>Regime Normal de Operação:</t>
  </si>
  <si>
    <t>80 % &lt; = V = &lt; 110%</t>
  </si>
  <si>
    <t>Condições normais</t>
  </si>
  <si>
    <t>Subfrequência:</t>
  </si>
  <si>
    <t>f &lt; 57,5 HZ</t>
  </si>
  <si>
    <t>Desligar em até 0,2 s</t>
  </si>
  <si>
    <t>Sobrefrenquência:</t>
  </si>
  <si>
    <t>f &gt; 62,0 HZ</t>
  </si>
  <si>
    <t>Frequência Nominal da Rede:</t>
  </si>
  <si>
    <t>f = 60 HZ</t>
  </si>
  <si>
    <t>Após a perda da rede (ilhamento), deverá interromper o fornecimento de energia a rede:</t>
  </si>
  <si>
    <t>Ilhamento</t>
  </si>
  <si>
    <t>Interromper em até 2s</t>
  </si>
  <si>
    <t>Após a retomada das condições normais de tensão e frequencia da rede, religar:</t>
  </si>
  <si>
    <t>Reconexão</t>
  </si>
  <si>
    <t>Após 180s</t>
  </si>
  <si>
    <t>4. REQUISITOS DE SEGURANÇA</t>
  </si>
  <si>
    <t xml:space="preserve">     O projeto deve ser elaborado atendendo todos os requisitos de segurança solicitado no item 10 da NDU013 e NDU015.Para os sistemas de Geração Distribuída, é necessária a instalação de dispositivo de proteção contra surto (DPS) devidamente projetado e de acordo com as indicações estabelecidas na ABNT NBR 5419:2015 e os diagramas, conforme Desenhos NDU013.</t>
  </si>
  <si>
    <t>4.1 Variações de Tensão e Fequência</t>
  </si>
  <si>
    <t>Condições anormais de operação podem surgir na rede elétrica e requerem uma resposta do sistema de Geração Distribuída conectado a essa rede. Esta resposta é para garantir a segurança das equipes de manutenção da rede e das pessoas em geral, bem como para evitar danos aos equipamentos conectados à rede, incluindo o sistema de geração distribuída.</t>
  </si>
  <si>
    <t>4.2 Proteção Anti-Ilhamento</t>
  </si>
  <si>
    <t>4.3 Reconexão</t>
  </si>
  <si>
    <t>4.4 Aterramento</t>
  </si>
  <si>
    <t>4.5 Sinalização de Segurança</t>
  </si>
  <si>
    <t>"CUIDADO - RISCO DE CHOQUE ELÉTRICO - GERAÇÃO PRÓPRIA"</t>
  </si>
  <si>
    <t>FSA MICRO &lt;=10</t>
  </si>
  <si>
    <t>FSA MICRO &gt;10</t>
  </si>
  <si>
    <t>FSA MINI</t>
  </si>
  <si>
    <t>UCF</t>
  </si>
  <si>
    <t>TITULAR</t>
  </si>
  <si>
    <t>CLASSE</t>
  </si>
  <si>
    <t>LOGRADOURO</t>
  </si>
  <si>
    <t xml:space="preserve">N° </t>
  </si>
  <si>
    <t>BAIRRO</t>
  </si>
  <si>
    <t>CIDADE</t>
  </si>
  <si>
    <t>E-MAIL</t>
  </si>
  <si>
    <t>UF</t>
  </si>
  <si>
    <t>CEP</t>
  </si>
  <si>
    <t>CEP CORRIGIDO</t>
  </si>
  <si>
    <t>TELEFONE</t>
  </si>
  <si>
    <t>TEL CORRIGIDO</t>
  </si>
  <si>
    <t>CEL1</t>
  </si>
  <si>
    <t>CEL CORRIGIDO</t>
  </si>
  <si>
    <t>DOC</t>
  </si>
  <si>
    <t>DOC CORRIGIDO</t>
  </si>
  <si>
    <t>POT.INST</t>
  </si>
  <si>
    <t>TENSÃO</t>
  </si>
  <si>
    <t>CONEXÃO</t>
  </si>
  <si>
    <t>RAMAL</t>
  </si>
  <si>
    <t>FONTE</t>
  </si>
  <si>
    <t>FSA Preenchido</t>
  </si>
  <si>
    <t>DATA AVISO NOVA VERSÃO</t>
  </si>
  <si>
    <t>TRANSFORMADOR</t>
  </si>
  <si>
    <t>DISJUNTORES</t>
  </si>
  <si>
    <t>BITOLA CABOS</t>
  </si>
  <si>
    <t>ESTADOS</t>
  </si>
  <si>
    <t>UN</t>
  </si>
  <si>
    <t>TENSÕES DO GRUPO</t>
  </si>
  <si>
    <t>EAC</t>
  </si>
  <si>
    <t>EMT</t>
  </si>
  <si>
    <t>EMS</t>
  </si>
  <si>
    <t>ERO</t>
  </si>
  <si>
    <t>ETO</t>
  </si>
  <si>
    <t>EPB</t>
  </si>
  <si>
    <t>ESE</t>
  </si>
  <si>
    <t>EMG</t>
  </si>
  <si>
    <t>ENF</t>
  </si>
  <si>
    <t>ESS</t>
  </si>
  <si>
    <t>EBO</t>
  </si>
  <si>
    <t>POT</t>
  </si>
  <si>
    <t>TIPO</t>
  </si>
  <si>
    <t>UNS</t>
  </si>
  <si>
    <t>Modo Editor</t>
  </si>
  <si>
    <t>TIPO DE PE</t>
  </si>
  <si>
    <t>AC</t>
  </si>
  <si>
    <t>120/240</t>
  </si>
  <si>
    <t>127/220</t>
  </si>
  <si>
    <t>115/230</t>
  </si>
  <si>
    <t>220/380</t>
  </si>
  <si>
    <t>&lt;8,05</t>
  </si>
  <si>
    <t>MONOFÁSICO</t>
  </si>
  <si>
    <t>EMG ESE ENF</t>
  </si>
  <si>
    <t>Ocultar</t>
  </si>
  <si>
    <t>MG</t>
  </si>
  <si>
    <t>127/254</t>
  </si>
  <si>
    <t>220/440</t>
  </si>
  <si>
    <t>&lt;7,5</t>
  </si>
  <si>
    <t>EAC ERO</t>
  </si>
  <si>
    <t>CAMPOS OBRIGATORIOS FSA</t>
  </si>
  <si>
    <t>Celulas para Acender</t>
  </si>
  <si>
    <t>MD_SOLAR</t>
  </si>
  <si>
    <t>MS</t>
  </si>
  <si>
    <t>7,96/13,8kV</t>
  </si>
  <si>
    <t>6,58/11,4kV</t>
  </si>
  <si>
    <t>&lt;8,8</t>
  </si>
  <si>
    <t>EMG EMS ESE EMT ESS</t>
  </si>
  <si>
    <t>MT</t>
  </si>
  <si>
    <t>19,9/34,5kV</t>
  </si>
  <si>
    <t>12,7/22,0kV</t>
  </si>
  <si>
    <t>220(380)</t>
  </si>
  <si>
    <t>&lt;15,4</t>
  </si>
  <si>
    <t>EBO EPB ENF ETO ESE EMT</t>
  </si>
  <si>
    <t>HÍDRICA</t>
  </si>
  <si>
    <t>PB</t>
  </si>
  <si>
    <t>BIOMASSA</t>
  </si>
  <si>
    <t>PR</t>
  </si>
  <si>
    <t>EÓLICA</t>
  </si>
  <si>
    <t>RJ</t>
  </si>
  <si>
    <t>6,58/11,4</t>
  </si>
  <si>
    <t>220(127)</t>
  </si>
  <si>
    <t xml:space="preserve">8,8 ATÉ 17,7 </t>
  </si>
  <si>
    <t>BIFÁSICO</t>
  </si>
  <si>
    <t>MUNICIPIO</t>
  </si>
  <si>
    <t>OUTROS</t>
  </si>
  <si>
    <t>RO</t>
  </si>
  <si>
    <t>7,96/13,8</t>
  </si>
  <si>
    <t xml:space="preserve">&lt;8,05 B </t>
  </si>
  <si>
    <t>SE</t>
  </si>
  <si>
    <t>12,7/22,0</t>
  </si>
  <si>
    <t xml:space="preserve">7,6 ATE 37,5 </t>
  </si>
  <si>
    <t>TO</t>
  </si>
  <si>
    <t>19,9/34,5</t>
  </si>
  <si>
    <t xml:space="preserve">15,4 ATÉ 26,3 </t>
  </si>
  <si>
    <t>Ultimas Celulas Acesas</t>
  </si>
  <si>
    <t xml:space="preserve"> &lt;23 B </t>
  </si>
  <si>
    <t>CELULAR</t>
  </si>
  <si>
    <t>&lt;23</t>
  </si>
  <si>
    <t>EMT ESS ESE</t>
  </si>
  <si>
    <t>CNPJ/CPF</t>
  </si>
  <si>
    <t>POTENCIA (KW)</t>
  </si>
  <si>
    <t>VALIDAÇÃO</t>
  </si>
  <si>
    <t>7,96kV</t>
  </si>
  <si>
    <t>6,58kV</t>
  </si>
  <si>
    <t xml:space="preserve">&gt;17,7 </t>
  </si>
  <si>
    <t>TRIFÁSICO</t>
  </si>
  <si>
    <t>TENSÃO (V)</t>
  </si>
  <si>
    <t>13,8kV</t>
  </si>
  <si>
    <t>12,7kV</t>
  </si>
  <si>
    <t>8,05 ATÉ 23</t>
  </si>
  <si>
    <t>19,9kV</t>
  </si>
  <si>
    <t>11,4kV</t>
  </si>
  <si>
    <t>&gt; 26,3</t>
  </si>
  <si>
    <t>34,5kV</t>
  </si>
  <si>
    <t>EBO = EPB</t>
  </si>
  <si>
    <t>22kV</t>
  </si>
  <si>
    <t>CAMPINA GRANDE, LAGOA SECA, QUEIMADAS, FAGUNDES, MASSARANDUBA E BOA VISTA</t>
  </si>
  <si>
    <t>CAMPO PREENCHIDOS</t>
  </si>
  <si>
    <t>fusos</t>
  </si>
  <si>
    <t>TENSÃO CALC.</t>
  </si>
  <si>
    <t>POTENCIA DISPONIBILIZADA</t>
  </si>
  <si>
    <t>TIPO DE DOC</t>
  </si>
  <si>
    <t>CONEXÃO 2</t>
  </si>
  <si>
    <t>UC NOVA</t>
  </si>
  <si>
    <t>18K</t>
  </si>
  <si>
    <t>19K</t>
  </si>
  <si>
    <t>20K</t>
  </si>
  <si>
    <t>21K</t>
  </si>
  <si>
    <t>22K</t>
  </si>
  <si>
    <t>MENOR IGUAL A 10</t>
  </si>
  <si>
    <t>Resultado</t>
  </si>
  <si>
    <t>23K</t>
  </si>
  <si>
    <t>MAIOR QUE 10</t>
  </si>
  <si>
    <t>24K</t>
  </si>
  <si>
    <t>MINI</t>
  </si>
  <si>
    <t>25K</t>
  </si>
  <si>
    <t>POTENCIA GERAÇÃO</t>
  </si>
  <si>
    <t>Menor potência entre inversores e paineis</t>
  </si>
  <si>
    <t>TRAFO</t>
  </si>
  <si>
    <t>PAINEIS SOLARES</t>
  </si>
  <si>
    <t>FABRICANTE</t>
  </si>
  <si>
    <t xml:space="preserve">SAIDA </t>
  </si>
  <si>
    <t>AE_SOLAR</t>
  </si>
  <si>
    <t>AMERISOLAR</t>
  </si>
  <si>
    <t>ASTROHALO</t>
  </si>
  <si>
    <t>ASTRONERGY</t>
  </si>
  <si>
    <t>AXITEC</t>
  </si>
  <si>
    <t>BALFAR_SOLAR</t>
  </si>
  <si>
    <t>BEDIN_SOLAR_PAINEIS</t>
  </si>
  <si>
    <t>BELENERGY</t>
  </si>
  <si>
    <t>BEYONDSUN</t>
  </si>
  <si>
    <t>BLADE_SOLAR</t>
  </si>
  <si>
    <t>BST</t>
  </si>
  <si>
    <t>BYD</t>
  </si>
  <si>
    <t>CANADIAN_SOLAR</t>
  </si>
  <si>
    <t>CSUN</t>
  </si>
  <si>
    <t>DAH_SOLAR</t>
  </si>
  <si>
    <t>ELCO</t>
  </si>
  <si>
    <t>ELGIN_S.A._PAINEIS</t>
  </si>
  <si>
    <t>EMPALUX_PAINEIS</t>
  </si>
  <si>
    <t>ERA_SOLAR</t>
  </si>
  <si>
    <t>GCL</t>
  </si>
  <si>
    <t>GLOBO</t>
  </si>
  <si>
    <t>HELIUS</t>
  </si>
  <si>
    <t>HT_SAAE</t>
  </si>
  <si>
    <t>INTELBRAS</t>
  </si>
  <si>
    <t>JÁ_SOLAR</t>
  </si>
  <si>
    <t>JAYU_SOLAR</t>
  </si>
  <si>
    <t>JETION_SOLAR</t>
  </si>
  <si>
    <t>JINKO_SOLAR</t>
  </si>
  <si>
    <t>KVA_SISTEMAS_DE_ENERGIA</t>
  </si>
  <si>
    <t>KOMECO_PAINEIS</t>
  </si>
  <si>
    <t>LONGI_SOLAR</t>
  </si>
  <si>
    <t>LUCKSOLAR</t>
  </si>
  <si>
    <t>LUXEN</t>
  </si>
  <si>
    <t>ODEX_SOLAR_PAINEIS</t>
  </si>
  <si>
    <t>OPEN_RENEWABLES</t>
  </si>
  <si>
    <t>OPUS_SOLAR</t>
  </si>
  <si>
    <t>OSDA</t>
  </si>
  <si>
    <t>PERLIGHT_SOLAR</t>
  </si>
  <si>
    <t>PHONO_SOLAR</t>
  </si>
  <si>
    <t>PHOTO_SOLAR</t>
  </si>
  <si>
    <t>QCELLS</t>
  </si>
  <si>
    <t>RAY_TECH</t>
  </si>
  <si>
    <t>RENESOLA</t>
  </si>
  <si>
    <t>RENOVIGI_PAINEIS</t>
  </si>
  <si>
    <t>RESUN</t>
  </si>
  <si>
    <t>RISEN</t>
  </si>
  <si>
    <t>SENSOTEC</t>
  </si>
  <si>
    <t>SERAPHIM</t>
  </si>
  <si>
    <t>SINOSOLA</t>
  </si>
  <si>
    <t>SIRIUS</t>
  </si>
  <si>
    <t>SOLPAC</t>
  </si>
  <si>
    <t>SOLUXTEC</t>
  </si>
  <si>
    <t>SOPRANO</t>
  </si>
  <si>
    <t>SUNEDISON</t>
  </si>
  <si>
    <t>SUNERGY_SOLAR</t>
  </si>
  <si>
    <t>SUNLIGHT</t>
  </si>
  <si>
    <t>SUNOVA_SOLAR</t>
  </si>
  <si>
    <t>SUNTECH</t>
  </si>
  <si>
    <t>TALESUN</t>
  </si>
  <si>
    <t>TRINA_SOLAR</t>
  </si>
  <si>
    <t>ULICA_SOLAR</t>
  </si>
  <si>
    <t>UP_SOLAR</t>
  </si>
  <si>
    <t>VIGESTSOLAR</t>
  </si>
  <si>
    <t>WEG</t>
  </si>
  <si>
    <t>YINGLI</t>
  </si>
  <si>
    <t>ZNSHINE_SOLAR</t>
  </si>
  <si>
    <t>OUTRO_PAINEL</t>
  </si>
  <si>
    <t>89 - AE SOLAR</t>
  </si>
  <si>
    <t>405 - AE350M6-72</t>
  </si>
  <si>
    <t>46 - AS-6P 300W</t>
  </si>
  <si>
    <t>166 - CHSM6612P</t>
  </si>
  <si>
    <t>161 - ASTROHALO 340</t>
  </si>
  <si>
    <t>125 - AC-325P/156-72S</t>
  </si>
  <si>
    <t>107 - BS72P-330W</t>
  </si>
  <si>
    <t>479 - ESPMC 335</t>
  </si>
  <si>
    <t>396 - MFVOS-PO-72-330W</t>
  </si>
  <si>
    <t>736 - TSP335-72H</t>
  </si>
  <si>
    <t>569 - SRP-400-BMA</t>
  </si>
  <si>
    <t>684 - BST-6M-380W</t>
  </si>
  <si>
    <t>11 - 310P6D-36</t>
  </si>
  <si>
    <t>1 - CS6U-330P</t>
  </si>
  <si>
    <t xml:space="preserve">291 - CSUN 340-72P </t>
  </si>
  <si>
    <t>58 - DHP72 315</t>
  </si>
  <si>
    <t>614 - ELCO HR-260P</t>
  </si>
  <si>
    <t>139 - 320W</t>
  </si>
  <si>
    <t>524 - ODA330W-36-P</t>
  </si>
  <si>
    <t>436 - ESPMC335</t>
  </si>
  <si>
    <t>5 - 310</t>
  </si>
  <si>
    <t>190 - GRB330P</t>
  </si>
  <si>
    <t>338 - HMF72PH- 335A</t>
  </si>
  <si>
    <t>563 - HT72-156M-C 405W</t>
  </si>
  <si>
    <t>211 - EMS 330P</t>
  </si>
  <si>
    <t>26 - JAP6-72-305/4BB-1</t>
  </si>
  <si>
    <t>745 - JY410M6-FS-9</t>
  </si>
  <si>
    <t>425 - JT400SGH</t>
  </si>
  <si>
    <t>18 - JKM245P</t>
  </si>
  <si>
    <t>167 - CORAL 270 P-60</t>
  </si>
  <si>
    <t>461 - KOFV FR 340 AR</t>
  </si>
  <si>
    <t>223 - LR6-720PH-400M</t>
  </si>
  <si>
    <t>380 - LS-P72 330</t>
  </si>
  <si>
    <t>111 - LUXPOWER LNSF-330P</t>
  </si>
  <si>
    <t>698 - PS330W72CP</t>
  </si>
  <si>
    <t>93 - 265-PM60</t>
  </si>
  <si>
    <t>208 - OP340W-72P</t>
  </si>
  <si>
    <t>379 - ODA380-36M</t>
  </si>
  <si>
    <t>180 - CORAL 325 P-72</t>
  </si>
  <si>
    <t>579 - PS405M1-24/TH</t>
  </si>
  <si>
    <t>247 - PS380M-24/TH</t>
  </si>
  <si>
    <t>41 - 315</t>
  </si>
  <si>
    <t>449 - SP72-335</t>
  </si>
  <si>
    <t>239 - JC330M-24/ABM</t>
  </si>
  <si>
    <t>140 - RM60-6-270P</t>
  </si>
  <si>
    <t>100 - RS6C 245P</t>
  </si>
  <si>
    <t>66 - RSM72-6-320P</t>
  </si>
  <si>
    <t>499 - ST240P(60)</t>
  </si>
  <si>
    <t>129 - SRP-325-6PA</t>
  </si>
  <si>
    <t>189 - SA275</t>
  </si>
  <si>
    <t>651 - NHLD144-400/M</t>
  </si>
  <si>
    <t>539 - GS 465 HALF-CELL</t>
  </si>
  <si>
    <t>774 - POWERSLATE 265W</t>
  </si>
  <si>
    <t>226 - SL330TU-36P</t>
  </si>
  <si>
    <t>776 - MEMC-P290AMC</t>
  </si>
  <si>
    <t>144 - SUN330-72P</t>
  </si>
  <si>
    <t>35 - SL-250W</t>
  </si>
  <si>
    <t>302 - SS-340-72P</t>
  </si>
  <si>
    <t>384 - STP380S-72/VFH</t>
  </si>
  <si>
    <t>54 - 260 TP660P</t>
  </si>
  <si>
    <t>160 - TSM-335-PE14A</t>
  </si>
  <si>
    <t>142 - UL-330P-72</t>
  </si>
  <si>
    <t>235 - UP-M335P</t>
  </si>
  <si>
    <t>253 - VG-P245W</t>
  </si>
  <si>
    <t>188 - 375</t>
  </si>
  <si>
    <t>10 - YL270P-29B</t>
  </si>
  <si>
    <t>165 - ZXP6-72-320/P</t>
  </si>
  <si>
    <t>778 - OUTRO</t>
  </si>
  <si>
    <t>21 - AMERISOLAR</t>
  </si>
  <si>
    <t>411 - SGM6-350</t>
  </si>
  <si>
    <t>47 - AS-6P 305W</t>
  </si>
  <si>
    <t>270 - CHSM6612P 340W</t>
  </si>
  <si>
    <t>163 - ASTROHALO 335</t>
  </si>
  <si>
    <t>231 - AC-350M/72S</t>
  </si>
  <si>
    <t>237 - BS72M-370W</t>
  </si>
  <si>
    <t>504 - ESPMC 370</t>
  </si>
  <si>
    <t>462 - MFVSU-PO-72-330W</t>
  </si>
  <si>
    <t>744 - TSHM335-120L</t>
  </si>
  <si>
    <t>622 - SRP-400-BMA-HV</t>
  </si>
  <si>
    <t>714 - BST340-72P</t>
  </si>
  <si>
    <t>12 - 315P6D-36</t>
  </si>
  <si>
    <t>2 - CS6U-320P</t>
  </si>
  <si>
    <t xml:space="preserve">292 - CSUN 335-72P </t>
  </si>
  <si>
    <t>59 - DHP72 320</t>
  </si>
  <si>
    <t>212 - DHP340W</t>
  </si>
  <si>
    <t>643 - MF00450</t>
  </si>
  <si>
    <t>495 - ESPMC370</t>
  </si>
  <si>
    <t>6 - 315</t>
  </si>
  <si>
    <t>743 - GBR320P</t>
  </si>
  <si>
    <t>581 - HMF144M-410W</t>
  </si>
  <si>
    <t>592 - HT72-166M-450W</t>
  </si>
  <si>
    <t>382 - EMSZ 345P DG</t>
  </si>
  <si>
    <t>27 - JAP6-72-310/4BB-1</t>
  </si>
  <si>
    <t>448 - JT335PAG</t>
  </si>
  <si>
    <t>19 - JKM250P</t>
  </si>
  <si>
    <t>168 - CORAL 325 P-72</t>
  </si>
  <si>
    <t>463 - KOFV FR 400 MP</t>
  </si>
  <si>
    <t>246 - LR6-72HPH-385M</t>
  </si>
  <si>
    <t>112 - LUXPOWER LNSF-325P</t>
  </si>
  <si>
    <t>94 - OPEN 250-PM60</t>
  </si>
  <si>
    <t>413 - ODA330-30-PH</t>
  </si>
  <si>
    <t>234 - PLM-325P-72</t>
  </si>
  <si>
    <t>618 - PS405M1-24/TH</t>
  </si>
  <si>
    <t>663 - PS405M1-24/TH</t>
  </si>
  <si>
    <t>42 - 320</t>
  </si>
  <si>
    <t>329 - JC340M-ABC</t>
  </si>
  <si>
    <t>219 - RSM144-6-340P</t>
  </si>
  <si>
    <t>101 - RS6C 250P</t>
  </si>
  <si>
    <t>67 - RSM72-6-325P</t>
  </si>
  <si>
    <t>130 - SRP-330-6PA</t>
  </si>
  <si>
    <t>355 - SA330-72P</t>
  </si>
  <si>
    <t>598 - GS-530 HALF-CELL</t>
  </si>
  <si>
    <t>251 - SL320TU-36P</t>
  </si>
  <si>
    <t>162 - ASTROHALO 330</t>
  </si>
  <si>
    <t>36 - SL-255W</t>
  </si>
  <si>
    <t>312 - SS-330-72P</t>
  </si>
  <si>
    <t>388 - STP330-24</t>
  </si>
  <si>
    <t>55 - 265 TP660P</t>
  </si>
  <si>
    <t>170 - TSM-PE14A 320</t>
  </si>
  <si>
    <t>143 - UL-335P-72</t>
  </si>
  <si>
    <t>222 - WEG 340 WATTS</t>
  </si>
  <si>
    <t>209 - YL330P 330 WP</t>
  </si>
  <si>
    <t>191 - ZXP6-72-330-P</t>
  </si>
  <si>
    <t/>
  </si>
  <si>
    <t>50 - ASTROHALO</t>
  </si>
  <si>
    <t>484 - AE370M6-72H</t>
  </si>
  <si>
    <t>48 - AS-6P 310W</t>
  </si>
  <si>
    <t>164 - ASTROHALO 345</t>
  </si>
  <si>
    <t>628 - AC-380MH/144S</t>
  </si>
  <si>
    <t>547 - BS72M - 380W</t>
  </si>
  <si>
    <t>589 - ESPSC 390W</t>
  </si>
  <si>
    <t>507 - MFVSU-PO-72-340W</t>
  </si>
  <si>
    <t>734 - BST-6M-HCB-400W</t>
  </si>
  <si>
    <t>13 - 320P6D-36</t>
  </si>
  <si>
    <t>3 - CS6U-325P</t>
  </si>
  <si>
    <t xml:space="preserve">293 - CSUN 330-72P </t>
  </si>
  <si>
    <t>60 - DHP72 325</t>
  </si>
  <si>
    <t>213 - ELGIM 330W</t>
  </si>
  <si>
    <t>762 - YH450W-36MH</t>
  </si>
  <si>
    <t>514 - ESPSC370</t>
  </si>
  <si>
    <t>7 - P6/72H 320</t>
  </si>
  <si>
    <t>686 - HMF144M 400W</t>
  </si>
  <si>
    <t>632 - HT72-156P-330W</t>
  </si>
  <si>
    <t>424 - EMSC 330P</t>
  </si>
  <si>
    <t>28 - JAP6-72-315/4BB-1</t>
  </si>
  <si>
    <t>517 - JT380SAH</t>
  </si>
  <si>
    <t>20 - JKM255P</t>
  </si>
  <si>
    <t>326 - LR4-72HBD-430M</t>
  </si>
  <si>
    <t>113 - LUXPOWER LNSF-320P</t>
  </si>
  <si>
    <t>95 - OPEN 255-PM60</t>
  </si>
  <si>
    <t>423 - ODA340-30-M</t>
  </si>
  <si>
    <t>662 - PS405M1-24/TH</t>
  </si>
  <si>
    <t>706 -  PS400M1-24/TH</t>
  </si>
  <si>
    <t>43 - 325</t>
  </si>
  <si>
    <t>656 - BDPMJ72H(S)-440</t>
  </si>
  <si>
    <t>465 - JC370S-24-ABW</t>
  </si>
  <si>
    <t>258 - CS3U-340P</t>
  </si>
  <si>
    <t>102 - RS6C 255P</t>
  </si>
  <si>
    <t>68 - RSM72-6-330P</t>
  </si>
  <si>
    <t>131 - SRP-335-6PA</t>
  </si>
  <si>
    <t>359 - SA330-72P</t>
  </si>
  <si>
    <t>752 - ZXM7-SPLDD144-530/M</t>
  </si>
  <si>
    <t>297 - SL370TU-36MD</t>
  </si>
  <si>
    <t>192 - SUN 60P 265W</t>
  </si>
  <si>
    <t>37 - SL-260W</t>
  </si>
  <si>
    <t>315 - SS-340-72 P</t>
  </si>
  <si>
    <t>451 - STP385 S-24/VFH</t>
  </si>
  <si>
    <t>56 - TP660P 270</t>
  </si>
  <si>
    <t>171 - TSM-PE14A 325</t>
  </si>
  <si>
    <t>175 - UL-270P-60</t>
  </si>
  <si>
    <t>316 - YL330PD-35B</t>
  </si>
  <si>
    <t>261 - ZXM6-TLD72 370W</t>
  </si>
  <si>
    <t>48 - ASTRONERGY</t>
  </si>
  <si>
    <t>649 - AE395M-72H</t>
  </si>
  <si>
    <t>49 - AS-6P 315</t>
  </si>
  <si>
    <t>182 - CHSM6612P-340</t>
  </si>
  <si>
    <t>702 - AC-250P/156-60S</t>
  </si>
  <si>
    <t>611 - BS72P-335W</t>
  </si>
  <si>
    <t>770 - ESPMC 330W</t>
  </si>
  <si>
    <t>509 - MFVOS-PO-72-340W</t>
  </si>
  <si>
    <t>14 - 325P6D-36</t>
  </si>
  <si>
    <t>4 - CS6U-315P</t>
  </si>
  <si>
    <t xml:space="preserve">294 - CSUN 325-72P </t>
  </si>
  <si>
    <t>61 - DHP72 330</t>
  </si>
  <si>
    <t>331 - ELGIN - 370W</t>
  </si>
  <si>
    <t>644 - ESPSC390</t>
  </si>
  <si>
    <t>8 - P6/72H 325</t>
  </si>
  <si>
    <t>719 - HMF72P-335A</t>
  </si>
  <si>
    <t>428 - EMSZ 420M</t>
  </si>
  <si>
    <t>29 - JAP6-72-320/4BB-1</t>
  </si>
  <si>
    <t>21 - JKM260P</t>
  </si>
  <si>
    <t>347 -  LR4-72HPH-435M</t>
  </si>
  <si>
    <t>114 - LUXPOWER LNSF-315P</t>
  </si>
  <si>
    <t>96 - OPEN 260-PM60</t>
  </si>
  <si>
    <t>432 - ODA340-36-P</t>
  </si>
  <si>
    <t>667 - PS400M1-24TH</t>
  </si>
  <si>
    <t>792 - PS405M1H-24/TH</t>
  </si>
  <si>
    <t>44 - 330</t>
  </si>
  <si>
    <t>763 - BPDMJ72H(S)-440</t>
  </si>
  <si>
    <t>328 - CS3U-360P</t>
  </si>
  <si>
    <t>103 - RS6C 260P</t>
  </si>
  <si>
    <t>69 - RSM72-6-335P</t>
  </si>
  <si>
    <t>132 - SRP-340-6PA</t>
  </si>
  <si>
    <t>442 - SL370TU-36DHV</t>
  </si>
  <si>
    <t>210 - 370WP</t>
  </si>
  <si>
    <t>38 - SL-265W</t>
  </si>
  <si>
    <t>368 - SS-370-72M</t>
  </si>
  <si>
    <t>476 - STP385S - 72/VFH</t>
  </si>
  <si>
    <t>57 - 275 TP660P</t>
  </si>
  <si>
    <t>172 - TSM-PE14A 330</t>
  </si>
  <si>
    <t>274 - UL-380M-72</t>
  </si>
  <si>
    <t>401 - YL-150P-17B</t>
  </si>
  <si>
    <t>266 - ZXM6-72-375/M</t>
  </si>
  <si>
    <t>37 - AXITEC</t>
  </si>
  <si>
    <t>50 - AS-6P 320W</t>
  </si>
  <si>
    <t>184 - CHSM72M-HC-375</t>
  </si>
  <si>
    <t>779 - BS72M-400</t>
  </si>
  <si>
    <t>777 - ESPMC 540</t>
  </si>
  <si>
    <t>518 - MFVOS-MO-144-400W</t>
  </si>
  <si>
    <t>15 - 330P6D-36</t>
  </si>
  <si>
    <t>23 - CS3U-335P</t>
  </si>
  <si>
    <t xml:space="preserve">295 - CSUN 320-72P </t>
  </si>
  <si>
    <t>183 - DHM72 360W</t>
  </si>
  <si>
    <t>371 - ELGIN-380</t>
  </si>
  <si>
    <t>790 - ESPMC 335</t>
  </si>
  <si>
    <t>9 - P6/72H 330</t>
  </si>
  <si>
    <t>475 - EMSZ-425M HC</t>
  </si>
  <si>
    <t>30 - JAP6-72-325/4BB-1</t>
  </si>
  <si>
    <t>22 - JKM265P</t>
  </si>
  <si>
    <t>421 - LR4-72HBD-435M</t>
  </si>
  <si>
    <t>115 - LUXPOWER LNSF-335M</t>
  </si>
  <si>
    <t>97 - OPEN 265-PM60</t>
  </si>
  <si>
    <t>501 - ODA380-36-M</t>
  </si>
  <si>
    <t>680 - PS400M1-24/TH</t>
  </si>
  <si>
    <t>794 - PS450M4H-24/TH</t>
  </si>
  <si>
    <t>45 - 335</t>
  </si>
  <si>
    <t>809 - RAYTEC 445W</t>
  </si>
  <si>
    <t>414 - RENO-335P</t>
  </si>
  <si>
    <t>104 - RS6C 265P</t>
  </si>
  <si>
    <t>70 - RSM72-6-340P</t>
  </si>
  <si>
    <t>227 - SRP-315-6MB</t>
  </si>
  <si>
    <t>482 - SL370TU-36MDHV</t>
  </si>
  <si>
    <t>287 - SUN 275-60P</t>
  </si>
  <si>
    <t>39 - SL-270W</t>
  </si>
  <si>
    <t>430 - SS-380-72M</t>
  </si>
  <si>
    <t>532 - STP530S - C72</t>
  </si>
  <si>
    <t>62 - TP672P 315</t>
  </si>
  <si>
    <t>173 - TSM-PE14A 335</t>
  </si>
  <si>
    <t>301 - UL3409-72 (340W)</t>
  </si>
  <si>
    <t>468 - YL240P-29B</t>
  </si>
  <si>
    <t>362 - ZXM6-72-350/M</t>
  </si>
  <si>
    <t>34 - BALFAR SOLAR</t>
  </si>
  <si>
    <t>51 - AS-6P 325W</t>
  </si>
  <si>
    <t>203 - CHSM6612M/HV 340W</t>
  </si>
  <si>
    <t>855 - ESPMC545</t>
  </si>
  <si>
    <t>756 - MFVOS-MO-144-410W</t>
  </si>
  <si>
    <t>16 - 335P6D-36</t>
  </si>
  <si>
    <t>24 - CS3U-340P</t>
  </si>
  <si>
    <t>187 - 360</t>
  </si>
  <si>
    <t>372 - ELGIN 340W</t>
  </si>
  <si>
    <t>813 - ESPHSC440</t>
  </si>
  <si>
    <t>81 - P6/72H 335</t>
  </si>
  <si>
    <t>523 - EMSZ-430M HC</t>
  </si>
  <si>
    <t>88 - JAM6-72-340</t>
  </si>
  <si>
    <t>71 - JKM305PP</t>
  </si>
  <si>
    <t>452 - LR6-72OPH-400M</t>
  </si>
  <si>
    <t>116 - LUXPOWER LNSF-340M</t>
  </si>
  <si>
    <t>98 - OPEN 270-PM60</t>
  </si>
  <si>
    <t>535 - ODA400-36-M</t>
  </si>
  <si>
    <t>683 - PS405M1H-24/TH</t>
  </si>
  <si>
    <t>824 - PS450M4H-24/TH</t>
  </si>
  <si>
    <t>110 - Q PRIME L-G5.2-335</t>
  </si>
  <si>
    <t>818 - DMJ72H(S)-450</t>
  </si>
  <si>
    <t>469 - RSM156-6-440M</t>
  </si>
  <si>
    <t>105 - RS6C 270P</t>
  </si>
  <si>
    <t>120 - RSM72-6-360M</t>
  </si>
  <si>
    <t>543 - SRP-400-BMA-HV</t>
  </si>
  <si>
    <t>772 - JY410M6-FS-9</t>
  </si>
  <si>
    <t>310 - SUN370-72M</t>
  </si>
  <si>
    <t>40 - SL-275W</t>
  </si>
  <si>
    <t>447 - SS-410-72MD</t>
  </si>
  <si>
    <t>836 - STP6-330/72-A</t>
  </si>
  <si>
    <t>63 - TP672P 320</t>
  </si>
  <si>
    <t>202 - TSM-DE15M 400</t>
  </si>
  <si>
    <t>308 - UL340P-72</t>
  </si>
  <si>
    <t>497 - YL250P-29B</t>
  </si>
  <si>
    <t>365 - ZXP6-LD72-350P</t>
  </si>
  <si>
    <t>BEDIN_SOLAR</t>
  </si>
  <si>
    <t>97 - BEDIN SOLAR</t>
  </si>
  <si>
    <t>52 - AS-6P 330W</t>
  </si>
  <si>
    <t>224 - 365W</t>
  </si>
  <si>
    <t>833 - MFOS-PO-72-340W</t>
  </si>
  <si>
    <t>17 - 340P6D-36</t>
  </si>
  <si>
    <t>25 - CS3U-345P</t>
  </si>
  <si>
    <t>206 - DHM72 330</t>
  </si>
  <si>
    <t>515 - ELGIN 400 W</t>
  </si>
  <si>
    <t>816 - ESPSC-335M</t>
  </si>
  <si>
    <t>82 - P6/72H 340</t>
  </si>
  <si>
    <t>544 - EMSZ 335P DG</t>
  </si>
  <si>
    <t>89 - JAM6-72-345</t>
  </si>
  <si>
    <t>72 - JKM310PP</t>
  </si>
  <si>
    <t>505 - LR4-72HPH_440M</t>
  </si>
  <si>
    <t>117 - LUXPOWER LNSF-345M</t>
  </si>
  <si>
    <t>198 - 265-PM60</t>
  </si>
  <si>
    <t>540 - ODA 330-36-P</t>
  </si>
  <si>
    <t>687 - PS400M1H-24/TH</t>
  </si>
  <si>
    <t>123 - Q.PEAK L-G5.0.G 365</t>
  </si>
  <si>
    <t>850 - DMJ72H(S)-445</t>
  </si>
  <si>
    <t>562 - CS3W-410P</t>
  </si>
  <si>
    <t>106 - RS6C 275P</t>
  </si>
  <si>
    <t>121 - RSM60-6-270P</t>
  </si>
  <si>
    <t>582 - SRP-400-BMA</t>
  </si>
  <si>
    <t>860 - SL340T-36P</t>
  </si>
  <si>
    <t>409 - SUN 72 P-35 F - 340W</t>
  </si>
  <si>
    <t>503 - SS-400-72M</t>
  </si>
  <si>
    <t>64 - TP672P 325</t>
  </si>
  <si>
    <t>218 - TRINA SOLAR 330W</t>
  </si>
  <si>
    <t>376 - UL-340P-144</t>
  </si>
  <si>
    <t>533 - YL330P-35B</t>
  </si>
  <si>
    <t>395 - ZXM6-72-370/M</t>
  </si>
  <si>
    <t>87 - BELENERGY</t>
  </si>
  <si>
    <t>53 - AS-6P 325W</t>
  </si>
  <si>
    <t>229 - CHSM72M-HC-380</t>
  </si>
  <si>
    <t>122 - 370M6K-36</t>
  </si>
  <si>
    <t>31 - CS3U-345P</t>
  </si>
  <si>
    <t>233 - 335WP</t>
  </si>
  <si>
    <t>823 - ESPHSC-450W</t>
  </si>
  <si>
    <t>176 - P6/72H 365</t>
  </si>
  <si>
    <t>720 - EMSJ-445M HC</t>
  </si>
  <si>
    <t>90 - JAM6-72-350</t>
  </si>
  <si>
    <t>73 - JKM315PP</t>
  </si>
  <si>
    <t>521 - LR6-72OPH-405M</t>
  </si>
  <si>
    <t>118 - LUXPOWER LNSF-345M</t>
  </si>
  <si>
    <t>528 - OPEN 310W-HM60</t>
  </si>
  <si>
    <t>597 - ODA-340-30-M</t>
  </si>
  <si>
    <t>690 - PS400M1H-24/TH</t>
  </si>
  <si>
    <t>178 - POWER L-G5 365W</t>
  </si>
  <si>
    <t>625 - RSM72-6-330P</t>
  </si>
  <si>
    <t>322 - RS6S 340P</t>
  </si>
  <si>
    <t>155 - RSM72-6-370M</t>
  </si>
  <si>
    <t>672 - SRP-335-BMB</t>
  </si>
  <si>
    <t>437 - SUN 72P-35F 330W</t>
  </si>
  <si>
    <t>510 - SS-405-72MD</t>
  </si>
  <si>
    <t>65 - TP672P 330</t>
  </si>
  <si>
    <t>228 - TSM-DE15H(II) 390W</t>
  </si>
  <si>
    <t>496 - UL-410M-144HV</t>
  </si>
  <si>
    <t>764 - YL335P-35B</t>
  </si>
  <si>
    <t>415 - ZXP6-LD72-345/P</t>
  </si>
  <si>
    <t>114 - BEYONDSUN</t>
  </si>
  <si>
    <t>127 - AS-6P 340W</t>
  </si>
  <si>
    <t>238 - CHSM6612P-330</t>
  </si>
  <si>
    <t>154 - 335PHK-36</t>
  </si>
  <si>
    <t>32 - CS3U-350P</t>
  </si>
  <si>
    <t>268 - DHP72-335W</t>
  </si>
  <si>
    <t>199 - P6/60 270</t>
  </si>
  <si>
    <t>726 - EMSJ 340P</t>
  </si>
  <si>
    <t>91 - JAM6-72-355</t>
  </si>
  <si>
    <t>74 - JKM320PP</t>
  </si>
  <si>
    <t>619 - LR4-72HPH-450M</t>
  </si>
  <si>
    <t>119 - LUXPOWER LNSF-350M</t>
  </si>
  <si>
    <t>608 - ODA400-36-MH</t>
  </si>
  <si>
    <t>696 - PS400M1H-24/TH</t>
  </si>
  <si>
    <t>250 - Q.POWER LG-5 330</t>
  </si>
  <si>
    <t>645 - RENO-330P</t>
  </si>
  <si>
    <t>398 - RS6I-M-410</t>
  </si>
  <si>
    <t>194 - RSM144-6-360M</t>
  </si>
  <si>
    <t>713 - SRP-335-BPA</t>
  </si>
  <si>
    <t>572 - SUN 72M-HF 410W</t>
  </si>
  <si>
    <t>516 - SS-405-72PD</t>
  </si>
  <si>
    <t>333 - TP672P-340</t>
  </si>
  <si>
    <t>236 - TSM-PE15H</t>
  </si>
  <si>
    <t>573 - UL-450M-144HV</t>
  </si>
  <si>
    <t>431 - ZXP6-72 335/P</t>
  </si>
  <si>
    <t>103 - BLADE SOLAR</t>
  </si>
  <si>
    <t>196 - AS-6M PERC 375W</t>
  </si>
  <si>
    <t>273 - CHSM6612M</t>
  </si>
  <si>
    <t>156 - 330PHK-36</t>
  </si>
  <si>
    <t>33 - CS3U-355P</t>
  </si>
  <si>
    <t>277 - DAH SOLAR DS330W</t>
  </si>
  <si>
    <t xml:space="preserve">201 - GCL-P6/72H 375W </t>
  </si>
  <si>
    <t>805 -  EMSC 415M HC</t>
  </si>
  <si>
    <t>92 - JAM6-72-360</t>
  </si>
  <si>
    <t>75 - JKM325PP</t>
  </si>
  <si>
    <t>678 - LR4-72HBD-440M</t>
  </si>
  <si>
    <t>299 - LNSF-390M</t>
  </si>
  <si>
    <t>647 - ODA-400W39M</t>
  </si>
  <si>
    <t>697 - PS400M1H-24/TH</t>
  </si>
  <si>
    <t>260 - Q.POWER L-G5 335W</t>
  </si>
  <si>
    <t>691 - CS3W-415P</t>
  </si>
  <si>
    <t>485 - RS6I-M - 410W</t>
  </si>
  <si>
    <t>204 - RSM144-6-340P</t>
  </si>
  <si>
    <t>747 - SRP-335-BPA-HV</t>
  </si>
  <si>
    <t>583 - SUN415-72M-HF</t>
  </si>
  <si>
    <t>615 - SS-440-72MD</t>
  </si>
  <si>
    <t>342 - TPM672M - 375</t>
  </si>
  <si>
    <t>249 - TSM-PE15H 345</t>
  </si>
  <si>
    <t>591 - UL-450M-144</t>
  </si>
  <si>
    <t>441 - ZXM6-NHLDD144-400/M</t>
  </si>
  <si>
    <t>110 - BST</t>
  </si>
  <si>
    <t>319 - AS-6M PERC 340W</t>
  </si>
  <si>
    <t>349 - CHSM72M-HC 395</t>
  </si>
  <si>
    <t>157 - 325P6K-36</t>
  </si>
  <si>
    <t>34 - CS3U-360P</t>
  </si>
  <si>
    <t>278 - DHP72 330W</t>
  </si>
  <si>
    <t>216 - P6/72H370</t>
  </si>
  <si>
    <t>128 - JAP72S03-335/SC</t>
  </si>
  <si>
    <t>76 - JKM330PP-72</t>
  </si>
  <si>
    <t>708 - LR6-72OPH-385M</t>
  </si>
  <si>
    <t>397 - LNSF-330P</t>
  </si>
  <si>
    <t>648 - ODA-400W39M</t>
  </si>
  <si>
    <t>701 - PS400M1H-24/TH</t>
  </si>
  <si>
    <t>267 - Q-PEAK L-G5</t>
  </si>
  <si>
    <t>753 - RS6S-330P</t>
  </si>
  <si>
    <t>214 - RISEN 345W</t>
  </si>
  <si>
    <t>765 - SRP-330-6PA</t>
  </si>
  <si>
    <t>652 - SUN340-72P</t>
  </si>
  <si>
    <t>616 - SS-450-72M</t>
  </si>
  <si>
    <t>367 - TP672M-375W</t>
  </si>
  <si>
    <t>259 - TSM-DE15M (II) 400W</t>
  </si>
  <si>
    <t>635 - UL-410M-144</t>
  </si>
  <si>
    <t>460 - ZXM6-HLD144-400/M</t>
  </si>
  <si>
    <t>9 - BYD</t>
  </si>
  <si>
    <t>434 - AS-6M 365</t>
  </si>
  <si>
    <t>406 - CHSM6612 - 375W</t>
  </si>
  <si>
    <t>181 - PHK-36-SÉRIE-4BB-345</t>
  </si>
  <si>
    <t>77 - CS3U-365MS</t>
  </si>
  <si>
    <t>281 - HCP72X9 355W</t>
  </si>
  <si>
    <t>244 - P6/72 345W</t>
  </si>
  <si>
    <t>133 - JAM72S01-355</t>
  </si>
  <si>
    <t>108 - JKM335PP</t>
  </si>
  <si>
    <t>718 - LR6-720PH-380M</t>
  </si>
  <si>
    <t xml:space="preserve">646 - LNSU-410M </t>
  </si>
  <si>
    <t>704 - ODA400-36-M</t>
  </si>
  <si>
    <t>716 - PS405M1H-24/TH</t>
  </si>
  <si>
    <t>286 - Q.PLUS DUO L-G5.2</t>
  </si>
  <si>
    <t>220 - RSM144-6-375M</t>
  </si>
  <si>
    <t>768 - SRP-335-6PA-HV</t>
  </si>
  <si>
    <t>655 - SUN 72M-HF 410W</t>
  </si>
  <si>
    <t>640 - SS-450-72MD</t>
  </si>
  <si>
    <t>513 - TP6H72M(H) - 400</t>
  </si>
  <si>
    <t>262 - TSM-PE15H 340W</t>
  </si>
  <si>
    <t>699 - UL-415M-144HV</t>
  </si>
  <si>
    <t>474 -  ZXM6-NHLDD144-435/M</t>
  </si>
  <si>
    <t>2 - CANADIAN SOLAR</t>
  </si>
  <si>
    <t>467 - AS-6M PERC 370W</t>
  </si>
  <si>
    <t>429 - CHSM6612P 345W</t>
  </si>
  <si>
    <t>197 - 335P6K-36</t>
  </si>
  <si>
    <t>78 - CS3U-370MS</t>
  </si>
  <si>
    <t xml:space="preserve">327 - HCP72X9-405W </t>
  </si>
  <si>
    <t>387 - GCL-M6/72H-375</t>
  </si>
  <si>
    <t>134 - JAM72S01-360</t>
  </si>
  <si>
    <t>109 - JKM340PP-72H</t>
  </si>
  <si>
    <t>730 - LR5-72HBD-530M</t>
  </si>
  <si>
    <t>846 - LNSU-450M</t>
  </si>
  <si>
    <t>723 - ODA410-36-M</t>
  </si>
  <si>
    <t>754 - PS450M4H-24/TH</t>
  </si>
  <si>
    <t>313 - Q.PEAK DUO L-G5. 2 375</t>
  </si>
  <si>
    <t>230 - RSM72-6-340M</t>
  </si>
  <si>
    <t>679 - SUN 72M-H6-450</t>
  </si>
  <si>
    <t>760 - SS-400-72PDH</t>
  </si>
  <si>
    <t>534 - TP6H72P-350W</t>
  </si>
  <si>
    <t>264 - TSM-DE15M (II) 400</t>
  </si>
  <si>
    <t>780 - UL-440M-144</t>
  </si>
  <si>
    <t>489 - ZXP6 72-340/P</t>
  </si>
  <si>
    <t>78 - CSUN</t>
  </si>
  <si>
    <t>529 - AS-6M-HC 400W</t>
  </si>
  <si>
    <t>480 -  CHSM6612P/HV-345</t>
  </si>
  <si>
    <t>217 - 330P6C-36</t>
  </si>
  <si>
    <t>79 - CS3U-375MS</t>
  </si>
  <si>
    <t xml:space="preserve">354 - HCP72X9-360W </t>
  </si>
  <si>
    <t>410 - GCL-M3/72 375W</t>
  </si>
  <si>
    <t>135 - JAM72S01-365</t>
  </si>
  <si>
    <t>195 - JKM365M-72</t>
  </si>
  <si>
    <t>731 - LR4-72HPH-430M</t>
  </si>
  <si>
    <t>759 - ODA410-36-MH</t>
  </si>
  <si>
    <t>795 - PS450M4H-24/TH</t>
  </si>
  <si>
    <t>318 - Q.PLUS DUO L-G5.2 375W</t>
  </si>
  <si>
    <t>263 - RSM72-6-345M</t>
  </si>
  <si>
    <t>787 - SUN440-78M-HFD</t>
  </si>
  <si>
    <t>859 - SS-360-72M</t>
  </si>
  <si>
    <t>561 - TP6F72M 400W</t>
  </si>
  <si>
    <t>269 - TSM-330 PD14</t>
  </si>
  <si>
    <t>838 - UL - 440H-144HV</t>
  </si>
  <si>
    <t>525 - ZXM6-72-380/M</t>
  </si>
  <si>
    <t>23 - DAH SOLAR</t>
  </si>
  <si>
    <t>553 - AS-6M-375W</t>
  </si>
  <si>
    <t>586 - CHSM72M(DG)/F-BH-415W</t>
  </si>
  <si>
    <t>221 - 335P6C-36</t>
  </si>
  <si>
    <t>80 - CS3U-380MS</t>
  </si>
  <si>
    <t>358 - HCP72X9 365W</t>
  </si>
  <si>
    <t>454 - GCL P3/72 345W</t>
  </si>
  <si>
    <t>136 - JAM72S01-370</t>
  </si>
  <si>
    <t>205 - JKM390M-72-V</t>
  </si>
  <si>
    <t>775 - LR4-72HBD-445</t>
  </si>
  <si>
    <t>810 - ODA450-36-MH</t>
  </si>
  <si>
    <t>825 - PS450M4H-24/TH</t>
  </si>
  <si>
    <t>325 - Q.PEAK DUO L-G5.2 395</t>
  </si>
  <si>
    <t>276 - RSM72-6-375M</t>
  </si>
  <si>
    <t>584 - TP6H72M-375W</t>
  </si>
  <si>
    <t>272 - TSM-DE15H(II) - 395W</t>
  </si>
  <si>
    <t>851 - UL-415M-144</t>
  </si>
  <si>
    <t>550 - SIRIUS-NHLD144-425/M</t>
  </si>
  <si>
    <t>106 - ELCO SOLAR</t>
  </si>
  <si>
    <t>570 - AS-6M 380W</t>
  </si>
  <si>
    <t>593 - CHSM72M-HC 415 W</t>
  </si>
  <si>
    <t>241 - 325P6K-36</t>
  </si>
  <si>
    <t>83 - CS6K-260P</t>
  </si>
  <si>
    <t>364 - DHP72X-340W</t>
  </si>
  <si>
    <t>545 - GCL-M3/72H - 400W</t>
  </si>
  <si>
    <t>137 - JAM72S01-370</t>
  </si>
  <si>
    <t>215 - JKM335PP-72H-V</t>
  </si>
  <si>
    <t>863 - LR4-72HPH-445M</t>
  </si>
  <si>
    <t>861 - ODA450-36M</t>
  </si>
  <si>
    <t>842 - PS440M4-24/TH</t>
  </si>
  <si>
    <t xml:space="preserve">336 - Q.PEAK L-G5.0.G </t>
  </si>
  <si>
    <t>290 - RSM144-6-345P</t>
  </si>
  <si>
    <t>653 - TP6H72M-400W</t>
  </si>
  <si>
    <t>275 - TSM 340 -PE14A</t>
  </si>
  <si>
    <t>858 - UL-440M-144 HV</t>
  </si>
  <si>
    <t>560 - ZXP6-LD72-330/P</t>
  </si>
  <si>
    <t>42 - ELGIN S.A.</t>
  </si>
  <si>
    <t>610 - AS-6M-HC PERC - 380W</t>
  </si>
  <si>
    <t>601 - CHSM72M(DG)F-BH 410</t>
  </si>
  <si>
    <t>243 - 330P6K-36</t>
  </si>
  <si>
    <t>84 - CS6K-265P</t>
  </si>
  <si>
    <t>389 - HCM72X9-405W</t>
  </si>
  <si>
    <t>568 - GCL-P6/72H - 345W</t>
  </si>
  <si>
    <t>138 - JAM72S01-375</t>
  </si>
  <si>
    <t>254 - JKM270PP</t>
  </si>
  <si>
    <t>843 - PS450M4H-24/TH</t>
  </si>
  <si>
    <t>341 - Q. PEAK L-G5.0.G 365W</t>
  </si>
  <si>
    <t>330 - RSM144-6-385M</t>
  </si>
  <si>
    <t>669 - TD672M-375W</t>
  </si>
  <si>
    <t>279 - TSM-DE14H.08(345)</t>
  </si>
  <si>
    <t>621 - ZXM6-NHLD144-435/M</t>
  </si>
  <si>
    <t>100 - EMPALUX</t>
  </si>
  <si>
    <t>685 - AS-6M-HCB 400W</t>
  </si>
  <si>
    <t>602 - CHSM72M(DG)F-BH 390</t>
  </si>
  <si>
    <t>245 - PHK-36-SÉRIE-5BB - 335</t>
  </si>
  <si>
    <t>85 - CS6K-270P</t>
  </si>
  <si>
    <t>390 - DHM72-335</t>
  </si>
  <si>
    <t>642 -  GCL-P3/72H345</t>
  </si>
  <si>
    <t>141 - JAP72S01-330</t>
  </si>
  <si>
    <t>255 - JKM330M</t>
  </si>
  <si>
    <t>844 - PS450M4H-24/TH</t>
  </si>
  <si>
    <t>346 - Q.PEAK L-G5.0.G</t>
  </si>
  <si>
    <t>385 - RSM144-6-400M</t>
  </si>
  <si>
    <t>732 - TP6H72M(H)-405</t>
  </si>
  <si>
    <t>282 - TSM-400 DE15H(II)</t>
  </si>
  <si>
    <t>627 - ZXP6-TLD72-330/P</t>
  </si>
  <si>
    <t>92 - ERA SOLAR</t>
  </si>
  <si>
    <t>703 - AS-6M-HC 400W</t>
  </si>
  <si>
    <t>722 - CHSM72M-HC-410W</t>
  </si>
  <si>
    <t>248 - 325PHK-36</t>
  </si>
  <si>
    <t>86 - CS6K-250P</t>
  </si>
  <si>
    <t>404 - DHP72-310W</t>
  </si>
  <si>
    <t>676 - GCL-M3/72H-405W</t>
  </si>
  <si>
    <t>158 - JAP6(K)-72-330</t>
  </si>
  <si>
    <t>265 - CHEETAH 72M-V</t>
  </si>
  <si>
    <t>350 - Q.PEAK DUO L-G7.3 400W</t>
  </si>
  <si>
    <t>394 - RSM72-6-345P</t>
  </si>
  <si>
    <t>285 - TSM-DE14H(II)-345</t>
  </si>
  <si>
    <t>682 - ZXM6-NHLDD144-410M</t>
  </si>
  <si>
    <t>4 - GCL</t>
  </si>
  <si>
    <t>738 - AS-6M144-HC 440 W</t>
  </si>
  <si>
    <t>797 - CPS SCA3KTL-S/EU</t>
  </si>
  <si>
    <t>252 - 335-P6C-36</t>
  </si>
  <si>
    <t>87 - CS6K-275P</t>
  </si>
  <si>
    <t>435 - HCM60X9-335W</t>
  </si>
  <si>
    <t>749 - GCL-P6/72 330</t>
  </si>
  <si>
    <t>232 - JAP72S01-335/SC</t>
  </si>
  <si>
    <t>298 - JKM335PP-72</t>
  </si>
  <si>
    <t>370 - Q.PEAK DUO L-G7.3 400W</t>
  </si>
  <si>
    <t>407 - RSM156-6-440M</t>
  </si>
  <si>
    <t>289 - TSM-DE 14A(II) 345W</t>
  </si>
  <si>
    <t>689 - ZXP6-LD72-335P</t>
  </si>
  <si>
    <t>60 - GLOBO</t>
  </si>
  <si>
    <t>748 - AS-6P - 335W</t>
  </si>
  <si>
    <t>256 - 275P6C-30</t>
  </si>
  <si>
    <t>124 - HIKU CS3W 395</t>
  </si>
  <si>
    <t>453 - HCM78X9-445W</t>
  </si>
  <si>
    <t xml:space="preserve">240 - JAM72S01-340/PR </t>
  </si>
  <si>
    <t>323 - JKM400M-72H</t>
  </si>
  <si>
    <t>377 - Q.PEAK DUO L-G7.2-400W</t>
  </si>
  <si>
    <t>418 - RSM36-6-150P</t>
  </si>
  <si>
    <t>300 - TSM-DE15H(II) 400W</t>
  </si>
  <si>
    <t>693 - ZXP6-T72-330</t>
  </si>
  <si>
    <t>80 - HELIUS</t>
  </si>
  <si>
    <t>786 - AS-6M144-HC - 445W</t>
  </si>
  <si>
    <t>257 - 340PHK-36</t>
  </si>
  <si>
    <t>126 - CS3U-370P</t>
  </si>
  <si>
    <t>456 - HCP78X9-400</t>
  </si>
  <si>
    <t>288 - JAM72S10-405/PR</t>
  </si>
  <si>
    <t>343 - JKM400M-72HL-V</t>
  </si>
  <si>
    <t>391 - MONO PERC 400</t>
  </si>
  <si>
    <t>445 - RSM150-8-500M</t>
  </si>
  <si>
    <t>304 - TSM-345PE14H</t>
  </si>
  <si>
    <t>711 - ZXM6-NH144-425/M</t>
  </si>
  <si>
    <t>102 - HT-SAAE</t>
  </si>
  <si>
    <t>802 - AS-6M 400</t>
  </si>
  <si>
    <t>317 - 320P6C-36</t>
  </si>
  <si>
    <t>145 - 290MS</t>
  </si>
  <si>
    <t>473 - HCP72X9-370W</t>
  </si>
  <si>
    <t>311 - JAP72S01-335W</t>
  </si>
  <si>
    <t>345 - JKM400M-72H-V</t>
  </si>
  <si>
    <t>402 - Q.PEAK DUO L-G7.3 395</t>
  </si>
  <si>
    <t>446 - RSM144-6-335P</t>
  </si>
  <si>
    <t>305 - TSM-340 DE06M.08</t>
  </si>
  <si>
    <t>717 - ZXM6-NHLD144-405/M</t>
  </si>
  <si>
    <t>66 - INTELBRAS</t>
  </si>
  <si>
    <t>840 - AS-6M BHC-445W</t>
  </si>
  <si>
    <t>334 - 340-P6K-36 340W</t>
  </si>
  <si>
    <t>146 - 295MS</t>
  </si>
  <si>
    <t>481 - HCM72X9 - 400W</t>
  </si>
  <si>
    <t>335 - JAP72S03-335W</t>
  </si>
  <si>
    <t>375 - JKM335PP-J4</t>
  </si>
  <si>
    <t>549 - Q.PEAK DUO L-G7.2</t>
  </si>
  <si>
    <t>450 - RSM144-6-355P</t>
  </si>
  <si>
    <t>306 - TSM-DE14A(II) 340W</t>
  </si>
  <si>
    <t>746 - ZXM6-NH144-430/M</t>
  </si>
  <si>
    <t>12 - JA SOLAR</t>
  </si>
  <si>
    <t>845 - AS-6M-BHC-450W</t>
  </si>
  <si>
    <t>459 - BYD 390-MBK-36</t>
  </si>
  <si>
    <t>147 - 300MS</t>
  </si>
  <si>
    <t>490 - HCP78X9 410W</t>
  </si>
  <si>
    <t>337 - JAP72S03-335/SC</t>
  </si>
  <si>
    <t>393 - JKM390M-72HL-V</t>
  </si>
  <si>
    <t>564 - Q.PEAK DUO L-G7.2 - 395</t>
  </si>
  <si>
    <t>466 - RSM144-6-405M</t>
  </si>
  <si>
    <t>309 - TSM-PE15H-350W</t>
  </si>
  <si>
    <t>755 - ZXM6-NH132-405</t>
  </si>
  <si>
    <t>115 - JAYU SOLAR</t>
  </si>
  <si>
    <t>862 - AS - 6M144BHC-450</t>
  </si>
  <si>
    <t>483 - BYD390-M7K-36-5B</t>
  </si>
  <si>
    <t>148 - CS3W-395P</t>
  </si>
  <si>
    <t>508 - HCM72X9-410W</t>
  </si>
  <si>
    <t>366 - JAP72S03 325</t>
  </si>
  <si>
    <t>416 - JKM335PP-72-V</t>
  </si>
  <si>
    <t>606 - Q.PEAK DUO L-G8-425W</t>
  </si>
  <si>
    <t>477 - RSM144-6-410M</t>
  </si>
  <si>
    <t>314 - TSM-DE06M.08(II) 340W</t>
  </si>
  <si>
    <t>769 -  ZXM6-NH144-405/M</t>
  </si>
  <si>
    <t>90 - JETION SOLAR</t>
  </si>
  <si>
    <t>491 - BYD335-P6K-36-5B</t>
  </si>
  <si>
    <t>149 - CS3W-400P</t>
  </si>
  <si>
    <t>538 - HCM78X9 - 440W</t>
  </si>
  <si>
    <t>378 - JAM78S10-440W</t>
  </si>
  <si>
    <t>439 - JKM390M-72H</t>
  </si>
  <si>
    <t>638 - Q.PEAK L-G5 375W</t>
  </si>
  <si>
    <t>522 - RSM156-6-410M</t>
  </si>
  <si>
    <t>320 - TSM-PE14H 345W</t>
  </si>
  <si>
    <t>800 - ZXP6 72-335/P</t>
  </si>
  <si>
    <t>10 - JINKO SOLAR</t>
  </si>
  <si>
    <t>493 - P6K-36-SÉRIE-5BB</t>
  </si>
  <si>
    <t>150 - CS3W-405P</t>
  </si>
  <si>
    <t>554 - DHM72-365</t>
  </si>
  <si>
    <t>392 - JAM72S09-390/PR-390W</t>
  </si>
  <si>
    <t>440 - JKM400M-72-V</t>
  </si>
  <si>
    <t>639 - Q.PLUS DUO L-G5.2-375W</t>
  </si>
  <si>
    <t>526 - RSM156-6-440M</t>
  </si>
  <si>
    <t xml:space="preserve">321 - TSM-340 DE06M.08(II) </t>
  </si>
  <si>
    <t>826 - ZXP6-LD72-340/P</t>
  </si>
  <si>
    <t>51 - KVA SISTEMAS DE ENERGIA</t>
  </si>
  <si>
    <t>577 - 400MIK-36</t>
  </si>
  <si>
    <t>151 - CS3W-410P</t>
  </si>
  <si>
    <t>588 - HCP78X9 360W</t>
  </si>
  <si>
    <t>399 - JAP72S10-335/SC</t>
  </si>
  <si>
    <t>478 - JKM400M-72H-V</t>
  </si>
  <si>
    <t>740 - Q.PEAK DUO L-G6 425</t>
  </si>
  <si>
    <t>566 - RSM144-6-400MDG</t>
  </si>
  <si>
    <t>324 - TSM-DEG15M.20(II).395W</t>
  </si>
  <si>
    <t>95 - KOMECO</t>
  </si>
  <si>
    <t>587 - 335P6CK-36</t>
  </si>
  <si>
    <t>152 - CS3U-410P</t>
  </si>
  <si>
    <t>623 - HCP78X9-405W</t>
  </si>
  <si>
    <t>417 - JAP72S09 330/SC</t>
  </si>
  <si>
    <t>500 -  JKM 390M-72H-V</t>
  </si>
  <si>
    <t>751 - Q.PEAK DUO L-G8 430W</t>
  </si>
  <si>
    <t>571 - RSM144-6 - 410MDG</t>
  </si>
  <si>
    <t>348 - TSM-DE15H(II)</t>
  </si>
  <si>
    <t>68 - LONGI SOLAR</t>
  </si>
  <si>
    <t>600 - 270P6C-30</t>
  </si>
  <si>
    <t>153 - CS3W-415P</t>
  </si>
  <si>
    <t xml:space="preserve">641 - HCM72X9-405W </t>
  </si>
  <si>
    <t>470 - JAM72S10-405/MR</t>
  </si>
  <si>
    <t>520 - JKM340PP-72</t>
  </si>
  <si>
    <t>789 - Q.PEAK DUO L-G6 410W</t>
  </si>
  <si>
    <t>574 - RSM144-6-415M</t>
  </si>
  <si>
    <t>352 - TSM-DE15H(II) - 405W</t>
  </si>
  <si>
    <t>84 - LUCKSOLAR</t>
  </si>
  <si>
    <t>626 - PHK-36-SERIE-4BB - 335</t>
  </si>
  <si>
    <t xml:space="preserve">159 - CS6U-335P </t>
  </si>
  <si>
    <t>664 - HCM72X9-415W</t>
  </si>
  <si>
    <t>471 - JAM72S09-385/PR</t>
  </si>
  <si>
    <t>527 - JKM410M-72H-V</t>
  </si>
  <si>
    <t>793 - Q.PEAK DUO L-G8 430W</t>
  </si>
  <si>
    <t>575 - RSM144-6-380M</t>
  </si>
  <si>
    <t>357 - TSM-DE14H(II) - 375W</t>
  </si>
  <si>
    <t>36 - LUXEN</t>
  </si>
  <si>
    <t>629 - 400M7K-36</t>
  </si>
  <si>
    <t>169 - CS3U-330P</t>
  </si>
  <si>
    <t>675 - HCP72X9-380W</t>
  </si>
  <si>
    <t>494 - JAM78S10-440/MR</t>
  </si>
  <si>
    <t>531 - JKM340PP-72-V</t>
  </si>
  <si>
    <t>585 - RSM150-8-500M</t>
  </si>
  <si>
    <t>363 - TSM-PE15H 345</t>
  </si>
  <si>
    <t>112 - ODEX SOLAR</t>
  </si>
  <si>
    <t>710 - BYD340PIK-36</t>
  </si>
  <si>
    <t>174 - CS6U -340M</t>
  </si>
  <si>
    <t>705 - HCP78X9-415W</t>
  </si>
  <si>
    <t>551 - JAM72S10-400/PR</t>
  </si>
  <si>
    <t>541 - JKM340PP-72H-V</t>
  </si>
  <si>
    <t>631 - RSM144-7-440BMDG</t>
  </si>
  <si>
    <t>369 - TSM-PE15H 350W</t>
  </si>
  <si>
    <t>30 - OPEN RENEWABLES</t>
  </si>
  <si>
    <t>735 - BYD400-MIK-36-5B</t>
  </si>
  <si>
    <t>177 - CS6X-325P</t>
  </si>
  <si>
    <t>715 - HCP72X9-375W</t>
  </si>
  <si>
    <t>576 - JAM72S10-400/MR</t>
  </si>
  <si>
    <t>556 - JKM440M-6TL4-V</t>
  </si>
  <si>
    <t>636 - RSM144-6-440W</t>
  </si>
  <si>
    <t>373 - TSM-DE-15M(II)-405W</t>
  </si>
  <si>
    <t>65 - OPUS SOLAR</t>
  </si>
  <si>
    <t>785 - 340P6K-36</t>
  </si>
  <si>
    <t>179 - CS3W 390 WP</t>
  </si>
  <si>
    <t>728 - DHM-72L9 445W</t>
  </si>
  <si>
    <t>595 - JAM72S20-450/MR</t>
  </si>
  <si>
    <t>578 - JKM435M-6TL4</t>
  </si>
  <si>
    <t>660 - RSM 156-6-445 M</t>
  </si>
  <si>
    <t>381 - TSM - 270PD05</t>
  </si>
  <si>
    <t>83 - OSDA</t>
  </si>
  <si>
    <t>808 - BYD400-M7K-36-5B</t>
  </si>
  <si>
    <t>185 - CS6U-335M</t>
  </si>
  <si>
    <t>739 - DHM-72L9 - 440W</t>
  </si>
  <si>
    <t>596 - JAM72S10-395/PR</t>
  </si>
  <si>
    <t>580 - JKM440M-6TL4</t>
  </si>
  <si>
    <t>668 - RSM150-8-500M</t>
  </si>
  <si>
    <t>386 - TSM-PEG15H.20-345W</t>
  </si>
  <si>
    <t>56 - PERLIGHT SOLAR</t>
  </si>
  <si>
    <t>820 -  BYD340-P6K-36-5B.</t>
  </si>
  <si>
    <t>193 - CS3U-370P</t>
  </si>
  <si>
    <t>767 - DHM-72L9 - 440W</t>
  </si>
  <si>
    <t>605 -  JAM72D10-400/MB</t>
  </si>
  <si>
    <t>590 - JKM440M-78H-V</t>
  </si>
  <si>
    <t>694 - RSM156-6-450M</t>
  </si>
  <si>
    <t>403 - TSM-DE15M(II)-405W</t>
  </si>
  <si>
    <t>104 - PHONO SOLAR</t>
  </si>
  <si>
    <t>827 - BYD400MIK-36</t>
  </si>
  <si>
    <t>200 - CS31 385MB</t>
  </si>
  <si>
    <t>781 - DHM-72L9/BF-450W</t>
  </si>
  <si>
    <t>617 - JAM72S03-395/PR</t>
  </si>
  <si>
    <t xml:space="preserve">594 - JKM340M-60H </t>
  </si>
  <si>
    <t>721 - RSM156-6-415M</t>
  </si>
  <si>
    <t>419 - TSM-DEG15MC(II) 400W</t>
  </si>
  <si>
    <t>74 - PHOTO SOLAR</t>
  </si>
  <si>
    <t>207 - CS3U-385MS</t>
  </si>
  <si>
    <t>782 - DHM-72X10 - 530</t>
  </si>
  <si>
    <t>634 - JAM72S30-535/MR</t>
  </si>
  <si>
    <t>609 - JKM335M-60-V</t>
  </si>
  <si>
    <t>761 - RSM156-6-450M</t>
  </si>
  <si>
    <t>426 - TSM-DEG14.40(II)-365W</t>
  </si>
  <si>
    <t>18 - QCELLS</t>
  </si>
  <si>
    <t>225 - CS6P - 255P</t>
  </si>
  <si>
    <t>832 - DHM-72X10-540W</t>
  </si>
  <si>
    <t>654 - JAM78S10-445/MR</t>
  </si>
  <si>
    <t>613 - JKM465M-7RL3</t>
  </si>
  <si>
    <t>784 - RSM144-6-450M</t>
  </si>
  <si>
    <t>427 - TSM-DEG15H.20(II)-405W</t>
  </si>
  <si>
    <t>93 - RAY TECH</t>
  </si>
  <si>
    <t>242 - CS3U-355P</t>
  </si>
  <si>
    <t>835 - HCM78X9-445</t>
  </si>
  <si>
    <t>658 - JAP72S03-330/SC</t>
  </si>
  <si>
    <t>620 - JKM410M-72H-MBB-BDVP</t>
  </si>
  <si>
    <t>811 - RSM156-6-430M-455M</t>
  </si>
  <si>
    <t>443 - TSM-PD14 330W</t>
  </si>
  <si>
    <t>73 - RENESOLA</t>
  </si>
  <si>
    <t>271 - CS3U-365P</t>
  </si>
  <si>
    <t>841 - DHM-72-10- 545W</t>
  </si>
  <si>
    <t>666 - JAM 72S03-390/PR</t>
  </si>
  <si>
    <t>657 - JKM400M-72H-MBB-BDVP</t>
  </si>
  <si>
    <t>837 - RSM144-7-445M</t>
  </si>
  <si>
    <t>487 - TSM-DD-14A(II)-345</t>
  </si>
  <si>
    <t>43 - RENOVIGI</t>
  </si>
  <si>
    <t>280 - KUMAX CS3U-330P</t>
  </si>
  <si>
    <t>847 - DHM-72L9-450W</t>
  </si>
  <si>
    <t>671 - JAM72S30-535/MR</t>
  </si>
  <si>
    <t>659 - JKM410M-72H-MBB-BDVP</t>
  </si>
  <si>
    <t>849 - RISEN120-8-590M</t>
  </si>
  <si>
    <t>488 - TSM-345PE15H</t>
  </si>
  <si>
    <t>32 - RESUN</t>
  </si>
  <si>
    <t>283 - CS3U-390</t>
  </si>
  <si>
    <t>857 - DHM-60X10 445W</t>
  </si>
  <si>
    <t>673 - JAM72S09-390/PR</t>
  </si>
  <si>
    <t>661 - JKM440M-78H</t>
  </si>
  <si>
    <t>492 - TSM-440DE17M(II)</t>
  </si>
  <si>
    <t>25 - RISEN</t>
  </si>
  <si>
    <t>284 - CS3U 360MS</t>
  </si>
  <si>
    <t>692 - JAM72S20-440-MR</t>
  </si>
  <si>
    <t>670 - JKM405M-72H-V</t>
  </si>
  <si>
    <t>502 - TSM-DE15MII-410W</t>
  </si>
  <si>
    <t>99 - SENSOTEC</t>
  </si>
  <si>
    <t>296 - CS3U 390MS</t>
  </si>
  <si>
    <t>700 - JAM72S20-455/MR/1000V</t>
  </si>
  <si>
    <t>674 - JKM410M-72H-V</t>
  </si>
  <si>
    <t>506 - TSM-DE15M(II) - 410W</t>
  </si>
  <si>
    <t>40 - SERAPHIM</t>
  </si>
  <si>
    <t>303 - HIKU CS3W-410P</t>
  </si>
  <si>
    <t>709 - JAM72S03 400/PR</t>
  </si>
  <si>
    <t>677 - JKM440M-6TL4-V</t>
  </si>
  <si>
    <t>511 - TSM-PD05 270</t>
  </si>
  <si>
    <t>82 - SINOSOLA</t>
  </si>
  <si>
    <t>307 - HIKU CS3W-400P</t>
  </si>
  <si>
    <t>733 - JAP72S01-325/SC</t>
  </si>
  <si>
    <t>695 - JKM410M-72H</t>
  </si>
  <si>
    <t>512 - TSM-DEG15H.20(II)-400W</t>
  </si>
  <si>
    <t>108 - SIRIUS</t>
  </si>
  <si>
    <t>332 - CS6U-350P</t>
  </si>
  <si>
    <t>771 - JAM78S10-450/MR</t>
  </si>
  <si>
    <t>725 - JKM340M-72-V</t>
  </si>
  <si>
    <t>530 - TSM-DEG15M.20(II)-405W</t>
  </si>
  <si>
    <t>101 - SOLPAC</t>
  </si>
  <si>
    <t>339 - CS3W 435P</t>
  </si>
  <si>
    <t>807 - JAM72S30 535W</t>
  </si>
  <si>
    <t>742 - JKM465M-7RL3-V</t>
  </si>
  <si>
    <t>536 - TSM-PE14H  335</t>
  </si>
  <si>
    <t>117 - SOLUXTEC</t>
  </si>
  <si>
    <t>340 - CS3W 430P</t>
  </si>
  <si>
    <t>830 - JAM72S10-395/MR</t>
  </si>
  <si>
    <t>750 - JKM380M-72-V</t>
  </si>
  <si>
    <t>537 - TSM-DEG15MC.20(II)-410W</t>
  </si>
  <si>
    <t>69 - SOPRANO</t>
  </si>
  <si>
    <t>344 - CS3U-375P</t>
  </si>
  <si>
    <t>853 - JAM72S30- 540/MR</t>
  </si>
  <si>
    <t>766 - JKM535M-72HL4-V</t>
  </si>
  <si>
    <t>542 - TSM-DEG15M.20(II) - 410W</t>
  </si>
  <si>
    <t>118 - SUNEDISON</t>
  </si>
  <si>
    <t>351 - CS3W 425P</t>
  </si>
  <si>
    <t>854 - JAM72S10- 410/PR</t>
  </si>
  <si>
    <t>783 - JKM440M-60HL4-V</t>
  </si>
  <si>
    <t>548 - TSM-DE17M(II) 435W</t>
  </si>
  <si>
    <t>45 - SUNERGY SOLAR</t>
  </si>
  <si>
    <t>353 - CS6K-310MS</t>
  </si>
  <si>
    <t>791 - CHEETAH HC 72M 390W</t>
  </si>
  <si>
    <t>557 - TSM-DEG15MC.20(II) - 400W</t>
  </si>
  <si>
    <t>16 - SUNLIGHT</t>
  </si>
  <si>
    <t>356 - CS6U-335P</t>
  </si>
  <si>
    <t>799 - JKM440M-6HL4-V</t>
  </si>
  <si>
    <t>565 - TSM-440DE15M(II)</t>
  </si>
  <si>
    <t>79 - SUNOVA SOLAR</t>
  </si>
  <si>
    <t>360 - CS6P 265P</t>
  </si>
  <si>
    <t>804 - JKM435M-6TL4-V</t>
  </si>
  <si>
    <t>599 - TSM-DE14A(II) 350</t>
  </si>
  <si>
    <t>85 - SUNTECH</t>
  </si>
  <si>
    <t>361 - CS3U-385MS</t>
  </si>
  <si>
    <t>806 - JKM525M-7TL4-V</t>
  </si>
  <si>
    <t>633 - TSM-DE17M(II) - 450W</t>
  </si>
  <si>
    <t>22 - TALESUN</t>
  </si>
  <si>
    <t>374 - CS3W-420P</t>
  </si>
  <si>
    <t>817 - JKM450M-60HL4-V</t>
  </si>
  <si>
    <t>665 - RSM150-8-500M</t>
  </si>
  <si>
    <t>39 - TRINA SOLAR</t>
  </si>
  <si>
    <t>383 - CS6U-325M</t>
  </si>
  <si>
    <t>819 - JKM450M-6TL4-V</t>
  </si>
  <si>
    <t>681 - TSM-DE15H(II)-410W</t>
  </si>
  <si>
    <t>44 - ULICA SOLAR</t>
  </si>
  <si>
    <t>400 - CS3W-445MS</t>
  </si>
  <si>
    <t>822 - JKM460M-7RL3V</t>
  </si>
  <si>
    <t>707 - TSM-DE08(II)</t>
  </si>
  <si>
    <t>72 - UP SOLAR</t>
  </si>
  <si>
    <t>408 - CS3W-445MB-AG</t>
  </si>
  <si>
    <t>828 - JKM530M-72HL4-V</t>
  </si>
  <si>
    <t>712 - TSM-DE08M(II)-375W</t>
  </si>
  <si>
    <t>75 - VIGESTSOLAR</t>
  </si>
  <si>
    <t>412 - CS3W-385P</t>
  </si>
  <si>
    <t>829 - JKM450M-7RL3</t>
  </si>
  <si>
    <t>724 - TSM-DE17M(II)-455</t>
  </si>
  <si>
    <t>58 - WEG</t>
  </si>
  <si>
    <t>420 - CS3W-390P</t>
  </si>
  <si>
    <t>831 - JKM525M-72HL4-TV</t>
  </si>
  <si>
    <t>729 - TSM-DE15M(II) - 415W</t>
  </si>
  <si>
    <t>5 - YINGLI</t>
  </si>
  <si>
    <t>422 - CS3W-435MS</t>
  </si>
  <si>
    <t>737 - TSM-DEG15MC.20(II) - 405W</t>
  </si>
  <si>
    <t>49 - ZNSHINE SOLAR</t>
  </si>
  <si>
    <t>433 - CS1U-420MS</t>
  </si>
  <si>
    <t>741 - TSM-DEG17M.20(II)-455W</t>
  </si>
  <si>
    <t>120 - PROJETOS PAINEIS</t>
  </si>
  <si>
    <t>438 - CS3W-425PB-AG</t>
  </si>
  <si>
    <t>773 - TSM-DE14A(II) STD MONO-350W</t>
  </si>
  <si>
    <t>444 - CS1U-405MS</t>
  </si>
  <si>
    <t>788 - TSM-375DE08M(II)</t>
  </si>
  <si>
    <t>455 - CS3U 335P-AG</t>
  </si>
  <si>
    <t xml:space="preserve">796 - TSM-DE17M(II)-445 </t>
  </si>
  <si>
    <t>457 - CS3W-420P</t>
  </si>
  <si>
    <t>798 - TSM-DE18M(II)-495W</t>
  </si>
  <si>
    <t>458 - CS3U-365-AG</t>
  </si>
  <si>
    <t>801 - TSM-DEG17MC.20(II)-450WP</t>
  </si>
  <si>
    <t>464 - CS3W-440MS</t>
  </si>
  <si>
    <t>803 - TSM-DE18M - 500W</t>
  </si>
  <si>
    <t>486 - CS3W-450MS</t>
  </si>
  <si>
    <t>814 - TSM-DE09-390-450W</t>
  </si>
  <si>
    <t xml:space="preserve">498 - CS6K-280P </t>
  </si>
  <si>
    <t>839 - TSM-DE08M(II)</t>
  </si>
  <si>
    <t>519 - CS3U 365P-AG</t>
  </si>
  <si>
    <t>852 - TSM-DE18M(II) 500W</t>
  </si>
  <si>
    <t>546 - CS3K-315</t>
  </si>
  <si>
    <t>552 - CS3W-425MS</t>
  </si>
  <si>
    <t>555 - CS3K-310MS</t>
  </si>
  <si>
    <t>558 - CS3W-365P</t>
  </si>
  <si>
    <t>559 - CS3U-360P-AG</t>
  </si>
  <si>
    <t>567 - CS3L-365P</t>
  </si>
  <si>
    <t>603 - CS3W-415PB-AG</t>
  </si>
  <si>
    <t>604 - CS3W-435PB-AG</t>
  </si>
  <si>
    <t>607 - CS3W-440P</t>
  </si>
  <si>
    <t>612 - CS3W-430PB-AG</t>
  </si>
  <si>
    <t>624 - HIKU CS3W 415P</t>
  </si>
  <si>
    <t>630 - CS3L-360MS</t>
  </si>
  <si>
    <t>637 - CS3U-325P-FG</t>
  </si>
  <si>
    <t xml:space="preserve">650 - CS3W-425PB-AG </t>
  </si>
  <si>
    <t>688 -  CS6K-280P-FG</t>
  </si>
  <si>
    <t>727 - CS3L-335P</t>
  </si>
  <si>
    <t>757 - CS3W-455MS</t>
  </si>
  <si>
    <t>758 - CS3Y 485MS</t>
  </si>
  <si>
    <t>812 - CS3Y-490MS</t>
  </si>
  <si>
    <t>815 - CS7L-585MB-AG</t>
  </si>
  <si>
    <t>821 - CS3Y-480MS</t>
  </si>
  <si>
    <t>834 - CS6W-535MS</t>
  </si>
  <si>
    <t>856 - CS3U-360P</t>
  </si>
  <si>
    <t>INVERSORES</t>
  </si>
  <si>
    <t>ABB_LTDA</t>
  </si>
  <si>
    <t>APSYSTEMS</t>
  </si>
  <si>
    <t>BeB_POWER</t>
  </si>
  <si>
    <t>CHINT_POWER</t>
  </si>
  <si>
    <t>CPS</t>
  </si>
  <si>
    <t>DELTA</t>
  </si>
  <si>
    <t>DEYE</t>
  </si>
  <si>
    <t>EAST</t>
  </si>
  <si>
    <t>ECOSOLYS</t>
  </si>
  <si>
    <t>ELGIN_S.A.</t>
  </si>
  <si>
    <t>EMPALUX</t>
  </si>
  <si>
    <t>FRONIUS</t>
  </si>
  <si>
    <t>GOODWE</t>
  </si>
  <si>
    <t>GROWATT</t>
  </si>
  <si>
    <t>HELTE</t>
  </si>
  <si>
    <t>HOYMILES</t>
  </si>
  <si>
    <t>HUAWEI</t>
  </si>
  <si>
    <t>INGETEAM_S.A</t>
  </si>
  <si>
    <t>INVT</t>
  </si>
  <si>
    <t>KEHUA_TECH</t>
  </si>
  <si>
    <t>KOMECO</t>
  </si>
  <si>
    <t>KSTAR_NEW_ENERGY</t>
  </si>
  <si>
    <t>LIVOLTEK_POWER</t>
  </si>
  <si>
    <t>MINASOL</t>
  </si>
  <si>
    <t>MOSO</t>
  </si>
  <si>
    <t>NEP</t>
  </si>
  <si>
    <t>NHS_SOLAR</t>
  </si>
  <si>
    <t>NINGBO_GINLONG</t>
  </si>
  <si>
    <t>ODEX_SOLAR</t>
  </si>
  <si>
    <t>OMNIKSOL</t>
  </si>
  <si>
    <t>PHB</t>
  </si>
  <si>
    <t>REFUSOL</t>
  </si>
  <si>
    <t>RENAC_POWER_TECHNOLOGY</t>
  </si>
  <si>
    <t>RENOVIGI</t>
  </si>
  <si>
    <t>SAJ</t>
  </si>
  <si>
    <t>SERRANA_SISTEMAS_DE_ENERGIA</t>
  </si>
  <si>
    <t>SMA_SOLAR_TECHNOLOGY</t>
  </si>
  <si>
    <t>SOFAR</t>
  </si>
  <si>
    <t>SOLAR_ENERGY</t>
  </si>
  <si>
    <t>SOLAREDGE</t>
  </si>
  <si>
    <t>SOLAX_POWER</t>
  </si>
  <si>
    <t>SOLIS</t>
  </si>
  <si>
    <t>SUNGROW</t>
  </si>
  <si>
    <t>VICTRON</t>
  </si>
  <si>
    <t>OUTRO_INVERSOR</t>
  </si>
  <si>
    <t>11 - ABB LTDA</t>
  </si>
  <si>
    <t>23 - PVI-10.0-TL-OUTD</t>
  </si>
  <si>
    <t>70 - YC500A</t>
  </si>
  <si>
    <t>176 - SF1600TL</t>
  </si>
  <si>
    <t>550 - BS-75K-G01</t>
  </si>
  <si>
    <t>32 - CSI-30KTL-GI-FL</t>
  </si>
  <si>
    <t>501 - CPS SCA 6KTL-SM</t>
  </si>
  <si>
    <t>227 - SCA36KTL-DO/US-480</t>
  </si>
  <si>
    <t>329 - M125HV</t>
  </si>
  <si>
    <t>479 - SUN-5K-G</t>
  </si>
  <si>
    <t>314 - EA3KSI</t>
  </si>
  <si>
    <t>72 - ECOS 1000</t>
  </si>
  <si>
    <t>181 - ST20000TL</t>
  </si>
  <si>
    <t>578 - NAC8K-DS</t>
  </si>
  <si>
    <t>1 - PRIMO 3.0-1</t>
  </si>
  <si>
    <t>213 - GW50K-MT</t>
  </si>
  <si>
    <t>2 - 5500MTL-S (5KW)</t>
  </si>
  <si>
    <t>644 - SOFAR 7,5KTLM</t>
  </si>
  <si>
    <t>166 - MI-500</t>
  </si>
  <si>
    <t>84 - SUN2000-8KTL</t>
  </si>
  <si>
    <t>235 - INGECON SUN 3PLAY TL M 100TL PRO 380</t>
  </si>
  <si>
    <t>288 - EGT 12046X</t>
  </si>
  <si>
    <t>357 - BG17KTR</t>
  </si>
  <si>
    <t>683 - SPI3000 B2</t>
  </si>
  <si>
    <t>565 - KOMECO 5KW</t>
  </si>
  <si>
    <t>8 - KSG-20K</t>
  </si>
  <si>
    <t>752 - GT1-5K-D</t>
  </si>
  <si>
    <t>586 - HPS-3000D</t>
  </si>
  <si>
    <t>260 - SF5KTN</t>
  </si>
  <si>
    <t>121 - BDM-300X2</t>
  </si>
  <si>
    <t>141 - 1K5-GSM1</t>
  </si>
  <si>
    <t>311 - SOLIS-3920K-4G</t>
  </si>
  <si>
    <t>700 - PS3KSI</t>
  </si>
  <si>
    <t>81 - 3K-TL2</t>
  </si>
  <si>
    <t>88 - PHB1500-NS</t>
  </si>
  <si>
    <t>60 - 020K</t>
  </si>
  <si>
    <t>433 - NAC3K-SS</t>
  </si>
  <si>
    <t>145 - SF5KTN</t>
  </si>
  <si>
    <t>109 - SUNUNO PLUS 1K</t>
  </si>
  <si>
    <t>202 - TOURIGA 3000 26 Z</t>
  </si>
  <si>
    <t>9 - SUNNY BOY 3.0</t>
  </si>
  <si>
    <t>96 - 3KTLM-G2</t>
  </si>
  <si>
    <t>157 - SE-TL4KA</t>
  </si>
  <si>
    <t>75 - SE12.5K</t>
  </si>
  <si>
    <t>770 - X1-5.0-TD</t>
  </si>
  <si>
    <t>187 - SOLIS - 1P5K - 4G</t>
  </si>
  <si>
    <t>65 - SG4K-D</t>
  </si>
  <si>
    <t>264 - QUATTRO 3.000</t>
  </si>
  <si>
    <t>15 - SIW500H - ST013</t>
  </si>
  <si>
    <t>734 - OUTRO</t>
  </si>
  <si>
    <t>15 - APSYSTEMS</t>
  </si>
  <si>
    <t>24 - PVI-12.5-TL-OUTD</t>
  </si>
  <si>
    <t>123 - YC600</t>
  </si>
  <si>
    <t>177 - SF2200TL</t>
  </si>
  <si>
    <t>571 - BS-15K-G03</t>
  </si>
  <si>
    <t>93 - CSI-40KTL-GI-FL</t>
  </si>
  <si>
    <t>502 - CPS SCA 2,5KTL-S</t>
  </si>
  <si>
    <t xml:space="preserve">231 - SCA50KTL-DO </t>
  </si>
  <si>
    <t>490 - SUN-8K-G</t>
  </si>
  <si>
    <t>425 - EA7KSI</t>
  </si>
  <si>
    <t>73 - ECOS 2000</t>
  </si>
  <si>
    <t>182 - 50 KW</t>
  </si>
  <si>
    <t>607 - NAC3K-SS</t>
  </si>
  <si>
    <t>22 - ECO 25.0.3</t>
  </si>
  <si>
    <t>221 - GW12KN-DT</t>
  </si>
  <si>
    <t>3 - 5000MTL-S</t>
  </si>
  <si>
    <t>646 - SOFAR 5KTLM-G2</t>
  </si>
  <si>
    <t>190 - MI-1200</t>
  </si>
  <si>
    <t>85 - SUN2000-12KTL</t>
  </si>
  <si>
    <t xml:space="preserve">257 - 3PLAY 55TL </t>
  </si>
  <si>
    <t>305 - EGT 12033X</t>
  </si>
  <si>
    <t>374 - MG3KTL</t>
  </si>
  <si>
    <t>685 - SPI6000-B2</t>
  </si>
  <si>
    <t>566 - KOMECO 32KW</t>
  </si>
  <si>
    <t>56 - KSG-12K-LV</t>
  </si>
  <si>
    <t>758 - GT1 - 3K-S</t>
  </si>
  <si>
    <t>206 - 600W</t>
  </si>
  <si>
    <t>142 - 3K-GSM1</t>
  </si>
  <si>
    <t>335 - SOLIS-1P5K-4G</t>
  </si>
  <si>
    <t>701 - PS5KSI</t>
  </si>
  <si>
    <t>82 - 4K-TL2</t>
  </si>
  <si>
    <t>89 - PHB3000-NS</t>
  </si>
  <si>
    <t>61 - 017K</t>
  </si>
  <si>
    <t>447 - NAC5K-DS</t>
  </si>
  <si>
    <t>153 - RENO 500</t>
  </si>
  <si>
    <t>110 - SUNUNO PLUS 1.5K</t>
  </si>
  <si>
    <t>10 - SUNNY BOY 3.6</t>
  </si>
  <si>
    <t>97 - 3.6KTLM-G2</t>
  </si>
  <si>
    <t>158 - SE-TL4KB</t>
  </si>
  <si>
    <t>76 - SE15K</t>
  </si>
  <si>
    <t>200 - 3000 - 4G</t>
  </si>
  <si>
    <t>66 - SG5K-D</t>
  </si>
  <si>
    <t>16 - SIW500H - ST018</t>
  </si>
  <si>
    <t xml:space="preserve"> </t>
  </si>
  <si>
    <t>46 - B&amp;B POWER</t>
  </si>
  <si>
    <t>33 - UNO-DM-1.2-TL-PLUS</t>
  </si>
  <si>
    <t>124 - YC1000</t>
  </si>
  <si>
    <t>178 - SF3000TL</t>
  </si>
  <si>
    <t>576 - BS-5K-G</t>
  </si>
  <si>
    <t>94 - CSI-50KTL-GI</t>
  </si>
  <si>
    <t>541 - CPS SCA17KTL-T/EU</t>
  </si>
  <si>
    <t>232 - SCA20KTL-DO</t>
  </si>
  <si>
    <t>498 - SUN-3K-G</t>
  </si>
  <si>
    <t>464 - EA16KTSI</t>
  </si>
  <si>
    <t>74 - ECOS 5000</t>
  </si>
  <si>
    <t>253 - 5 KW</t>
  </si>
  <si>
    <t>608 - NAC5K-DS</t>
  </si>
  <si>
    <t>25 - PRIMO 3.5-1</t>
  </si>
  <si>
    <t>224 - GW25K-DT</t>
  </si>
  <si>
    <t>4 - 4200MTL-S</t>
  </si>
  <si>
    <t>661 - SOFAR 6KTM-G2</t>
  </si>
  <si>
    <t>375 - MI-700</t>
  </si>
  <si>
    <t>86 - SUN2000-17KTL</t>
  </si>
  <si>
    <t>336 - 100TL 3PLAY PRO</t>
  </si>
  <si>
    <t>407 - EGT 6000 PRO</t>
  </si>
  <si>
    <t>385 - IMARS MG 5KTL</t>
  </si>
  <si>
    <t>690 - SPI15K</t>
  </si>
  <si>
    <t>572 - KOFV IN 12KW 220V - AR</t>
  </si>
  <si>
    <t>119 - KSG-DM 15KW</t>
  </si>
  <si>
    <t>768 - GT1-6K-D</t>
  </si>
  <si>
    <t>143 - 5K-GDM1</t>
  </si>
  <si>
    <t>340 - SOLIS-1P7K-4G</t>
  </si>
  <si>
    <t>83 - 5K-TL2</t>
  </si>
  <si>
    <t>90 - PHB5000D-NS</t>
  </si>
  <si>
    <t>62 - 013K</t>
  </si>
  <si>
    <t>465 - NAC8K-DS</t>
  </si>
  <si>
    <t>159 - RENO 3000HD</t>
  </si>
  <si>
    <t>111 - SUNUNO PLUS 2K</t>
  </si>
  <si>
    <t>11 - SUNNY BOY 4.0</t>
  </si>
  <si>
    <t>98 - 4KTLM-G2</t>
  </si>
  <si>
    <t>162 - SE-3TL25K</t>
  </si>
  <si>
    <t>77 - SE16K</t>
  </si>
  <si>
    <t>220 - SOLIS - 1P4K - 4G</t>
  </si>
  <si>
    <t>67 - SG6K-D</t>
  </si>
  <si>
    <t>17 - SIW500H - ST022</t>
  </si>
  <si>
    <t>91 - BEDIN SOLAR</t>
  </si>
  <si>
    <t>34 - UNO-DM-2.0-TL-PLUS-SB</t>
  </si>
  <si>
    <t>258 - QS1 1200W</t>
  </si>
  <si>
    <t>222 - SF5KTN B&amp;B POWER</t>
  </si>
  <si>
    <t>582 - BS-3K-G</t>
  </si>
  <si>
    <t>103 - CSI-5K-MTL</t>
  </si>
  <si>
    <t xml:space="preserve">570 - CPS SCA5KTL-SM </t>
  </si>
  <si>
    <t>236 - SCA50KTL-DO/EU/400</t>
  </si>
  <si>
    <t>500 - SUN1300G</t>
  </si>
  <si>
    <t>604 - EA5KSI</t>
  </si>
  <si>
    <t>191 - ECOS 2000 PLUS</t>
  </si>
  <si>
    <t>273 - 75 KW</t>
  </si>
  <si>
    <t>699 - NAC25K-DT</t>
  </si>
  <si>
    <t>26 - PRIMO 3.6-1</t>
  </si>
  <si>
    <t>233 - GW5000D-NS</t>
  </si>
  <si>
    <t>5 - 3600MTL-S</t>
  </si>
  <si>
    <t>666 - SOFAR 4KTLM-G2</t>
  </si>
  <si>
    <t>486 - MI-1500</t>
  </si>
  <si>
    <t>87 - SUN2000-20KTL</t>
  </si>
  <si>
    <t>337 - INGECON SUN 3PLAY TL M 100TL PRO 440VCA</t>
  </si>
  <si>
    <t>415 - EGT 2500 PRO</t>
  </si>
  <si>
    <t>414 - BG40KTR</t>
  </si>
  <si>
    <t>663 - KOFV IN 3KW-AR</t>
  </si>
  <si>
    <t>125 - KSG-3K-SM</t>
  </si>
  <si>
    <t>309 - 15K - GDT1</t>
  </si>
  <si>
    <t>107 - M600</t>
  </si>
  <si>
    <t>126 - PHB60K-MT</t>
  </si>
  <si>
    <t>63 - 010K</t>
  </si>
  <si>
    <t>574 - NAC 33K-DT</t>
  </si>
  <si>
    <t>189 - RENO-4K PLUS</t>
  </si>
  <si>
    <t>112 - SUNUNO PLUS 2.5K</t>
  </si>
  <si>
    <t>12 - SUNNY BOY 5.0</t>
  </si>
  <si>
    <t>99 - 4.6KTLM-G2</t>
  </si>
  <si>
    <t>234 - SE-TL5K</t>
  </si>
  <si>
    <t>78 - SE17K</t>
  </si>
  <si>
    <t>276 - SOLIS - 1P7K - 4G</t>
  </si>
  <si>
    <t>68 - SG3K-S</t>
  </si>
  <si>
    <t>18 - SIW500H - ST030</t>
  </si>
  <si>
    <t>35 - UNO-DM-3.3-TL-PLUS</t>
  </si>
  <si>
    <t>369 - QS1-2-220</t>
  </si>
  <si>
    <t>312 - SF3KTN</t>
  </si>
  <si>
    <t>593 - BS-25K-G02</t>
  </si>
  <si>
    <t>104 - CSI-3K-MTL</t>
  </si>
  <si>
    <t>579 - CPS SCA 15KTL-T/EU</t>
  </si>
  <si>
    <t>352 - SCA5KTL-SM</t>
  </si>
  <si>
    <t>542 - SUN-15K-G02</t>
  </si>
  <si>
    <t>192 - ECOS 3000</t>
  </si>
  <si>
    <t>281 - ELGIN600W</t>
  </si>
  <si>
    <t>743 - NAC 80K</t>
  </si>
  <si>
    <t>27 - PRIMO 4.0-1</t>
  </si>
  <si>
    <t>247 - GW20K-DT</t>
  </si>
  <si>
    <t>6 - 3000MTL-S</t>
  </si>
  <si>
    <t>670 - SOFAR 3KTLM-G2</t>
  </si>
  <si>
    <t>660 - MI-1200T</t>
  </si>
  <si>
    <t>197 - SUN2000-33KTL</t>
  </si>
  <si>
    <t>511 - INGECONSUN 3 TL M</t>
  </si>
  <si>
    <t xml:space="preserve">416 - EGT 3212X </t>
  </si>
  <si>
    <t>767 - KOFV IN 20KW - AR</t>
  </si>
  <si>
    <t>134 - KSG-32K-LV</t>
  </si>
  <si>
    <t>163 - 13K-TL3</t>
  </si>
  <si>
    <t>127 - PHB14K-DT</t>
  </si>
  <si>
    <t>64 - 008K</t>
  </si>
  <si>
    <t>584 - NAC25K-DT</t>
  </si>
  <si>
    <t>195 - B&amp;B POWER/SF5000TL</t>
  </si>
  <si>
    <t>113 - SUNUNO PLUS 3K</t>
  </si>
  <si>
    <t>13 - SUNNY BOY 1.5</t>
  </si>
  <si>
    <t>100 - 5KTLM-G2</t>
  </si>
  <si>
    <t>300 - 30KW</t>
  </si>
  <si>
    <t>79 - SE25K</t>
  </si>
  <si>
    <t>294 - SOLIS 15KW</t>
  </si>
  <si>
    <t>69 - SG2K-S</t>
  </si>
  <si>
    <t>19 - SIW500H - ST036</t>
  </si>
  <si>
    <t>88 - CHINT POWER</t>
  </si>
  <si>
    <t>36 - UNO-DM-4.0-TL-PLUS</t>
  </si>
  <si>
    <t>485 - YC1000-3</t>
  </si>
  <si>
    <t>598 - BS-8K-G</t>
  </si>
  <si>
    <t>105 - CSI-1.5K-TL</t>
  </si>
  <si>
    <t>580 - CPS SCA30KTL-T/EU</t>
  </si>
  <si>
    <t>559 - SUN-12K-G03</t>
  </si>
  <si>
    <t>308 - ES GT-05K</t>
  </si>
  <si>
    <t>286 - SF30000TL</t>
  </si>
  <si>
    <t>28 - PRIMO 4.6-1</t>
  </si>
  <si>
    <t>268 - GW3000</t>
  </si>
  <si>
    <t>7 - 2500MTL-S</t>
  </si>
  <si>
    <t>692 - SOFAR 11KTL-LV</t>
  </si>
  <si>
    <t>724 - HM-1500</t>
  </si>
  <si>
    <t>226 - SUN2000-36KTL</t>
  </si>
  <si>
    <t>611 - INGECON SUN 3PLAY 160TL</t>
  </si>
  <si>
    <t>419 - EGT 8000 PRO</t>
  </si>
  <si>
    <t>146 - KSG-30K</t>
  </si>
  <si>
    <t>164 - 10K-TL3</t>
  </si>
  <si>
    <t>128 - PHB25K-DT</t>
  </si>
  <si>
    <t>91 - 40K</t>
  </si>
  <si>
    <t>736 - NAC20K-DT</t>
  </si>
  <si>
    <t>243 - RENO 30K-LV</t>
  </si>
  <si>
    <t>114 - SUNUNO PLUS 3K-M</t>
  </si>
  <si>
    <t>14 - SUNNY BOY 2.5</t>
  </si>
  <si>
    <t>101 - 6KTLM-G2</t>
  </si>
  <si>
    <t>318 - SE-TL3KA</t>
  </si>
  <si>
    <t>80 - SE27.6K</t>
  </si>
  <si>
    <t>303 - SOLIS-60K-4G</t>
  </si>
  <si>
    <t>132 - SG10KTL-M</t>
  </si>
  <si>
    <t>20 - SIW500H - ST040</t>
  </si>
  <si>
    <t>54 - CPS</t>
  </si>
  <si>
    <t>37 - UNO-DM-4.6-TL-PLUS</t>
  </si>
  <si>
    <t>526 - YC600-BR</t>
  </si>
  <si>
    <t>106 - CSI-3K-TL</t>
  </si>
  <si>
    <t>581 - CPS SCA30KTL-T/EU</t>
  </si>
  <si>
    <t>562 - SUN-20K-G02</t>
  </si>
  <si>
    <t>313 - ECOSOLYS GT 12</t>
  </si>
  <si>
    <t>289 - 340-P6C-36</t>
  </si>
  <si>
    <t>29 - PRIMO 5.0-1</t>
  </si>
  <si>
    <t>282 - 60K-MT</t>
  </si>
  <si>
    <t>108 - 1500S</t>
  </si>
  <si>
    <t>745 - SOFAR 50000TL</t>
  </si>
  <si>
    <t>230 - SIW 500H - ST018</t>
  </si>
  <si>
    <t>694 - INGECON SUN 33TLM</t>
  </si>
  <si>
    <t>436 - EGT 10500 PRO</t>
  </si>
  <si>
    <t>147 - KSG-36K</t>
  </si>
  <si>
    <t>266 - 50K-TL3-H</t>
  </si>
  <si>
    <t>129 - PHB20K-DT</t>
  </si>
  <si>
    <t>92 - 46K-MV</t>
  </si>
  <si>
    <t>748 - NAC15K-DT</t>
  </si>
  <si>
    <t>244 - RENO 20K-LV</t>
  </si>
  <si>
    <t>115 - SUNUNO PLUS 4K-M</t>
  </si>
  <si>
    <t>117 - SUNNY TRIPOWER 60</t>
  </si>
  <si>
    <t>102 - 7.5KTLM</t>
  </si>
  <si>
    <t>330 - SE3TL 30K</t>
  </si>
  <si>
    <t xml:space="preserve">320 - SE75K    </t>
  </si>
  <si>
    <t>306 - SOLIS 3P15K-4G</t>
  </si>
  <si>
    <t>133 - SG12KTL-M</t>
  </si>
  <si>
    <t>21 - SIW500H - ST050</t>
  </si>
  <si>
    <t>76 - DELTA</t>
  </si>
  <si>
    <t>38 - UNO-DM-5.0-TL-PLUS</t>
  </si>
  <si>
    <t>553 - QS1A</t>
  </si>
  <si>
    <t>196 - CSI-25KTL-GI-FL</t>
  </si>
  <si>
    <t>589 - CPS SCA50KTL-DO/EU-400</t>
  </si>
  <si>
    <t>569 - SUN-40K-G</t>
  </si>
  <si>
    <t>322 - ES GT-60K</t>
  </si>
  <si>
    <t>290 - ELGIN1300</t>
  </si>
  <si>
    <t>30 - PRIMO 6.0-1</t>
  </si>
  <si>
    <t>285 - 70KHV-MT</t>
  </si>
  <si>
    <t>152 - MAX 50KTL3 LV</t>
  </si>
  <si>
    <t>246 - SUN2000-60KTL-MO</t>
  </si>
  <si>
    <t>437 - EGT 3000 LITE</t>
  </si>
  <si>
    <t>148 - KSG-50K</t>
  </si>
  <si>
    <t>188 - PHB35K-MT</t>
  </si>
  <si>
    <t>154 - REFUSOL 22,000W</t>
  </si>
  <si>
    <t>765 - NAC60K</t>
  </si>
  <si>
    <t>250 - 5K PLUS</t>
  </si>
  <si>
    <t>116 - SUNUNO PLUS 5K-M</t>
  </si>
  <si>
    <t>150 - SUNNY TRIPOWER 20000TL</t>
  </si>
  <si>
    <t>122 - 33000TL</t>
  </si>
  <si>
    <t>711 - SE-TL 2K</t>
  </si>
  <si>
    <t>400 - SE27.6K - 15.2KW</t>
  </si>
  <si>
    <t>307 - SOLIS-50K</t>
  </si>
  <si>
    <t>144 - SG-36KTL-M</t>
  </si>
  <si>
    <t>39 - SIW300 M015</t>
  </si>
  <si>
    <t>86 - DEYE</t>
  </si>
  <si>
    <t>57 - TRIO-TM-50.0-400</t>
  </si>
  <si>
    <t>671 - MI-1500W</t>
  </si>
  <si>
    <t>208 - CSI-7KTL1P-GI-FL</t>
  </si>
  <si>
    <t>625 - CPS SCA6KTL-SM/EU</t>
  </si>
  <si>
    <t>577 - SUN600G2-US-220</t>
  </si>
  <si>
    <t>345 - ES GT-12K</t>
  </si>
  <si>
    <t>297 - ELGIN 3 KW</t>
  </si>
  <si>
    <t>31 - PRIMO 8.2-1</t>
  </si>
  <si>
    <t>298 - GW80K-MT</t>
  </si>
  <si>
    <t>155 - GS 3000-S</t>
  </si>
  <si>
    <t>248 - SIW 300 ST50</t>
  </si>
  <si>
    <t>467 - EGT 4600 PRO</t>
  </si>
  <si>
    <t>149 - KSG-60K</t>
  </si>
  <si>
    <t>386 - PHB20K-MT</t>
  </si>
  <si>
    <t>198 - 20 K 865P020.000</t>
  </si>
  <si>
    <t>255 - RENO-60K</t>
  </si>
  <si>
    <t>167 - SUNTRIO-TL15K</t>
  </si>
  <si>
    <t>183 - SUNNY TRIPOWER CORE1 STP 50-40</t>
  </si>
  <si>
    <t>130 - 11KTL-X</t>
  </si>
  <si>
    <t>418 - SE27,6K - 26,4KW</t>
  </si>
  <si>
    <t>310 - 3P17K-4G</t>
  </si>
  <si>
    <t>171 - SG20KTL-M</t>
  </si>
  <si>
    <t>40 - SIW300 M025</t>
  </si>
  <si>
    <t>71 - EAST</t>
  </si>
  <si>
    <t>58 - TRIO-TM-60.0-480</t>
  </si>
  <si>
    <t>702 - YC500I</t>
  </si>
  <si>
    <t>209 - CSI-8KTL1P-GI-FL</t>
  </si>
  <si>
    <t>635 - CPS SCA3.6KTL-S/EU</t>
  </si>
  <si>
    <t>595 - SUN-75K-G</t>
  </si>
  <si>
    <t>365 - ES GT-30K</t>
  </si>
  <si>
    <t>370 - SUN-5K-G</t>
  </si>
  <si>
    <t>42 - SYMO 17.5-3-M</t>
  </si>
  <si>
    <t>339 - GW15KN-DT</t>
  </si>
  <si>
    <t>156 - GS 1500-S</t>
  </si>
  <si>
    <t>249 - SIW 300 ST020</t>
  </si>
  <si>
    <t>488 - EGT 22000 MAX</t>
  </si>
  <si>
    <t>161 - KSG-5K-DM</t>
  </si>
  <si>
    <t xml:space="preserve">404 - PHB36K-MT </t>
  </si>
  <si>
    <t>216 - REFUONE 3K-2T</t>
  </si>
  <si>
    <t>274 - SF3KTN</t>
  </si>
  <si>
    <t>168 - SUNTRIO-TL 12K</t>
  </si>
  <si>
    <t>211 - SB4.0-1AV-40</t>
  </si>
  <si>
    <t>131 - 12KTL-X</t>
  </si>
  <si>
    <t>435 - SE17K - 9,9KW</t>
  </si>
  <si>
    <t>315 - SOLIS-25K</t>
  </si>
  <si>
    <t>172 - SG15KTL-M</t>
  </si>
  <si>
    <t>41 - SIW300 M050</t>
  </si>
  <si>
    <t>17 - ECOSOLYS</t>
  </si>
  <si>
    <t>59 - TRIO-27.6-TL-OUTD</t>
  </si>
  <si>
    <t>735 - QS1A-1500</t>
  </si>
  <si>
    <t>210 - CSI-9KTL1P-GI-FL</t>
  </si>
  <si>
    <t>733 - CPS SCH125KTL-DO</t>
  </si>
  <si>
    <t>596 - SUN-12K-G02-LV</t>
  </si>
  <si>
    <t>413 - ES GT-16K</t>
  </si>
  <si>
    <t>379 - SUN-30K-G</t>
  </si>
  <si>
    <t>43 - SYMO 20.0-3-M</t>
  </si>
  <si>
    <t>360 - GW17K-DT</t>
  </si>
  <si>
    <t>174 - 20000</t>
  </si>
  <si>
    <t>252 - SIW 300 ST30</t>
  </si>
  <si>
    <t>499 - EGT 20000 MAX</t>
  </si>
  <si>
    <t>491 - PHB75K-MT</t>
  </si>
  <si>
    <t>223 - REFUONE 5K-2T</t>
  </si>
  <si>
    <t>275 - RENO-10K</t>
  </si>
  <si>
    <t>169 - SUNTRIO-TL 17K</t>
  </si>
  <si>
    <t>212 - SB3.0-1AV-40</t>
  </si>
  <si>
    <t>137 - 60000TL</t>
  </si>
  <si>
    <t>444 - SE75K-127/220</t>
  </si>
  <si>
    <t>321 - 1P8K-4G</t>
  </si>
  <si>
    <t>194 - SG60KTL</t>
  </si>
  <si>
    <t>71 - SUN2000-33KTL</t>
  </si>
  <si>
    <t>120 - PVI-6000-TL-OUTD</t>
  </si>
  <si>
    <t>261 - CSI-15KTL-GI-FL</t>
  </si>
  <si>
    <t>750 - CPS SCA3KTL-S/EU</t>
  </si>
  <si>
    <t>599 -  SUN-20K-G</t>
  </si>
  <si>
    <t>420 - ES GT-10K-220</t>
  </si>
  <si>
    <t>401 - SUN-50K-G</t>
  </si>
  <si>
    <t>44 - SYMO 15.0-3-M</t>
  </si>
  <si>
    <t>361 - GW36K-MT</t>
  </si>
  <si>
    <t>184 - 33000TL3-S</t>
  </si>
  <si>
    <t>259 - SIW 300 ST040</t>
  </si>
  <si>
    <t>537 - EGT 3600 PRO</t>
  </si>
  <si>
    <t>523 - PHB 8500-MS</t>
  </si>
  <si>
    <t>228 - 801P002300 3KW</t>
  </si>
  <si>
    <t>277 - RENO 50K</t>
  </si>
  <si>
    <t>170 - SUNTRIO-TL 20K</t>
  </si>
  <si>
    <t>214 - SHP75-10 75KW</t>
  </si>
  <si>
    <t>138 - 50000TL</t>
  </si>
  <si>
    <t>453 - SE3680H</t>
  </si>
  <si>
    <t>323 - SOLIS 3P20K-4G</t>
  </si>
  <si>
    <t>201 - SG8K3-D</t>
  </si>
  <si>
    <t>118 - SIW300H M020</t>
  </si>
  <si>
    <t>96 - EMPALUX</t>
  </si>
  <si>
    <t>160 - TRIO-TM-20.0-400</t>
  </si>
  <si>
    <t>317 - CSI-5KTL1P-GI-FL</t>
  </si>
  <si>
    <t>769 - CPS SCA3KTL-S/EU</t>
  </si>
  <si>
    <t>606 - SUN-4K-G</t>
  </si>
  <si>
    <t>469 - ES GT-15K</t>
  </si>
  <si>
    <t>423 - SUN-75K-G</t>
  </si>
  <si>
    <t>45 - SYMO 12.5-3-M</t>
  </si>
  <si>
    <t>387 - GW10K-MS</t>
  </si>
  <si>
    <t>185 - 40000TL3-S</t>
  </si>
  <si>
    <t>270 - SUN 2000 13KTL</t>
  </si>
  <si>
    <t>621 - EGT 9000 PRO</t>
  </si>
  <si>
    <t>538 - PHB780-XS</t>
  </si>
  <si>
    <t>229 - 842P0400.10</t>
  </si>
  <si>
    <t>326 - RENO-560</t>
  </si>
  <si>
    <t>265 - SUNTRIO PLUS 50K</t>
  </si>
  <si>
    <t>215 - SB5.0-1AV-40</t>
  </si>
  <si>
    <t>139 - 70000TL</t>
  </si>
  <si>
    <t>454 - SE6000H</t>
  </si>
  <si>
    <t>333 - 3P12K-4G</t>
  </si>
  <si>
    <t>283 - SG50CX</t>
  </si>
  <si>
    <t>135 - SIW300H M030</t>
  </si>
  <si>
    <t>1 - FRONIUS</t>
  </si>
  <si>
    <t>205 - UNO-DM-6.0-TL-PLUS</t>
  </si>
  <si>
    <t>354 - CSI-3KTL1P-GI-FL</t>
  </si>
  <si>
    <t>612 - SUN-5K-SG01LP1-US</t>
  </si>
  <si>
    <t>632 - ES GT-12K-220</t>
  </si>
  <si>
    <t>441 - SUN - 20K - G</t>
  </si>
  <si>
    <t>46 - SYMO 10.0-3-M</t>
  </si>
  <si>
    <t>393 - GW3000-NS</t>
  </si>
  <si>
    <t>199 - MAX 60KTL3 MV</t>
  </si>
  <si>
    <t>291 - SUN 2000L-5KTL</t>
  </si>
  <si>
    <t>627 - EGT 2000 LITE</t>
  </si>
  <si>
    <t>549 - PHB85K-MT</t>
  </si>
  <si>
    <t>237 - 7K-2T</t>
  </si>
  <si>
    <t>341 - RENO 8K-PLUS</t>
  </si>
  <si>
    <t>271 - SUNTRIO PLUS 33K</t>
  </si>
  <si>
    <t>240 - SUNNY TRIPOWER 50</t>
  </si>
  <si>
    <t>165 - 30000TL</t>
  </si>
  <si>
    <t>463 - SE9200H</t>
  </si>
  <si>
    <t>390 - SOLIS-3P5K-4G</t>
  </si>
  <si>
    <t>292 - SG110CX</t>
  </si>
  <si>
    <t>136 - SW300H M040</t>
  </si>
  <si>
    <t>53 - GOODWE</t>
  </si>
  <si>
    <t>241 - PVS-60-TL-SX2</t>
  </si>
  <si>
    <t>383 - CSI-10KTL1P-GI-FL</t>
  </si>
  <si>
    <t>617 - SUN-5K SG01/03LP1-EU</t>
  </si>
  <si>
    <t>643 - ES GT-20K-V2</t>
  </si>
  <si>
    <t>552 - SUN-3K-G</t>
  </si>
  <si>
    <t>47 - SYMO 8.2-3-M</t>
  </si>
  <si>
    <t>396 - GW12KLV-DT</t>
  </si>
  <si>
    <t>204 - 30000 TL3-S</t>
  </si>
  <si>
    <t>293 - SUN 2000L-3KTL</t>
  </si>
  <si>
    <t>638 - EGT 1600 LITE</t>
  </si>
  <si>
    <t>564 - PHB50K-MT</t>
  </si>
  <si>
    <t>239 - 11K</t>
  </si>
  <si>
    <t>342 - RENO-3K PLUS</t>
  </si>
  <si>
    <t>278 - SUNTRIO PLUS 25K</t>
  </si>
  <si>
    <t>256 - 15000 TL</t>
  </si>
  <si>
    <t>175 - 15000TL</t>
  </si>
  <si>
    <t>480 - SE27.6K - 220V</t>
  </si>
  <si>
    <t>397 - SOLIS-MINI-3000-4G</t>
  </si>
  <si>
    <t>344 - SG50KTL-M</t>
  </si>
  <si>
    <t>186 - SIW300H M050</t>
  </si>
  <si>
    <t>3 - GROWATT</t>
  </si>
  <si>
    <t>245 - PVS-100-TL</t>
  </si>
  <si>
    <t>434 - CSI-4KTL1P-GI-FL</t>
  </si>
  <si>
    <t>619 - SUN-60K-G</t>
  </si>
  <si>
    <t>605 -  SUN-30K-G02-LV</t>
  </si>
  <si>
    <t>48 - SYMO 7.0-3-M</t>
  </si>
  <si>
    <t xml:space="preserve">403 - GW3000D-NS </t>
  </si>
  <si>
    <t>219 - 22000 TL3 SL</t>
  </si>
  <si>
    <t>304 - SUN2000-100KTL-H1</t>
  </si>
  <si>
    <t>731 - EGT 1500 MAX 220V</t>
  </si>
  <si>
    <t>567 - PHB1500-XS</t>
  </si>
  <si>
    <t>242 - REFUONE 7K- 2T</t>
  </si>
  <si>
    <t>343 - RENO-8K</t>
  </si>
  <si>
    <t>287 - SANTORI TL40 PLUS</t>
  </si>
  <si>
    <t>263 - SB2.5-1VL-40</t>
  </si>
  <si>
    <t>179 - 20000 TL</t>
  </si>
  <si>
    <t>509 - SE20.1K</t>
  </si>
  <si>
    <t>402 - 1P9K-4G</t>
  </si>
  <si>
    <t>348 - SG3K-D</t>
  </si>
  <si>
    <t>217 - SIW500H ST060</t>
  </si>
  <si>
    <t>105 - HELTE</t>
  </si>
  <si>
    <t>251 - PVS-120-TL-SX2</t>
  </si>
  <si>
    <t>462 - CSI-20KTL-GI-FL</t>
  </si>
  <si>
    <t>628 - SUN-30K-G-LV</t>
  </si>
  <si>
    <t>613 - SUN-8K-G</t>
  </si>
  <si>
    <t>49 - SYMO 6.0-3-M</t>
  </si>
  <si>
    <t>405 - GW10KLV-DT</t>
  </si>
  <si>
    <t>238 - 15000 TL3-SL</t>
  </si>
  <si>
    <t>319 - SUN2000-40KTL</t>
  </si>
  <si>
    <t>747 - EGT-1200 MICRO</t>
  </si>
  <si>
    <t>573 - PHB12KN-DT</t>
  </si>
  <si>
    <t>254 - 801P005200 5KW</t>
  </si>
  <si>
    <t xml:space="preserve">384 - RENO-5K-PLUS </t>
  </si>
  <si>
    <t>302 - SUNUNO PLUS 6K-M</t>
  </si>
  <si>
    <t>269 - SUNNY BOY 6KW</t>
  </si>
  <si>
    <t>180 - 3000 TL</t>
  </si>
  <si>
    <t>543 - SE75K - 43,5 - 127/220</t>
  </si>
  <si>
    <t>408 - SOLIS-20K-LV</t>
  </si>
  <si>
    <t>371 - SG250HX 1500V</t>
  </si>
  <si>
    <t>218 - SIW500H ST017</t>
  </si>
  <si>
    <t>41 - HOYMILES</t>
  </si>
  <si>
    <t>262 - TRIO-50.0-TL-OUTD</t>
  </si>
  <si>
    <t>468 - CSI-30KTL-GI-L</t>
  </si>
  <si>
    <t>629 - SUN1300G</t>
  </si>
  <si>
    <t>720 - SUN-15K-G02-LV</t>
  </si>
  <si>
    <t>50 - SYMO 5.0-3-M</t>
  </si>
  <si>
    <t>409 - GW15KLV-DT</t>
  </si>
  <si>
    <t>267 - 2000-S</t>
  </si>
  <si>
    <t>347 - SUN2000-15KTL</t>
  </si>
  <si>
    <t>772 - EGT 15000 MAX 220V</t>
  </si>
  <si>
    <t>590 - PHB15K-MT</t>
  </si>
  <si>
    <t>301 - 801P003200 3KW</t>
  </si>
  <si>
    <t>424 - RENO-15K</t>
  </si>
  <si>
    <t>316 - SAJ SUNTRIO PLUS 40K</t>
  </si>
  <si>
    <t>299 - SUNNY TRIPOWER 25000TL</t>
  </si>
  <si>
    <t>207 - 25000TL</t>
  </si>
  <si>
    <t>555 - SE 20,1K</t>
  </si>
  <si>
    <t>430 - SOLIS-MINI-2000-4G</t>
  </si>
  <si>
    <t>406 - SG125HV</t>
  </si>
  <si>
    <t>338 - SIW500H ST020</t>
  </si>
  <si>
    <t>24 - HUAWEI</t>
  </si>
  <si>
    <t>382 - TRIO-20.0-TL-OUTD</t>
  </si>
  <si>
    <t>470 - CSI-60KTL-GI-H</t>
  </si>
  <si>
    <t>630 - SUN-25K-G02</t>
  </si>
  <si>
    <t>740 - ELGIN-2000W</t>
  </si>
  <si>
    <t>51 - SYMO 4.5-3-M</t>
  </si>
  <si>
    <t>431 -  GW50KLV-MT</t>
  </si>
  <si>
    <t>272 - MAX 80KTL3 MV</t>
  </si>
  <si>
    <t>350 - SUN2000L-4KTL</t>
  </si>
  <si>
    <t>654 - PHB6000D-NS</t>
  </si>
  <si>
    <t>325 - 23K</t>
  </si>
  <si>
    <t>478 - RENO560-LV</t>
  </si>
  <si>
    <t>332 - SUNTRIO PLUS 20K</t>
  </si>
  <si>
    <t xml:space="preserve">324 - SUNNY HIGHPOWER PEAK1 </t>
  </si>
  <si>
    <t>296 - 20000TL-G2</t>
  </si>
  <si>
    <t>626 - SE75K - 45,6KW</t>
  </si>
  <si>
    <t>442 - SOLIS-1P10K-4G</t>
  </si>
  <si>
    <t>448 - SG33CX</t>
  </si>
  <si>
    <t>353 - SIW500H-ST012</t>
  </si>
  <si>
    <t>55 - INGETEAM S.A</t>
  </si>
  <si>
    <t>388 - UNO-DM-4.0-TL-PLUS-SB</t>
  </si>
  <si>
    <t>489 - CSI-3.0KTL1P-GI-FL</t>
  </si>
  <si>
    <t>637 - SUN-33K-G</t>
  </si>
  <si>
    <t>52 - SYMO 3.7-3-M</t>
  </si>
  <si>
    <t>432 - GW30KLV-MT</t>
  </si>
  <si>
    <t>279 - 50000TL3-S</t>
  </si>
  <si>
    <t>484 - SUN2000-30KTL</t>
  </si>
  <si>
    <t>707 - PHB21KT-DT</t>
  </si>
  <si>
    <t>334 - REFUONE 1,6K-1T</t>
  </si>
  <si>
    <t xml:space="preserve">515 - RENO-75K-NG </t>
  </si>
  <si>
    <t xml:space="preserve">372 - SUNTRIO PLUS 12K </t>
  </si>
  <si>
    <t>456 - SB4.0.1AV-41</t>
  </si>
  <si>
    <t>327 - 30000TL-G2</t>
  </si>
  <si>
    <t>771 - SE33.3K</t>
  </si>
  <si>
    <t>451 - SOLIS-30K</t>
  </si>
  <si>
    <t>449 - SG40CX</t>
  </si>
  <si>
    <t>378 - SIW500H-ST015</t>
  </si>
  <si>
    <t>67 - INTELBRAS</t>
  </si>
  <si>
    <t>389 - UNO-DM-6.0-TL-PLUS-SB-G</t>
  </si>
  <si>
    <t>587 - CSI-25KTL-GI-L</t>
  </si>
  <si>
    <t>639 - SUN-40K-G-LV 40KW</t>
  </si>
  <si>
    <t>53 - SYMO 3.0-3-M</t>
  </si>
  <si>
    <t>482 - GW3000-XS</t>
  </si>
  <si>
    <t>280 - 25000-TL3</t>
  </si>
  <si>
    <t>507 - SUN2000-20KTL-M0</t>
  </si>
  <si>
    <t>346 - 11K 865P020.000</t>
  </si>
  <si>
    <t>522 - RENO-20K</t>
  </si>
  <si>
    <t>466 - SUNTRIO PLUS 17KVA</t>
  </si>
  <si>
    <t>457 - SUNNY BOY 6.0</t>
  </si>
  <si>
    <t>328 - 33000TL-G2</t>
  </si>
  <si>
    <t>494 - 1P8K-4G</t>
  </si>
  <si>
    <t>616 - SG25CX-SA</t>
  </si>
  <si>
    <t>455 - SIW500H - ST040</t>
  </si>
  <si>
    <t>77 - INVT</t>
  </si>
  <si>
    <t>392 - UNO-DM-4.6-TL-PLUS-SB</t>
  </si>
  <si>
    <t>592 - CSL-20KTL-GI-LFL</t>
  </si>
  <si>
    <t>645 -  SUN-50K-G-LV</t>
  </si>
  <si>
    <t>54 - SYMO 4.5-3-S</t>
  </si>
  <si>
    <t>514 - GW8500-MS</t>
  </si>
  <si>
    <t>284 - MAX 70KTL3 LV</t>
  </si>
  <si>
    <t>527 - SUN2000-12KTL-MO</t>
  </si>
  <si>
    <t>356 - 801P007200 7,5KW</t>
  </si>
  <si>
    <t>609 - RENO-40K-NG</t>
  </si>
  <si>
    <t>473 - SUNUNO PLUS 6K-M</t>
  </si>
  <si>
    <t>458 - SUNNY TRIPOWER CORE 1 STP 50-40</t>
  </si>
  <si>
    <t>377 - 25000TL-G2</t>
  </si>
  <si>
    <t>575 - SOLIS-1P8K-4G</t>
  </si>
  <si>
    <t>773 - SG75CX</t>
  </si>
  <si>
    <t>518 - SIW200-M085</t>
  </si>
  <si>
    <t>109 - KEHUA TECH</t>
  </si>
  <si>
    <t>395 - UNO-DM-5.0-TL-PLUS-SB</t>
  </si>
  <si>
    <t>657 - CSI-3K-S22002-E</t>
  </si>
  <si>
    <t>655 - SUN-20K-G02-LV</t>
  </si>
  <si>
    <t>55 - SYMO 3.0-3-S</t>
  </si>
  <si>
    <t>528 - GW35KLV-MT</t>
  </si>
  <si>
    <t>295 - 12000TL3-S</t>
  </si>
  <si>
    <t>531 - SUN2000-33KTL-A</t>
  </si>
  <si>
    <t>362 - REFUSOL 20K</t>
  </si>
  <si>
    <t>624 - RENO 4K PLUS</t>
  </si>
  <si>
    <t>474 - SUNUNO PLUS 60K-M</t>
  </si>
  <si>
    <t>519 - SB6.0-1AV-41</t>
  </si>
  <si>
    <t>438 - SOFAR 5KTLM-G2</t>
  </si>
  <si>
    <t>614 - SOLIS-15K-LV</t>
  </si>
  <si>
    <t>597 - SIW200-M100</t>
  </si>
  <si>
    <t>94 - KOMECO</t>
  </si>
  <si>
    <t>421 - PVS-50-TL</t>
  </si>
  <si>
    <t>673 - CSI-5KTL1P-FL</t>
  </si>
  <si>
    <t>659 - SUN-50K-G</t>
  </si>
  <si>
    <t>95 - ECO 27.0-3-S</t>
  </si>
  <si>
    <t>539 - GW25K-MT</t>
  </si>
  <si>
    <t>331 - 20000TL3-SL</t>
  </si>
  <si>
    <t>556 - SUN2000-15KTL-M0</t>
  </si>
  <si>
    <t>366 - 840P040.010</t>
  </si>
  <si>
    <t>722 - RENO1300</t>
  </si>
  <si>
    <t>529 - SUNTRIO PLUS 15K</t>
  </si>
  <si>
    <t>665 - SB5.0-1AV-41</t>
  </si>
  <si>
    <t>446 - 3000TL</t>
  </si>
  <si>
    <t>615 - SOLIS-30K-LV</t>
  </si>
  <si>
    <t>622 - SIW300H M060 L1</t>
  </si>
  <si>
    <t>6 - KSTAR NEW ENERGY</t>
  </si>
  <si>
    <t>483 - UNO DM 5K-TL-PLUS-B</t>
  </si>
  <si>
    <t>680 - CSI-15K-T400GL1-E</t>
  </si>
  <si>
    <t>668 - SUN-7.5K-G</t>
  </si>
  <si>
    <t>151 - SYMO 12.0-3</t>
  </si>
  <si>
    <t>546 - GW75K-MT</t>
  </si>
  <si>
    <t>349 - MIN 5000TL-X</t>
  </si>
  <si>
    <t>557 - SUN2000L-2KTL</t>
  </si>
  <si>
    <t>373 - 865P020.000 11K</t>
  </si>
  <si>
    <t>545 - R5-8K-S2</t>
  </si>
  <si>
    <t>487 - 50000TL-G2</t>
  </si>
  <si>
    <t>642 - SOLIS-75K-5G</t>
  </si>
  <si>
    <t>631 - SIW300H - M050 L1 - 5KW</t>
  </si>
  <si>
    <t>121 - LIVOLTEK POWER</t>
  </si>
  <si>
    <t>558 - PRO-33.0-TL-OUTD</t>
  </si>
  <si>
    <t>697 - CSI-7KTL1P-GI-FL - 7,7KW</t>
  </si>
  <si>
    <t>669 - SUN-3.6K-G</t>
  </si>
  <si>
    <t>173 - FRONIUS SYMO 10.0-3 208/240</t>
  </si>
  <si>
    <t>548 - GW15KLV-MT</t>
  </si>
  <si>
    <t>351 - 17000TL3-S</t>
  </si>
  <si>
    <t>583 - SUN2000-60KTL-HV-D1-001</t>
  </si>
  <si>
    <t>380 - REFUSOL 008K-020K</t>
  </si>
  <si>
    <t>623 - R5-3K-S2</t>
  </si>
  <si>
    <t>493 - 1600-TL-G3</t>
  </si>
  <si>
    <t>693 - SOLIS-30K-5G</t>
  </si>
  <si>
    <t>633 - SIW300H M020 L1</t>
  </si>
  <si>
    <t>98 - MINASOL</t>
  </si>
  <si>
    <t>677 - PVS-50-TL-SX</t>
  </si>
  <si>
    <t>708 - CSI-5K-S22002-E</t>
  </si>
  <si>
    <t>674 - SUN-30K-G</t>
  </si>
  <si>
    <t>193 - ECO 25.0.3-S</t>
  </si>
  <si>
    <t>560 - GW20KLV-MT</t>
  </si>
  <si>
    <t>358 - 40000 TL3-NS</t>
  </si>
  <si>
    <t>585 - SUN2000-4KTL-L1</t>
  </si>
  <si>
    <t>381 - REFUONE 5K-2T</t>
  </si>
  <si>
    <t>641 - R5-5K-S2</t>
  </si>
  <si>
    <t>497 - 13500TL-LV</t>
  </si>
  <si>
    <t>696 - SOLIS-25K-LV</t>
  </si>
  <si>
    <t>636 - SIW500H-ST100HV</t>
  </si>
  <si>
    <t>61 - MOSO</t>
  </si>
  <si>
    <t>679 - PVI-3.0-TL-OUTD</t>
  </si>
  <si>
    <t>712 - CSI-5K-S22002-ED</t>
  </si>
  <si>
    <t>675 - SUN-10K-G02</t>
  </si>
  <si>
    <t>225 - SYMO 15.0-1</t>
  </si>
  <si>
    <t>588 - GW60K-MT</t>
  </si>
  <si>
    <t>364 - MAX 75KTL3 LV</t>
  </si>
  <si>
    <t>709 - SUN2000-40KTL</t>
  </si>
  <si>
    <t>391 - 008K-020K</t>
  </si>
  <si>
    <t>647 - R5-7K-S2</t>
  </si>
  <si>
    <t>508 - 27500 TL-LV</t>
  </si>
  <si>
    <t>717 - 1P7K-5G</t>
  </si>
  <si>
    <t>640 - SIW300H M040 L1 (SUN2000L-4KTL-L1)</t>
  </si>
  <si>
    <t>29 - NEP</t>
  </si>
  <si>
    <t>691 - TRIO-27.6-TL-OUTD-S2X-400/JP</t>
  </si>
  <si>
    <t>713 - CSI-20K-T400GL01-E</t>
  </si>
  <si>
    <t>676 - SUN-3.6K-G</t>
  </si>
  <si>
    <t>355 - FRONIUS SYMO 15.0-3 208/240</t>
  </si>
  <si>
    <t>603 - GW15KLV-MT</t>
  </si>
  <si>
    <t>367 - 8000MTL-S</t>
  </si>
  <si>
    <t>394 - REFUSOL 40K</t>
  </si>
  <si>
    <t>651 - R5-4K-S2</t>
  </si>
  <si>
    <t>516 - SOFAR 3300TL-G3</t>
  </si>
  <si>
    <t>739 - SOLIS-25K-5G</t>
  </si>
  <si>
    <t>682 - SIW300H M030 L1 (SUN2000L-3KTL L1)</t>
  </si>
  <si>
    <t>33 - NHS SOLAR</t>
  </si>
  <si>
    <t>715 - CSI-7K-S22002-ED</t>
  </si>
  <si>
    <t>681 - SUN-10K-G03</t>
  </si>
  <si>
    <t>359 - 12.0-3 208/240</t>
  </si>
  <si>
    <t>610 - GW1500-NS</t>
  </si>
  <si>
    <t>368 - MIN 6000TL-X</t>
  </si>
  <si>
    <t>398 - 33K-2T</t>
  </si>
  <si>
    <t>652 - R5-6K-S2</t>
  </si>
  <si>
    <t>535 - 1600TL-G3</t>
  </si>
  <si>
    <t>741 - SOLIS-1P9K-4G</t>
  </si>
  <si>
    <t>753 - SIW200F M030</t>
  </si>
  <si>
    <t>70 - NINGBO GINLONG</t>
  </si>
  <si>
    <t>718 - CSI-3K-S22002-ED</t>
  </si>
  <si>
    <t>687 - SUN-15K-G02-LV</t>
  </si>
  <si>
    <t xml:space="preserve">363 - FRONIUS SYMO 12.0-3 208-240 </t>
  </si>
  <si>
    <t>648 - GW30K-MT</t>
  </si>
  <si>
    <t>410 - 5000TL-X</t>
  </si>
  <si>
    <t xml:space="preserve">399 - 25K-2T </t>
  </si>
  <si>
    <t>672 - R5-2K-S1</t>
  </si>
  <si>
    <t>536 - 33000TL-LV</t>
  </si>
  <si>
    <t>744 - SOLIS-1P7.7K-5G</t>
  </si>
  <si>
    <t>756 - SIW200F M060</t>
  </si>
  <si>
    <t>111 - ODEX SOLAR</t>
  </si>
  <si>
    <t>695 - SUN-1300G-US-220</t>
  </si>
  <si>
    <t>376 - FRONIUS SYMO BR 10.0-3</t>
  </si>
  <si>
    <t>656 - GW35KLV-MT</t>
  </si>
  <si>
    <t xml:space="preserve">411 - MIN 6000TL-X </t>
  </si>
  <si>
    <t>427 - 850P025-13K</t>
  </si>
  <si>
    <t>688 - RS-3K-S1</t>
  </si>
  <si>
    <t>540 - SOFAR 11000TL-LV</t>
  </si>
  <si>
    <t>746 - SOLIS--1P6K-4G</t>
  </si>
  <si>
    <t>20 - OMNIKSOL</t>
  </si>
  <si>
    <t>698 - SUN-3.6K-SG03LP1-EU</t>
  </si>
  <si>
    <t>412 - ECO 27-3-S</t>
  </si>
  <si>
    <t>664 - GW12K-DT</t>
  </si>
  <si>
    <t>417 - MAC 60 KTL3-X LV</t>
  </si>
  <si>
    <t>428 - 50K-3T (26KW)</t>
  </si>
  <si>
    <t>757 - R5-10K-T2</t>
  </si>
  <si>
    <t>544 - 16500TL-LV</t>
  </si>
  <si>
    <t>749 - SOLIS-40K-HV-5G</t>
  </si>
  <si>
    <t>26 - PHB</t>
  </si>
  <si>
    <t>706 - SUN-15K-G03</t>
  </si>
  <si>
    <t xml:space="preserve">475 - SYMO 10.0-3 </t>
  </si>
  <si>
    <t>667 - GW12KLV-MT</t>
  </si>
  <si>
    <t>422 - GROWATT 11000TL3-S</t>
  </si>
  <si>
    <t>429 - 50K-3T</t>
  </si>
  <si>
    <t>762 - R5-15K-T2</t>
  </si>
  <si>
    <t>554 - 3300TL-G3</t>
  </si>
  <si>
    <t>13 - REFUSOL</t>
  </si>
  <si>
    <t>714 - SUN1600G3-US-220</t>
  </si>
  <si>
    <t>492 - ECO 27.0-3</t>
  </si>
  <si>
    <t>703 - GW35KLV-MT</t>
  </si>
  <si>
    <t>426 - GROWATT 3000-S</t>
  </si>
  <si>
    <t>445 - 25K-2T (13KW)</t>
  </si>
  <si>
    <t>766 - SUNTRIO PLUS 25K-LV</t>
  </si>
  <si>
    <t>568 - 18000TL-LV</t>
  </si>
  <si>
    <t>81 - RENAC  POWER TECHNOLOGY</t>
  </si>
  <si>
    <t>719 - SUN2000G</t>
  </si>
  <si>
    <t>653 - FRONIUS AGILO 75.0-3</t>
  </si>
  <si>
    <t>710 - GW60KN-MT</t>
  </si>
  <si>
    <t>439 - GROWATT-20000-TL3-S</t>
  </si>
  <si>
    <t>452 - 33K-2T (18KW)</t>
  </si>
  <si>
    <t>591 - 8,8KTL-X</t>
  </si>
  <si>
    <t>35 - RENOVIGI</t>
  </si>
  <si>
    <t>723 - SUN2000G3-US-220</t>
  </si>
  <si>
    <t>658 - SYMO 15.0-3 208</t>
  </si>
  <si>
    <t>728 - GW1500-XS</t>
  </si>
  <si>
    <t>440 - MID 20KTL3-X</t>
  </si>
  <si>
    <t>460 - 867P013.010-13K</t>
  </si>
  <si>
    <t>729 - 15000TL-G2</t>
  </si>
  <si>
    <t>28 - SAJ</t>
  </si>
  <si>
    <t>725 - SUN-35K-G</t>
  </si>
  <si>
    <t>704 - FRONIUS SYMO 15.0-3 48/240</t>
  </si>
  <si>
    <t>443 - GROWATT 80000TL3-S</t>
  </si>
  <si>
    <t>461 - 25K-2T (13.5KW)</t>
  </si>
  <si>
    <t>730 - SOFAR 75KTL</t>
  </si>
  <si>
    <t>52 - SERRANA SISTEMAS DE ENERGIA</t>
  </si>
  <si>
    <t>738 - SUN-20K-G02-LV</t>
  </si>
  <si>
    <t>727 - SYMO BR 15.0-3</t>
  </si>
  <si>
    <t>450 - GW8500-MS</t>
  </si>
  <si>
    <t>476 - REFUSOL 33K-2T</t>
  </si>
  <si>
    <t>737 - SOFAR 7,5KTLM</t>
  </si>
  <si>
    <t>7 - SMA SOLAR TECHNOLOGY</t>
  </si>
  <si>
    <t>754 - SUN-6K-G</t>
  </si>
  <si>
    <t>732 - IG PLUS 50 V-1</t>
  </si>
  <si>
    <t>459 - 10500MTLP-S</t>
  </si>
  <si>
    <t>477 - 801P1K6100</t>
  </si>
  <si>
    <t>763 - SOFAR 100KTL</t>
  </si>
  <si>
    <t>27 - SOFAR</t>
  </si>
  <si>
    <t>755 - SUN 10K-G</t>
  </si>
  <si>
    <t>471 - GW60K-MT</t>
  </si>
  <si>
    <t>505 - 25K-2T(25KW-380V)</t>
  </si>
  <si>
    <t>38 - SOLAR ENERGY</t>
  </si>
  <si>
    <t>761 - SUN-1300G-US-220</t>
  </si>
  <si>
    <t>472 - GW36K-MT</t>
  </si>
  <si>
    <t>533 - REFUSOL 50K-3T</t>
  </si>
  <si>
    <t>19 - SOLAREDGE</t>
  </si>
  <si>
    <t>481 - MAX80KTL3-LV</t>
  </si>
  <si>
    <t>534 - REFUONE 1,6K-1T</t>
  </si>
  <si>
    <t>122 - SOLAX  POWER</t>
  </si>
  <si>
    <t>495 - 15000TL3-S</t>
  </si>
  <si>
    <t>547 - 50K-3T (27,5KW)</t>
  </si>
  <si>
    <t>47 - SOLIS</t>
  </si>
  <si>
    <t>496 - 8000 MTL-S</t>
  </si>
  <si>
    <t>594 - 33K-2T (17,1KW)</t>
  </si>
  <si>
    <t>14 - SUNGROW</t>
  </si>
  <si>
    <t>503 - MIC 2000TL-X</t>
  </si>
  <si>
    <t>602 - REFUSOL 40K (22KW)</t>
  </si>
  <si>
    <t>63 - VICTRON</t>
  </si>
  <si>
    <t>504 - MIC 2500TL-X</t>
  </si>
  <si>
    <t>618 - REFUSOL 40K (22KW - 220V)</t>
  </si>
  <si>
    <t>8 - WEG</t>
  </si>
  <si>
    <t>506 - MIC 3000TL-X</t>
  </si>
  <si>
    <t>684 - 25K-2T 850P025200</t>
  </si>
  <si>
    <t>119 - PROJETOS_PARTICULARES</t>
  </si>
  <si>
    <t>510 - MAX 60KTL3 LV</t>
  </si>
  <si>
    <t>686 - RUFUONE 3.3K-1T</t>
  </si>
  <si>
    <t>512 - MAX 80KTL3 LV</t>
  </si>
  <si>
    <t>721 - REFUSOL 33K-2T</t>
  </si>
  <si>
    <t>513 - MIN 3000TL-X</t>
  </si>
  <si>
    <t>517 - MAC 60KTL3-X LV</t>
  </si>
  <si>
    <t>520 - 3000-S</t>
  </si>
  <si>
    <t xml:space="preserve">521 - MID 25KTL3-X </t>
  </si>
  <si>
    <t>524 - MIC1000TL-X</t>
  </si>
  <si>
    <t>525 - 7000MTL-S</t>
  </si>
  <si>
    <t>530 - 22000 TL3-SL</t>
  </si>
  <si>
    <t>532 - MIN 2500TL-X</t>
  </si>
  <si>
    <t>551 - 8000MTL-S (8KW)**</t>
  </si>
  <si>
    <t>561 - 8000TL3-S</t>
  </si>
  <si>
    <t>563 - MID 15 KTL3-X</t>
  </si>
  <si>
    <t>600 - GROWATT 25000TL3-S</t>
  </si>
  <si>
    <t>601 - MIC 1500 TL-X</t>
  </si>
  <si>
    <t>620 - MIN 4200TL-X</t>
  </si>
  <si>
    <t>634 - 25000 TL3-S</t>
  </si>
  <si>
    <t xml:space="preserve">649 - 9000MTLP-S </t>
  </si>
  <si>
    <t>650 - MID 33KTL3-X</t>
  </si>
  <si>
    <t>662 - 8000MTLP-S</t>
  </si>
  <si>
    <t>678 - 3000-S</t>
  </si>
  <si>
    <t>689 - GROWATT 6000TL-X</t>
  </si>
  <si>
    <t>705 - MIN10000TL-X</t>
  </si>
  <si>
    <t>716 - MID 17KTL3-X</t>
  </si>
  <si>
    <t>726 - MAC 50KTL3-X LV</t>
  </si>
  <si>
    <t>742 - MIN7000TL-X(E)</t>
  </si>
  <si>
    <t>751 - MAC 25KTL3-XL</t>
  </si>
  <si>
    <t>759 - MID 25KTL3-XL</t>
  </si>
  <si>
    <t>760 - MAC 36KTL3-XL</t>
  </si>
  <si>
    <t>764 - MIN8000TL-X(E)</t>
  </si>
  <si>
    <t>João Pessoa</t>
  </si>
  <si>
    <t>Cuiabá</t>
  </si>
  <si>
    <t>Palmas</t>
  </si>
  <si>
    <t>Campo Grande</t>
  </si>
  <si>
    <t>Além Paraíba</t>
  </si>
  <si>
    <t>Aracaju</t>
  </si>
  <si>
    <t>Porto Velho</t>
  </si>
  <si>
    <t>Rio Branco</t>
  </si>
  <si>
    <t>Bom Jardim</t>
  </si>
  <si>
    <t>Guarapuava</t>
  </si>
  <si>
    <t>Água Branca</t>
  </si>
  <si>
    <t>Acorizal</t>
  </si>
  <si>
    <t>Abreulândia</t>
  </si>
  <si>
    <t>Água Clara</t>
  </si>
  <si>
    <t>Alto Jequitibá</t>
  </si>
  <si>
    <t>Amparo de São Francisco</t>
  </si>
  <si>
    <t>Alta Floresta D´oeste</t>
  </si>
  <si>
    <t>Acrelândia</t>
  </si>
  <si>
    <t>Carmo</t>
  </si>
  <si>
    <t>Aguiar</t>
  </si>
  <si>
    <t>Água Boa</t>
  </si>
  <si>
    <t>Aguiarnópolis</t>
  </si>
  <si>
    <t>Alcinópolis</t>
  </si>
  <si>
    <t>Antônio Prado de Minas</t>
  </si>
  <si>
    <t>Aquidabã</t>
  </si>
  <si>
    <t>Alto Alegre Dos Parecis</t>
  </si>
  <si>
    <t>Assis Brasil</t>
  </si>
  <si>
    <t>Duas Barras</t>
  </si>
  <si>
    <t>Alagoa Grande</t>
  </si>
  <si>
    <t>Alta Floresta</t>
  </si>
  <si>
    <t>Aliança do Tocantins</t>
  </si>
  <si>
    <t>Amambaí</t>
  </si>
  <si>
    <t>Araponga</t>
  </si>
  <si>
    <t>Areia Branca</t>
  </si>
  <si>
    <t>Alto Paraíso</t>
  </si>
  <si>
    <t>Brasiléia</t>
  </si>
  <si>
    <t>Nova Friburgo</t>
  </si>
  <si>
    <t>Alagoa Nova</t>
  </si>
  <si>
    <t>Alto Araguaia</t>
  </si>
  <si>
    <t>Almas</t>
  </si>
  <si>
    <t>Anastácio</t>
  </si>
  <si>
    <t>Argirita</t>
  </si>
  <si>
    <t>Barra Dos Coqueiros</t>
  </si>
  <si>
    <t>Alvorada D´oeste</t>
  </si>
  <si>
    <t>Bujari</t>
  </si>
  <si>
    <t>Sapucaia</t>
  </si>
  <si>
    <t>Alagoinha</t>
  </si>
  <si>
    <t>Alto Boa Vista</t>
  </si>
  <si>
    <t>Alvorada</t>
  </si>
  <si>
    <t>Anaurilândia</t>
  </si>
  <si>
    <t>Astolfo Dutra</t>
  </si>
  <si>
    <t>Brejo Grande</t>
  </si>
  <si>
    <t>Ariquemes</t>
  </si>
  <si>
    <t>Capixaba</t>
  </si>
  <si>
    <t>Sumidouro</t>
  </si>
  <si>
    <t>Alcantil</t>
  </si>
  <si>
    <t>Alto Garças</t>
  </si>
  <si>
    <t>Ananás</t>
  </si>
  <si>
    <t>Angélica</t>
  </si>
  <si>
    <t>Barão de Monte Alto</t>
  </si>
  <si>
    <t>Campo do Brito</t>
  </si>
  <si>
    <t>Buritis</t>
  </si>
  <si>
    <t>Cruzeiro do Sul</t>
  </si>
  <si>
    <t>Algodão de Jandaíra</t>
  </si>
  <si>
    <t>Alto Paraguai</t>
  </si>
  <si>
    <t>Angico</t>
  </si>
  <si>
    <t>Antônio João</t>
  </si>
  <si>
    <t>Bueno Brandão</t>
  </si>
  <si>
    <t>Canhoba</t>
  </si>
  <si>
    <t>Cabixi</t>
  </si>
  <si>
    <t>Epitaciolândia</t>
  </si>
  <si>
    <t>Alhandra</t>
  </si>
  <si>
    <t>Alto Taquari</t>
  </si>
  <si>
    <t>Aparecida do Rio Negro</t>
  </si>
  <si>
    <t>Aparecida do Taboado</t>
  </si>
  <si>
    <t>Cajuri</t>
  </si>
  <si>
    <t>Canindé de São Francisco</t>
  </si>
  <si>
    <t>Cacaulândia</t>
  </si>
  <si>
    <t>Feijó</t>
  </si>
  <si>
    <t>Amparo</t>
  </si>
  <si>
    <t>Apiacás</t>
  </si>
  <si>
    <t>Aragominas</t>
  </si>
  <si>
    <t>Aquidauana</t>
  </si>
  <si>
    <t>Camanducaia</t>
  </si>
  <si>
    <t>Capela</t>
  </si>
  <si>
    <t>Cacoal</t>
  </si>
  <si>
    <t>Jordão</t>
  </si>
  <si>
    <t>Araguaiana</t>
  </si>
  <si>
    <t>Araguacema</t>
  </si>
  <si>
    <t>Aral Moreira</t>
  </si>
  <si>
    <t>Cambuí</t>
  </si>
  <si>
    <t>Carira</t>
  </si>
  <si>
    <t>Campo Novo de Rondônia</t>
  </si>
  <si>
    <t>Mâncio Lima</t>
  </si>
  <si>
    <t>Aparecida</t>
  </si>
  <si>
    <t>Araguainha</t>
  </si>
  <si>
    <t>Araguaçu</t>
  </si>
  <si>
    <t>Bandeirantes</t>
  </si>
  <si>
    <t>Canaã</t>
  </si>
  <si>
    <t>Carmópolis</t>
  </si>
  <si>
    <t>Candeias do Jamari</t>
  </si>
  <si>
    <t>Manoel Urbano</t>
  </si>
  <si>
    <t>Araçagi</t>
  </si>
  <si>
    <t>Araputanga</t>
  </si>
  <si>
    <t>Araguaína</t>
  </si>
  <si>
    <t>Bataguassu</t>
  </si>
  <si>
    <t>Caputira</t>
  </si>
  <si>
    <t>Cedro de São João</t>
  </si>
  <si>
    <t>Castanheiras</t>
  </si>
  <si>
    <t>Marechal Thaumaturgo</t>
  </si>
  <si>
    <t>Arara</t>
  </si>
  <si>
    <t>Arenápolis</t>
  </si>
  <si>
    <t>Araguanã</t>
  </si>
  <si>
    <t>Batayporã</t>
  </si>
  <si>
    <t>Cataguases</t>
  </si>
  <si>
    <t>Cumbe</t>
  </si>
  <si>
    <t>Cerejeiras</t>
  </si>
  <si>
    <t>Plácido de Castro</t>
  </si>
  <si>
    <t>Araruna</t>
  </si>
  <si>
    <t>Aripuanã</t>
  </si>
  <si>
    <t>Araguatins</t>
  </si>
  <si>
    <t>Bela Vista</t>
  </si>
  <si>
    <t>Coimbra</t>
  </si>
  <si>
    <t>Divina Pastora</t>
  </si>
  <si>
    <t>Chupinguaia</t>
  </si>
  <si>
    <t>Porto Acre</t>
  </si>
  <si>
    <t>Areia</t>
  </si>
  <si>
    <t>Barão de Melgaço</t>
  </si>
  <si>
    <t>Arapoema</t>
  </si>
  <si>
    <t>Bodoquena</t>
  </si>
  <si>
    <t>Córrego do Bom Jesus</t>
  </si>
  <si>
    <t>Estância</t>
  </si>
  <si>
    <t>Colorado do Oeste</t>
  </si>
  <si>
    <t>Porto Walter</t>
  </si>
  <si>
    <t>Areia de Baraúnas</t>
  </si>
  <si>
    <t>Barra do Bugres</t>
  </si>
  <si>
    <t>Arraias</t>
  </si>
  <si>
    <t>Bonito</t>
  </si>
  <si>
    <t>Descoberto</t>
  </si>
  <si>
    <t>Feira Nova</t>
  </si>
  <si>
    <t>Corumbiara</t>
  </si>
  <si>
    <t>Rodrigues Alves</t>
  </si>
  <si>
    <t>Areial</t>
  </si>
  <si>
    <t>Barra do Garças</t>
  </si>
  <si>
    <t>Augustinópolis</t>
  </si>
  <si>
    <t>Brasilândia</t>
  </si>
  <si>
    <t>Divinésia</t>
  </si>
  <si>
    <t>Frei Paulo</t>
  </si>
  <si>
    <t>Costa Marques</t>
  </si>
  <si>
    <t>Santa Rosa do Purus</t>
  </si>
  <si>
    <t>Aroeiras</t>
  </si>
  <si>
    <t>Bom Jesus do Araguaia</t>
  </si>
  <si>
    <t>Aurora do Tocantins</t>
  </si>
  <si>
    <t>Caarapó</t>
  </si>
  <si>
    <t>Dona Eusébia</t>
  </si>
  <si>
    <t>Gararu</t>
  </si>
  <si>
    <t>Cujubim</t>
  </si>
  <si>
    <t>Sena Madureira</t>
  </si>
  <si>
    <t>Assunção</t>
  </si>
  <si>
    <t>Brasnorte</t>
  </si>
  <si>
    <t>Axixá do Tocantins</t>
  </si>
  <si>
    <t>Camapuã</t>
  </si>
  <si>
    <t>Durandé</t>
  </si>
  <si>
    <t>General Maynard</t>
  </si>
  <si>
    <t>Espigão D´oeste</t>
  </si>
  <si>
    <t>Senador Guiomard</t>
  </si>
  <si>
    <t>Baía da Traição</t>
  </si>
  <si>
    <t>Cáceres</t>
  </si>
  <si>
    <t>Babaçulândia</t>
  </si>
  <si>
    <t>Caracol</t>
  </si>
  <si>
    <t>Ervália</t>
  </si>
  <si>
    <t>Gracho Cardoso</t>
  </si>
  <si>
    <t>Governador Jorge Teixeira</t>
  </si>
  <si>
    <t>Tarauacá</t>
  </si>
  <si>
    <t>Bananeiras</t>
  </si>
  <si>
    <t>Campinápolis</t>
  </si>
  <si>
    <t>Bandeirantes do Tocantins</t>
  </si>
  <si>
    <t>Cassilândia</t>
  </si>
  <si>
    <t>Estiva</t>
  </si>
  <si>
    <t>Ilha Das Flores</t>
  </si>
  <si>
    <t>Guajará-mirim</t>
  </si>
  <si>
    <t>Xapuri</t>
  </si>
  <si>
    <t>Baraúna</t>
  </si>
  <si>
    <t>Campo Novo do Parecis</t>
  </si>
  <si>
    <t>Barra do Ouro</t>
  </si>
  <si>
    <t>Chapadão do Sul</t>
  </si>
  <si>
    <t>Eugenópolis</t>
  </si>
  <si>
    <t>Itabaiana</t>
  </si>
  <si>
    <t>Itapuã do Oeste</t>
  </si>
  <si>
    <t>Barra de Santa Rosa</t>
  </si>
  <si>
    <t>Campo Verde</t>
  </si>
  <si>
    <t>Barrolândia</t>
  </si>
  <si>
    <t>Corguinho</t>
  </si>
  <si>
    <t>Extrema</t>
  </si>
  <si>
    <t>Itabaianinha</t>
  </si>
  <si>
    <t>Jaru</t>
  </si>
  <si>
    <t>Barra de Santana</t>
  </si>
  <si>
    <t>Campos de Júlio</t>
  </si>
  <si>
    <t>Bernardo Sayão</t>
  </si>
  <si>
    <t>Coronel Sapucaia</t>
  </si>
  <si>
    <t>Guarani</t>
  </si>
  <si>
    <t>Itabi</t>
  </si>
  <si>
    <t>Ji-paraná</t>
  </si>
  <si>
    <t>Barra de São Miguel</t>
  </si>
  <si>
    <t>Canabrava do Norte</t>
  </si>
  <si>
    <t>Bom Jesus do Tocantins</t>
  </si>
  <si>
    <t>Corumbá</t>
  </si>
  <si>
    <t>Guidoval</t>
  </si>
  <si>
    <t>Itaporanga D´ajuda</t>
  </si>
  <si>
    <t>Machadinho D´oeste</t>
  </si>
  <si>
    <t>Bayeux</t>
  </si>
  <si>
    <t>Canarana</t>
  </si>
  <si>
    <t>Brasilândia do Tocantins</t>
  </si>
  <si>
    <t>Costa Rica</t>
  </si>
  <si>
    <t>Guiricema</t>
  </si>
  <si>
    <t>Japaratuba</t>
  </si>
  <si>
    <t>Ministro Andreazza</t>
  </si>
  <si>
    <t>Belém</t>
  </si>
  <si>
    <t>Carlinda</t>
  </si>
  <si>
    <t>Brejinho de Nazaré</t>
  </si>
  <si>
    <t>Coxim</t>
  </si>
  <si>
    <t>Itamarati de Minas</t>
  </si>
  <si>
    <t>Japoatã</t>
  </si>
  <si>
    <t>Mirante da Serra</t>
  </si>
  <si>
    <t>Belém do Brejo do Cruz</t>
  </si>
  <si>
    <t>Castanheira</t>
  </si>
  <si>
    <t>Buriti do Tocantins</t>
  </si>
  <si>
    <t>Deodápolis</t>
  </si>
  <si>
    <t>Itapeva</t>
  </si>
  <si>
    <t>Lagarto</t>
  </si>
  <si>
    <t>Monte Negro</t>
  </si>
  <si>
    <t>Bernardino Batista</t>
  </si>
  <si>
    <t>Chapada Dos Guimarães</t>
  </si>
  <si>
    <t>Cachoeirinha</t>
  </si>
  <si>
    <t>Dois Irmãos do Buriti</t>
  </si>
  <si>
    <t>Laranjal</t>
  </si>
  <si>
    <t>Laranjeiras</t>
  </si>
  <si>
    <t>Nova Brasilândia D´oeste</t>
  </si>
  <si>
    <t>Boa Ventura</t>
  </si>
  <si>
    <t>Cláudia</t>
  </si>
  <si>
    <t>Campos Lindos</t>
  </si>
  <si>
    <t>Douradina</t>
  </si>
  <si>
    <t>Leopoldina</t>
  </si>
  <si>
    <t>Macambira</t>
  </si>
  <si>
    <t>Nova Mamoré</t>
  </si>
  <si>
    <t>Boa Vista</t>
  </si>
  <si>
    <t>Cocalinho</t>
  </si>
  <si>
    <t>Cariri do Tocantins</t>
  </si>
  <si>
    <t>Dourados</t>
  </si>
  <si>
    <t>Luisburgo</t>
  </si>
  <si>
    <t>Malhada Dos Bois</t>
  </si>
  <si>
    <t>Nova União</t>
  </si>
  <si>
    <t>Bom Jesus</t>
  </si>
  <si>
    <t>Colíder</t>
  </si>
  <si>
    <t>Carmolândia</t>
  </si>
  <si>
    <t>Eldorado</t>
  </si>
  <si>
    <t>Manhuaçu</t>
  </si>
  <si>
    <t>Malhador</t>
  </si>
  <si>
    <t>Novo Horizonte do Oeste</t>
  </si>
  <si>
    <t>Bom Sucesso</t>
  </si>
  <si>
    <t>Colniza</t>
  </si>
  <si>
    <t>Carrasco Bonito</t>
  </si>
  <si>
    <t>Fátima do Sul</t>
  </si>
  <si>
    <t>Manhumirim</t>
  </si>
  <si>
    <t>Maruim</t>
  </si>
  <si>
    <t>Ouro Preto do Oeste</t>
  </si>
  <si>
    <t>Bonito de Santa fé</t>
  </si>
  <si>
    <t>Comodoro</t>
  </si>
  <si>
    <t>Caseara</t>
  </si>
  <si>
    <t>Figueirão</t>
  </si>
  <si>
    <t>Martins Soares</t>
  </si>
  <si>
    <t>Moita Bonita</t>
  </si>
  <si>
    <t>Parecis</t>
  </si>
  <si>
    <t>Boqueirão</t>
  </si>
  <si>
    <t>Confresa</t>
  </si>
  <si>
    <t>Centenário</t>
  </si>
  <si>
    <t>Glória de Dourados</t>
  </si>
  <si>
    <t>Matipó</t>
  </si>
  <si>
    <t>Monte Alegre de Sergipe</t>
  </si>
  <si>
    <t>Pimenta Bueno</t>
  </si>
  <si>
    <t>Boquim</t>
  </si>
  <si>
    <t>Conquista D´oeste</t>
  </si>
  <si>
    <t>Chapada da Natividade</t>
  </si>
  <si>
    <t>Guia Lopes da Laguna</t>
  </si>
  <si>
    <t>Mercês</t>
  </si>
  <si>
    <t>Muribeca</t>
  </si>
  <si>
    <t>Pimenteiras do Oeste</t>
  </si>
  <si>
    <t>Borborema</t>
  </si>
  <si>
    <t>Cotriguaçu</t>
  </si>
  <si>
    <t>Chapada de Areia</t>
  </si>
  <si>
    <t>Iguatemi</t>
  </si>
  <si>
    <t>Miradouro</t>
  </si>
  <si>
    <t>Neópolis</t>
  </si>
  <si>
    <t>Presidente Médici</t>
  </si>
  <si>
    <t>Brejo do Cruz</t>
  </si>
  <si>
    <t>Curvelândia</t>
  </si>
  <si>
    <t>Colinas do Tocantins</t>
  </si>
  <si>
    <t>Inocência</t>
  </si>
  <si>
    <t>Miraí</t>
  </si>
  <si>
    <t>Nossa Senhora Aparecida</t>
  </si>
  <si>
    <t>Primavera de Rondônia</t>
  </si>
  <si>
    <t>Brejo Dos Santos</t>
  </si>
  <si>
    <t>Denise</t>
  </si>
  <si>
    <t>Colméia</t>
  </si>
  <si>
    <t>Itaporã</t>
  </si>
  <si>
    <t>Munhoz</t>
  </si>
  <si>
    <t>Nossa Senhora da Glória</t>
  </si>
  <si>
    <t>Rio Crespo</t>
  </si>
  <si>
    <t>Diamantino</t>
  </si>
  <si>
    <t>Combinado</t>
  </si>
  <si>
    <t>Itaquiraí</t>
  </si>
  <si>
    <t>Muriaé</t>
  </si>
  <si>
    <t>Nossa Senhora Das Dores</t>
  </si>
  <si>
    <t>Rolim de Moura</t>
  </si>
  <si>
    <t>Caaporã</t>
  </si>
  <si>
    <t>Dom Aquino</t>
  </si>
  <si>
    <t>Conceição do Tocantins</t>
  </si>
  <si>
    <t>Ivinhema</t>
  </si>
  <si>
    <t>Palma</t>
  </si>
  <si>
    <t>Nossa Senhora de Lourdes</t>
  </si>
  <si>
    <t>Santa Luzia D´oeste</t>
  </si>
  <si>
    <t>Cabaceiras</t>
  </si>
  <si>
    <t>Feliz Natal</t>
  </si>
  <si>
    <t>Couto de Magalhães</t>
  </si>
  <si>
    <t>Japorã</t>
  </si>
  <si>
    <t>Patrocínio do Muriaé</t>
  </si>
  <si>
    <t>Nossa Senhora do Socorro</t>
  </si>
  <si>
    <t>São Felipe D´oeste</t>
  </si>
  <si>
    <t>Cabedelo</t>
  </si>
  <si>
    <t>Figueirópolis D´oeste</t>
  </si>
  <si>
    <t>Cristalândia</t>
  </si>
  <si>
    <t>Jaraguari</t>
  </si>
  <si>
    <t>Paula Cândido</t>
  </si>
  <si>
    <t>Pacatuba</t>
  </si>
  <si>
    <t>São Francisco do Guaporé</t>
  </si>
  <si>
    <t>Cachoeira Dos Índios</t>
  </si>
  <si>
    <t>Gaúcha do Norte</t>
  </si>
  <si>
    <t>Crixás do Tocantins</t>
  </si>
  <si>
    <t>Jardim</t>
  </si>
  <si>
    <t>Pedra do Anta</t>
  </si>
  <si>
    <t>Pedra Mole</t>
  </si>
  <si>
    <t>São Miguel do Guaporé</t>
  </si>
  <si>
    <t>Cacimba de Areia</t>
  </si>
  <si>
    <t>General Carneiro</t>
  </si>
  <si>
    <t>Darcinópolis</t>
  </si>
  <si>
    <t>Jateí</t>
  </si>
  <si>
    <t>Pedra Dourada</t>
  </si>
  <si>
    <t>Pedrinhas</t>
  </si>
  <si>
    <t>Seringueiras</t>
  </si>
  <si>
    <t>Cacimba de Dentro</t>
  </si>
  <si>
    <t>Glória D´oeste</t>
  </si>
  <si>
    <t>Dianópolis</t>
  </si>
  <si>
    <t>Juti</t>
  </si>
  <si>
    <t>Pirapetinga</t>
  </si>
  <si>
    <t>Pinhão</t>
  </si>
  <si>
    <t>Teixeirópolis</t>
  </si>
  <si>
    <t>Cacimbas</t>
  </si>
  <si>
    <t>Guarantã do Norte</t>
  </si>
  <si>
    <t>Divinópolis do Tocantins</t>
  </si>
  <si>
    <t>Ladário</t>
  </si>
  <si>
    <t>Piraúba</t>
  </si>
  <si>
    <t>Pirambu</t>
  </si>
  <si>
    <t>Theobroma</t>
  </si>
  <si>
    <t>Caiçara</t>
  </si>
  <si>
    <t>Guiratinga</t>
  </si>
  <si>
    <t>Dois Irmãos do Tocantins</t>
  </si>
  <si>
    <t>Laguna Carapã</t>
  </si>
  <si>
    <t>Recreio</t>
  </si>
  <si>
    <t>Poço Redondo</t>
  </si>
  <si>
    <t>Urupá</t>
  </si>
  <si>
    <t>Cajazeiras</t>
  </si>
  <si>
    <t>Indiavaí</t>
  </si>
  <si>
    <t>Dueré</t>
  </si>
  <si>
    <t>Maracaju</t>
  </si>
  <si>
    <t>Reduto</t>
  </si>
  <si>
    <t>Poço Verde</t>
  </si>
  <si>
    <t>Vale do Anari</t>
  </si>
  <si>
    <t>Cajazeirinhas</t>
  </si>
  <si>
    <t>Ipiranga do Norte</t>
  </si>
  <si>
    <t>Esperantina</t>
  </si>
  <si>
    <t>Miranda</t>
  </si>
  <si>
    <t>Rio Novo</t>
  </si>
  <si>
    <t>Porto da Folha</t>
  </si>
  <si>
    <t>Vale do Paraíso</t>
  </si>
  <si>
    <t>Caldas Brandão</t>
  </si>
  <si>
    <t>Itanhangá</t>
  </si>
  <si>
    <t>Fátima</t>
  </si>
  <si>
    <t>Mundo Novo</t>
  </si>
  <si>
    <t>Rio Pomba</t>
  </si>
  <si>
    <t>Propriá</t>
  </si>
  <si>
    <t>Vilhena</t>
  </si>
  <si>
    <t>Camalaú</t>
  </si>
  <si>
    <t>Itaúba</t>
  </si>
  <si>
    <t>Figueirópolis</t>
  </si>
  <si>
    <t>Naviraí</t>
  </si>
  <si>
    <t>Rochedo de Minas</t>
  </si>
  <si>
    <t>Riachuelo</t>
  </si>
  <si>
    <t>Campina Grande</t>
  </si>
  <si>
    <t>Itiquira</t>
  </si>
  <si>
    <t>Filadélfia</t>
  </si>
  <si>
    <t>Nioaque</t>
  </si>
  <si>
    <t>Rodeiro</t>
  </si>
  <si>
    <t>Ribeirópolis</t>
  </si>
  <si>
    <t>Capim</t>
  </si>
  <si>
    <t>Jaciara</t>
  </si>
  <si>
    <t>Formoso do Araguaia</t>
  </si>
  <si>
    <t>Nova Alvorada do Sul</t>
  </si>
  <si>
    <t>Rosário da Limeira</t>
  </si>
  <si>
    <t>Rosário do Catete</t>
  </si>
  <si>
    <t>Caraúbas</t>
  </si>
  <si>
    <t>Jangada</t>
  </si>
  <si>
    <t>Fortaleza do Tabocão</t>
  </si>
  <si>
    <t>Nova Andradina</t>
  </si>
  <si>
    <t>Santa Margarida</t>
  </si>
  <si>
    <t>Salgado</t>
  </si>
  <si>
    <t>Carrapateira</t>
  </si>
  <si>
    <t>Jauru</t>
  </si>
  <si>
    <t>Goianorte</t>
  </si>
  <si>
    <t>Novo Horizonte do Sul</t>
  </si>
  <si>
    <t>Santana de Cataguases</t>
  </si>
  <si>
    <t>Santa Luzia do Itanhy</t>
  </si>
  <si>
    <t>Casserengue</t>
  </si>
  <si>
    <t>Juara</t>
  </si>
  <si>
    <t>Goiatins</t>
  </si>
  <si>
    <t>Paraíso das Águas</t>
  </si>
  <si>
    <t>Santana do Manhuaçu</t>
  </si>
  <si>
    <t>Santa Rosa de Lima</t>
  </si>
  <si>
    <t>Catingueira</t>
  </si>
  <si>
    <t>Juína</t>
  </si>
  <si>
    <t>Guaraí</t>
  </si>
  <si>
    <t>Paranaíba</t>
  </si>
  <si>
    <t>Santo Antônio do Aventureiro</t>
  </si>
  <si>
    <t>Santana do São Francisco</t>
  </si>
  <si>
    <t>Catolé do Rocha</t>
  </si>
  <si>
    <t>Juruena</t>
  </si>
  <si>
    <t>Gurupi</t>
  </si>
  <si>
    <t>Paranhos</t>
  </si>
  <si>
    <t>São Geraldo</t>
  </si>
  <si>
    <t>Santo Amaro Das Brotas</t>
  </si>
  <si>
    <t>Caturité</t>
  </si>
  <si>
    <t>Juscimeira</t>
  </si>
  <si>
    <t>Ipueiras</t>
  </si>
  <si>
    <t>Pedro Gomes</t>
  </si>
  <si>
    <t>São João do Manhuaçu</t>
  </si>
  <si>
    <t>São Cristóvão</t>
  </si>
  <si>
    <t>Lambari D´oeste</t>
  </si>
  <si>
    <t>Itacajá</t>
  </si>
  <si>
    <t>Ponta Porã</t>
  </si>
  <si>
    <t>São João Nepomuceno</t>
  </si>
  <si>
    <t>São Domingos</t>
  </si>
  <si>
    <t>Conceição</t>
  </si>
  <si>
    <t>Lucas do Rio Verde</t>
  </si>
  <si>
    <t>Itaguatins</t>
  </si>
  <si>
    <t>Porto Murtinho</t>
  </si>
  <si>
    <t>São Miguel do Anta</t>
  </si>
  <si>
    <t>São Francisco</t>
  </si>
  <si>
    <t>Condado</t>
  </si>
  <si>
    <t>Luciára</t>
  </si>
  <si>
    <t>Itapiratins</t>
  </si>
  <si>
    <t>Ribas do Rio Pardo</t>
  </si>
  <si>
    <t>São Sebastião da Vargem Alegre</t>
  </si>
  <si>
    <t>São Miguel do Aleixo</t>
  </si>
  <si>
    <t>Conde</t>
  </si>
  <si>
    <t>Marcelândia</t>
  </si>
  <si>
    <t>Itaporã do Tocantins</t>
  </si>
  <si>
    <t>Rio Brilhante</t>
  </si>
  <si>
    <t>Senador Amaral</t>
  </si>
  <si>
    <t>Simão Dias</t>
  </si>
  <si>
    <t>Congo</t>
  </si>
  <si>
    <t>Matupá</t>
  </si>
  <si>
    <t>Jaú do Tocantins</t>
  </si>
  <si>
    <t>Rio Negro</t>
  </si>
  <si>
    <t>Senador Cortes</t>
  </si>
  <si>
    <t>Siriri</t>
  </si>
  <si>
    <t>Coremas</t>
  </si>
  <si>
    <t>Mirassol D´oeste</t>
  </si>
  <si>
    <t>Juarina</t>
  </si>
  <si>
    <t>Rio Verde de Mato Grosso</t>
  </si>
  <si>
    <t>Senador Firmino</t>
  </si>
  <si>
    <t>Telha</t>
  </si>
  <si>
    <t>Coxixola</t>
  </si>
  <si>
    <t>Nobres</t>
  </si>
  <si>
    <t>Lagoa da Confusão</t>
  </si>
  <si>
    <t>Rochedo</t>
  </si>
  <si>
    <t>Sericita</t>
  </si>
  <si>
    <t>Cristinápolis</t>
  </si>
  <si>
    <t>Nortelândia</t>
  </si>
  <si>
    <t>Lagoa do Tocantins</t>
  </si>
  <si>
    <t>Santa Rita do Pardo</t>
  </si>
  <si>
    <t>Silveirânia</t>
  </si>
  <si>
    <t>Cruz do Espírito Santo</t>
  </si>
  <si>
    <t>Nossa Senhora do Livramento</t>
  </si>
  <si>
    <t>Lajeado</t>
  </si>
  <si>
    <t>São Gabriel do Oeste</t>
  </si>
  <si>
    <t>Simonésia</t>
  </si>
  <si>
    <t>Cubati</t>
  </si>
  <si>
    <t>Nova Bandeirantes</t>
  </si>
  <si>
    <t>Lavandeira</t>
  </si>
  <si>
    <t>Selvíria</t>
  </si>
  <si>
    <t>Tabuleiro</t>
  </si>
  <si>
    <t>Cuité</t>
  </si>
  <si>
    <t>Nova Brasilândia</t>
  </si>
  <si>
    <t>Lizarda</t>
  </si>
  <si>
    <t>Sete Quedas</t>
  </si>
  <si>
    <t>Tocantins</t>
  </si>
  <si>
    <t>Cuité de Mamanguape</t>
  </si>
  <si>
    <t>Nova Canaã do Norte</t>
  </si>
  <si>
    <t>Luzinópolis</t>
  </si>
  <si>
    <t>Sidrolândia</t>
  </si>
  <si>
    <t>Toledo</t>
  </si>
  <si>
    <t>Cuitegi</t>
  </si>
  <si>
    <t>Nova Guarita</t>
  </si>
  <si>
    <t>Marianópolis do Tocantins</t>
  </si>
  <si>
    <t>Sonora</t>
  </si>
  <si>
    <t>Ubá</t>
  </si>
  <si>
    <t>Curral de Cima</t>
  </si>
  <si>
    <t>Nova Lacerda</t>
  </si>
  <si>
    <t>Mateiros</t>
  </si>
  <si>
    <t>Tacuru</t>
  </si>
  <si>
    <t>Viçosa</t>
  </si>
  <si>
    <t>Curral Velho</t>
  </si>
  <si>
    <t>Nova Marilândia</t>
  </si>
  <si>
    <t>Maurilândia do Tocantins</t>
  </si>
  <si>
    <t>Taquarussu</t>
  </si>
  <si>
    <t>Vieiras</t>
  </si>
  <si>
    <t>Damião</t>
  </si>
  <si>
    <t>Nova Maringá</t>
  </si>
  <si>
    <t>Miracema do Tocantins</t>
  </si>
  <si>
    <t>Terenos</t>
  </si>
  <si>
    <t>Visconde do Rio Branco</t>
  </si>
  <si>
    <t>Desterro</t>
  </si>
  <si>
    <t>Nova Monte Verde</t>
  </si>
  <si>
    <t>Miranorte</t>
  </si>
  <si>
    <t>Três Lagoas</t>
  </si>
  <si>
    <t>Diamante</t>
  </si>
  <si>
    <t>Nova Mutum</t>
  </si>
  <si>
    <t>Monte do Carmo</t>
  </si>
  <si>
    <t>Vicentina</t>
  </si>
  <si>
    <t>Dona Inês</t>
  </si>
  <si>
    <t>Nova Nazaré</t>
  </si>
  <si>
    <t>Monte Santo do Tocantins</t>
  </si>
  <si>
    <t>Duas Estradas</t>
  </si>
  <si>
    <t>Nova Olímpia</t>
  </si>
  <si>
    <t>Muricilândia</t>
  </si>
  <si>
    <t>Emas</t>
  </si>
  <si>
    <t>Nova Santa Helena</t>
  </si>
  <si>
    <t>Natividade</t>
  </si>
  <si>
    <t>Esperança</t>
  </si>
  <si>
    <t>Nova Ubiratã</t>
  </si>
  <si>
    <t>Nazaré</t>
  </si>
  <si>
    <t>Fagundes</t>
  </si>
  <si>
    <t>Nova Xavantina</t>
  </si>
  <si>
    <t>Nova Olinda</t>
  </si>
  <si>
    <t>Frei Martinho</t>
  </si>
  <si>
    <t>Novo Horizonte do Norte</t>
  </si>
  <si>
    <t>Nova Rosalândia</t>
  </si>
  <si>
    <t>Gado Bravo</t>
  </si>
  <si>
    <t>Novo Mundo</t>
  </si>
  <si>
    <t>Novo Acordo</t>
  </si>
  <si>
    <t>Guarabira</t>
  </si>
  <si>
    <t>Novo Santo Antônio</t>
  </si>
  <si>
    <t>Novo Alegre</t>
  </si>
  <si>
    <t>Gurinhém</t>
  </si>
  <si>
    <t>Novo São Joaquim</t>
  </si>
  <si>
    <t>Novo Jardim</t>
  </si>
  <si>
    <t>Gurjão</t>
  </si>
  <si>
    <t>Paranaíta</t>
  </si>
  <si>
    <t>Oliveira de Fátima</t>
  </si>
  <si>
    <t>Ibiara</t>
  </si>
  <si>
    <t>Paranatinga</t>
  </si>
  <si>
    <t>Palmeirante</t>
  </si>
  <si>
    <t>Igaracy</t>
  </si>
  <si>
    <t>Pedra Preta</t>
  </si>
  <si>
    <t>Palmeiras do Tocantins</t>
  </si>
  <si>
    <t>Peixoto de Azevedo</t>
  </si>
  <si>
    <t>Palmeirópolis</t>
  </si>
  <si>
    <t>Imaculada</t>
  </si>
  <si>
    <t>Planalto da Serra</t>
  </si>
  <si>
    <t>Paraíso do Tocantins</t>
  </si>
  <si>
    <t>Ingá</t>
  </si>
  <si>
    <t>Poconé</t>
  </si>
  <si>
    <t>Paranã</t>
  </si>
  <si>
    <t>Pontal do Araguaia</t>
  </si>
  <si>
    <t>Pau D´arco</t>
  </si>
  <si>
    <t>Itaporanga</t>
  </si>
  <si>
    <t>Ponte Branca</t>
  </si>
  <si>
    <t>Pedro Afonso</t>
  </si>
  <si>
    <t>Itapororoca</t>
  </si>
  <si>
    <t>Pontes e Lacerda</t>
  </si>
  <si>
    <t>Peixe</t>
  </si>
  <si>
    <t>Itatuba</t>
  </si>
  <si>
    <t>Porto Alegre do Norte</t>
  </si>
  <si>
    <t>Pequizeiro</t>
  </si>
  <si>
    <t>Jacaraú</t>
  </si>
  <si>
    <t>Porto Dos Gaúchos</t>
  </si>
  <si>
    <t>Pindorama do Tocantins</t>
  </si>
  <si>
    <t>Jericó</t>
  </si>
  <si>
    <t>Porto Esperidião</t>
  </si>
  <si>
    <t>Piraquê</t>
  </si>
  <si>
    <t>Joca Claudino</t>
  </si>
  <si>
    <t>Porto Estrela</t>
  </si>
  <si>
    <t>Pium</t>
  </si>
  <si>
    <t>Juarez Távora</t>
  </si>
  <si>
    <t>Poxoréo</t>
  </si>
  <si>
    <t>Ponte Alta do Bom Jesus</t>
  </si>
  <si>
    <t>Juazeirinho</t>
  </si>
  <si>
    <t>Primavera do Leste</t>
  </si>
  <si>
    <t>Ponte Alta do Tocantins</t>
  </si>
  <si>
    <t>Junco do Seridó</t>
  </si>
  <si>
    <t>Querência</t>
  </si>
  <si>
    <t>Porto Alegre do Tocantins</t>
  </si>
  <si>
    <t>Juripiranga</t>
  </si>
  <si>
    <t>Reserva do Cabaçal</t>
  </si>
  <si>
    <t>Porto Nacional</t>
  </si>
  <si>
    <t>Juru</t>
  </si>
  <si>
    <t>Ribeirão Cascalheira</t>
  </si>
  <si>
    <t>Praia Norte</t>
  </si>
  <si>
    <t>Lagoa</t>
  </si>
  <si>
    <t>Ribeirãozinho</t>
  </si>
  <si>
    <t>Presidente Kennedy</t>
  </si>
  <si>
    <t>Lagoa de Dentro</t>
  </si>
  <si>
    <t>Pugmil</t>
  </si>
  <si>
    <t>Lagoa Seca</t>
  </si>
  <si>
    <t>Rondolândia</t>
  </si>
  <si>
    <t>Recursolândia</t>
  </si>
  <si>
    <t>Lastro</t>
  </si>
  <si>
    <t>Rondonópolis</t>
  </si>
  <si>
    <t>Riachinho</t>
  </si>
  <si>
    <t>Livramento</t>
  </si>
  <si>
    <t>Rosário Oeste</t>
  </si>
  <si>
    <t>Rio da Conceição</t>
  </si>
  <si>
    <t>Logradouro</t>
  </si>
  <si>
    <t>Salto do Céu</t>
  </si>
  <si>
    <t>Rio Dos Bois</t>
  </si>
  <si>
    <t>Lucena</t>
  </si>
  <si>
    <t>Santa Carmem</t>
  </si>
  <si>
    <t>Rio Sono</t>
  </si>
  <si>
    <t>Mãe D´água</t>
  </si>
  <si>
    <t>Santa Cruz do Xingu</t>
  </si>
  <si>
    <t>Sampaio</t>
  </si>
  <si>
    <t>Malta</t>
  </si>
  <si>
    <t>Santa Rita do Trivelato</t>
  </si>
  <si>
    <t>Sandolândia</t>
  </si>
  <si>
    <t>Mamanguape</t>
  </si>
  <si>
    <t>Santa Terezinha</t>
  </si>
  <si>
    <t>Santa fé do Araguaia</t>
  </si>
  <si>
    <t>Manaíra</t>
  </si>
  <si>
    <t>Santo Afonso</t>
  </si>
  <si>
    <t>Santa Maria do Tocantins</t>
  </si>
  <si>
    <t>Marcação</t>
  </si>
  <si>
    <t>Santo Antônio do Leste</t>
  </si>
  <si>
    <t>Santa Rita do Tocantins</t>
  </si>
  <si>
    <t>Mari</t>
  </si>
  <si>
    <t>Santo Antônio do Leverger</t>
  </si>
  <si>
    <t>Santa Rosa do Tocantins</t>
  </si>
  <si>
    <t>Marizópolis</t>
  </si>
  <si>
    <t>São Félix do Araguaia</t>
  </si>
  <si>
    <t>Santa Tereza do Tocantins</t>
  </si>
  <si>
    <t>Massaranduba</t>
  </si>
  <si>
    <t>São José do Povo</t>
  </si>
  <si>
    <t>Santa Terezinha do Tocantins</t>
  </si>
  <si>
    <t>Mataraca</t>
  </si>
  <si>
    <t>São José do Rio Claro</t>
  </si>
  <si>
    <t>São Bento do Tocantins</t>
  </si>
  <si>
    <t>Matinhas</t>
  </si>
  <si>
    <t>São José do Xingu</t>
  </si>
  <si>
    <t>São Félix do Tocantins</t>
  </si>
  <si>
    <t>Mato Grosso</t>
  </si>
  <si>
    <t>São José Dos Quatro Marcos</t>
  </si>
  <si>
    <t>São Miguel do Tocantins</t>
  </si>
  <si>
    <t>Maturéia</t>
  </si>
  <si>
    <t>São Pedro da Cipa</t>
  </si>
  <si>
    <t>São Salvador do Tocantins</t>
  </si>
  <si>
    <t>Mogeiro</t>
  </si>
  <si>
    <t>Sapezal</t>
  </si>
  <si>
    <t>São Sebastião do Tocantins</t>
  </si>
  <si>
    <t>Montadas</t>
  </si>
  <si>
    <t>Serra Nova Dourada</t>
  </si>
  <si>
    <t>São Valério da Natividade</t>
  </si>
  <si>
    <t>Sinop</t>
  </si>
  <si>
    <t>Silvanópolis</t>
  </si>
  <si>
    <t>Monte Horebe</t>
  </si>
  <si>
    <t>Sorriso</t>
  </si>
  <si>
    <t>Sítio Novo do Tocantins</t>
  </si>
  <si>
    <t>Monteiro</t>
  </si>
  <si>
    <t>Tabaporã</t>
  </si>
  <si>
    <t>Sucupira</t>
  </si>
  <si>
    <t>Mulungu</t>
  </si>
  <si>
    <t>Tangará da Serra</t>
  </si>
  <si>
    <t>Taguatinga</t>
  </si>
  <si>
    <t>Natuba</t>
  </si>
  <si>
    <t>Tapurah</t>
  </si>
  <si>
    <t>Taipas do Tocantins</t>
  </si>
  <si>
    <t>Nazarezinho</t>
  </si>
  <si>
    <t>Terra Nova do Norte</t>
  </si>
  <si>
    <t>Talismã</t>
  </si>
  <si>
    <t>Nova Floresta</t>
  </si>
  <si>
    <t>Tesouro</t>
  </si>
  <si>
    <t>Tocantínia</t>
  </si>
  <si>
    <t>Torixoréu</t>
  </si>
  <si>
    <t>Tocantinópolis</t>
  </si>
  <si>
    <t>Nova Palmeira</t>
  </si>
  <si>
    <t>União do Sul</t>
  </si>
  <si>
    <t>Tupirama</t>
  </si>
  <si>
    <t>Olho D´água</t>
  </si>
  <si>
    <t>Vale de São Domingos</t>
  </si>
  <si>
    <t>Tupiratins</t>
  </si>
  <si>
    <t>Olivedos</t>
  </si>
  <si>
    <t>Várzea Grande</t>
  </si>
  <si>
    <t>Wanderlândia</t>
  </si>
  <si>
    <t>Orobo</t>
  </si>
  <si>
    <t>Vera</t>
  </si>
  <si>
    <t>Xambioá</t>
  </si>
  <si>
    <t>Ouro Velho</t>
  </si>
  <si>
    <t>Vila Bela da Santíssima Trindade</t>
  </si>
  <si>
    <t>Parari</t>
  </si>
  <si>
    <t>Vila Rica</t>
  </si>
  <si>
    <t>Passagem</t>
  </si>
  <si>
    <t>Patos</t>
  </si>
  <si>
    <t>Paulista</t>
  </si>
  <si>
    <t>Pedra Branca</t>
  </si>
  <si>
    <t>Pedra Lavrada</t>
  </si>
  <si>
    <t>Pedras de Fogo</t>
  </si>
  <si>
    <t>Pedro Régis</t>
  </si>
  <si>
    <t>Piancó</t>
  </si>
  <si>
    <t>Picuí</t>
  </si>
  <si>
    <t>Pilar</t>
  </si>
  <si>
    <t>Pilões</t>
  </si>
  <si>
    <t>Pilõezinhos</t>
  </si>
  <si>
    <t>Pirpirituba</t>
  </si>
  <si>
    <t>Pitimbu</t>
  </si>
  <si>
    <t>Pocinhos</t>
  </si>
  <si>
    <t>Poço Dantas</t>
  </si>
  <si>
    <t>Poço de José de Moura</t>
  </si>
  <si>
    <t>Pombal</t>
  </si>
  <si>
    <t>Prata</t>
  </si>
  <si>
    <t>Princesa Isabel</t>
  </si>
  <si>
    <t>Puxinanã</t>
  </si>
  <si>
    <t>Queimadas</t>
  </si>
  <si>
    <t>Quixabá</t>
  </si>
  <si>
    <t>Remígio</t>
  </si>
  <si>
    <t>Riachão</t>
  </si>
  <si>
    <t>Riachão do Bacamarte</t>
  </si>
  <si>
    <t>Riachão do Poço</t>
  </si>
  <si>
    <t>Riacho de Santo Antônio</t>
  </si>
  <si>
    <t>Riacho Dos Cavalos</t>
  </si>
  <si>
    <t>Rio Tinto</t>
  </si>
  <si>
    <t>Salgadinho</t>
  </si>
  <si>
    <t>Salgado de São Félix</t>
  </si>
  <si>
    <t>Santa Cecília</t>
  </si>
  <si>
    <t>Santa Cruz</t>
  </si>
  <si>
    <t>Santa Helena</t>
  </si>
  <si>
    <t>Santa Inês</t>
  </si>
  <si>
    <t>Santa Luzia</t>
  </si>
  <si>
    <t>Santa Teresinha</t>
  </si>
  <si>
    <t>Santana de Mangueira</t>
  </si>
  <si>
    <t>Santana Dos Garrotes</t>
  </si>
  <si>
    <t>Santo André</t>
  </si>
  <si>
    <t>São Bentinho</t>
  </si>
  <si>
    <t>São Bento</t>
  </si>
  <si>
    <t>São Domingos de Pombal</t>
  </si>
  <si>
    <t>São Domingos do Cariri</t>
  </si>
  <si>
    <t>São João do Cariri</t>
  </si>
  <si>
    <t>São João do Rio do Peixe</t>
  </si>
  <si>
    <t>São João do Tigre</t>
  </si>
  <si>
    <t>São José da Lagoa Tapada</t>
  </si>
  <si>
    <t>São José de Caiana</t>
  </si>
  <si>
    <t>São José de Espinharas</t>
  </si>
  <si>
    <t>São José de Piranhas</t>
  </si>
  <si>
    <t>São José de Princesa</t>
  </si>
  <si>
    <t>São José do Bonfim</t>
  </si>
  <si>
    <t>São José do Brejo do Cruz</t>
  </si>
  <si>
    <t>São José do Sabugi</t>
  </si>
  <si>
    <t>São José Dos Cordeiros</t>
  </si>
  <si>
    <t>São José Dos Ramos</t>
  </si>
  <si>
    <t>São Mamede</t>
  </si>
  <si>
    <t>São Miguel de Taipu</t>
  </si>
  <si>
    <t>São Sebastião de Lagoa de Roça</t>
  </si>
  <si>
    <t>São Sebastião do Umbuzeiro</t>
  </si>
  <si>
    <t>Sapé</t>
  </si>
  <si>
    <t>Sao vicente do Seridó</t>
  </si>
  <si>
    <t>Serra Branca</t>
  </si>
  <si>
    <t>Serra da Raiz</t>
  </si>
  <si>
    <t>Serra Grande</t>
  </si>
  <si>
    <t>Serra Redonda</t>
  </si>
  <si>
    <t>Serraria</t>
  </si>
  <si>
    <t>Sertãozinho</t>
  </si>
  <si>
    <t>Sobrado</t>
  </si>
  <si>
    <t>Solânea</t>
  </si>
  <si>
    <t>Soledade</t>
  </si>
  <si>
    <t>Sossêgo</t>
  </si>
  <si>
    <t>Sousa</t>
  </si>
  <si>
    <t>Sumé</t>
  </si>
  <si>
    <t>Taperoá</t>
  </si>
  <si>
    <t>Tavares</t>
  </si>
  <si>
    <t>Teixeira</t>
  </si>
  <si>
    <t>Tenório</t>
  </si>
  <si>
    <t>Triunfo</t>
  </si>
  <si>
    <t>Uiraúna</t>
  </si>
  <si>
    <t>Umbaúba</t>
  </si>
  <si>
    <t>Umbuzeiro</t>
  </si>
  <si>
    <t>Várzea</t>
  </si>
  <si>
    <t>Vieirópolis</t>
  </si>
  <si>
    <t>Vista Serrana</t>
  </si>
  <si>
    <t>Zabelê</t>
  </si>
  <si>
    <t>UC</t>
  </si>
  <si>
    <t>DOC TITULAR</t>
  </si>
  <si>
    <t>FORMULÁRIO DE CADASTRO DE UNIDADES CONSUMIDORAS BENEFICIARIAS</t>
  </si>
  <si>
    <t>% MAX. COMPART.</t>
  </si>
  <si>
    <t>SOMA %</t>
  </si>
  <si>
    <t>NOME DO TITULAR</t>
  </si>
  <si>
    <t>CPF/CNPJ</t>
  </si>
  <si>
    <t>ENDEREÇO</t>
  </si>
  <si>
    <t>TOTAL</t>
  </si>
  <si>
    <t>Declaro ainda estar ciente e concordar que:</t>
  </si>
  <si>
    <t xml:space="preserve"> a) a soma dos percentuais informados limita-se e não excede à 100%, sendo que, caso resulte em valor inferior, a diferença será alocada na unidade consumidora geradora.</t>
  </si>
  <si>
    <t xml:space="preserve">b) em caso de encerramento da relação contratual do atual titular de qualquer dessas unidades consumidoras
(nos termos do art. 70 da ReN Aneel 414/2010), o percentual alocado à mesma será transferido para a
unidade consumidora geradora, até o envio de novo formulário para redefinição do rateio. </t>
  </si>
  <si>
    <t>c) as informações cadastradas com base no especificado neste documento somente serão alteradas mediante entrega de novo formulário, sendo de responsabilidade exclusiva do titular da unidade consumidora geradora (ou seu representante formalmente designado, no caso de Pessoa Jurídica) a emissão e entrega do mesmo.</t>
  </si>
  <si>
    <t>d) este documento cancela e substitui qualquer outra solicitação anterior de cadastro de beneficiários relacionadas à unidade consumidora geradora acima identificada.</t>
  </si>
  <si>
    <t>e) a relação de beneficiários deverá atender as seguintes regras de titularidade:  Auto-consumo remoto: todas as UCs deverão estar sob mesma titularidade da geradora ou de filiais; Condomínio/Consórcio/Cooperativa: mesma titularidade ou de titularidade de condômino/consorciado/cooperado (mediante entrega de documentação específica).</t>
  </si>
  <si>
    <t>Cliente</t>
  </si>
  <si>
    <t>Potencia Disponibilizada (kW):</t>
  </si>
  <si>
    <t>X (LAT)</t>
  </si>
  <si>
    <t>Y (LONG)</t>
  </si>
  <si>
    <t>Tensão:</t>
  </si>
  <si>
    <t>Previsão de ligação (mês)</t>
  </si>
  <si>
    <t>Previsão de ligação (Ano)</t>
  </si>
  <si>
    <t>Carga Instalada (kW):</t>
  </si>
  <si>
    <t>Tensão Atendimento UC:</t>
  </si>
  <si>
    <t>Bitola fase:</t>
  </si>
  <si>
    <t>Bitola neutro:</t>
  </si>
  <si>
    <t>Bitola terra:</t>
  </si>
  <si>
    <t>Potencia geração</t>
  </si>
  <si>
    <t>trafo acoplamento ?</t>
  </si>
  <si>
    <t>trafo exclusivo?</t>
  </si>
  <si>
    <t>Potencia TRAFO</t>
  </si>
  <si>
    <t>Hastes</t>
  </si>
  <si>
    <t>Qtd._Paineis_1</t>
  </si>
  <si>
    <t>Fab_Paineis_1</t>
  </si>
  <si>
    <t>Modelo Paineis_1</t>
  </si>
  <si>
    <t>Qtd_Paineis_2</t>
  </si>
  <si>
    <t>Fab_Paineis_2</t>
  </si>
  <si>
    <t>Modelo_Paineis_2</t>
  </si>
  <si>
    <t>Qtd_Paineis_3</t>
  </si>
  <si>
    <t>Fab_Paineis_3</t>
  </si>
  <si>
    <t>Modelo_Paineis_3</t>
  </si>
  <si>
    <t>Qtd_Paineis_4</t>
  </si>
  <si>
    <t>Fab_Paineis_4</t>
  </si>
  <si>
    <t>Modelo_Paineis_4</t>
  </si>
  <si>
    <t>Qtd_Paineis_5</t>
  </si>
  <si>
    <t>Fab_Paineis_5</t>
  </si>
  <si>
    <t>Modelo_Paineis_5</t>
  </si>
  <si>
    <t>Qtd_Paineis_6</t>
  </si>
  <si>
    <t>Fab_Paineis_6</t>
  </si>
  <si>
    <t>Modelo_Paineis_6</t>
  </si>
  <si>
    <t>Qtd_Paineis_7</t>
  </si>
  <si>
    <t>Fab_Paineis_7</t>
  </si>
  <si>
    <t>Modelo_Paineis_7</t>
  </si>
  <si>
    <t>Qtd_Paineis_8</t>
  </si>
  <si>
    <t>Fab_Paineis_8</t>
  </si>
  <si>
    <t>Modelo_Paineis_8</t>
  </si>
  <si>
    <t>Qtd_Paineis_9</t>
  </si>
  <si>
    <t>Fab_Paineis_9</t>
  </si>
  <si>
    <t>Modelo_Paineis_9</t>
  </si>
  <si>
    <t>Qtd_Paineis_10</t>
  </si>
  <si>
    <t>Fab_Paineis_10</t>
  </si>
  <si>
    <t>Modelo_Paineis_10</t>
  </si>
  <si>
    <t>Qtd_INVERSORES_1</t>
  </si>
  <si>
    <t>FAB_INVERSORES_1</t>
  </si>
  <si>
    <t>Modelo_INVERSORES_1</t>
  </si>
  <si>
    <t>Qtd_INVERSORES_2</t>
  </si>
  <si>
    <t>FAB_INVERSORES_2</t>
  </si>
  <si>
    <t>Modelo_INVERSORES_2</t>
  </si>
  <si>
    <t>Qtd_INVERSORES_3</t>
  </si>
  <si>
    <t>FAB_INVERSORES_3</t>
  </si>
  <si>
    <t>Modelo_INVERSORES_3</t>
  </si>
  <si>
    <t>Qtd_INVERSORES_4</t>
  </si>
  <si>
    <t>FAB_INVERSORES_4</t>
  </si>
  <si>
    <t>Modelo_INVERSORES_4</t>
  </si>
  <si>
    <t>Qtd_INVERSORES_5</t>
  </si>
  <si>
    <t>FAB_INVERSORES_5</t>
  </si>
  <si>
    <t>Modelo_INVERSORES_5</t>
  </si>
  <si>
    <t>Qtd_INVERSORES_6</t>
  </si>
  <si>
    <t>FAB_INVERSORES_6</t>
  </si>
  <si>
    <t>Modelo_INVERSORES_6</t>
  </si>
  <si>
    <t>Qtd_INVERSORES_7</t>
  </si>
  <si>
    <t>FAB_INVERSORES_7</t>
  </si>
  <si>
    <t>Modelo_INVERSORES_7</t>
  </si>
  <si>
    <t>Qtd_INVERSORES_8</t>
  </si>
  <si>
    <t>FAB_INVERSORES_8</t>
  </si>
  <si>
    <t>Modelo_INVERSORES_8</t>
  </si>
  <si>
    <t>Qtd_INVERSORES_9</t>
  </si>
  <si>
    <t>FAB_INVERSORES_9</t>
  </si>
  <si>
    <t>Modelo_INVERSORES_9</t>
  </si>
  <si>
    <t>Qtd_INVERSORES_10</t>
  </si>
  <si>
    <t>FAB_INVERSORES_10</t>
  </si>
  <si>
    <t>Modelo_INVERSORES_10</t>
  </si>
  <si>
    <t>UC BENEF. 1</t>
  </si>
  <si>
    <t>% BENEF. 1</t>
  </si>
  <si>
    <t>UC BENEF. 2</t>
  </si>
  <si>
    <t>% BENEF. 2</t>
  </si>
  <si>
    <t>UC BENEF. 3</t>
  </si>
  <si>
    <t>% BENEF. 3</t>
  </si>
  <si>
    <t>UC BENEF. 4</t>
  </si>
  <si>
    <t>% BENEF. 4</t>
  </si>
  <si>
    <t>UC BENEF. 5</t>
  </si>
  <si>
    <t>% BENEF. 5</t>
  </si>
  <si>
    <t>UC BENEF. 6</t>
  </si>
  <si>
    <t>% BENEF. 6</t>
  </si>
  <si>
    <t>UC BENEF. 7</t>
  </si>
  <si>
    <t>% BENEF. 7</t>
  </si>
  <si>
    <t>UC BENEF. 8</t>
  </si>
  <si>
    <t>% BENEF. 8</t>
  </si>
  <si>
    <t>UC BENEF. 9</t>
  </si>
  <si>
    <t>% BENEF. 9</t>
  </si>
  <si>
    <t>UC BENEF. 10</t>
  </si>
  <si>
    <t>% BENEF. 10</t>
  </si>
  <si>
    <t>Versão</t>
  </si>
  <si>
    <t>coordenada</t>
  </si>
  <si>
    <t>20°30'56.88"S,  54°40'16.71"O</t>
  </si>
  <si>
    <t>x</t>
  </si>
  <si>
    <t>y</t>
  </si>
  <si>
    <t>ccat</t>
  </si>
  <si>
    <t>-20.515799°</t>
  </si>
  <si>
    <t>-54.671309°</t>
  </si>
  <si>
    <t>cocat</t>
  </si>
  <si>
    <t>20°30.948'S</t>
  </si>
  <si>
    <t>54°40.279'O</t>
  </si>
  <si>
    <t>Diagrama Unifilar para Sistemas Fotovoltaicos Conforme NDU013.</t>
  </si>
  <si>
    <t>Dados do Projeto:</t>
  </si>
  <si>
    <t>Bitola fase (mm²):</t>
  </si>
  <si>
    <t>Bitola neutro (mm²):</t>
  </si>
  <si>
    <t>Bitola terra (mm²):</t>
  </si>
  <si>
    <t>Proteção (A):</t>
  </si>
  <si>
    <t>Módulo(s) solar(es):</t>
  </si>
  <si>
    <t>Fabricante:</t>
  </si>
  <si>
    <t>Modelo dos Paineis:</t>
  </si>
  <si>
    <t>Qtd. de módulos:</t>
  </si>
  <si>
    <t>Potência total módulos (kWp):</t>
  </si>
  <si>
    <t>Inversor(es):</t>
  </si>
  <si>
    <t>Modelo dos Inversores:</t>
  </si>
  <si>
    <t>Qtd. de inversores:</t>
  </si>
  <si>
    <t>Potência total inversores (kW):</t>
  </si>
  <si>
    <t>DPS CA (A)</t>
  </si>
  <si>
    <t>DPS CC (A)</t>
  </si>
  <si>
    <t>Notas:</t>
  </si>
  <si>
    <t>1 - O sistema de GD deverá estar conectada ao sistema de aterramento da UC.</t>
  </si>
  <si>
    <t>Localização da Unidade Consumidora:</t>
  </si>
  <si>
    <t>2 - O sistema de GD deve possuir dispositivo de proteção contra sobrecorrentes,</t>
  </si>
  <si>
    <t>UC:</t>
  </si>
  <si>
    <t>a fim de limitar e interromper o fornecimento de energia, como proporcionar</t>
  </si>
  <si>
    <t>Titular:</t>
  </si>
  <si>
    <t>proteção à rede da Energisa contra eventuais defeitos a partir do sistema de</t>
  </si>
  <si>
    <t>Geração Distribuída.</t>
  </si>
  <si>
    <t>3 - O inversor deve garantir o sincronismo da geração com a rede e evitar conexões</t>
  </si>
  <si>
    <t xml:space="preserve"> indevidas. Em nenhuma hipótese sera permitido o ilhamento de geradores</t>
  </si>
  <si>
    <t>conectados ao sistema Elétrico da Energisa.</t>
  </si>
  <si>
    <t>Fuso:</t>
  </si>
  <si>
    <t xml:space="preserve">4 - O aumento à revelia da capacidade de geração não é permitido sob pena de </t>
  </si>
  <si>
    <t>Latitude (X):</t>
  </si>
  <si>
    <t>interromper o canal de geração da unidade consumidora.</t>
  </si>
  <si>
    <t>Longitude (Y):</t>
  </si>
  <si>
    <t>5 - É vedada a divisão de centrais geradoras.</t>
  </si>
  <si>
    <t>_________________________________________</t>
  </si>
  <si>
    <t>OBSERVAÇÃO: DIAGRAMA UNIFILAR GERADO AUTOMATICAMENTE DE ACORDO COM O PREENCHIMENTO DO DOCUMENTO, SENDO O PROJETISTA, O RESPONSÁVEL LEGAL PELO PROJETO APRESENTADO JUNTO À ENERGISA.  JUNTO A ESSE PROJETO DEVEM SER APRESENTADAS AS DEMAIS DOCUMENTAÇÕES DE PROJETO. A NÃO APRESENTAÇÃO DA DOCUMENTAÇÃO GERADA POR ESSE FORMULÁRIO, JUNTO AO EXCEL  E AO RESTANTE DAS DOCUMENTAÇÕES PODERÁ RESULTAR NA REPROVA DO PROJETO.</t>
  </si>
  <si>
    <t>CANADIAN_SOLAR_PAINEIS</t>
  </si>
  <si>
    <t>A sinalização de segurança deve ser instalada junto ao padrão de entrada de energia, próximo a caixa de medição proteção. Deverá ser instalada uma placa de advertência com os seguintes dizeres:</t>
  </si>
  <si>
    <t xml:space="preserve">CUIDADO - RISCO DE CHOQUE ELÉTRICO </t>
  </si>
  <si>
    <t>6 - A adesão ao sistema de compensação de energia elétrica não</t>
  </si>
  <si>
    <t>se aplica aos consumidores livres ou especiais.</t>
  </si>
  <si>
    <t>EMAIL ZERO</t>
  </si>
  <si>
    <t>UC ATÉ LOGRADOURO ZERO</t>
  </si>
  <si>
    <t>UC ATÉ LOGRADOURO VAZIO</t>
  </si>
  <si>
    <t>EMAIL  VAZIO</t>
  </si>
  <si>
    <t>DOC ATÉ POT GERAÇÃO VAZIO</t>
  </si>
  <si>
    <t>DOC ATÉ POT GERAÇÃO ZERO</t>
  </si>
  <si>
    <t>DISJUNTOR CA</t>
  </si>
  <si>
    <t>DISJUNTOR CC</t>
  </si>
  <si>
    <t>DATA</t>
  </si>
  <si>
    <t>NOME</t>
  </si>
  <si>
    <t>M1</t>
  </si>
  <si>
    <t>M2</t>
  </si>
  <si>
    <t>M3</t>
  </si>
  <si>
    <t>B1</t>
  </si>
  <si>
    <t>B2</t>
  </si>
  <si>
    <t>B3</t>
  </si>
  <si>
    <t>T1</t>
  </si>
  <si>
    <t>T2</t>
  </si>
  <si>
    <t>T3</t>
  </si>
  <si>
    <t>T4</t>
  </si>
  <si>
    <t>T5</t>
  </si>
  <si>
    <t>T6</t>
  </si>
  <si>
    <t>CATEGORIA</t>
  </si>
  <si>
    <t>PMIN</t>
  </si>
  <si>
    <t>PMAX</t>
  </si>
  <si>
    <t>DJ1</t>
  </si>
  <si>
    <t>DJ2</t>
  </si>
  <si>
    <t>NDU</t>
  </si>
  <si>
    <t>TABELA 15  NDU 001  - PÁG 97</t>
  </si>
  <si>
    <t>TABELA 14 NDU 001  - PÁG 82</t>
  </si>
  <si>
    <t>TABELA 17  NDU 001  - PÁG 102</t>
  </si>
  <si>
    <t>32/40</t>
  </si>
  <si>
    <t>B5</t>
  </si>
  <si>
    <t>B4</t>
  </si>
  <si>
    <t>TABELA 19  NDU 001  - PÁG 107</t>
  </si>
  <si>
    <t>M4</t>
  </si>
  <si>
    <t>M5</t>
  </si>
  <si>
    <t>TABELA 20  NDU 001  - PÁG 110</t>
  </si>
  <si>
    <t>TABELA 21  NDU 001  - PÁG 112</t>
  </si>
  <si>
    <t>TABELA 22  NDU 001  - PÁG 114</t>
  </si>
  <si>
    <t>TABELA 23  NDU 001  - PÁG 116</t>
  </si>
  <si>
    <t>AUXILIAR</t>
  </si>
  <si>
    <t>TRI</t>
  </si>
  <si>
    <t>BI OU TRI</t>
  </si>
  <si>
    <t xml:space="preserve"> MONO OU TRI</t>
  </si>
  <si>
    <t>CONJUNTOS DE TENSOES E PADROES NÃO PERMITIDOS</t>
  </si>
  <si>
    <t>PERCENTIL (%)</t>
  </si>
  <si>
    <t>VERSÃO</t>
  </si>
  <si>
    <t>Column1</t>
  </si>
  <si>
    <t>Column2</t>
  </si>
  <si>
    <t>Column3</t>
  </si>
  <si>
    <t>Column4</t>
  </si>
  <si>
    <t>Column5</t>
  </si>
  <si>
    <t>CORREÇÃO PADRAO</t>
  </si>
  <si>
    <t>POTENCIA MAX</t>
  </si>
  <si>
    <t>POTENCIA MINIMA</t>
  </si>
  <si>
    <t>VALOR</t>
  </si>
  <si>
    <t>TIPO PADRÃO (SE DIFERENTE DE ZERO DISPARA MACRO)</t>
  </si>
  <si>
    <t>aviso exibido</t>
  </si>
  <si>
    <t>Modalidade</t>
  </si>
  <si>
    <t>4</t>
  </si>
  <si>
    <t>Outra potência</t>
  </si>
  <si>
    <t>815 - SUN2000-215KTL-H0</t>
  </si>
  <si>
    <t>1. Numero de registro válido no conselho profissional competente do responsével técnico.</t>
  </si>
  <si>
    <t>Cliente/Procurador Legal:</t>
  </si>
  <si>
    <t>Potencia De Geração (Kwp):</t>
  </si>
  <si>
    <t>GISA</t>
  </si>
  <si>
    <t>LINK GISA</t>
  </si>
  <si>
    <t>Gisa</t>
  </si>
  <si>
    <t>Link Gisa</t>
  </si>
  <si>
    <t>146 - HONOR SOLAR</t>
  </si>
  <si>
    <t>145 - SUNKET</t>
  </si>
  <si>
    <t>144 - SUNWAYS</t>
  </si>
  <si>
    <t>143 - TSUN</t>
  </si>
  <si>
    <t>142 - VSUN</t>
  </si>
  <si>
    <t>141 - NEXEN</t>
  </si>
  <si>
    <t>140 - SYNERGY</t>
  </si>
  <si>
    <t xml:space="preserve">139 - AUSTA </t>
  </si>
  <si>
    <t>138 - HERSHEY</t>
  </si>
  <si>
    <t>136 - HOPEWIND</t>
  </si>
  <si>
    <t>134 - HYPONTECH</t>
  </si>
  <si>
    <t>133 - ELSYS</t>
  </si>
  <si>
    <t xml:space="preserve">130 - BISTAR </t>
  </si>
  <si>
    <t xml:space="preserve">129 - SHINEFAR  SOLAR </t>
  </si>
  <si>
    <t>128 - QSOLAR</t>
  </si>
  <si>
    <t>127 - LIVOLTEK</t>
  </si>
  <si>
    <t>126 - EXIOM</t>
  </si>
  <si>
    <t>125 - FOXESS</t>
  </si>
  <si>
    <t>124 - LEAPTON SOLAR</t>
  </si>
  <si>
    <t>123 - SENERGY</t>
  </si>
  <si>
    <t xml:space="preserve">AUSTA </t>
  </si>
  <si>
    <t xml:space="preserve">BISTAR </t>
  </si>
  <si>
    <t>ELSYS</t>
  </si>
  <si>
    <t>EXIOM</t>
  </si>
  <si>
    <t>FOXESS</t>
  </si>
  <si>
    <t>HERSHEY</t>
  </si>
  <si>
    <t>HONOR SOLAR</t>
  </si>
  <si>
    <t>HOPEWIND</t>
  </si>
  <si>
    <t>HYPONTECH</t>
  </si>
  <si>
    <t>LEAPTON SOLAR</t>
  </si>
  <si>
    <t>LIVOLTEK</t>
  </si>
  <si>
    <t>NEXEN</t>
  </si>
  <si>
    <t>QSOLAR</t>
  </si>
  <si>
    <t>SENERGY</t>
  </si>
  <si>
    <t xml:space="preserve">SHINEFAR  SOLAR </t>
  </si>
  <si>
    <t>SOLAX  POWER</t>
  </si>
  <si>
    <t>SUNKET</t>
  </si>
  <si>
    <t>SUNWAYS</t>
  </si>
  <si>
    <t>SYNERGY</t>
  </si>
  <si>
    <t>TSUN</t>
  </si>
  <si>
    <t>VSUN</t>
  </si>
  <si>
    <t>AUSTA</t>
  </si>
  <si>
    <t xml:space="preserve">ATUALIZADO EM </t>
  </si>
  <si>
    <t>ULTIMO FABRICANTE</t>
  </si>
  <si>
    <t>ULTIMO MODULO</t>
  </si>
  <si>
    <t>1022 - AU-440W-36MH</t>
  </si>
  <si>
    <t>1133 - TP7F72M(H)-550</t>
  </si>
  <si>
    <t>938 - TP6L72M - 440W</t>
  </si>
  <si>
    <t>888 -  EX435-450M(B)-144(HC)(166)(9BB)</t>
  </si>
  <si>
    <t>1105 - EX545M(B)-144(HC)(182*91BF)</t>
  </si>
  <si>
    <t>1014 - HS-72HB-450W</t>
  </si>
  <si>
    <t>1149 - HY-M10/144H 550W</t>
  </si>
  <si>
    <t>1150 - HY-M10/144H 530W</t>
  </si>
  <si>
    <t>1151 - HY-M10/144H 535W</t>
  </si>
  <si>
    <t>1152 - HY-M10/144H 540W</t>
  </si>
  <si>
    <t>1153 - HY-M10/144H 545W</t>
  </si>
  <si>
    <t>959 - LP182*182-M-72-MH-540WP</t>
  </si>
  <si>
    <t>944 - LP182*182-M-78-MH</t>
  </si>
  <si>
    <t>921 -  LP210*210-M-60-MH 590W</t>
  </si>
  <si>
    <t>873 - LP158*158-M-72-H/MH</t>
  </si>
  <si>
    <t>1103 - LP210*210-M-66-MH-665W</t>
  </si>
  <si>
    <t>1032 - LP182*182-M-60-MH-460W</t>
  </si>
  <si>
    <t>1026 - LP166-M-72-MH-450W</t>
  </si>
  <si>
    <t>1101 - NXN-540/545W-144M</t>
  </si>
  <si>
    <t>1125 - SFM16/144465</t>
  </si>
  <si>
    <t>1122 - SF-M16/ 144 450-465W</t>
  </si>
  <si>
    <t>1098 - SF-PL/72 340W</t>
  </si>
  <si>
    <t>1093 - SF-316/144 465W</t>
  </si>
  <si>
    <t>1072 - SF-M18 - 550W</t>
  </si>
  <si>
    <t>1064 - SF-M16 - 144 - 465W</t>
  </si>
  <si>
    <t>1060 - SF-M16/144 - 450W</t>
  </si>
  <si>
    <t>971 - SF-M15/144-400W</t>
  </si>
  <si>
    <t>927 - SF-M3/144 - 400W</t>
  </si>
  <si>
    <t>1148 - SKT550M10</t>
  </si>
  <si>
    <t>1140 - TP7F72M(H)-550</t>
  </si>
  <si>
    <t>1129 - VSUN545-144BMH-DG</t>
  </si>
  <si>
    <t>997 - AE460HM6L-60</t>
  </si>
  <si>
    <t>980 - AE505HM6L-66</t>
  </si>
  <si>
    <t>958 - AE460HM6L-60</t>
  </si>
  <si>
    <t>928 -  HM6L-60-460W</t>
  </si>
  <si>
    <t>1108 - AE-HM6L-72-460W</t>
  </si>
  <si>
    <t>1091 - AE - 510W</t>
  </si>
  <si>
    <t>1088 -  AE-HM6L-72-505W</t>
  </si>
  <si>
    <t>1073 - AE460MD-120</t>
  </si>
  <si>
    <t>1038 - AE395HM6-72</t>
  </si>
  <si>
    <t>1029 - AE 410HM6L-72</t>
  </si>
  <si>
    <t>975 - AS-7M144-HC-545W</t>
  </si>
  <si>
    <t>954 - AS-6M-HC 410W</t>
  </si>
  <si>
    <t>936 - AS-6M144-HC-450</t>
  </si>
  <si>
    <t>914 - AS-7M144-HC-550WP</t>
  </si>
  <si>
    <t>866 - AS-6P/345W</t>
  </si>
  <si>
    <t>945 - AC-440MH-144V</t>
  </si>
  <si>
    <t>1006 - BS72M-545W</t>
  </si>
  <si>
    <t>929 - BS545-36V-MH</t>
  </si>
  <si>
    <t>894 - BS545-36V-MH</t>
  </si>
  <si>
    <t>1164 - BS550M-144</t>
  </si>
  <si>
    <t>1066 - BS545-36V-MH - 545W</t>
  </si>
  <si>
    <t>922 - MFVOS-MO-144-545W</t>
  </si>
  <si>
    <t>909 - MFVZN-PO-144-345W</t>
  </si>
  <si>
    <t>893 - MFVOS-MO-144-410W</t>
  </si>
  <si>
    <t>1156 - MFVZN-MO-120-460W</t>
  </si>
  <si>
    <t>1065 - MFVSU-MO-144-410W</t>
  </si>
  <si>
    <t>1034 - MFVOS-MO-120-460W</t>
  </si>
  <si>
    <t>1013 - MFVZN-MO-144-410W</t>
  </si>
  <si>
    <t>1010 - MFVOS MO-144-545W</t>
  </si>
  <si>
    <t>1077 - TSHM535-144HV</t>
  </si>
  <si>
    <t>1057 - TSBHM535-144HVG</t>
  </si>
  <si>
    <t>1104 - BST340-72P</t>
  </si>
  <si>
    <t>985 - PIK-36-SERIES-5BB - 340W</t>
  </si>
  <si>
    <t>939 - M7K-36-SÉRIE-5BB - 390</t>
  </si>
  <si>
    <t>935 - 340P6C-36</t>
  </si>
  <si>
    <t>930 - BYD340-PIK-36</t>
  </si>
  <si>
    <t>899 - BYD400M7K-36</t>
  </si>
  <si>
    <t>1143 - BYD370MIK-33</t>
  </si>
  <si>
    <t>1142 - 345PHK - 36</t>
  </si>
  <si>
    <t>1136 - 370-MBK-36</t>
  </si>
  <si>
    <t>1023 - BYD 360-MBK-36</t>
  </si>
  <si>
    <t>1021 - BYD445MIK-39</t>
  </si>
  <si>
    <t>991 - KUMAX CS3U-360P</t>
  </si>
  <si>
    <t>962 - HIKU CS3W-420W</t>
  </si>
  <si>
    <t>961 - CS1U- 410MS</t>
  </si>
  <si>
    <t>953 - HIKU-CS3W- 455MS</t>
  </si>
  <si>
    <t>949 - CS3W-400PB-AG</t>
  </si>
  <si>
    <t>947 - CS6Y-590MS</t>
  </si>
  <si>
    <t>941 - CS6W-540MS</t>
  </si>
  <si>
    <t>940 - HIKU 455WP</t>
  </si>
  <si>
    <t xml:space="preserve">925 - CS3U-380MB-AG </t>
  </si>
  <si>
    <t>911 - CS3W-450W</t>
  </si>
  <si>
    <t>881 - CS1U-420MS</t>
  </si>
  <si>
    <t>1147 - CS3W-415F</t>
  </si>
  <si>
    <t>1141 - CS6W HIKU 545W</t>
  </si>
  <si>
    <t>1138 - CS6W-535MB-AG</t>
  </si>
  <si>
    <t>1107 - CS6P-270P</t>
  </si>
  <si>
    <t>1075 - HIKU6 MONO CS6W 530MS - 530WP</t>
  </si>
  <si>
    <t>1068 - CS7N-645MB-AG</t>
  </si>
  <si>
    <t>1047 - CS7N-650-MB-AG</t>
  </si>
  <si>
    <t>1045 - CS6W-540MB-AG</t>
  </si>
  <si>
    <t>1035 - HIKU6 MONO CS6W</t>
  </si>
  <si>
    <t>1030 - HIKU CS3W-450MS</t>
  </si>
  <si>
    <t>1011 - CS6W-530_x000D_</t>
  </si>
  <si>
    <t>1009 - CS3U-450MS</t>
  </si>
  <si>
    <t>919 - CSP18-72H540W</t>
  </si>
  <si>
    <t>987 - DHM-72X10/DG - 545W</t>
  </si>
  <si>
    <t>974 - DHM-60L9-360W</t>
  </si>
  <si>
    <t>948 - DHM-72L9/BF-545W</t>
  </si>
  <si>
    <t>942 - DHT-M72X10/BF-545</t>
  </si>
  <si>
    <t>931 - DHM-60X10-445W</t>
  </si>
  <si>
    <t>912 - DHM-72L9/BF-450W</t>
  </si>
  <si>
    <t>903 - FSM-60X10 - 445W</t>
  </si>
  <si>
    <t>895 - DHT-M72X10</t>
  </si>
  <si>
    <t>889 - DHM-72L9-BF/440</t>
  </si>
  <si>
    <t>886 - DHM-72X10-545W</t>
  </si>
  <si>
    <t>883 - DHM-72X10/BF 545W</t>
  </si>
  <si>
    <t>882 - FSM-60X10 - 450W</t>
  </si>
  <si>
    <t>875 - HCM-78X9 - 450W</t>
  </si>
  <si>
    <t>872 - DHM72L9 530W</t>
  </si>
  <si>
    <t>1158 - FSM-60X10 460W</t>
  </si>
  <si>
    <t>1144 - AE460HM6L-60</t>
  </si>
  <si>
    <t>1112 - DHM-72X10 550W</t>
  </si>
  <si>
    <t>1096 - DHM-72X10 535</t>
  </si>
  <si>
    <t>1089 - DHT-M60X10-460W</t>
  </si>
  <si>
    <t>1074 - DHM-60X10 440W</t>
  </si>
  <si>
    <t>1053 - DHP72X-340W</t>
  </si>
  <si>
    <t>1048 - DHT-M60X10 460W</t>
  </si>
  <si>
    <t>1027 - DHM-72X10/BF 540W</t>
  </si>
  <si>
    <t>1025 - DHM-72L9 - 450W</t>
  </si>
  <si>
    <t>1019 - DHM-72L9/BF 460W</t>
  </si>
  <si>
    <t>1015 - FSM-60X10 - 440W</t>
  </si>
  <si>
    <t>1012 - DHM-72X10/BF 550W</t>
  </si>
  <si>
    <t>998 - ELGIN 450W</t>
  </si>
  <si>
    <t>964 - ELGIN- 335W</t>
  </si>
  <si>
    <t>1132 - ELG545-M72HLP</t>
  </si>
  <si>
    <t>1128 - 545-M72HLP</t>
  </si>
  <si>
    <t>1119 - HALF CELL 450W</t>
  </si>
  <si>
    <t>990 - LF350P6-72</t>
  </si>
  <si>
    <t>981 - MF00350- 350W</t>
  </si>
  <si>
    <t>979 - LF500M8-78H</t>
  </si>
  <si>
    <t>915 -  MF00500-500W</t>
  </si>
  <si>
    <t>1078 - LF605M12-60</t>
  </si>
  <si>
    <t>1033 - MF 00605</t>
  </si>
  <si>
    <t>976 - ESPHSC 540M</t>
  </si>
  <si>
    <t>934 - ESPSHC-450M</t>
  </si>
  <si>
    <t>897 - BS545-36V-MH</t>
  </si>
  <si>
    <t>896 - 894 - BS545-36V-MH</t>
  </si>
  <si>
    <t>1079 - ERA-72HC 545M</t>
  </si>
  <si>
    <t>1050 - ESPMC-545W</t>
  </si>
  <si>
    <t>1041 - ESPHSC 545M</t>
  </si>
  <si>
    <t>904 - HMF144M 465HL</t>
  </si>
  <si>
    <t>864 - HT66-18X - 505W</t>
  </si>
  <si>
    <t>1135 - HT66-18X - 500W</t>
  </si>
  <si>
    <t>973 - EMST-340P HC</t>
  </si>
  <si>
    <t>966 - EMSL-590M HC</t>
  </si>
  <si>
    <t>910 - EMSH 335P</t>
  </si>
  <si>
    <t>1063 - EMSB-535M HC</t>
  </si>
  <si>
    <t>1040 - ESPMC-545W</t>
  </si>
  <si>
    <t>984 - JAM72S30-545/MR</t>
  </si>
  <si>
    <t>957 - JAM78S10-455/MR</t>
  </si>
  <si>
    <t>956 - JAM72S30-540/MR</t>
  </si>
  <si>
    <t>920 - JAM72D30-540MB</t>
  </si>
  <si>
    <t>916 - JAN72S30-550-MR</t>
  </si>
  <si>
    <t>913 - JAM72-D30-540W</t>
  </si>
  <si>
    <t>877 - JAM66S30-500/MR</t>
  </si>
  <si>
    <t>1161 - JAM72S30-530/MR</t>
  </si>
  <si>
    <t>1054 - JAM72S20-455/MR</t>
  </si>
  <si>
    <t>983 - JKM530M-7TL4-V</t>
  </si>
  <si>
    <t>982 - JKM525M-72HL4-TV</t>
  </si>
  <si>
    <t>978 - JKM445M-60HL4-V</t>
  </si>
  <si>
    <t>967 - JKM540M-7TL4-V</t>
  </si>
  <si>
    <t>955 - JKM-535M-72HL4-TV</t>
  </si>
  <si>
    <t>917 - JKM530M-72HL4-TV</t>
  </si>
  <si>
    <t>907 - JKM455M-7RL3-V</t>
  </si>
  <si>
    <t>905 - JKM455M -60HL4-V</t>
  </si>
  <si>
    <t>902 - JKM460M-60HL4-V</t>
  </si>
  <si>
    <t>901 - JKM445M-7RL3-V</t>
  </si>
  <si>
    <t>891 - JKM-460M-7RL3</t>
  </si>
  <si>
    <t>885 - JKM450M-6HL4</t>
  </si>
  <si>
    <t>876 - JKM450M-60HL4-V</t>
  </si>
  <si>
    <t>870 - JKM460M-6HL4-V - 460 W</t>
  </si>
  <si>
    <t>867 - JKM525M-7TL4-BDVP</t>
  </si>
  <si>
    <t>1146 - JKM545M-72HL4</t>
  </si>
  <si>
    <t>1126 - JKM340M-72HL4-TV</t>
  </si>
  <si>
    <t>1120 - JKM540M-60HL4-V</t>
  </si>
  <si>
    <t>1115 - JKM540M-72HL4-TV</t>
  </si>
  <si>
    <t>1099 - JKM430M-78H-V</t>
  </si>
  <si>
    <t>1094 - DHM-72-10- 545W</t>
  </si>
  <si>
    <t>1059 - JKM540M-72HL4-V</t>
  </si>
  <si>
    <t>1051 - JKM550M-72HL4-V</t>
  </si>
  <si>
    <t>1071 - KOFV FR 445 MP-HC</t>
  </si>
  <si>
    <t>988 -  LR5-72HBD545W</t>
  </si>
  <si>
    <t>892 - LR4-72HBD-450M</t>
  </si>
  <si>
    <t>884 - LR4-72HBS-450M</t>
  </si>
  <si>
    <t>1162 - LR5-72HPH-550M</t>
  </si>
  <si>
    <t>1100 -  LR4-72HPH 460M</t>
  </si>
  <si>
    <t>1080 - LR5-72HPH-540M</t>
  </si>
  <si>
    <t>1052 - LR5-72HBD 535W</t>
  </si>
  <si>
    <t>1039 - LR5-66HBD-500W</t>
  </si>
  <si>
    <t>1037 - LR5-72HPH-540M</t>
  </si>
  <si>
    <t>1016 - LR5-72HPH-545M</t>
  </si>
  <si>
    <t>1106 - LR5-72HPH-540M</t>
  </si>
  <si>
    <t>1049 - LR5-72HBD-545M</t>
  </si>
  <si>
    <t>1005 - LR4-72HPH-450M</t>
  </si>
  <si>
    <t>989 - LNVT-505M</t>
  </si>
  <si>
    <t>871 -  LNSU-405M</t>
  </si>
  <si>
    <t>1159 - LNVU-550M</t>
  </si>
  <si>
    <t>1134 - LNEX-505M</t>
  </si>
  <si>
    <t>992 - ODA-550-36V-MH</t>
  </si>
  <si>
    <t>908 - ODA545-36V-MH</t>
  </si>
  <si>
    <t>906 - ODA545-36-MH</t>
  </si>
  <si>
    <t>887 - ODA450-36V-MH</t>
  </si>
  <si>
    <t>1130 - ODA460-30V-MH</t>
  </si>
  <si>
    <t>1124 - ODA535-36V-MH</t>
  </si>
  <si>
    <t>1111 - ODA400-36-MH</t>
  </si>
  <si>
    <t>1109 - ODA550-36-M</t>
  </si>
  <si>
    <t>1031 - ODA-460-36-MH</t>
  </si>
  <si>
    <t>999 - PS450M1-24/TH</t>
  </si>
  <si>
    <t>1160 - PS540M6-24/TH</t>
  </si>
  <si>
    <t>1097 - PS530M6H-24/TH</t>
  </si>
  <si>
    <t>1056 - PS535M6-H-24/TH</t>
  </si>
  <si>
    <t>1036 - PS535M6H-24/TH</t>
  </si>
  <si>
    <t>1067 - PS535M6H-24TH</t>
  </si>
  <si>
    <t>932 - Q.PEAK DUO L-G.3 425W</t>
  </si>
  <si>
    <t>868 - Q.PEAK DUO L-G6 430W</t>
  </si>
  <si>
    <t>926 - QS545-144HM8</t>
  </si>
  <si>
    <t>937 - BPDM72H-450WEF</t>
  </si>
  <si>
    <t>874 - DMJ72H(S)-440</t>
  </si>
  <si>
    <t>993 - RSM144-7-445M</t>
  </si>
  <si>
    <t>924 - ZXM6-NH144/430W</t>
  </si>
  <si>
    <t>1157 - JAM72S30-545/MR</t>
  </si>
  <si>
    <t>1081 - JAM72S30-540/MR</t>
  </si>
  <si>
    <t>986 - RS7IM- 435M</t>
  </si>
  <si>
    <t>1123 - RS8I-550M</t>
  </si>
  <si>
    <t>1114 - RS8I-M 535W</t>
  </si>
  <si>
    <t>1058 - RS6S-M - 390W</t>
  </si>
  <si>
    <t>1046 - RS8I-M HC 535W</t>
  </si>
  <si>
    <t>1004 - RS8I-545M</t>
  </si>
  <si>
    <t>969 - RSM156-6-445M</t>
  </si>
  <si>
    <t>879 - RSM150-8-490M</t>
  </si>
  <si>
    <t>878 - RSM15-8-490M</t>
  </si>
  <si>
    <t>869 - RSM144-7-445W</t>
  </si>
  <si>
    <t>1163 - RSM-156-6-445M</t>
  </si>
  <si>
    <t>1139 - RSM40-8-405</t>
  </si>
  <si>
    <t>1095 - RSM 120-8-585BMDG</t>
  </si>
  <si>
    <t>1090 - RSM144-7-450W</t>
  </si>
  <si>
    <t>1055 - RSM-120-8-590BMDG</t>
  </si>
  <si>
    <t>1044 - RSM144-6-400M</t>
  </si>
  <si>
    <t>1043 - RSN144-6-400M</t>
  </si>
  <si>
    <t>1024 - RS8I-545M</t>
  </si>
  <si>
    <t>1018 - RSM120-8-590M</t>
  </si>
  <si>
    <t>1007 - RISEN120-8-590M</t>
  </si>
  <si>
    <t>1001 - RSM144-7-450M</t>
  </si>
  <si>
    <t>970 - SRP-330-6MB-BG</t>
  </si>
  <si>
    <t>1154 - SRP-330-6MB-BG</t>
  </si>
  <si>
    <t>1118 - SRP-330-BPA</t>
  </si>
  <si>
    <t>1110 - SRP-335-6PA-HV</t>
  </si>
  <si>
    <t>995 - SAT450-144M</t>
  </si>
  <si>
    <t xml:space="preserve">996 - SIRIUS-PM5-78SA </t>
  </si>
  <si>
    <t>1155 - SUN 72M-H8-540W</t>
  </si>
  <si>
    <t>1131 - SUN540-72M-H8</t>
  </si>
  <si>
    <t>1116 - SUN535-72M-H8</t>
  </si>
  <si>
    <t>960 - SS-550-72MDH - 550W</t>
  </si>
  <si>
    <t>952 - SS-440-72MTF</t>
  </si>
  <si>
    <t>1070 - SS-505-66MTF</t>
  </si>
  <si>
    <t>1042 - SS-550-72MTF</t>
  </si>
  <si>
    <t>1017 - SS-545-72MTF</t>
  </si>
  <si>
    <t>972 - TS450M12-45H - 450</t>
  </si>
  <si>
    <t>965 - TP7F72M(H) - 550</t>
  </si>
  <si>
    <t>918 - TP6L72M-450W</t>
  </si>
  <si>
    <t>1165 - TP6H72M(H)-550</t>
  </si>
  <si>
    <t>1117 - TP6L72M(H)-440</t>
  </si>
  <si>
    <t>1113 - TP7F72M 535W</t>
  </si>
  <si>
    <t>1092 - TD7G72M 550W</t>
  </si>
  <si>
    <t>1062 - TD6G72M 400W</t>
  </si>
  <si>
    <t>994 - TSM-DD08M.08(II) 375W</t>
  </si>
  <si>
    <t>977 - TSM-415DE15M(II) - 415W</t>
  </si>
  <si>
    <t>951 - TSM-400DE09W</t>
  </si>
  <si>
    <t>950 - TSM-DE09-400</t>
  </si>
  <si>
    <t>946 - TSM-DEG19C20-540W</t>
  </si>
  <si>
    <t>890 - TSM-DE14A (II) - 375W</t>
  </si>
  <si>
    <t>1145 - TSM-DEG19C.20 540W</t>
  </si>
  <si>
    <t>1137 - TSM-DE06M.08(II) 330</t>
  </si>
  <si>
    <t>1102 - TSM-DE14H.08(II) 395W</t>
  </si>
  <si>
    <t>1087 - TSM-DE18M(II) 505W</t>
  </si>
  <si>
    <t>1086 - TSM-DE18M(II) 500W</t>
  </si>
  <si>
    <t>1085 - TSM-DE18M(II) 495W</t>
  </si>
  <si>
    <t>1084 - TSM-DE18M(II) 490W</t>
  </si>
  <si>
    <t>1083 - TSM-DE18M(II) 485W</t>
  </si>
  <si>
    <t>1082 - TSM-DE18M(II) 510W</t>
  </si>
  <si>
    <t>1076 - TSM-DE14H(II) 395W</t>
  </si>
  <si>
    <t>1069 - TSM-400DE09</t>
  </si>
  <si>
    <t>1028 - TSM-510DE18M(II)</t>
  </si>
  <si>
    <t>1008 - TSM-395DE09</t>
  </si>
  <si>
    <t>1003 - TSM-505DE18M(II)</t>
  </si>
  <si>
    <t>1000 - TSM-DE18M(II) 510W</t>
  </si>
  <si>
    <t>968 - UL-505M-132HV</t>
  </si>
  <si>
    <t>880 - UL-440M-144 HV -  440WP</t>
  </si>
  <si>
    <t>1121 - UL550M-144HV</t>
  </si>
  <si>
    <t>1061 - UL-505M-144HV</t>
  </si>
  <si>
    <t>865 - YL255P-29B - 255 W</t>
  </si>
  <si>
    <t>963 - ZXM7-SPLD144-545/M</t>
  </si>
  <si>
    <t>943 - ZXM6-NHLD144 - 440/M</t>
  </si>
  <si>
    <t>933 - ZXM6-NH144-410M</t>
  </si>
  <si>
    <t>923 - ZXM6-NH144-440W</t>
  </si>
  <si>
    <t>900 - ZXM6-NH144-440/M</t>
  </si>
  <si>
    <t>898 - ZXM7-SPLD144</t>
  </si>
  <si>
    <t>1020 - ZXM7SPLD144-545/M</t>
  </si>
  <si>
    <t>1002 - ZXM6-NH144-415/M</t>
  </si>
  <si>
    <t>848 - PVS-175-TL</t>
  </si>
  <si>
    <t>882 - DS3D</t>
  </si>
  <si>
    <t>934 - BS-20K-G02</t>
  </si>
  <si>
    <t>905 - BS-4K-G</t>
  </si>
  <si>
    <t>785 - BS 20K-G</t>
  </si>
  <si>
    <t>784 - BS-12K-G03</t>
  </si>
  <si>
    <t>924 - BEL-45K-G-LV</t>
  </si>
  <si>
    <t>888 - BEL1600G3-US-220</t>
  </si>
  <si>
    <t>879 - MINVDBE-MO-220V-2KW</t>
  </si>
  <si>
    <t>876 - BEL2000G3-US-220</t>
  </si>
  <si>
    <t>875 - INVSBE-MO-220V-4KW</t>
  </si>
  <si>
    <t>862 - INVSBE-MO-220V-10KW</t>
  </si>
  <si>
    <t>859 - BEL-15K-G-LV</t>
  </si>
  <si>
    <t>857 - BEL-25K-G-LV</t>
  </si>
  <si>
    <t>844 - NVDBE-MO-220V-5KW</t>
  </si>
  <si>
    <t>834 - BEL-5K-G 5,0KW</t>
  </si>
  <si>
    <t>833 - BEL-3K-G</t>
  </si>
  <si>
    <t>832 - BEL-4K-G</t>
  </si>
  <si>
    <t>829 - BEL-8K-G 8,0KW</t>
  </si>
  <si>
    <t>824 - INVDBE-MO-220V-3KW</t>
  </si>
  <si>
    <t>821 - BEL-10K-G</t>
  </si>
  <si>
    <t>911 - CSI-15KT400GL01-E</t>
  </si>
  <si>
    <t>806 - CSI-25K-T400GL02-E</t>
  </si>
  <si>
    <t>803 - CSI-9K-S22002-ED</t>
  </si>
  <si>
    <t>802 - CSI-30K-T400GL02-E</t>
  </si>
  <si>
    <t>777 - CSI-5KTL1P-FL</t>
  </si>
  <si>
    <t>733 - CPS SCH125KTL-DO_x000D_</t>
  </si>
  <si>
    <t>789 - CPS SCH125KTL-DO</t>
  </si>
  <si>
    <t>933 - SUN-25K-G02-LV</t>
  </si>
  <si>
    <t>917 - SUN2000 G3-EU-230</t>
  </si>
  <si>
    <t>890 - SUN-35KG02</t>
  </si>
  <si>
    <t>864 - SUN-30K-G02-LV</t>
  </si>
  <si>
    <t>849 - SUN-8K-SG01LP1-EU</t>
  </si>
  <si>
    <t>843 - SUN-80K-G</t>
  </si>
  <si>
    <t>811 - SUN1300G3-US-220</t>
  </si>
  <si>
    <t>801 - SUN-25K-G</t>
  </si>
  <si>
    <t>799 - SUN-12K-G03</t>
  </si>
  <si>
    <t>782 - SUN-40 K-G02-LV</t>
  </si>
  <si>
    <t>780 - SUM-50K-G02-LV</t>
  </si>
  <si>
    <t>847 - ELGIN30KW</t>
  </si>
  <si>
    <t>885 - ESM-8000</t>
  </si>
  <si>
    <t>870 - ESM-6500</t>
  </si>
  <si>
    <t>831 - ESM-3000</t>
  </si>
  <si>
    <t>903 - R1-10K5-DS</t>
  </si>
  <si>
    <t>867 - SUN2000G3-US-220</t>
  </si>
  <si>
    <t>855 - F6000</t>
  </si>
  <si>
    <t>779 - S3000</t>
  </si>
  <si>
    <t>931 - GW8500-MS</t>
  </si>
  <si>
    <t>916 - GW100K-HT</t>
  </si>
  <si>
    <t>891 - GW225K-HT</t>
  </si>
  <si>
    <t>853 - GW5000T-DS</t>
  </si>
  <si>
    <t>826 - GW-73KLV-HT</t>
  </si>
  <si>
    <t>823 - GW3KB-XS</t>
  </si>
  <si>
    <t xml:space="preserve">818 - GW6KBD-NS </t>
  </si>
  <si>
    <t>816 - GW5KBD-NS</t>
  </si>
  <si>
    <t>791 - GW50KLV-MT</t>
  </si>
  <si>
    <t>935 - MID 20KTL3-XL</t>
  </si>
  <si>
    <t>928 - MIN 10000TL-X</t>
  </si>
  <si>
    <t>926 - MAC 36KTL3-XL</t>
  </si>
  <si>
    <t>906 - MID 20KTL3-XL</t>
  </si>
  <si>
    <t>896 - GW3KB-XS</t>
  </si>
  <si>
    <t>878 - MID 36KTL3-X</t>
  </si>
  <si>
    <t>872 - MAC 30KTL3-XL</t>
  </si>
  <si>
    <t>866 - GW5KBD-NS</t>
  </si>
  <si>
    <t>842 - GW5KBD-NS</t>
  </si>
  <si>
    <t>839 - MAC 15KTL-XL</t>
  </si>
  <si>
    <t>835 - MID40KTL3-X</t>
  </si>
  <si>
    <t>828 - 3000TL3-S</t>
  </si>
  <si>
    <t>822 - MAC 22KTL3-XL</t>
  </si>
  <si>
    <t>817 - MID 15 KTL3-X</t>
  </si>
  <si>
    <t>813 - MIN7000TL-X(E)</t>
  </si>
  <si>
    <t>810 - GW3000-XS</t>
  </si>
  <si>
    <t>808 - MIN8000TL-X(E)</t>
  </si>
  <si>
    <t>796 - MAC 30KTL3-XL.</t>
  </si>
  <si>
    <t>795 - MID 30KTL3-X.</t>
  </si>
  <si>
    <t>764 - MIN8000TL-X</t>
  </si>
  <si>
    <t>841 - HOPESUN 8KTL</t>
  </si>
  <si>
    <t>902 - HMS-2000-4T</t>
  </si>
  <si>
    <t>860 - HMS-1800-4T</t>
  </si>
  <si>
    <t>913 - SUN2000-15KTL-M2</t>
  </si>
  <si>
    <t>910 - SUN2000-20KTL-M3</t>
  </si>
  <si>
    <t>893 - SUN2000-12KTL-M2</t>
  </si>
  <si>
    <t>880 - SUN2000-100KTL-M1</t>
  </si>
  <si>
    <t>798 - SUN2000-30KTL-M3</t>
  </si>
  <si>
    <t>HYPPONTECH</t>
  </si>
  <si>
    <t>918 - HPK-3000</t>
  </si>
  <si>
    <t>846 - HPS-6500</t>
  </si>
  <si>
    <t>845 - HPS-8000</t>
  </si>
  <si>
    <t>837 - HPS-5000</t>
  </si>
  <si>
    <t>871 - INGECON SUN 3 PLAY 160 TL STD</t>
  </si>
  <si>
    <t>774 - INGECON SUN 3PLAY-160TL PRO</t>
  </si>
  <si>
    <t>921 - EGT 1200 MICRO</t>
  </si>
  <si>
    <t>895 - EGT 10000 PRO G2 10KW</t>
  </si>
  <si>
    <t>894 - EGT 40000 MAX</t>
  </si>
  <si>
    <t>883 - EGT-600 MICRO</t>
  </si>
  <si>
    <t>851 - IMARS MG6KTL- 2M</t>
  </si>
  <si>
    <t>919 - SPI75K-B</t>
  </si>
  <si>
    <t>881 - SPI40K-B</t>
  </si>
  <si>
    <t>923 - GT1-8K-D</t>
  </si>
  <si>
    <t>914 - GT1-10K-D</t>
  </si>
  <si>
    <t>898 - PHB3000N-XS</t>
  </si>
  <si>
    <t>858 - PHB 35KS-MT</t>
  </si>
  <si>
    <t>825 - PHB5000T-DS</t>
  </si>
  <si>
    <t>819 - PHB6000-MS</t>
  </si>
  <si>
    <t>932 - R3-15K-DT</t>
  </si>
  <si>
    <t>899 - NAC8K-DS</t>
  </si>
  <si>
    <t>897 - R1-8K-DS</t>
  </si>
  <si>
    <t>884 - R1-3K3-SS</t>
  </si>
  <si>
    <t>856 - R1-10K5-DS</t>
  </si>
  <si>
    <t>840 - NAC6K-DS</t>
  </si>
  <si>
    <t>830 - NAC50K</t>
  </si>
  <si>
    <t>915 - RENO-7.7K</t>
  </si>
  <si>
    <t>889 - RENO 30K-NG</t>
  </si>
  <si>
    <t>794 - R5-20K-T2</t>
  </si>
  <si>
    <t>775 - SE3KTL-S1</t>
  </si>
  <si>
    <t>927 - 4KTLM-G3 4KW</t>
  </si>
  <si>
    <t>788 - SOFAR 6KTM-G2_x000D_</t>
  </si>
  <si>
    <t>778 - SOFAR13500TL-LV</t>
  </si>
  <si>
    <t>920 - SOLIS-60K-LV-5G</t>
  </si>
  <si>
    <t>909 - S5-GC15K-LV</t>
  </si>
  <si>
    <t>908 - S6-GR1P4K</t>
  </si>
  <si>
    <t>887 - S6-GR1P5K</t>
  </si>
  <si>
    <t>874 - SOLIS-15K-LV 5G</t>
  </si>
  <si>
    <t>861 - SOLIS-50K-LV-5G</t>
  </si>
  <si>
    <t>820 - SOLIS-20K-LV</t>
  </si>
  <si>
    <t>814 -  SOLIS-40K-5G</t>
  </si>
  <si>
    <t>809 - SOLIS-25K</t>
  </si>
  <si>
    <t>804 - SOLIS-110K-5G</t>
  </si>
  <si>
    <t>793 - SOLIS-50K-G</t>
  </si>
  <si>
    <t>792 - SOLIS-33K-5G</t>
  </si>
  <si>
    <t>790 - SOLIS - 1P6K - 4G</t>
  </si>
  <si>
    <t>781 - SOLIS-1P7K-5G</t>
  </si>
  <si>
    <t>877 - SG20RT</t>
  </si>
  <si>
    <t>852 - SG15RT</t>
  </si>
  <si>
    <t xml:space="preserve">929 - STS-6KTL </t>
  </si>
  <si>
    <t xml:space="preserve">892 - SE 75K </t>
  </si>
  <si>
    <t>936 - SIW500H-ST015-M2</t>
  </si>
  <si>
    <t>930 - SIW500H ST012 M2</t>
  </si>
  <si>
    <t>925 - SIW400-ST075</t>
  </si>
  <si>
    <t>922 - SIW400G T025</t>
  </si>
  <si>
    <t>912 - SIW500H ST020 M2</t>
  </si>
  <si>
    <t>907 - SIW400G - T025 WEG</t>
  </si>
  <si>
    <t>901 - SIW200G M070</t>
  </si>
  <si>
    <t>900 - SIW200G-M050 WO</t>
  </si>
  <si>
    <t>886 - SIW300 M040 L1 (HUAWEI SUN2000-4KTL L1)</t>
  </si>
  <si>
    <t xml:space="preserve">873 - SIW200G M070 WO </t>
  </si>
  <si>
    <t>869 - SIW 200 M030</t>
  </si>
  <si>
    <t>868 - SIW200G M030 WO</t>
  </si>
  <si>
    <t>865 - SIW200  M100 (GW 10K -MS)</t>
  </si>
  <si>
    <t>863 - SIW500H-ST040 - M3</t>
  </si>
  <si>
    <t>854 - SIW200G - M060 WO</t>
  </si>
  <si>
    <t>850 - SIW200 M050</t>
  </si>
  <si>
    <t>836 - SIW200G M050 W0</t>
  </si>
  <si>
    <t>812 - SIW200F-M046</t>
  </si>
  <si>
    <t>805 - SIW200F-M050</t>
  </si>
  <si>
    <t>800 - SIW200F-M036</t>
  </si>
  <si>
    <t>797 - SIW500H-ST100-M1</t>
  </si>
  <si>
    <t>776 - SIW400 ? ST075</t>
  </si>
  <si>
    <t>131 - BELENERGY</t>
  </si>
  <si>
    <t>135 - HYPONTECH</t>
  </si>
  <si>
    <t>BELENERGY_PAINEIS</t>
  </si>
  <si>
    <t>SP</t>
  </si>
  <si>
    <t>Adamantina</t>
  </si>
  <si>
    <t>Adolfo</t>
  </si>
  <si>
    <t>Alfredo Marcondes</t>
  </si>
  <si>
    <t>Alvares Machado</t>
  </si>
  <si>
    <t>Arco Iris</t>
  </si>
  <si>
    <t>Assis</t>
  </si>
  <si>
    <t>Bastos</t>
  </si>
  <si>
    <t>Bora</t>
  </si>
  <si>
    <t>Braganca Paulista</t>
  </si>
  <si>
    <t>Caiabu</t>
  </si>
  <si>
    <t>Caiua</t>
  </si>
  <si>
    <t>Candido Mota</t>
  </si>
  <si>
    <t>Catanduva</t>
  </si>
  <si>
    <t>Catigua</t>
  </si>
  <si>
    <t>Cruzalia</t>
  </si>
  <si>
    <t>Echapora</t>
  </si>
  <si>
    <t>Elisiario</t>
  </si>
  <si>
    <t>Emilianopolis</t>
  </si>
  <si>
    <t>Florinea</t>
  </si>
  <si>
    <t>Iacri</t>
  </si>
  <si>
    <t>Ibirarema</t>
  </si>
  <si>
    <t>Iepe</t>
  </si>
  <si>
    <t>Indiana</t>
  </si>
  <si>
    <t>Inubia Paulista</t>
  </si>
  <si>
    <t>Irapua</t>
  </si>
  <si>
    <t>Itajobi</t>
  </si>
  <si>
    <t>Joanopolis</t>
  </si>
  <si>
    <t>Joao Ramalho</t>
  </si>
  <si>
    <t>Lucelia</t>
  </si>
  <si>
    <t>Lutecia</t>
  </si>
  <si>
    <t>Maracai</t>
  </si>
  <si>
    <t>Marapoama</t>
  </si>
  <si>
    <t>Martinopolis</t>
  </si>
  <si>
    <t>Mendonca</t>
  </si>
  <si>
    <t>Monte Alegre Do Sul</t>
  </si>
  <si>
    <t>Nantes</t>
  </si>
  <si>
    <t>Nova Alianca</t>
  </si>
  <si>
    <t>Novais</t>
  </si>
  <si>
    <t>Novo Horizonte</t>
  </si>
  <si>
    <t>Oscar Bressane</t>
  </si>
  <si>
    <t>Osvaldo Cruz</t>
  </si>
  <si>
    <t>Palmital</t>
  </si>
  <si>
    <t>Paraguacu Paulista</t>
  </si>
  <si>
    <t>Parapua</t>
  </si>
  <si>
    <t>Pedra Bela</t>
  </si>
  <si>
    <t>Pedrinhas Paulista</t>
  </si>
  <si>
    <t>Pindorama</t>
  </si>
  <si>
    <t>Pinhalzinho</t>
  </si>
  <si>
    <t>Piquerobi</t>
  </si>
  <si>
    <t>Platina</t>
  </si>
  <si>
    <t>Pracinha</t>
  </si>
  <si>
    <t>Presidente Epitacio</t>
  </si>
  <si>
    <t>Presidente Prudente</t>
  </si>
  <si>
    <t>Presidente Venceslau</t>
  </si>
  <si>
    <t>Quata</t>
  </si>
  <si>
    <t>Rancharia</t>
  </si>
  <si>
    <t>Regente Feijo</t>
  </si>
  <si>
    <t>Ribeirao Do Sul</t>
  </si>
  <si>
    <t>Ribeirao Dos Indios</t>
  </si>
  <si>
    <t>Rinopolis</t>
  </si>
  <si>
    <t>Sagres</t>
  </si>
  <si>
    <t>Sales</t>
  </si>
  <si>
    <t>Salmourao</t>
  </si>
  <si>
    <t>Salto Grande</t>
  </si>
  <si>
    <t>Santo Anastacio</t>
  </si>
  <si>
    <t>Santo Expedito</t>
  </si>
  <si>
    <t>Tabapua</t>
  </si>
  <si>
    <t>Taruma</t>
  </si>
  <si>
    <t>Tuiuti</t>
  </si>
  <si>
    <t>Tupa</t>
  </si>
  <si>
    <t>Urupes</t>
  </si>
  <si>
    <t>14/02/2022 10:53</t>
  </si>
  <si>
    <t>MEMORIAL_GD_v4-14022022.xlsm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</si>
</sst>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 #\ ####\-####"/>
    <numFmt numFmtId="165" formatCode="[&lt;=99999999999]000\.000\.000\-00;00\.000\.000\/0000\-00"/>
    <numFmt numFmtId="166" formatCode="\(##\)\ ####\-####"/>
    <numFmt numFmtId="167" formatCode="00000\-000"/>
    <numFmt numFmtId="168" formatCode="0.0"/>
  </numFmts>
  <fonts count="87" x14ac:knownFonts="1">
    <font>
      <sz val="11"/>
      <color theme="1"/>
      <name val="Calibri"/>
      <family val="2"/>
      <scheme val="minor"/>
    </font>
    <font>
      <sz val="11"/>
      <color theme="1"/>
      <name val="Calibri"/>
      <family val="2"/>
      <scheme val="minor"/>
    </font>
    <font>
      <sz val="11"/>
      <color theme="0"/>
      <name val="Calibri"/>
      <family val="2"/>
      <scheme val="minor"/>
    </font>
    <font>
      <b/>
      <sz val="18"/>
      <color theme="5"/>
      <name val="Arial Black"/>
      <family val="2"/>
    </font>
    <font>
      <sz val="12"/>
      <color theme="5"/>
      <name val="Arial"/>
      <family val="2"/>
    </font>
    <font>
      <b/>
      <sz val="12"/>
      <color theme="5"/>
      <name val="Arial"/>
      <family val="2"/>
    </font>
    <font>
      <b/>
      <sz val="16"/>
      <color theme="5"/>
      <name val="Arial Black"/>
      <family val="2"/>
    </font>
    <font>
      <sz val="16"/>
      <color theme="5"/>
      <name val="Arial Black"/>
      <family val="2"/>
    </font>
    <font>
      <b/>
      <sz val="12"/>
      <color theme="4" tint="-0.249977111117893"/>
      <name val="Arial"/>
      <family val="2"/>
    </font>
    <font>
      <b/>
      <sz val="16"/>
      <color rgb="FFED7D31"/>
      <name val="Arial Black"/>
      <family val="2"/>
    </font>
    <font>
      <u/>
      <sz val="11"/>
      <color theme="10"/>
      <name val="Calibri"/>
      <family val="2"/>
      <scheme val="minor"/>
    </font>
    <font>
      <u/>
      <sz val="16"/>
      <color theme="10"/>
      <name val="Calibri"/>
      <family val="2"/>
      <scheme val="minor"/>
    </font>
    <font>
      <b/>
      <sz val="16"/>
      <color rgb="FFED7D31"/>
      <name val="Arial"/>
      <family val="2"/>
    </font>
    <font>
      <b/>
      <sz val="14"/>
      <color rgb="FFED7D31"/>
      <name val="Arial Black"/>
      <family val="2"/>
    </font>
    <font>
      <sz val="11"/>
      <color rgb="FF000000"/>
      <name val="Calibri"/>
      <family val="2"/>
      <scheme val="minor"/>
    </font>
    <font>
      <b/>
      <sz val="11"/>
      <color theme="5"/>
      <name val="Arial"/>
      <family val="2"/>
    </font>
    <font>
      <b/>
      <sz val="12"/>
      <color theme="1"/>
      <name val="Arial"/>
      <family val="2"/>
    </font>
    <font>
      <sz val="11"/>
      <color theme="5"/>
      <name val="Arial"/>
      <family val="2"/>
    </font>
    <font>
      <b/>
      <sz val="11"/>
      <color rgb="FFED7D31"/>
      <name val="Arial"/>
      <family val="2"/>
    </font>
    <font>
      <sz val="11"/>
      <color rgb="FF202122"/>
      <name val="Arial"/>
      <family val="2"/>
    </font>
    <font>
      <sz val="11"/>
      <color rgb="FF000000"/>
      <name val="Arial"/>
      <family val="2"/>
    </font>
    <font>
      <sz val="11"/>
      <color theme="1"/>
      <name val="Arial"/>
      <family val="2"/>
    </font>
    <font>
      <b/>
      <u/>
      <sz val="12"/>
      <color theme="1"/>
      <name val="Arial"/>
      <family val="2"/>
    </font>
    <font>
      <b/>
      <sz val="12"/>
      <color theme="0"/>
      <name val="Arial"/>
      <family val="2"/>
    </font>
    <font>
      <sz val="11"/>
      <name val="Calibri"/>
      <family val="2"/>
      <scheme val="minor"/>
    </font>
    <font>
      <b/>
      <sz val="11"/>
      <color theme="1"/>
      <name val="Arial"/>
      <family val="2"/>
    </font>
    <font>
      <b/>
      <sz val="12"/>
      <name val="Arial"/>
      <family val="2"/>
    </font>
    <font>
      <b/>
      <sz val="12"/>
      <color rgb="FFED7D31"/>
      <name val="Arial"/>
      <family val="2"/>
    </font>
    <font>
      <b/>
      <sz val="12"/>
      <color theme="2" tint="-0.749992370372631"/>
      <name val="Arial"/>
      <family val="2"/>
    </font>
    <font>
      <b/>
      <sz val="12"/>
      <color rgb="FF000000"/>
      <name val="Arial"/>
      <family val="2"/>
    </font>
    <font>
      <b/>
      <sz val="12"/>
      <color rgb="FFFF0000"/>
      <name val="Arial"/>
      <family val="2"/>
    </font>
    <font>
      <b/>
      <sz val="14"/>
      <color theme="1"/>
      <name val="Arial"/>
      <family val="2"/>
    </font>
    <font>
      <b/>
      <sz val="11"/>
      <name val="Arial"/>
      <family val="2"/>
    </font>
    <font>
      <sz val="11"/>
      <name val="Arial"/>
      <family val="2"/>
    </font>
    <font>
      <b/>
      <sz val="9"/>
      <color indexed="81"/>
      <name val="Segoe UI"/>
      <family val="2"/>
    </font>
    <font>
      <sz val="9"/>
      <color indexed="81"/>
      <name val="Segoe UI"/>
      <family val="2"/>
    </font>
    <font>
      <sz val="26"/>
      <color theme="1"/>
      <name val="Calibri"/>
      <family val="2"/>
      <scheme val="minor"/>
    </font>
    <font>
      <b/>
      <sz val="20"/>
      <color theme="5"/>
      <name val="Arial Black"/>
      <family val="2"/>
    </font>
    <font>
      <b/>
      <sz val="16"/>
      <color theme="4" tint="-0.249977111117893"/>
      <name val="Arial"/>
      <family val="2"/>
    </font>
    <font>
      <sz val="12"/>
      <color theme="1"/>
      <name val="Arial"/>
      <family val="2"/>
    </font>
    <font>
      <sz val="12"/>
      <color theme="2" tint="-0.749992370372631"/>
      <name val="Arial"/>
      <family val="2"/>
    </font>
    <font>
      <b/>
      <sz val="20"/>
      <color theme="5"/>
      <name val="Arial"/>
      <family val="2"/>
    </font>
    <font>
      <b/>
      <sz val="11"/>
      <color rgb="FF000000"/>
      <name val="Arial"/>
      <family val="2"/>
    </font>
    <font>
      <sz val="11"/>
      <color indexed="8"/>
      <name val="Arial"/>
      <family val="2"/>
    </font>
    <font>
      <b/>
      <sz val="11"/>
      <color theme="0"/>
      <name val="Arial"/>
      <family val="2"/>
    </font>
    <font>
      <b/>
      <sz val="11"/>
      <color theme="2" tint="-0.749992370372631"/>
      <name val="Arial"/>
      <family val="2"/>
    </font>
    <font>
      <u/>
      <sz val="11"/>
      <color theme="10"/>
      <name val="Arial"/>
      <family val="2"/>
    </font>
    <font>
      <b/>
      <u/>
      <sz val="11"/>
      <color theme="10"/>
      <name val="Arial"/>
      <family val="2"/>
    </font>
    <font>
      <b/>
      <sz val="11"/>
      <color rgb="FFFFFFFF"/>
      <name val="Arial"/>
      <family val="2"/>
    </font>
    <font>
      <u/>
      <sz val="11"/>
      <color rgb="FF0563C1"/>
      <name val="Arial"/>
      <family val="2"/>
    </font>
    <font>
      <sz val="11"/>
      <color rgb="FFFF0000"/>
      <name val="Arial"/>
      <family val="2"/>
    </font>
    <font>
      <b/>
      <sz val="16"/>
      <color theme="1"/>
      <name val="Calibri"/>
      <family val="2"/>
      <scheme val="minor"/>
    </font>
    <font>
      <sz val="16"/>
      <color theme="1"/>
      <name val="Calibri"/>
      <family val="2"/>
      <scheme val="minor"/>
    </font>
    <font>
      <sz val="16"/>
      <color rgb="FF000000"/>
      <name val="Calibri"/>
      <family val="2"/>
      <scheme val="minor"/>
    </font>
    <font>
      <b/>
      <sz val="16"/>
      <color theme="1"/>
      <name val="Arial"/>
      <family val="2"/>
    </font>
    <font>
      <sz val="16"/>
      <color theme="1"/>
      <name val="Arial"/>
      <family val="2"/>
    </font>
    <font>
      <b/>
      <u/>
      <sz val="16"/>
      <color theme="1"/>
      <name val="Arial"/>
      <family val="2"/>
    </font>
    <font>
      <b/>
      <sz val="16"/>
      <color rgb="FF000000"/>
      <name val="Arial"/>
      <family val="2"/>
    </font>
    <font>
      <b/>
      <sz val="18"/>
      <color rgb="FF000000"/>
      <name val="Arial"/>
      <family val="2"/>
    </font>
    <font>
      <b/>
      <sz val="16"/>
      <name val="Arial"/>
      <family val="2"/>
    </font>
    <font>
      <sz val="16"/>
      <name val="Arial"/>
      <family val="2"/>
    </font>
    <font>
      <sz val="16"/>
      <color rgb="FF000000"/>
      <name val="Arial"/>
      <family val="2"/>
    </font>
    <font>
      <b/>
      <sz val="22"/>
      <color theme="5"/>
      <name val="Arial"/>
      <family val="2"/>
    </font>
    <font>
      <b/>
      <sz val="18"/>
      <color theme="1"/>
      <name val="Calibri"/>
      <family val="2"/>
      <scheme val="minor"/>
    </font>
    <font>
      <sz val="18"/>
      <color theme="1"/>
      <name val="Calibri"/>
      <family val="2"/>
      <scheme val="minor"/>
    </font>
    <font>
      <b/>
      <sz val="18"/>
      <color theme="1"/>
      <name val="Arial"/>
      <family val="2"/>
    </font>
    <font>
      <b/>
      <u/>
      <sz val="16"/>
      <color rgb="FF000000"/>
      <name val="Arial"/>
      <family val="2"/>
    </font>
    <font>
      <b/>
      <sz val="12"/>
      <color theme="1"/>
      <name val="Calibri"/>
      <family val="2"/>
      <scheme val="minor"/>
    </font>
    <font>
      <b/>
      <i/>
      <sz val="11"/>
      <color rgb="FFFF0000"/>
      <name val="Arial"/>
      <family val="2"/>
    </font>
    <font>
      <sz val="8"/>
      <name val="Calibri"/>
      <family val="2"/>
      <scheme val="minor"/>
    </font>
    <font>
      <b/>
      <sz val="22"/>
      <color theme="1"/>
      <name val="Calibri"/>
      <family val="2"/>
      <scheme val="minor"/>
    </font>
    <font>
      <sz val="12"/>
      <name val="Times New Roman"/>
      <family val="1"/>
    </font>
    <font>
      <b/>
      <sz val="11"/>
      <color rgb="FF000000"/>
      <name val="Calibri"/>
      <family val="2"/>
      <scheme val="minor"/>
    </font>
    <font>
      <b/>
      <sz val="16"/>
      <color rgb="FF000000"/>
      <name val="Calibri"/>
      <family val="2"/>
      <scheme val="minor"/>
    </font>
    <font>
      <sz val="12"/>
      <color rgb="FF000000"/>
      <name val="Times New Roman"/>
      <family val="1"/>
    </font>
    <font>
      <b/>
      <sz val="11"/>
      <color theme="1"/>
      <name val="Calibri"/>
      <family val="2"/>
      <scheme val="minor"/>
    </font>
    <font>
      <sz val="11"/>
      <color rgb="FFFFFFFF"/>
      <name val="Calibri"/>
      <family val="2"/>
      <scheme val="minor"/>
    </font>
    <font>
      <sz val="11"/>
      <color rgb="FFFFFFFF"/>
      <name val="Arial"/>
      <family val="2"/>
    </font>
    <font>
      <b/>
      <sz val="11"/>
      <color rgb="FFFFFFFF"/>
      <name val="Calibri"/>
      <family val="2"/>
      <scheme val="minor"/>
    </font>
    <font>
      <b/>
      <sz val="12"/>
      <color rgb="FFFFFFFF"/>
      <name val="Calibri"/>
      <family val="2"/>
      <scheme val="minor"/>
    </font>
    <font>
      <sz val="12"/>
      <color rgb="FFFFFFFF"/>
      <name val="Calibri"/>
      <family val="2"/>
      <scheme val="minor"/>
    </font>
    <font>
      <b/>
      <sz val="16"/>
      <color rgb="FFFFFFFF"/>
      <name val="Calibri"/>
      <family val="2"/>
      <scheme val="minor"/>
    </font>
    <font>
      <b/>
      <sz val="11"/>
      <color rgb="FFFFFFFF"/>
      <name val="Consolas"/>
      <family val="3"/>
    </font>
    <font>
      <u/>
      <sz val="11"/>
      <color rgb="FFFFFFFF"/>
      <name val="Calibri"/>
      <family val="2"/>
      <scheme val="minor"/>
    </font>
    <font>
      <b/>
      <sz val="14"/>
      <color rgb="FFFFFFFF"/>
      <name val="Calibri"/>
      <family val="2"/>
      <scheme val="minor"/>
    </font>
    <font>
      <sz val="12"/>
      <color rgb="FFFFFFFF"/>
      <name val="Times New Roman"/>
      <family val="1"/>
    </font>
    <font>
      <b/>
      <sz val="12"/>
      <color rgb="FFFFFFFF"/>
      <name val="Arial"/>
      <family val="2"/>
    </font>
  </fonts>
  <fills count="33">
    <fill>
      <patternFill patternType="none"/>
    </fill>
    <fill>
      <patternFill patternType="gray125"/>
    </fill>
    <fill>
      <patternFill patternType="solid">
        <fgColor theme="4"/>
      </patternFill>
    </fill>
    <fill>
      <patternFill patternType="solid">
        <fgColor theme="2"/>
        <bgColor indexed="64"/>
      </patternFill>
    </fill>
    <fill>
      <patternFill patternType="solid">
        <fgColor theme="0"/>
        <bgColor indexed="64"/>
      </patternFill>
    </fill>
    <fill>
      <patternFill patternType="solid">
        <fgColor theme="0"/>
        <bgColor rgb="FF000000"/>
      </patternFill>
    </fill>
    <fill>
      <patternFill patternType="solid">
        <fgColor indexed="10"/>
        <bgColor indexed="64"/>
      </patternFill>
    </fill>
    <fill>
      <patternFill patternType="solid">
        <fgColor theme="0" tint="-4.9989318521683403E-2"/>
        <bgColor indexed="64"/>
      </patternFill>
    </fill>
    <fill>
      <patternFill patternType="solid">
        <fgColor rgb="FFFFFFFF"/>
        <bgColor rgb="FF000000"/>
      </patternFill>
    </fill>
    <fill>
      <patternFill patternType="solid">
        <fgColor theme="4"/>
        <bgColor indexed="64"/>
      </patternFill>
    </fill>
    <fill>
      <patternFill patternType="lightUp">
        <fgColor theme="0" tint="-0.499984740745262"/>
        <bgColor theme="0"/>
      </patternFill>
    </fill>
    <fill>
      <patternFill patternType="lightUp">
        <fgColor theme="0" tint="-0.24994659260841701"/>
        <bgColor theme="0"/>
      </patternFill>
    </fill>
    <fill>
      <patternFill patternType="solid">
        <fgColor rgb="FF7030A0"/>
        <bgColor rgb="FF000000"/>
      </patternFill>
    </fill>
    <fill>
      <patternFill patternType="solid">
        <fgColor rgb="FF0070C0"/>
        <bgColor rgb="FF000000"/>
      </patternFill>
    </fill>
    <fill>
      <patternFill patternType="solid">
        <fgColor rgb="FF92D050"/>
        <bgColor rgb="FF000000"/>
      </patternFill>
    </fill>
    <fill>
      <patternFill patternType="solid">
        <fgColor rgb="FFFFFF00"/>
        <bgColor rgb="FF000000"/>
      </patternFill>
    </fill>
    <fill>
      <patternFill patternType="solid">
        <fgColor rgb="FFFFC000"/>
        <bgColor rgb="FF000000"/>
      </patternFill>
    </fill>
    <fill>
      <patternFill patternType="solid">
        <fgColor rgb="FF5B9BD5"/>
        <bgColor rgb="FF000000"/>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bgColor theme="0" tint="-0.24994659260841701"/>
      </patternFill>
    </fill>
    <fill>
      <patternFill patternType="lightUp">
        <fgColor rgb="FFBFBFBF"/>
        <bgColor rgb="FFFFFFFF"/>
      </patternFill>
    </fill>
    <fill>
      <patternFill patternType="lightUp">
        <fgColor rgb="FFFFC000"/>
        <bgColor rgb="FFFFFFFF"/>
      </patternFill>
    </fill>
    <fill>
      <patternFill patternType="lightUp">
        <fgColor rgb="FFFFC000"/>
        <bgColor theme="0"/>
      </patternFill>
    </fill>
    <fill>
      <patternFill patternType="darkUp">
        <fgColor theme="0" tint="-0.499984740745262"/>
        <bgColor theme="0"/>
      </patternFill>
    </fill>
    <fill>
      <patternFill patternType="solid">
        <fgColor rgb="FF4472C4"/>
        <bgColor rgb="FF000000"/>
      </patternFill>
    </fill>
    <fill>
      <patternFill patternType="solid">
        <fgColor theme="4"/>
        <bgColor rgb="FF000000"/>
      </patternFill>
    </fill>
    <fill>
      <patternFill patternType="solid">
        <fgColor rgb="FF00B0F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rgb="FF000000"/>
      </patternFill>
    </fill>
  </fills>
  <borders count="82">
    <border>
      <left/>
      <right/>
      <top/>
      <bottom/>
      <diagonal/>
    </border>
    <border>
      <left style="thin">
        <color theme="0"/>
      </left>
      <right style="thin">
        <color theme="0"/>
      </right>
      <top style="thin">
        <color theme="0"/>
      </top>
      <bottom style="thin">
        <color theme="0"/>
      </bottom>
      <diagonal/>
    </border>
    <border>
      <left style="medium">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rgb="FF000000"/>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rgb="FF000000"/>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style="thin">
        <color theme="0"/>
      </top>
      <bottom style="thin">
        <color theme="0"/>
      </bottom>
      <diagonal/>
    </border>
    <border>
      <left/>
      <right/>
      <top/>
      <bottom style="thin">
        <color theme="0"/>
      </bottom>
      <diagonal/>
    </border>
    <border>
      <left style="thin">
        <color theme="2"/>
      </left>
      <right style="thin">
        <color theme="2"/>
      </right>
      <top style="thin">
        <color theme="2"/>
      </top>
      <bottom style="thin">
        <color theme="2"/>
      </bottom>
      <diagonal/>
    </border>
    <border>
      <left style="thin">
        <color theme="0"/>
      </left>
      <right/>
      <top/>
      <bottom/>
      <diagonal/>
    </border>
    <border>
      <left/>
      <right style="thin">
        <color theme="0"/>
      </right>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indexed="64"/>
      </left>
      <right/>
      <top/>
      <bottom/>
      <diagonal/>
    </border>
    <border>
      <left style="medium">
        <color indexed="64"/>
      </left>
      <right style="medium">
        <color indexed="64"/>
      </right>
      <top style="medium">
        <color indexed="64"/>
      </top>
      <bottom style="medium">
        <color indexed="64"/>
      </bottom>
      <diagonal/>
    </border>
    <border>
      <left style="thin">
        <color theme="0" tint="-0.14999847407452621"/>
      </left>
      <right style="thin">
        <color theme="0" tint="-0.14999847407452621"/>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medium">
        <color theme="0"/>
      </left>
      <right/>
      <top style="medium">
        <color theme="0"/>
      </top>
      <bottom/>
      <diagonal/>
    </border>
    <border>
      <left style="medium">
        <color theme="0"/>
      </left>
      <right/>
      <top/>
      <bottom/>
      <diagonal/>
    </border>
    <border>
      <left style="thin">
        <color indexed="64"/>
      </left>
      <right/>
      <top/>
      <bottom/>
      <diagonal/>
    </border>
    <border>
      <left/>
      <right style="thin">
        <color indexed="64"/>
      </right>
      <top/>
      <bottom/>
      <diagonal/>
    </border>
    <border>
      <left style="thin">
        <color indexed="64"/>
      </left>
      <right/>
      <top style="thin">
        <color theme="0"/>
      </top>
      <bottom style="thin">
        <color indexed="64"/>
      </bottom>
      <diagonal/>
    </border>
    <border>
      <left style="thin">
        <color indexed="64"/>
      </left>
      <right style="thin">
        <color indexed="64"/>
      </right>
      <top/>
      <bottom style="thin">
        <color indexed="64"/>
      </bottom>
      <diagonal/>
    </border>
    <border>
      <left style="medium">
        <color indexed="64"/>
      </left>
      <right style="thin">
        <color theme="0" tint="-0.14999847407452621"/>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style="thin">
        <color theme="0" tint="-0.14999847407452621"/>
      </bottom>
      <diagonal/>
    </border>
    <border>
      <left/>
      <right style="thin">
        <color indexed="64"/>
      </right>
      <top/>
      <bottom style="thin">
        <color theme="0"/>
      </bottom>
      <diagonal/>
    </border>
    <border>
      <left/>
      <right style="thin">
        <color indexed="64"/>
      </right>
      <top style="thin">
        <color theme="0"/>
      </top>
      <bottom style="thin">
        <color indexed="64"/>
      </bottom>
      <diagonal/>
    </border>
    <border>
      <left/>
      <right style="thin">
        <color indexed="64"/>
      </right>
      <top style="thin">
        <color theme="0"/>
      </top>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indexed="64"/>
      </left>
      <right style="thin">
        <color theme="0" tint="-0.14999847407452621"/>
      </right>
      <top style="thin">
        <color theme="0" tint="-0.14999847407452621"/>
      </top>
      <bottom/>
      <diagonal/>
    </border>
    <border>
      <left style="thin">
        <color theme="0" tint="-0.14999847407452621"/>
      </left>
      <right style="medium">
        <color indexed="64"/>
      </right>
      <top style="thin">
        <color theme="0" tint="-0.14999847407452621"/>
      </top>
      <bottom/>
      <diagonal/>
    </border>
    <border>
      <left style="medium">
        <color indexed="64"/>
      </left>
      <right style="thin">
        <color theme="0" tint="-0.14999847407452621"/>
      </right>
      <top/>
      <bottom/>
      <diagonal/>
    </border>
    <border>
      <left/>
      <right/>
      <top/>
      <bottom style="medium">
        <color rgb="FF000000"/>
      </bottom>
      <diagonal/>
    </border>
    <border>
      <left style="thin">
        <color theme="0" tint="-0.14999847407452621"/>
      </left>
      <right/>
      <top style="medium">
        <color indexed="64"/>
      </top>
      <bottom style="thin">
        <color theme="0" tint="-0.14999847407452621"/>
      </bottom>
      <diagonal/>
    </border>
  </borders>
  <cellStyleXfs count="4">
    <xf numFmtId="0" fontId="0" fillId="0" borderId="0"/>
    <xf numFmtId="9" fontId="1" fillId="0" borderId="0" applyFont="0" applyFill="0" applyBorder="0" applyAlignment="0" applyProtection="0"/>
    <xf numFmtId="0" fontId="2" fillId="2" borderId="0" applyNumberFormat="0" applyBorder="0" applyAlignment="0" applyProtection="0"/>
    <xf numFmtId="0" fontId="10" fillId="0" borderId="0" applyNumberFormat="0" applyFill="0" applyBorder="0" applyAlignment="0" applyProtection="0"/>
  </cellStyleXfs>
  <cellXfs count="807">
    <xf numFmtId="0" fontId="0" fillId="0" borderId="0" xfId="0"/>
    <xf numFmtId="0" fontId="0" fillId="3" borderId="0" xfId="0" applyFill="1" applyBorder="1"/>
    <xf numFmtId="0" fontId="0" fillId="4" borderId="0" xfId="0" applyFill="1" applyBorder="1"/>
    <xf numFmtId="0" fontId="0" fillId="4" borderId="0" xfId="0" applyFill="1" applyBorder="1" applyProtection="1"/>
    <xf numFmtId="0" fontId="3" fillId="4" borderId="0" xfId="0" applyFont="1" applyFill="1" applyBorder="1" applyAlignment="1">
      <alignment wrapText="1"/>
    </xf>
    <xf numFmtId="0" fontId="3" fillId="4" borderId="0" xfId="0" applyFont="1" applyFill="1" applyBorder="1" applyAlignment="1"/>
    <xf numFmtId="0" fontId="6" fillId="4" borderId="0" xfId="0" applyFont="1" applyFill="1" applyBorder="1" applyAlignment="1"/>
    <xf numFmtId="0" fontId="7" fillId="4" borderId="0" xfId="0" applyFont="1" applyFill="1" applyBorder="1"/>
    <xf numFmtId="0" fontId="0" fillId="3" borderId="0" xfId="0" applyFill="1" applyBorder="1" applyAlignment="1">
      <alignment wrapText="1"/>
    </xf>
    <xf numFmtId="0" fontId="9" fillId="5" borderId="0" xfId="0" applyFont="1" applyFill="1"/>
    <xf numFmtId="0" fontId="9" fillId="5" borderId="0" xfId="0" applyFont="1" applyFill="1" applyProtection="1"/>
    <xf numFmtId="0" fontId="11" fillId="5" borderId="0" xfId="3" applyFont="1" applyFill="1" applyAlignment="1"/>
    <xf numFmtId="0" fontId="9" fillId="5" borderId="0" xfId="0" applyFont="1" applyFill="1" applyAlignment="1"/>
    <xf numFmtId="0" fontId="12" fillId="5" borderId="0" xfId="0" applyFont="1" applyFill="1"/>
    <xf numFmtId="0" fontId="9" fillId="5" borderId="0" xfId="0" applyFont="1" applyFill="1" applyAlignment="1">
      <alignment horizontal="center"/>
    </xf>
    <xf numFmtId="0" fontId="0" fillId="6" borderId="0" xfId="0" applyFill="1" applyBorder="1"/>
    <xf numFmtId="0" fontId="21" fillId="4" borderId="0" xfId="0" applyFont="1" applyFill="1" applyBorder="1" applyAlignment="1"/>
    <xf numFmtId="0" fontId="21" fillId="4" borderId="0" xfId="0" applyFont="1" applyFill="1" applyBorder="1"/>
    <xf numFmtId="0" fontId="21" fillId="4" borderId="0" xfId="0" applyFont="1" applyFill="1" applyBorder="1" applyAlignment="1">
      <alignment horizontal="left"/>
    </xf>
    <xf numFmtId="0" fontId="21" fillId="20" borderId="0" xfId="0" applyFont="1" applyFill="1" applyBorder="1" applyAlignment="1"/>
    <xf numFmtId="0" fontId="16" fillId="4" borderId="6" xfId="0" applyFont="1" applyFill="1" applyBorder="1" applyAlignment="1">
      <alignment horizontal="center"/>
    </xf>
    <xf numFmtId="0" fontId="16" fillId="4" borderId="13" xfId="0" applyFont="1" applyFill="1" applyBorder="1" applyAlignment="1" applyProtection="1">
      <alignment horizontal="center" vertical="center"/>
      <protection locked="0"/>
    </xf>
    <xf numFmtId="0" fontId="26" fillId="4" borderId="13" xfId="0" applyFont="1" applyFill="1" applyBorder="1" applyAlignment="1" applyProtection="1">
      <alignment horizontal="center" vertical="center"/>
      <protection locked="0"/>
    </xf>
    <xf numFmtId="0" fontId="21" fillId="4" borderId="0" xfId="0" applyFont="1" applyFill="1" applyBorder="1" applyAlignment="1">
      <alignment horizontal="center"/>
    </xf>
    <xf numFmtId="0" fontId="20" fillId="8" borderId="0" xfId="0" applyFont="1" applyFill="1" applyBorder="1"/>
    <xf numFmtId="0" fontId="0" fillId="0" borderId="18" xfId="0" applyBorder="1"/>
    <xf numFmtId="0" fontId="0" fillId="0" borderId="19" xfId="0" applyBorder="1"/>
    <xf numFmtId="0" fontId="0" fillId="0" borderId="20" xfId="0" applyBorder="1"/>
    <xf numFmtId="0" fontId="0" fillId="0" borderId="0" xfId="0" applyBorder="1"/>
    <xf numFmtId="0" fontId="0" fillId="0" borderId="2" xfId="0" applyBorder="1"/>
    <xf numFmtId="0" fontId="0" fillId="0" borderId="1" xfId="0" applyBorder="1" applyProtection="1"/>
    <xf numFmtId="0" fontId="36" fillId="0" borderId="1" xfId="0" applyFont="1" applyBorder="1" applyProtection="1"/>
    <xf numFmtId="0" fontId="14" fillId="0" borderId="0" xfId="0" applyFont="1"/>
    <xf numFmtId="0" fontId="37" fillId="4" borderId="44" xfId="0" applyFont="1" applyFill="1" applyBorder="1" applyAlignment="1" applyProtection="1">
      <alignment vertical="center" wrapText="1"/>
    </xf>
    <xf numFmtId="0" fontId="37" fillId="4" borderId="45" xfId="0" applyFont="1" applyFill="1" applyBorder="1" applyAlignment="1" applyProtection="1">
      <alignment vertical="center" wrapText="1"/>
    </xf>
    <xf numFmtId="0" fontId="37" fillId="4" borderId="42" xfId="0" applyFont="1" applyFill="1" applyBorder="1" applyAlignment="1" applyProtection="1">
      <alignment vertical="center" wrapText="1"/>
    </xf>
    <xf numFmtId="0" fontId="37" fillId="4" borderId="0" xfId="0" applyFont="1" applyFill="1" applyBorder="1" applyAlignment="1" applyProtection="1">
      <alignment vertical="center" wrapText="1"/>
    </xf>
    <xf numFmtId="0" fontId="37" fillId="4" borderId="43" xfId="0" applyFont="1" applyFill="1" applyBorder="1" applyAlignment="1" applyProtection="1">
      <alignment vertical="center" wrapText="1"/>
    </xf>
    <xf numFmtId="0" fontId="37" fillId="4" borderId="46" xfId="0" applyFont="1" applyFill="1" applyBorder="1" applyAlignment="1" applyProtection="1">
      <alignment vertical="center" wrapText="1"/>
    </xf>
    <xf numFmtId="0" fontId="37" fillId="4" borderId="40" xfId="0" applyFont="1" applyFill="1" applyBorder="1" applyAlignment="1" applyProtection="1">
      <alignment vertical="center" wrapText="1"/>
    </xf>
    <xf numFmtId="0" fontId="37" fillId="4" borderId="47" xfId="0" applyFont="1" applyFill="1" applyBorder="1" applyAlignment="1" applyProtection="1">
      <alignment vertical="center" wrapText="1"/>
    </xf>
    <xf numFmtId="3" fontId="21" fillId="4" borderId="6" xfId="0" applyNumberFormat="1" applyFont="1" applyFill="1" applyBorder="1" applyAlignment="1" applyProtection="1">
      <alignment horizontal="center" vertical="center"/>
      <protection locked="0"/>
    </xf>
    <xf numFmtId="0" fontId="25" fillId="21" borderId="6" xfId="0" applyFont="1" applyFill="1" applyBorder="1" applyAlignment="1" applyProtection="1">
      <alignment horizontal="center" vertical="center"/>
      <protection locked="0"/>
    </xf>
    <xf numFmtId="0" fontId="2" fillId="2" borderId="21" xfId="2" applyBorder="1"/>
    <xf numFmtId="0" fontId="21" fillId="4" borderId="58" xfId="0" applyFont="1" applyFill="1" applyBorder="1" applyAlignment="1">
      <alignment horizontal="left"/>
    </xf>
    <xf numFmtId="0" fontId="21" fillId="4" borderId="59" xfId="0" applyFont="1" applyFill="1" applyBorder="1" applyAlignment="1">
      <alignment horizontal="left"/>
    </xf>
    <xf numFmtId="0" fontId="21" fillId="4" borderId="58" xfId="0" applyFont="1" applyFill="1" applyBorder="1"/>
    <xf numFmtId="0" fontId="21" fillId="4" borderId="59" xfId="0" applyFont="1" applyFill="1" applyBorder="1"/>
    <xf numFmtId="0" fontId="21" fillId="7" borderId="16" xfId="0" applyFont="1" applyFill="1" applyBorder="1"/>
    <xf numFmtId="0" fontId="21" fillId="7" borderId="0" xfId="0" applyFont="1" applyFill="1" applyBorder="1"/>
    <xf numFmtId="0" fontId="21" fillId="7" borderId="0" xfId="0" applyFont="1" applyFill="1"/>
    <xf numFmtId="0" fontId="21" fillId="7" borderId="2" xfId="0" applyFont="1" applyFill="1" applyBorder="1"/>
    <xf numFmtId="0" fontId="25" fillId="7" borderId="0" xfId="0" applyFont="1" applyFill="1" applyBorder="1"/>
    <xf numFmtId="2" fontId="21" fillId="7" borderId="0" xfId="0" applyNumberFormat="1" applyFont="1" applyFill="1"/>
    <xf numFmtId="2" fontId="21" fillId="7" borderId="0" xfId="0" applyNumberFormat="1" applyFont="1" applyFill="1" applyBorder="1"/>
    <xf numFmtId="0" fontId="21" fillId="7" borderId="2" xfId="0" applyFont="1" applyFill="1" applyBorder="1" applyAlignment="1">
      <alignment vertical="center" wrapText="1"/>
    </xf>
    <xf numFmtId="0" fontId="21" fillId="4" borderId="0" xfId="0" applyFont="1" applyFill="1" applyBorder="1" applyAlignment="1">
      <alignment vertical="center" wrapText="1"/>
    </xf>
    <xf numFmtId="0" fontId="21" fillId="7" borderId="0" xfId="0" applyFont="1" applyFill="1" applyBorder="1" applyAlignment="1">
      <alignment vertical="center" wrapText="1"/>
    </xf>
    <xf numFmtId="2" fontId="21" fillId="7" borderId="0" xfId="0" applyNumberFormat="1" applyFont="1" applyFill="1" applyBorder="1" applyAlignment="1">
      <alignment vertical="center" wrapText="1"/>
    </xf>
    <xf numFmtId="0" fontId="21" fillId="7" borderId="0" xfId="0" applyFont="1" applyFill="1" applyAlignment="1">
      <alignment vertical="center" wrapText="1"/>
    </xf>
    <xf numFmtId="0" fontId="41" fillId="4" borderId="58" xfId="0" applyFont="1" applyFill="1" applyBorder="1" applyAlignment="1">
      <alignment vertical="center"/>
    </xf>
    <xf numFmtId="0" fontId="41" fillId="4" borderId="59" xfId="0" applyFont="1" applyFill="1" applyBorder="1" applyAlignment="1">
      <alignment vertical="center"/>
    </xf>
    <xf numFmtId="0" fontId="41" fillId="4" borderId="60" xfId="0" applyFont="1" applyFill="1" applyBorder="1" applyAlignment="1">
      <alignment vertical="center"/>
    </xf>
    <xf numFmtId="0" fontId="21" fillId="7" borderId="0" xfId="0" applyFont="1" applyFill="1" applyBorder="1" applyAlignment="1">
      <alignment horizontal="center" vertical="center"/>
    </xf>
    <xf numFmtId="168" fontId="21" fillId="20" borderId="0" xfId="0" applyNumberFormat="1" applyFont="1" applyFill="1" applyBorder="1"/>
    <xf numFmtId="0" fontId="25" fillId="11" borderId="6" xfId="0" applyFont="1" applyFill="1" applyBorder="1" applyAlignment="1">
      <alignment horizontal="center" vertical="center"/>
    </xf>
    <xf numFmtId="0" fontId="21" fillId="7" borderId="49" xfId="0" applyFont="1" applyFill="1" applyBorder="1"/>
    <xf numFmtId="0" fontId="21" fillId="4" borderId="59" xfId="0" applyFont="1" applyFill="1" applyBorder="1" applyAlignment="1">
      <alignment horizontal="center" vertical="center"/>
    </xf>
    <xf numFmtId="0" fontId="43" fillId="4" borderId="59" xfId="0" applyFont="1" applyFill="1" applyBorder="1"/>
    <xf numFmtId="0" fontId="43" fillId="4" borderId="0" xfId="0" applyFont="1" applyFill="1" applyBorder="1"/>
    <xf numFmtId="0" fontId="43" fillId="7" borderId="0" xfId="0" applyFont="1" applyFill="1" applyBorder="1"/>
    <xf numFmtId="0" fontId="21" fillId="4" borderId="5" xfId="0" applyFont="1" applyFill="1" applyBorder="1"/>
    <xf numFmtId="0" fontId="21" fillId="4" borderId="4" xfId="0" applyFont="1" applyFill="1" applyBorder="1"/>
    <xf numFmtId="0" fontId="21" fillId="4" borderId="4" xfId="0" applyFont="1" applyFill="1" applyBorder="1" applyAlignment="1">
      <alignment horizontal="center"/>
    </xf>
    <xf numFmtId="0" fontId="21" fillId="4" borderId="3" xfId="0" applyFont="1" applyFill="1" applyBorder="1"/>
    <xf numFmtId="0" fontId="32" fillId="4" borderId="0" xfId="0" applyFont="1" applyFill="1" applyBorder="1" applyAlignment="1" applyProtection="1">
      <alignment vertical="center"/>
      <protection hidden="1"/>
    </xf>
    <xf numFmtId="0" fontId="32" fillId="7" borderId="0" xfId="0" applyFont="1" applyFill="1" applyBorder="1" applyAlignment="1" applyProtection="1">
      <alignment vertical="center"/>
      <protection hidden="1"/>
    </xf>
    <xf numFmtId="0" fontId="33" fillId="4" borderId="0" xfId="0" applyFont="1" applyFill="1" applyBorder="1" applyAlignment="1" applyProtection="1">
      <alignment vertical="center"/>
      <protection hidden="1"/>
    </xf>
    <xf numFmtId="0" fontId="33" fillId="7" borderId="0" xfId="0" applyFont="1" applyFill="1" applyBorder="1" applyAlignment="1" applyProtection="1">
      <alignment vertical="center"/>
      <protection hidden="1"/>
    </xf>
    <xf numFmtId="0" fontId="21" fillId="0" borderId="16" xfId="0" applyFont="1" applyFill="1" applyBorder="1"/>
    <xf numFmtId="0" fontId="21" fillId="4" borderId="12" xfId="0" applyFont="1" applyFill="1" applyBorder="1"/>
    <xf numFmtId="0" fontId="21" fillId="4" borderId="11" xfId="0" applyFont="1" applyFill="1" applyBorder="1"/>
    <xf numFmtId="0" fontId="21" fillId="4" borderId="10" xfId="0" applyFont="1" applyFill="1" applyBorder="1"/>
    <xf numFmtId="0" fontId="21" fillId="0" borderId="0" xfId="0" applyFont="1" applyBorder="1"/>
    <xf numFmtId="0" fontId="28" fillId="0" borderId="6" xfId="0" applyFont="1" applyBorder="1" applyProtection="1"/>
    <xf numFmtId="0" fontId="45" fillId="0" borderId="6" xfId="0" applyFont="1" applyBorder="1" applyProtection="1"/>
    <xf numFmtId="0" fontId="25" fillId="0" borderId="0" xfId="0" applyFont="1" applyBorder="1" applyAlignment="1" applyProtection="1">
      <alignment horizontal="center"/>
      <protection locked="0"/>
    </xf>
    <xf numFmtId="0" fontId="21" fillId="4" borderId="0" xfId="0" applyFont="1" applyFill="1"/>
    <xf numFmtId="0" fontId="28" fillId="0" borderId="13" xfId="0" applyFont="1" applyBorder="1" applyProtection="1"/>
    <xf numFmtId="0" fontId="25" fillId="0" borderId="6" xfId="0" applyFont="1" applyBorder="1" applyAlignment="1" applyProtection="1">
      <alignment horizontal="center" vertical="center"/>
      <protection locked="0"/>
    </xf>
    <xf numFmtId="0" fontId="21" fillId="10" borderId="0" xfId="0" applyFont="1" applyFill="1" applyBorder="1" applyAlignment="1"/>
    <xf numFmtId="0" fontId="21" fillId="0" borderId="6" xfId="0" applyFont="1" applyBorder="1"/>
    <xf numFmtId="0" fontId="21" fillId="7" borderId="0" xfId="0" applyFont="1" applyFill="1" applyAlignment="1"/>
    <xf numFmtId="0" fontId="21" fillId="4" borderId="0" xfId="0" applyFont="1" applyFill="1" applyAlignment="1"/>
    <xf numFmtId="0" fontId="21" fillId="7" borderId="56" xfId="0" applyFont="1" applyFill="1" applyBorder="1"/>
    <xf numFmtId="0" fontId="21" fillId="7" borderId="57" xfId="0" applyFont="1" applyFill="1" applyBorder="1"/>
    <xf numFmtId="167" fontId="25" fillId="0" borderId="59" xfId="0" applyNumberFormat="1" applyFont="1" applyBorder="1" applyAlignment="1" applyProtection="1">
      <alignment horizontal="center" vertical="center"/>
      <protection locked="0"/>
    </xf>
    <xf numFmtId="0" fontId="21" fillId="0" borderId="16" xfId="0" applyFont="1" applyBorder="1"/>
    <xf numFmtId="0" fontId="21" fillId="0" borderId="0" xfId="0" applyFont="1"/>
    <xf numFmtId="0" fontId="21" fillId="0" borderId="2" xfId="0" applyFont="1" applyBorder="1"/>
    <xf numFmtId="0" fontId="21" fillId="0" borderId="35" xfId="0" applyFont="1" applyBorder="1"/>
    <xf numFmtId="0" fontId="21" fillId="0" borderId="19" xfId="0" applyFont="1" applyBorder="1"/>
    <xf numFmtId="0" fontId="21" fillId="0" borderId="27" xfId="0" applyFont="1" applyBorder="1"/>
    <xf numFmtId="0" fontId="21" fillId="7" borderId="20" xfId="0" applyFont="1" applyFill="1" applyBorder="1"/>
    <xf numFmtId="0" fontId="25" fillId="26" borderId="9" xfId="0" applyFont="1" applyFill="1" applyBorder="1" applyAlignment="1"/>
    <xf numFmtId="167" fontId="25" fillId="26" borderId="6" xfId="0" applyNumberFormat="1" applyFont="1" applyFill="1" applyBorder="1" applyAlignment="1">
      <alignment horizontal="center"/>
    </xf>
    <xf numFmtId="0" fontId="44" fillId="9" borderId="6" xfId="0" applyFont="1" applyFill="1" applyBorder="1" applyAlignment="1">
      <alignment horizontal="center" vertical="center" wrapText="1"/>
    </xf>
    <xf numFmtId="0" fontId="44" fillId="9" borderId="6" xfId="0" applyFont="1" applyFill="1" applyBorder="1" applyAlignment="1">
      <alignment horizontal="center" vertical="center"/>
    </xf>
    <xf numFmtId="0" fontId="28" fillId="0" borderId="6" xfId="1" applyNumberFormat="1" applyFont="1" applyFill="1" applyBorder="1" applyAlignment="1" applyProtection="1">
      <alignment horizontal="center"/>
      <protection locked="0"/>
    </xf>
    <xf numFmtId="0" fontId="28" fillId="4" borderId="58" xfId="0" applyFont="1" applyFill="1" applyBorder="1" applyAlignment="1">
      <alignment horizontal="center"/>
    </xf>
    <xf numFmtId="0" fontId="28" fillId="4" borderId="0" xfId="0" applyFont="1" applyFill="1" applyBorder="1" applyAlignment="1">
      <alignment horizontal="center"/>
    </xf>
    <xf numFmtId="0" fontId="28" fillId="4" borderId="6" xfId="0" applyFont="1" applyFill="1" applyBorder="1" applyAlignment="1">
      <alignment horizontal="center"/>
    </xf>
    <xf numFmtId="0" fontId="28" fillId="4" borderId="6" xfId="1" applyNumberFormat="1" applyFont="1" applyFill="1" applyBorder="1" applyAlignment="1">
      <alignment horizontal="center"/>
    </xf>
    <xf numFmtId="0" fontId="20" fillId="4" borderId="58" xfId="0" applyFont="1" applyFill="1" applyBorder="1" applyAlignment="1">
      <alignment horizontal="left"/>
    </xf>
    <xf numFmtId="0" fontId="48" fillId="4" borderId="58" xfId="0" applyFont="1" applyFill="1" applyBorder="1" applyAlignment="1"/>
    <xf numFmtId="0" fontId="48" fillId="4" borderId="0" xfId="0" applyFont="1" applyFill="1" applyBorder="1" applyAlignment="1"/>
    <xf numFmtId="0" fontId="48" fillId="4" borderId="59" xfId="0" applyFont="1" applyFill="1" applyBorder="1" applyAlignment="1"/>
    <xf numFmtId="0" fontId="20" fillId="4" borderId="0" xfId="0" applyFont="1" applyFill="1" applyBorder="1" applyAlignment="1"/>
    <xf numFmtId="0" fontId="20" fillId="4" borderId="59" xfId="0" applyFont="1" applyFill="1" applyBorder="1" applyAlignment="1"/>
    <xf numFmtId="0" fontId="43" fillId="0" borderId="0" xfId="0" applyFont="1" applyBorder="1"/>
    <xf numFmtId="0" fontId="21" fillId="0" borderId="0" xfId="0" applyFont="1" applyAlignment="1"/>
    <xf numFmtId="0" fontId="21" fillId="0" borderId="0" xfId="0" applyFont="1" applyBorder="1" applyAlignment="1"/>
    <xf numFmtId="0" fontId="21" fillId="0" borderId="0" xfId="0" applyNumberFormat="1" applyFont="1"/>
    <xf numFmtId="0" fontId="21" fillId="0" borderId="0" xfId="0" applyNumberFormat="1" applyFont="1" applyBorder="1"/>
    <xf numFmtId="0" fontId="42" fillId="15" borderId="41" xfId="0" applyFont="1" applyFill="1" applyBorder="1" applyAlignment="1">
      <alignment horizontal="center" vertical="center"/>
    </xf>
    <xf numFmtId="0" fontId="42" fillId="14" borderId="41" xfId="0" applyFont="1" applyFill="1" applyBorder="1" applyAlignment="1">
      <alignment horizontal="center" vertical="center"/>
    </xf>
    <xf numFmtId="49" fontId="29" fillId="16" borderId="41" xfId="0" applyNumberFormat="1" applyFont="1" applyFill="1" applyBorder="1" applyAlignment="1">
      <alignment horizontal="center" vertical="center"/>
    </xf>
    <xf numFmtId="49" fontId="29" fillId="17" borderId="41" xfId="0" applyNumberFormat="1" applyFont="1" applyFill="1" applyBorder="1" applyAlignment="1">
      <alignment horizontal="center" vertical="center"/>
    </xf>
    <xf numFmtId="0" fontId="21" fillId="0" borderId="0" xfId="0" applyFont="1" applyAlignment="1">
      <alignment vertical="center"/>
    </xf>
    <xf numFmtId="0" fontId="20" fillId="0" borderId="41" xfId="0" applyNumberFormat="1" applyFont="1" applyBorder="1" applyAlignment="1">
      <alignment horizontal="center" vertical="center"/>
    </xf>
    <xf numFmtId="0" fontId="20" fillId="0" borderId="41" xfId="0" applyFont="1" applyBorder="1" applyAlignment="1">
      <alignment horizontal="center" vertical="center"/>
    </xf>
    <xf numFmtId="0" fontId="25" fillId="0" borderId="41" xfId="0" applyFont="1" applyBorder="1" applyAlignment="1">
      <alignment horizontal="center" vertical="center"/>
    </xf>
    <xf numFmtId="0" fontId="21" fillId="0" borderId="41" xfId="0" applyFont="1" applyBorder="1" applyAlignment="1">
      <alignment horizontal="center" vertical="center"/>
    </xf>
    <xf numFmtId="0" fontId="20" fillId="0" borderId="0" xfId="0" applyFont="1"/>
    <xf numFmtId="0" fontId="50" fillId="4" borderId="12" xfId="0" applyFont="1" applyFill="1" applyBorder="1"/>
    <xf numFmtId="0" fontId="25" fillId="0" borderId="6" xfId="0" applyFont="1" applyBorder="1" applyProtection="1"/>
    <xf numFmtId="167" fontId="16" fillId="11" borderId="6" xfId="0" applyNumberFormat="1" applyFont="1" applyFill="1" applyBorder="1" applyAlignment="1">
      <alignment horizontal="center"/>
    </xf>
    <xf numFmtId="0" fontId="51" fillId="4" borderId="0" xfId="0" applyFont="1" applyFill="1" applyBorder="1" applyAlignment="1">
      <alignment horizontal="center" vertical="center" wrapText="1"/>
    </xf>
    <xf numFmtId="0" fontId="21" fillId="7" borderId="11" xfId="0" applyFont="1" applyFill="1" applyBorder="1"/>
    <xf numFmtId="0" fontId="51" fillId="4" borderId="0" xfId="0" applyFont="1" applyFill="1" applyBorder="1"/>
    <xf numFmtId="0" fontId="51" fillId="4" borderId="0" xfId="0" applyFont="1" applyFill="1" applyBorder="1" applyAlignment="1">
      <alignment vertical="center" wrapText="1"/>
    </xf>
    <xf numFmtId="0" fontId="54" fillId="4" borderId="0" xfId="0" applyFont="1" applyFill="1" applyBorder="1" applyAlignment="1">
      <alignment vertical="center"/>
    </xf>
    <xf numFmtId="0" fontId="54" fillId="4" borderId="0" xfId="0" applyFont="1" applyFill="1" applyBorder="1" applyAlignment="1"/>
    <xf numFmtId="0" fontId="52" fillId="4" borderId="0" xfId="0" applyFont="1" applyFill="1" applyBorder="1"/>
    <xf numFmtId="0" fontId="51" fillId="4" borderId="0" xfId="0" applyFont="1" applyFill="1" applyBorder="1" applyAlignment="1">
      <alignment wrapText="1"/>
    </xf>
    <xf numFmtId="0" fontId="52" fillId="4" borderId="0" xfId="0" applyFont="1" applyFill="1" applyBorder="1" applyAlignment="1">
      <alignment vertical="center"/>
    </xf>
    <xf numFmtId="0" fontId="52" fillId="4" borderId="0" xfId="0" applyFont="1" applyFill="1" applyBorder="1" applyAlignment="1"/>
    <xf numFmtId="0" fontId="54" fillId="4" borderId="0" xfId="0" applyFont="1" applyFill="1" applyBorder="1" applyAlignment="1">
      <alignment vertical="center" wrapText="1"/>
    </xf>
    <xf numFmtId="0" fontId="53" fillId="8" borderId="0" xfId="0" applyFont="1" applyFill="1" applyBorder="1" applyAlignment="1">
      <alignment horizontal="center"/>
    </xf>
    <xf numFmtId="0" fontId="54" fillId="4" borderId="0" xfId="0" applyFont="1" applyFill="1" applyBorder="1" applyAlignment="1">
      <alignment horizontal="left" vertical="center"/>
    </xf>
    <xf numFmtId="0" fontId="56" fillId="4" borderId="0" xfId="0" applyFont="1" applyFill="1" applyBorder="1" applyAlignment="1">
      <alignment horizontal="center" vertical="center"/>
    </xf>
    <xf numFmtId="0" fontId="25" fillId="11" borderId="61" xfId="0" applyFont="1" applyFill="1" applyBorder="1" applyAlignment="1">
      <alignment horizontal="center" vertical="center"/>
    </xf>
    <xf numFmtId="0" fontId="25" fillId="11" borderId="4" xfId="0" applyFont="1" applyFill="1" applyBorder="1" applyAlignment="1">
      <alignment horizontal="center" vertical="center" wrapText="1"/>
    </xf>
    <xf numFmtId="0" fontId="21" fillId="0" borderId="64" xfId="0" applyFont="1" applyBorder="1"/>
    <xf numFmtId="1" fontId="21" fillId="0" borderId="65" xfId="0" applyNumberFormat="1" applyFont="1" applyBorder="1"/>
    <xf numFmtId="0" fontId="21" fillId="0" borderId="11" xfId="0" applyFont="1" applyBorder="1"/>
    <xf numFmtId="0" fontId="23" fillId="4" borderId="12" xfId="0" applyFont="1" applyFill="1" applyBorder="1" applyAlignment="1"/>
    <xf numFmtId="0" fontId="23" fillId="4" borderId="11" xfId="0" applyFont="1" applyFill="1" applyBorder="1" applyAlignment="1"/>
    <xf numFmtId="0" fontId="23" fillId="4" borderId="5" xfId="0" applyFont="1" applyFill="1" applyBorder="1" applyAlignment="1"/>
    <xf numFmtId="0" fontId="23" fillId="4" borderId="4" xfId="0" applyFont="1" applyFill="1" applyBorder="1" applyAlignment="1"/>
    <xf numFmtId="0" fontId="23" fillId="4" borderId="58" xfId="0" applyFont="1" applyFill="1" applyBorder="1" applyAlignment="1"/>
    <xf numFmtId="0" fontId="23" fillId="4" borderId="0" xfId="0" applyFont="1" applyFill="1" applyBorder="1" applyAlignment="1"/>
    <xf numFmtId="0" fontId="14" fillId="0" borderId="48" xfId="0" applyFont="1" applyBorder="1"/>
    <xf numFmtId="0" fontId="14" fillId="0" borderId="53" xfId="0" applyFont="1" applyBorder="1"/>
    <xf numFmtId="0" fontId="14" fillId="0" borderId="55" xfId="0" applyFont="1" applyBorder="1"/>
    <xf numFmtId="0" fontId="14" fillId="0" borderId="67" xfId="0" applyFont="1" applyBorder="1"/>
    <xf numFmtId="0" fontId="14" fillId="0" borderId="68" xfId="0" applyFont="1" applyBorder="1"/>
    <xf numFmtId="0" fontId="19" fillId="4" borderId="0" xfId="0" applyFont="1" applyFill="1" applyBorder="1" applyAlignment="1">
      <alignment vertical="center" wrapText="1"/>
    </xf>
    <xf numFmtId="0" fontId="14" fillId="0" borderId="2" xfId="0" applyFont="1" applyBorder="1"/>
    <xf numFmtId="0" fontId="14" fillId="0" borderId="20" xfId="0" applyFont="1" applyBorder="1"/>
    <xf numFmtId="0" fontId="14" fillId="0" borderId="0" xfId="0" applyFont="1" applyBorder="1"/>
    <xf numFmtId="0" fontId="14" fillId="0" borderId="54" xfId="0" applyFont="1" applyBorder="1"/>
    <xf numFmtId="0" fontId="2" fillId="2" borderId="0" xfId="2" applyBorder="1"/>
    <xf numFmtId="0" fontId="2" fillId="2" borderId="50" xfId="2" applyBorder="1"/>
    <xf numFmtId="0" fontId="24" fillId="20" borderId="70" xfId="0" applyFont="1" applyFill="1" applyBorder="1"/>
    <xf numFmtId="0" fontId="55" fillId="4" borderId="0" xfId="0" applyFont="1" applyFill="1" applyBorder="1" applyAlignment="1">
      <alignment horizontal="left" vertical="center" wrapText="1"/>
    </xf>
    <xf numFmtId="0" fontId="64" fillId="4" borderId="0" xfId="0" applyFont="1" applyFill="1" applyBorder="1" applyAlignment="1">
      <alignment horizontal="left" vertical="center"/>
    </xf>
    <xf numFmtId="0" fontId="59" fillId="8" borderId="0" xfId="0" applyFont="1" applyFill="1" applyBorder="1" applyAlignment="1">
      <alignment horizontal="left" vertical="center" wrapText="1"/>
    </xf>
    <xf numFmtId="0" fontId="52" fillId="4" borderId="0" xfId="0" applyFont="1" applyFill="1" applyBorder="1" applyAlignment="1">
      <alignment horizontal="left" vertical="center"/>
    </xf>
    <xf numFmtId="0" fontId="59" fillId="4" borderId="0" xfId="0" applyFont="1" applyFill="1" applyBorder="1" applyAlignment="1">
      <alignment horizontal="left" vertical="center" wrapText="1"/>
    </xf>
    <xf numFmtId="0" fontId="59" fillId="4" borderId="0" xfId="0" applyFont="1" applyFill="1" applyBorder="1" applyAlignment="1">
      <alignment horizontal="left" vertical="center"/>
    </xf>
    <xf numFmtId="0" fontId="25" fillId="0" borderId="6" xfId="0" applyFont="1" applyBorder="1" applyAlignment="1" applyProtection="1">
      <alignment horizontal="center"/>
      <protection locked="0"/>
    </xf>
    <xf numFmtId="0" fontId="21" fillId="7" borderId="0" xfId="0" applyFont="1" applyFill="1" applyBorder="1" applyAlignment="1">
      <alignment horizontal="left"/>
    </xf>
    <xf numFmtId="0" fontId="21" fillId="0" borderId="0" xfId="0" applyFont="1" applyBorder="1" applyAlignment="1">
      <alignment horizontal="left"/>
    </xf>
    <xf numFmtId="0" fontId="54" fillId="4" borderId="0" xfId="0" applyFont="1" applyFill="1" applyBorder="1" applyAlignment="1">
      <alignment horizontal="center" vertical="center" wrapText="1"/>
    </xf>
    <xf numFmtId="0" fontId="51" fillId="4" borderId="0" xfId="0" applyFont="1" applyFill="1" applyBorder="1" applyAlignment="1"/>
    <xf numFmtId="0" fontId="59" fillId="8" borderId="10" xfId="0" applyFont="1" applyFill="1" applyBorder="1" applyAlignment="1">
      <alignment horizontal="left" vertical="center" wrapText="1"/>
    </xf>
    <xf numFmtId="0" fontId="60" fillId="8" borderId="58" xfId="0" applyFont="1" applyFill="1" applyBorder="1" applyAlignment="1">
      <alignment horizontal="left" vertical="center" wrapText="1"/>
    </xf>
    <xf numFmtId="0" fontId="59" fillId="8" borderId="59" xfId="0" applyFont="1" applyFill="1" applyBorder="1" applyAlignment="1">
      <alignment horizontal="left" vertical="center" wrapText="1"/>
    </xf>
    <xf numFmtId="0" fontId="60" fillId="8" borderId="5" xfId="0" applyFont="1" applyFill="1" applyBorder="1" applyAlignment="1">
      <alignment horizontal="left" vertical="center" wrapText="1"/>
    </xf>
    <xf numFmtId="0" fontId="59" fillId="8" borderId="3" xfId="0" applyFont="1" applyFill="1" applyBorder="1" applyAlignment="1">
      <alignment horizontal="left" vertical="center" wrapText="1"/>
    </xf>
    <xf numFmtId="0" fontId="61" fillId="8" borderId="58" xfId="0" applyFont="1" applyFill="1" applyBorder="1" applyAlignment="1">
      <alignment horizontal="left" vertical="center" wrapText="1"/>
    </xf>
    <xf numFmtId="0" fontId="59" fillId="0" borderId="72" xfId="0" applyFont="1" applyBorder="1" applyAlignment="1">
      <alignment horizontal="left" vertical="center" wrapText="1"/>
    </xf>
    <xf numFmtId="0" fontId="60" fillId="8" borderId="5" xfId="0" applyFont="1" applyFill="1" applyBorder="1" applyAlignment="1">
      <alignment horizontal="left" vertical="center"/>
    </xf>
    <xf numFmtId="0" fontId="59" fillId="0" borderId="73" xfId="0" applyFont="1" applyBorder="1" applyAlignment="1">
      <alignment horizontal="left" vertical="center" wrapText="1"/>
    </xf>
    <xf numFmtId="0" fontId="59" fillId="4" borderId="59" xfId="0" applyFont="1" applyFill="1" applyBorder="1" applyAlignment="1">
      <alignment horizontal="left" vertical="center" wrapText="1"/>
    </xf>
    <xf numFmtId="0" fontId="59" fillId="0" borderId="74" xfId="0" applyFont="1" applyBorder="1" applyAlignment="1">
      <alignment horizontal="left" vertical="center" wrapText="1"/>
    </xf>
    <xf numFmtId="0" fontId="61" fillId="8" borderId="5" xfId="0" applyFont="1" applyFill="1" applyBorder="1" applyAlignment="1">
      <alignment horizontal="left" vertical="center" wrapText="1"/>
    </xf>
    <xf numFmtId="0" fontId="64" fillId="4" borderId="58" xfId="0" applyFont="1" applyFill="1" applyBorder="1" applyAlignment="1">
      <alignment horizontal="left" vertical="center"/>
    </xf>
    <xf numFmtId="0" fontId="63" fillId="4" borderId="59" xfId="0" applyFont="1" applyFill="1" applyBorder="1" applyAlignment="1">
      <alignment horizontal="left" vertical="center"/>
    </xf>
    <xf numFmtId="0" fontId="64" fillId="4" borderId="5" xfId="0" applyFont="1" applyFill="1" applyBorder="1" applyAlignment="1">
      <alignment horizontal="left" vertical="center"/>
    </xf>
    <xf numFmtId="0" fontId="63" fillId="4" borderId="3" xfId="0" applyFont="1" applyFill="1" applyBorder="1" applyAlignment="1">
      <alignment horizontal="left" vertical="center"/>
    </xf>
    <xf numFmtId="0" fontId="60" fillId="8" borderId="12" xfId="0" applyFont="1" applyFill="1" applyBorder="1" applyAlignment="1">
      <alignment horizontal="left" vertical="center" wrapText="1"/>
    </xf>
    <xf numFmtId="0" fontId="59" fillId="8" borderId="10" xfId="0" applyNumberFormat="1" applyFont="1" applyFill="1" applyBorder="1" applyAlignment="1">
      <alignment horizontal="left" vertical="center" wrapText="1"/>
    </xf>
    <xf numFmtId="0" fontId="61" fillId="8" borderId="12" xfId="0" applyFont="1" applyFill="1" applyBorder="1" applyAlignment="1">
      <alignment horizontal="left" vertical="center" wrapText="1"/>
    </xf>
    <xf numFmtId="0" fontId="59" fillId="4" borderId="10" xfId="0" applyFont="1" applyFill="1" applyBorder="1" applyAlignment="1">
      <alignment horizontal="left" vertical="center" wrapText="1"/>
    </xf>
    <xf numFmtId="0" fontId="51" fillId="4" borderId="11" xfId="0" applyFont="1" applyFill="1" applyBorder="1"/>
    <xf numFmtId="0" fontId="52" fillId="4" borderId="11" xfId="0" applyFont="1" applyFill="1" applyBorder="1"/>
    <xf numFmtId="0" fontId="51" fillId="4" borderId="10" xfId="0" applyFont="1" applyFill="1" applyBorder="1" applyAlignment="1"/>
    <xf numFmtId="0" fontId="52" fillId="4" borderId="58" xfId="0" applyFont="1" applyFill="1" applyBorder="1"/>
    <xf numFmtId="0" fontId="51" fillId="4" borderId="59" xfId="0" applyFont="1" applyFill="1" applyBorder="1"/>
    <xf numFmtId="0" fontId="51" fillId="4" borderId="59" xfId="0" applyFont="1" applyFill="1" applyBorder="1" applyAlignment="1"/>
    <xf numFmtId="0" fontId="52" fillId="4" borderId="59" xfId="0" applyFont="1" applyFill="1" applyBorder="1"/>
    <xf numFmtId="0" fontId="59" fillId="5" borderId="0" xfId="0" applyFont="1" applyFill="1" applyBorder="1" applyAlignment="1">
      <alignment horizontal="left" vertical="center" wrapText="1"/>
    </xf>
    <xf numFmtId="0" fontId="57" fillId="5" borderId="0" xfId="0" applyFont="1" applyFill="1" applyBorder="1" applyAlignment="1">
      <alignment horizontal="left" vertical="center" wrapText="1"/>
    </xf>
    <xf numFmtId="0" fontId="61" fillId="5" borderId="0" xfId="0" applyFont="1" applyFill="1" applyBorder="1" applyAlignment="1">
      <alignment horizontal="left" vertical="center" wrapText="1"/>
    </xf>
    <xf numFmtId="0" fontId="52" fillId="4" borderId="0" xfId="0" applyFont="1" applyFill="1" applyBorder="1" applyAlignment="1">
      <alignment wrapText="1"/>
    </xf>
    <xf numFmtId="0" fontId="51" fillId="4" borderId="59" xfId="0" applyFont="1" applyFill="1" applyBorder="1" applyAlignment="1">
      <alignment wrapText="1"/>
    </xf>
    <xf numFmtId="0" fontId="51" fillId="4" borderId="0" xfId="0" applyFont="1" applyFill="1" applyBorder="1" applyAlignment="1">
      <alignment vertical="center"/>
    </xf>
    <xf numFmtId="0" fontId="58" fillId="8" borderId="0" xfId="0" applyFont="1" applyFill="1" applyBorder="1" applyAlignment="1">
      <alignment horizontal="center" vertical="top"/>
    </xf>
    <xf numFmtId="0" fontId="56" fillId="4" borderId="0" xfId="0" applyFont="1" applyFill="1" applyBorder="1" applyAlignment="1">
      <alignment vertical="center"/>
    </xf>
    <xf numFmtId="0" fontId="51" fillId="4" borderId="0" xfId="0" applyFont="1" applyFill="1" applyBorder="1" applyAlignment="1">
      <alignment horizontal="center" wrapText="1"/>
    </xf>
    <xf numFmtId="0" fontId="51" fillId="4" borderId="0" xfId="0" applyFont="1" applyFill="1" applyBorder="1" applyAlignment="1">
      <alignment horizontal="left" vertical="center"/>
    </xf>
    <xf numFmtId="0" fontId="51" fillId="4" borderId="0" xfId="0" applyFont="1" applyFill="1" applyBorder="1" applyAlignment="1">
      <alignment horizontal="left" vertical="center" wrapText="1"/>
    </xf>
    <xf numFmtId="0" fontId="65" fillId="4" borderId="0" xfId="0" applyFont="1" applyFill="1" applyBorder="1" applyAlignment="1">
      <alignment vertical="center"/>
    </xf>
    <xf numFmtId="0" fontId="65" fillId="4" borderId="0" xfId="0" applyFont="1" applyFill="1" applyBorder="1" applyAlignment="1">
      <alignment vertical="top"/>
    </xf>
    <xf numFmtId="0" fontId="54" fillId="4" borderId="59" xfId="0" applyFont="1" applyFill="1" applyBorder="1" applyAlignment="1">
      <alignment horizontal="center"/>
    </xf>
    <xf numFmtId="0" fontId="24" fillId="2" borderId="0" xfId="2" applyFont="1" applyBorder="1"/>
    <xf numFmtId="0" fontId="24" fillId="2" borderId="17" xfId="2" applyFont="1" applyBorder="1"/>
    <xf numFmtId="0" fontId="70" fillId="4" borderId="0" xfId="0" applyFont="1" applyFill="1" applyBorder="1" applyAlignment="1">
      <alignment horizontal="center" vertical="center"/>
    </xf>
    <xf numFmtId="0" fontId="14" fillId="0" borderId="0" xfId="0" applyFont="1" applyBorder="1" applyAlignment="1">
      <alignment horizontal="center" vertical="center"/>
    </xf>
    <xf numFmtId="0" fontId="14" fillId="0" borderId="0" xfId="0" applyFont="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14" fillId="0" borderId="0" xfId="0" applyFont="1" applyBorder="1" applyAlignment="1">
      <alignment vertical="center" wrapText="1"/>
    </xf>
    <xf numFmtId="0" fontId="71" fillId="0" borderId="0" xfId="0" applyFont="1" applyFill="1"/>
    <xf numFmtId="0" fontId="16" fillId="4" borderId="3" xfId="0" applyFont="1" applyFill="1" applyBorder="1" applyAlignment="1">
      <alignment horizontal="center" vertical="center"/>
    </xf>
    <xf numFmtId="0" fontId="72" fillId="0" borderId="19" xfId="0" applyFont="1" applyBorder="1" applyAlignment="1">
      <alignment horizontal="center"/>
    </xf>
    <xf numFmtId="0" fontId="72" fillId="0" borderId="17" xfId="0" applyFont="1" applyBorder="1" applyAlignment="1">
      <alignment horizontal="center"/>
    </xf>
    <xf numFmtId="0" fontId="16" fillId="4" borderId="6" xfId="0" applyFont="1" applyFill="1" applyBorder="1" applyAlignment="1">
      <alignment horizontal="center" vertical="center"/>
    </xf>
    <xf numFmtId="0" fontId="16" fillId="4" borderId="7" xfId="0" applyFont="1" applyFill="1" applyBorder="1" applyAlignment="1">
      <alignment horizontal="center" vertical="center"/>
    </xf>
    <xf numFmtId="0" fontId="29" fillId="8" borderId="7" xfId="0" applyFont="1" applyFill="1" applyBorder="1" applyAlignment="1">
      <alignment horizontal="center" vertical="center" wrapText="1"/>
    </xf>
    <xf numFmtId="0" fontId="29" fillId="8" borderId="6" xfId="0" applyFont="1" applyFill="1" applyBorder="1" applyAlignment="1">
      <alignment horizontal="center" vertical="center" wrapText="1"/>
    </xf>
    <xf numFmtId="0" fontId="29" fillId="8" borderId="6" xfId="0" applyFont="1" applyFill="1" applyBorder="1" applyAlignment="1">
      <alignment horizontal="center"/>
    </xf>
    <xf numFmtId="0" fontId="16" fillId="4" borderId="7" xfId="0" applyFont="1" applyFill="1" applyBorder="1" applyAlignment="1" applyProtection="1">
      <alignment horizontal="center"/>
      <protection locked="0"/>
    </xf>
    <xf numFmtId="0" fontId="39" fillId="0" borderId="9" xfId="0" applyFont="1" applyFill="1" applyBorder="1" applyAlignment="1" applyProtection="1">
      <protection locked="0"/>
    </xf>
    <xf numFmtId="0" fontId="39" fillId="0" borderId="6" xfId="0" applyFont="1" applyFill="1" applyBorder="1" applyAlignment="1" applyProtection="1">
      <protection locked="0"/>
    </xf>
    <xf numFmtId="0" fontId="39" fillId="11" borderId="6" xfId="0" applyFont="1" applyFill="1" applyBorder="1" applyAlignment="1"/>
    <xf numFmtId="0" fontId="16" fillId="4" borderId="61" xfId="0" applyFont="1" applyFill="1" applyBorder="1" applyAlignment="1">
      <alignment horizontal="center" vertical="center" wrapText="1"/>
    </xf>
    <xf numFmtId="0" fontId="39" fillId="7" borderId="2" xfId="0" applyFont="1" applyFill="1" applyBorder="1" applyAlignment="1">
      <alignment vertical="center"/>
    </xf>
    <xf numFmtId="0" fontId="39" fillId="4" borderId="0" xfId="0" applyFont="1" applyFill="1" applyBorder="1" applyAlignment="1">
      <alignment horizontal="center" vertical="center"/>
    </xf>
    <xf numFmtId="0" fontId="39" fillId="7" borderId="0" xfId="0" applyFont="1" applyFill="1" applyBorder="1" applyAlignment="1">
      <alignment vertical="center"/>
    </xf>
    <xf numFmtId="0" fontId="39" fillId="7" borderId="0" xfId="0" applyFont="1" applyFill="1" applyAlignment="1">
      <alignment vertical="center"/>
    </xf>
    <xf numFmtId="0" fontId="27" fillId="8" borderId="6" xfId="0" applyFont="1" applyFill="1" applyBorder="1" applyAlignment="1">
      <alignment horizontal="center" vertical="center"/>
    </xf>
    <xf numFmtId="0" fontId="0" fillId="0" borderId="0" xfId="0" applyNumberFormat="1"/>
    <xf numFmtId="0" fontId="25" fillId="0" borderId="6" xfId="0" applyFont="1" applyBorder="1" applyAlignment="1" applyProtection="1">
      <alignment horizontal="center"/>
      <protection locked="0"/>
    </xf>
    <xf numFmtId="0" fontId="21" fillId="0" borderId="6" xfId="0" applyFont="1" applyBorder="1" applyAlignment="1">
      <alignment horizontal="left"/>
    </xf>
    <xf numFmtId="0" fontId="16" fillId="11" borderId="6" xfId="0" applyFont="1" applyFill="1" applyBorder="1" applyAlignment="1">
      <alignment horizontal="center"/>
    </xf>
    <xf numFmtId="0" fontId="5" fillId="11" borderId="6" xfId="0" applyFont="1" applyFill="1" applyBorder="1" applyAlignment="1">
      <alignment horizontal="center"/>
    </xf>
    <xf numFmtId="0" fontId="28" fillId="0" borderId="9" xfId="0" applyFont="1" applyFill="1" applyBorder="1" applyAlignment="1" applyProtection="1">
      <alignment horizontal="center"/>
      <protection locked="0"/>
    </xf>
    <xf numFmtId="0" fontId="25" fillId="26" borderId="9" xfId="0" applyFont="1" applyFill="1" applyBorder="1" applyAlignment="1">
      <alignment horizontal="center"/>
    </xf>
    <xf numFmtId="0" fontId="28" fillId="0" borderId="6" xfId="0" applyFont="1" applyFill="1" applyBorder="1" applyAlignment="1" applyProtection="1">
      <alignment horizontal="center"/>
      <protection locked="0"/>
    </xf>
    <xf numFmtId="0" fontId="20" fillId="4" borderId="0" xfId="0" applyFont="1" applyFill="1" applyBorder="1" applyAlignment="1">
      <alignment horizontal="left"/>
    </xf>
    <xf numFmtId="0" fontId="54" fillId="4" borderId="0" xfId="0" applyFont="1" applyFill="1" applyBorder="1" applyAlignment="1">
      <alignment horizontal="center" vertical="center"/>
    </xf>
    <xf numFmtId="0" fontId="54" fillId="4" borderId="0" xfId="0" applyFont="1" applyFill="1" applyBorder="1" applyAlignment="1">
      <alignment horizontal="center" vertical="center" wrapText="1"/>
    </xf>
    <xf numFmtId="0" fontId="65" fillId="4" borderId="0" xfId="0" applyFont="1" applyFill="1" applyBorder="1" applyAlignment="1">
      <alignment horizontal="center" vertical="center"/>
    </xf>
    <xf numFmtId="0" fontId="54" fillId="4" borderId="0" xfId="0" applyFont="1" applyFill="1" applyBorder="1" applyAlignment="1">
      <alignment horizontal="left" vertical="center" wrapText="1"/>
    </xf>
    <xf numFmtId="0" fontId="52" fillId="4" borderId="59" xfId="0" applyFont="1" applyFill="1" applyBorder="1" applyAlignment="1">
      <alignment wrapText="1"/>
    </xf>
    <xf numFmtId="0" fontId="20" fillId="4" borderId="0" xfId="0" applyFont="1" applyFill="1" applyBorder="1" applyAlignment="1">
      <alignment horizontal="left"/>
    </xf>
    <xf numFmtId="0" fontId="14" fillId="17" borderId="14" xfId="0" applyFont="1" applyFill="1" applyBorder="1"/>
    <xf numFmtId="0" fontId="14" fillId="0" borderId="18" xfId="0" applyFont="1" applyBorder="1"/>
    <xf numFmtId="0" fontId="14" fillId="2" borderId="14" xfId="2" applyFont="1" applyBorder="1"/>
    <xf numFmtId="0" fontId="14" fillId="2" borderId="21" xfId="2" applyFont="1" applyBorder="1"/>
    <xf numFmtId="0" fontId="14" fillId="2" borderId="0" xfId="2" applyFont="1" applyBorder="1"/>
    <xf numFmtId="0" fontId="14" fillId="7" borderId="48" xfId="0" applyFont="1" applyFill="1" applyBorder="1"/>
    <xf numFmtId="0" fontId="14" fillId="20" borderId="70" xfId="0" applyFont="1" applyFill="1" applyBorder="1"/>
    <xf numFmtId="0" fontId="14" fillId="2" borderId="18" xfId="2" applyFont="1" applyBorder="1"/>
    <xf numFmtId="0" fontId="14" fillId="2" borderId="17" xfId="2" applyFont="1" applyBorder="1"/>
    <xf numFmtId="0" fontId="14" fillId="7" borderId="71" xfId="0" applyFont="1" applyFill="1" applyBorder="1"/>
    <xf numFmtId="0" fontId="14" fillId="0" borderId="69" xfId="0" applyFont="1" applyBorder="1"/>
    <xf numFmtId="0" fontId="14" fillId="7" borderId="70" xfId="0" applyFont="1" applyFill="1" applyBorder="1"/>
    <xf numFmtId="0" fontId="74" fillId="0" borderId="35" xfId="0" applyFont="1" applyBorder="1"/>
    <xf numFmtId="0" fontId="14" fillId="0" borderId="14" xfId="0" applyFont="1" applyBorder="1" applyAlignment="1">
      <alignment horizontal="center" vertical="center"/>
    </xf>
    <xf numFmtId="0" fontId="14" fillId="0" borderId="21"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xf numFmtId="0" fontId="14" fillId="0" borderId="17" xfId="0" applyFont="1" applyBorder="1" applyAlignment="1">
      <alignment horizontal="center" vertical="center"/>
    </xf>
    <xf numFmtId="0" fontId="14" fillId="0" borderId="16" xfId="0" applyFont="1" applyBorder="1" applyAlignment="1">
      <alignment horizontal="center" vertical="center"/>
    </xf>
    <xf numFmtId="0" fontId="14" fillId="0" borderId="2" xfId="0" applyFont="1" applyBorder="1" applyAlignment="1">
      <alignment horizontal="center" vertical="center"/>
    </xf>
    <xf numFmtId="0" fontId="14" fillId="0" borderId="19" xfId="0" applyFont="1" applyBorder="1" applyAlignment="1">
      <alignment horizontal="center" vertical="center"/>
    </xf>
    <xf numFmtId="0" fontId="74" fillId="0" borderId="27" xfId="0" applyFont="1" applyBorder="1"/>
    <xf numFmtId="0" fontId="74" fillId="0" borderId="0" xfId="0" applyFont="1" applyFill="1"/>
    <xf numFmtId="0" fontId="72" fillId="0" borderId="16" xfId="0" applyFont="1" applyBorder="1" applyAlignment="1">
      <alignment horizontal="center"/>
    </xf>
    <xf numFmtId="0" fontId="72" fillId="0" borderId="21" xfId="0" applyFont="1" applyBorder="1" applyAlignment="1">
      <alignment horizontal="center"/>
    </xf>
    <xf numFmtId="0" fontId="72" fillId="0" borderId="2" xfId="0" applyFont="1" applyBorder="1" applyAlignment="1">
      <alignment horizontal="center"/>
    </xf>
    <xf numFmtId="0" fontId="72" fillId="0" borderId="20" xfId="0" applyFont="1" applyBorder="1" applyAlignment="1">
      <alignment horizontal="center"/>
    </xf>
    <xf numFmtId="164" fontId="20" fillId="4" borderId="0" xfId="0" applyNumberFormat="1" applyFont="1" applyFill="1" applyBorder="1" applyAlignment="1"/>
    <xf numFmtId="0" fontId="49" fillId="4" borderId="0" xfId="0" applyFont="1" applyFill="1" applyBorder="1" applyAlignment="1"/>
    <xf numFmtId="0" fontId="49" fillId="4" borderId="59" xfId="0" applyFont="1" applyFill="1" applyBorder="1" applyAlignment="1"/>
    <xf numFmtId="0" fontId="25" fillId="0" borderId="6" xfId="0" applyFont="1" applyBorder="1"/>
    <xf numFmtId="0" fontId="25" fillId="0" borderId="6" xfId="0" applyFont="1" applyBorder="1" applyAlignment="1">
      <alignment horizontal="center"/>
    </xf>
    <xf numFmtId="0" fontId="0" fillId="4" borderId="0" xfId="0" applyFill="1"/>
    <xf numFmtId="0" fontId="75" fillId="31" borderId="0" xfId="0" applyFont="1" applyFill="1" applyAlignment="1">
      <alignment horizontal="center" vertical="center"/>
    </xf>
    <xf numFmtId="14" fontId="75" fillId="31" borderId="0" xfId="0" applyNumberFormat="1" applyFont="1" applyFill="1" applyAlignment="1">
      <alignment horizontal="center" vertical="center"/>
    </xf>
    <xf numFmtId="0" fontId="14" fillId="0" borderId="70" xfId="0" applyFont="1" applyBorder="1"/>
    <xf numFmtId="0" fontId="14" fillId="0" borderId="78" xfId="0" applyFont="1" applyBorder="1"/>
    <xf numFmtId="0" fontId="14" fillId="2" borderId="20" xfId="2" applyFont="1" applyBorder="1"/>
    <xf numFmtId="0" fontId="0" fillId="0" borderId="17" xfId="0" applyBorder="1"/>
    <xf numFmtId="0" fontId="14" fillId="0" borderId="76"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75" xfId="0" applyFont="1" applyBorder="1" applyAlignment="1">
      <alignment horizontal="center" vertical="center" wrapText="1"/>
    </xf>
    <xf numFmtId="0" fontId="14" fillId="31" borderId="25" xfId="0" applyFont="1" applyFill="1" applyBorder="1" applyAlignment="1">
      <alignment horizontal="center"/>
    </xf>
    <xf numFmtId="0" fontId="14" fillId="31" borderId="22" xfId="0" applyFont="1" applyFill="1" applyBorder="1" applyAlignment="1">
      <alignment horizontal="center"/>
    </xf>
    <xf numFmtId="0" fontId="14" fillId="0" borderId="27" xfId="0" applyFont="1" applyBorder="1" applyAlignment="1">
      <alignment horizontal="center" vertical="center" wrapText="1"/>
    </xf>
    <xf numFmtId="0" fontId="76" fillId="17" borderId="16" xfId="0" applyFont="1" applyFill="1" applyBorder="1"/>
    <xf numFmtId="0" fontId="76" fillId="17" borderId="14" xfId="0" applyFont="1" applyFill="1" applyBorder="1"/>
    <xf numFmtId="0" fontId="76" fillId="17" borderId="21" xfId="0" applyFont="1" applyFill="1" applyBorder="1"/>
    <xf numFmtId="0" fontId="76" fillId="0" borderId="0" xfId="0" applyFont="1"/>
    <xf numFmtId="0" fontId="76" fillId="0" borderId="19" xfId="0" applyFont="1" applyBorder="1" applyAlignment="1">
      <alignment vertical="center" wrapText="1"/>
    </xf>
    <xf numFmtId="0" fontId="76" fillId="0" borderId="18" xfId="0" applyFont="1" applyBorder="1" applyAlignment="1">
      <alignment vertical="center" wrapText="1"/>
    </xf>
    <xf numFmtId="2" fontId="76" fillId="0" borderId="18" xfId="0" applyNumberFormat="1" applyFont="1" applyBorder="1" applyAlignment="1">
      <alignment vertical="center" wrapText="1"/>
    </xf>
    <xf numFmtId="0" fontId="76" fillId="0" borderId="18" xfId="0" applyFont="1" applyBorder="1"/>
    <xf numFmtId="167" fontId="76" fillId="0" borderId="18" xfId="0" applyNumberFormat="1" applyFont="1" applyBorder="1" applyAlignment="1">
      <alignment vertical="center" wrapText="1"/>
    </xf>
    <xf numFmtId="166" fontId="76" fillId="0" borderId="18" xfId="0" applyNumberFormat="1" applyFont="1" applyBorder="1" applyAlignment="1">
      <alignment vertical="center" wrapText="1"/>
    </xf>
    <xf numFmtId="164" fontId="76" fillId="0" borderId="18" xfId="0" applyNumberFormat="1" applyFont="1" applyBorder="1" applyAlignment="1">
      <alignment vertical="center" wrapText="1"/>
    </xf>
    <xf numFmtId="165" fontId="77" fillId="8" borderId="24" xfId="0" applyNumberFormat="1" applyFont="1" applyFill="1" applyBorder="1" applyAlignment="1">
      <alignment vertical="center" wrapText="1"/>
    </xf>
    <xf numFmtId="165" fontId="77" fillId="8" borderId="33" xfId="0" applyNumberFormat="1" applyFont="1" applyFill="1" applyBorder="1" applyAlignment="1">
      <alignment vertical="center" wrapText="1"/>
    </xf>
    <xf numFmtId="165" fontId="77" fillId="8" borderId="32" xfId="0" applyNumberFormat="1" applyFont="1" applyFill="1" applyBorder="1" applyAlignment="1">
      <alignment vertical="center" wrapText="1"/>
    </xf>
    <xf numFmtId="0" fontId="76" fillId="0" borderId="0" xfId="0" applyFont="1" applyAlignment="1">
      <alignment wrapText="1"/>
    </xf>
    <xf numFmtId="0" fontId="78" fillId="32" borderId="16" xfId="0" applyFont="1" applyFill="1" applyBorder="1" applyAlignment="1">
      <alignment horizontal="center"/>
    </xf>
    <xf numFmtId="0" fontId="76" fillId="0" borderId="21" xfId="0" applyFont="1" applyBorder="1" applyAlignment="1">
      <alignment horizontal="center"/>
    </xf>
    <xf numFmtId="0" fontId="78" fillId="17" borderId="16" xfId="0" applyFont="1" applyFill="1" applyBorder="1" applyAlignment="1">
      <alignment horizontal="center"/>
    </xf>
    <xf numFmtId="14" fontId="76" fillId="0" borderId="50" xfId="0" applyNumberFormat="1" applyFont="1" applyBorder="1" applyAlignment="1">
      <alignment horizontal="center" vertical="center"/>
    </xf>
    <xf numFmtId="0" fontId="79" fillId="2" borderId="62" xfId="2" applyFont="1" applyFill="1" applyBorder="1"/>
    <xf numFmtId="0" fontId="79" fillId="28" borderId="51" xfId="0" applyFont="1" applyFill="1" applyBorder="1"/>
    <xf numFmtId="0" fontId="76" fillId="2" borderId="16" xfId="2" applyFont="1" applyBorder="1" applyAlignment="1">
      <alignment horizontal="center"/>
    </xf>
    <xf numFmtId="0" fontId="76" fillId="2" borderId="21" xfId="2" applyFont="1" applyBorder="1" applyAlignment="1">
      <alignment horizontal="center"/>
    </xf>
    <xf numFmtId="0" fontId="76" fillId="2" borderId="36" xfId="2" applyFont="1" applyBorder="1"/>
    <xf numFmtId="0" fontId="76" fillId="2" borderId="16" xfId="2" applyFont="1" applyBorder="1"/>
    <xf numFmtId="0" fontId="76" fillId="29" borderId="16" xfId="2" applyFont="1" applyFill="1" applyBorder="1"/>
    <xf numFmtId="0" fontId="76" fillId="29" borderId="14" xfId="2" applyFont="1" applyFill="1" applyBorder="1"/>
    <xf numFmtId="0" fontId="76" fillId="29" borderId="21" xfId="2" applyFont="1" applyFill="1" applyBorder="1"/>
    <xf numFmtId="0" fontId="76" fillId="2" borderId="14" xfId="2" applyFont="1" applyBorder="1"/>
    <xf numFmtId="0" fontId="76" fillId="2" borderId="21" xfId="2" applyFont="1" applyBorder="1"/>
    <xf numFmtId="0" fontId="78" fillId="31" borderId="25" xfId="2" applyFont="1" applyFill="1" applyBorder="1" applyAlignment="1">
      <alignment horizontal="center"/>
    </xf>
    <xf numFmtId="0" fontId="76" fillId="4" borderId="22" xfId="2" applyFont="1" applyFill="1" applyBorder="1" applyAlignment="1" applyProtection="1">
      <alignment horizontal="center" vertical="center"/>
      <protection locked="0" hidden="1"/>
    </xf>
    <xf numFmtId="0" fontId="76" fillId="0" borderId="52" xfId="0" applyFont="1" applyBorder="1"/>
    <xf numFmtId="0" fontId="76" fillId="0" borderId="48" xfId="0" applyFont="1" applyBorder="1"/>
    <xf numFmtId="0" fontId="76" fillId="0" borderId="53" xfId="0" applyFont="1" applyBorder="1"/>
    <xf numFmtId="0" fontId="76" fillId="0" borderId="2" xfId="0" applyFont="1" applyBorder="1"/>
    <xf numFmtId="0" fontId="76" fillId="0" borderId="20" xfId="0" applyFont="1" applyBorder="1"/>
    <xf numFmtId="0" fontId="76" fillId="0" borderId="35" xfId="0" applyFont="1" applyBorder="1" applyAlignment="1">
      <alignment horizontal="right"/>
    </xf>
    <xf numFmtId="0" fontId="76" fillId="0" borderId="16" xfId="0" applyFont="1" applyBorder="1"/>
    <xf numFmtId="0" fontId="76" fillId="0" borderId="14" xfId="0" applyFont="1" applyBorder="1"/>
    <xf numFmtId="0" fontId="76" fillId="0" borderId="14" xfId="0" applyFont="1" applyFill="1" applyBorder="1"/>
    <xf numFmtId="0" fontId="76" fillId="0" borderId="14" xfId="0" applyFont="1" applyBorder="1" applyAlignment="1">
      <alignment horizontal="left"/>
    </xf>
    <xf numFmtId="0" fontId="76" fillId="0" borderId="21" xfId="0" applyFont="1" applyBorder="1" applyAlignment="1">
      <alignment horizontal="left"/>
    </xf>
    <xf numFmtId="0" fontId="76" fillId="0" borderId="0" xfId="0" applyFont="1" applyBorder="1" applyAlignment="1">
      <alignment horizontal="center"/>
    </xf>
    <xf numFmtId="0" fontId="78" fillId="2" borderId="19" xfId="2" applyFont="1" applyBorder="1" applyAlignment="1">
      <alignment horizontal="center"/>
    </xf>
    <xf numFmtId="0" fontId="76" fillId="4" borderId="17" xfId="0" applyFont="1" applyFill="1" applyBorder="1" applyAlignment="1">
      <alignment horizontal="center"/>
    </xf>
    <xf numFmtId="0" fontId="76" fillId="0" borderId="0" xfId="0" applyFont="1" applyBorder="1"/>
    <xf numFmtId="0" fontId="78" fillId="17" borderId="30" xfId="0" applyFont="1" applyFill="1" applyBorder="1" applyAlignment="1">
      <alignment horizontal="center"/>
    </xf>
    <xf numFmtId="0" fontId="78" fillId="17" borderId="29" xfId="0" applyFont="1" applyFill="1" applyBorder="1" applyAlignment="1">
      <alignment horizontal="center"/>
    </xf>
    <xf numFmtId="0" fontId="78" fillId="17" borderId="28" xfId="0" applyFont="1" applyFill="1" applyBorder="1" applyAlignment="1">
      <alignment horizontal="center"/>
    </xf>
    <xf numFmtId="0" fontId="78" fillId="17" borderId="25" xfId="0" applyFont="1" applyFill="1" applyBorder="1" applyAlignment="1">
      <alignment horizontal="center"/>
    </xf>
    <xf numFmtId="0" fontId="78" fillId="17" borderId="23" xfId="0" applyFont="1" applyFill="1" applyBorder="1" applyAlignment="1">
      <alignment horizontal="center"/>
    </xf>
    <xf numFmtId="2" fontId="76" fillId="0" borderId="0" xfId="0" applyNumberFormat="1" applyFont="1" applyBorder="1"/>
    <xf numFmtId="0" fontId="78" fillId="0" borderId="16" xfId="0" applyFont="1" applyBorder="1" applyAlignment="1">
      <alignment horizontal="center" vertical="center"/>
    </xf>
    <xf numFmtId="0" fontId="78" fillId="0" borderId="21" xfId="0" applyFont="1" applyBorder="1" applyAlignment="1">
      <alignment horizontal="center" vertical="center"/>
    </xf>
    <xf numFmtId="0" fontId="76" fillId="0" borderId="2" xfId="0" applyFont="1" applyBorder="1" applyAlignment="1">
      <alignment horizontal="center"/>
    </xf>
    <xf numFmtId="0" fontId="76" fillId="0" borderId="0" xfId="0" applyFont="1" applyFill="1" applyBorder="1"/>
    <xf numFmtId="0" fontId="78" fillId="0" borderId="2" xfId="0" applyFont="1" applyBorder="1" applyAlignment="1">
      <alignment horizontal="center" vertical="center"/>
    </xf>
    <xf numFmtId="0" fontId="78" fillId="0" borderId="20" xfId="0" applyFont="1" applyBorder="1" applyAlignment="1">
      <alignment horizontal="center" vertical="center"/>
    </xf>
    <xf numFmtId="0" fontId="76" fillId="0" borderId="2" xfId="0" applyFont="1" applyFill="1" applyBorder="1"/>
    <xf numFmtId="0" fontId="76" fillId="0" borderId="19" xfId="0" applyFont="1" applyBorder="1"/>
    <xf numFmtId="0" fontId="76" fillId="0" borderId="17" xfId="0" applyFont="1" applyBorder="1"/>
    <xf numFmtId="0" fontId="76" fillId="0" borderId="35" xfId="0" applyFont="1" applyFill="1" applyBorder="1"/>
    <xf numFmtId="0" fontId="78" fillId="0" borderId="19" xfId="0" applyFont="1" applyBorder="1" applyAlignment="1">
      <alignment horizontal="center" vertical="center"/>
    </xf>
    <xf numFmtId="0" fontId="78" fillId="0" borderId="17" xfId="0" applyFont="1" applyBorder="1" applyAlignment="1">
      <alignment horizontal="center" vertical="center"/>
    </xf>
    <xf numFmtId="0" fontId="76" fillId="0" borderId="19" xfId="0" applyFont="1" applyBorder="1" applyAlignment="1">
      <alignment horizontal="center"/>
    </xf>
    <xf numFmtId="0" fontId="76" fillId="0" borderId="35" xfId="0" applyFont="1" applyBorder="1"/>
    <xf numFmtId="167" fontId="76" fillId="0" borderId="0" xfId="0" applyNumberFormat="1" applyFont="1" applyBorder="1"/>
    <xf numFmtId="0" fontId="76" fillId="0" borderId="2" xfId="0" applyFont="1" applyBorder="1" applyAlignment="1">
      <alignment horizontal="right"/>
    </xf>
    <xf numFmtId="0" fontId="76" fillId="0" borderId="0" xfId="0" applyFont="1" applyBorder="1" applyAlignment="1">
      <alignment horizontal="right"/>
    </xf>
    <xf numFmtId="0" fontId="76" fillId="0" borderId="0" xfId="0" applyFont="1" applyFill="1" applyBorder="1" applyAlignment="1">
      <alignment horizontal="right"/>
    </xf>
    <xf numFmtId="0" fontId="76" fillId="0" borderId="20" xfId="0" applyFont="1" applyBorder="1" applyAlignment="1">
      <alignment horizontal="right"/>
    </xf>
    <xf numFmtId="164" fontId="76" fillId="0" borderId="0" xfId="0" applyNumberFormat="1" applyFont="1" applyBorder="1" applyAlignment="1">
      <alignment horizontal="left"/>
    </xf>
    <xf numFmtId="0" fontId="78" fillId="0" borderId="14" xfId="0" applyFont="1" applyBorder="1" applyAlignment="1">
      <alignment horizontal="center" vertical="center"/>
    </xf>
    <xf numFmtId="0" fontId="76" fillId="0" borderId="36" xfId="0" applyFont="1" applyBorder="1"/>
    <xf numFmtId="0" fontId="76" fillId="0" borderId="27" xfId="0" applyFont="1" applyBorder="1" applyAlignment="1">
      <alignment horizontal="right"/>
    </xf>
    <xf numFmtId="0" fontId="76" fillId="0" borderId="20" xfId="0" applyFont="1" applyFill="1" applyBorder="1" applyAlignment="1">
      <alignment horizontal="right"/>
    </xf>
    <xf numFmtId="1" fontId="76" fillId="0" borderId="0" xfId="0" applyNumberFormat="1" applyFont="1" applyBorder="1" applyAlignment="1">
      <alignment horizontal="left"/>
    </xf>
    <xf numFmtId="0" fontId="78" fillId="0" borderId="0" xfId="0" applyFont="1" applyBorder="1" applyAlignment="1">
      <alignment horizontal="center" vertical="center"/>
    </xf>
    <xf numFmtId="165" fontId="76" fillId="0" borderId="0" xfId="0" applyNumberFormat="1" applyFont="1" applyBorder="1"/>
    <xf numFmtId="0" fontId="80" fillId="2" borderId="36" xfId="2" applyFont="1" applyBorder="1" applyAlignment="1">
      <alignment horizontal="center"/>
    </xf>
    <xf numFmtId="0" fontId="76" fillId="0" borderId="27" xfId="0" applyFont="1" applyBorder="1" applyAlignment="1">
      <alignment horizontal="center" vertical="center"/>
    </xf>
    <xf numFmtId="0" fontId="76" fillId="0" borderId="2" xfId="0" applyFont="1" applyFill="1" applyBorder="1" applyAlignment="1">
      <alignment horizontal="right"/>
    </xf>
    <xf numFmtId="0" fontId="76" fillId="0" borderId="18" xfId="0" applyFont="1" applyBorder="1" applyAlignment="1">
      <alignment horizontal="center"/>
    </xf>
    <xf numFmtId="3" fontId="76" fillId="0" borderId="52" xfId="0" applyNumberFormat="1" applyFont="1" applyBorder="1"/>
    <xf numFmtId="0" fontId="76" fillId="0" borderId="27" xfId="0" applyFont="1" applyBorder="1"/>
    <xf numFmtId="0" fontId="78" fillId="0" borderId="26" xfId="0" applyFont="1" applyBorder="1" applyAlignment="1">
      <alignment horizontal="center" vertical="center"/>
    </xf>
    <xf numFmtId="0" fontId="78" fillId="0" borderId="80" xfId="0" applyFont="1" applyBorder="1" applyAlignment="1">
      <alignment horizontal="center" vertical="center"/>
    </xf>
    <xf numFmtId="0" fontId="76" fillId="0" borderId="36" xfId="0" applyFont="1" applyFill="1" applyBorder="1" applyAlignment="1">
      <alignment horizontal="center" vertical="center"/>
    </xf>
    <xf numFmtId="0" fontId="76" fillId="0" borderId="16" xfId="0" applyFont="1" applyBorder="1" applyAlignment="1">
      <alignment horizontal="center" vertical="center" wrapText="1"/>
    </xf>
    <xf numFmtId="0" fontId="76" fillId="0" borderId="14" xfId="0" applyFont="1" applyBorder="1" applyAlignment="1">
      <alignment horizontal="center" vertical="center" wrapText="1"/>
    </xf>
    <xf numFmtId="0" fontId="76" fillId="0" borderId="21" xfId="0" applyFont="1" applyBorder="1" applyAlignment="1">
      <alignment horizontal="center" vertical="center" wrapText="1"/>
    </xf>
    <xf numFmtId="0" fontId="76" fillId="0" borderId="19" xfId="0" applyFont="1" applyBorder="1" applyAlignment="1">
      <alignment horizontal="right"/>
    </xf>
    <xf numFmtId="0" fontId="76" fillId="0" borderId="18" xfId="0" applyFont="1" applyBorder="1" applyAlignment="1">
      <alignment horizontal="right"/>
    </xf>
    <xf numFmtId="0" fontId="76" fillId="0" borderId="18" xfId="0" applyFont="1" applyFill="1" applyBorder="1" applyAlignment="1">
      <alignment horizontal="right"/>
    </xf>
    <xf numFmtId="0" fontId="76" fillId="0" borderId="17" xfId="0" applyFont="1" applyBorder="1" applyAlignment="1">
      <alignment horizontal="right"/>
    </xf>
    <xf numFmtId="0" fontId="76" fillId="0" borderId="19" xfId="0" applyFont="1" applyBorder="1" applyAlignment="1">
      <alignment horizontal="center" vertical="center" wrapText="1"/>
    </xf>
    <xf numFmtId="0" fontId="76" fillId="0" borderId="18" xfId="0" applyFont="1" applyBorder="1" applyAlignment="1">
      <alignment horizontal="center" vertical="center" wrapText="1"/>
    </xf>
    <xf numFmtId="0" fontId="76" fillId="0" borderId="17" xfId="0" applyFont="1" applyBorder="1" applyAlignment="1">
      <alignment horizontal="center" vertical="center" wrapText="1"/>
    </xf>
    <xf numFmtId="0" fontId="76" fillId="0" borderId="25" xfId="0" applyFont="1" applyBorder="1"/>
    <xf numFmtId="1" fontId="76" fillId="0" borderId="22" xfId="0" applyNumberFormat="1" applyFont="1" applyBorder="1" applyAlignment="1">
      <alignment horizontal="center" vertical="center"/>
    </xf>
    <xf numFmtId="0" fontId="76" fillId="17" borderId="15" xfId="0" applyFont="1" applyFill="1" applyBorder="1"/>
    <xf numFmtId="0" fontId="76" fillId="2" borderId="50" xfId="2" applyFont="1" applyBorder="1" applyAlignment="1">
      <alignment horizontal="center"/>
    </xf>
    <xf numFmtId="0" fontId="79" fillId="2" borderId="36" xfId="2" applyFont="1" applyBorder="1"/>
    <xf numFmtId="1" fontId="76" fillId="0" borderId="31" xfId="0" applyNumberFormat="1" applyFont="1" applyBorder="1"/>
    <xf numFmtId="0" fontId="78" fillId="2" borderId="14" xfId="2" applyFont="1" applyBorder="1"/>
    <xf numFmtId="0" fontId="78" fillId="2" borderId="21" xfId="2" applyFont="1" applyBorder="1"/>
    <xf numFmtId="0" fontId="81" fillId="2" borderId="36" xfId="2" applyFont="1" applyBorder="1" applyAlignment="1">
      <alignment horizontal="center"/>
    </xf>
    <xf numFmtId="0" fontId="76" fillId="0" borderId="0" xfId="0" applyFont="1" applyFill="1"/>
    <xf numFmtId="0" fontId="76" fillId="0" borderId="50" xfId="0" applyFont="1" applyBorder="1" applyAlignment="1">
      <alignment horizontal="center"/>
    </xf>
    <xf numFmtId="0" fontId="78" fillId="0" borderId="0" xfId="0" applyFont="1" applyAlignment="1">
      <alignment horizontal="center"/>
    </xf>
    <xf numFmtId="0" fontId="48" fillId="0" borderId="2" xfId="0" applyFont="1" applyFill="1" applyBorder="1"/>
    <xf numFmtId="2" fontId="82" fillId="0" borderId="20" xfId="0" applyNumberFormat="1" applyFont="1" applyFill="1" applyBorder="1" applyAlignment="1">
      <alignment horizontal="center" vertical="center"/>
    </xf>
    <xf numFmtId="0" fontId="81" fillId="0" borderId="27" xfId="0" applyFont="1" applyBorder="1" applyAlignment="1">
      <alignment horizontal="center"/>
    </xf>
    <xf numFmtId="0" fontId="83" fillId="0" borderId="0" xfId="3" applyFont="1" applyFill="1" applyBorder="1" applyAlignment="1">
      <alignment horizontal="center" vertical="center" wrapText="1"/>
    </xf>
    <xf numFmtId="0" fontId="78" fillId="0" borderId="0" xfId="0" applyFont="1" applyBorder="1" applyAlignment="1">
      <alignment horizontal="center" vertical="center" wrapText="1"/>
    </xf>
    <xf numFmtId="2" fontId="82" fillId="20" borderId="20" xfId="0" applyNumberFormat="1" applyFont="1" applyFill="1" applyBorder="1" applyAlignment="1">
      <alignment horizontal="center" vertical="center"/>
    </xf>
    <xf numFmtId="0" fontId="78" fillId="17" borderId="16" xfId="0" applyFont="1" applyFill="1" applyBorder="1" applyAlignment="1">
      <alignment horizontal="center" vertical="center"/>
    </xf>
    <xf numFmtId="0" fontId="78" fillId="0" borderId="16" xfId="0" applyFont="1" applyBorder="1" applyAlignment="1">
      <alignment horizontal="center" vertical="center" wrapText="1"/>
    </xf>
    <xf numFmtId="0" fontId="78" fillId="0" borderId="14" xfId="0" applyFont="1" applyBorder="1" applyAlignment="1">
      <alignment horizontal="center" vertical="center" wrapText="1"/>
    </xf>
    <xf numFmtId="2" fontId="76" fillId="0" borderId="0" xfId="0" applyNumberFormat="1" applyFont="1"/>
    <xf numFmtId="0" fontId="78" fillId="17" borderId="2" xfId="0" applyFont="1" applyFill="1" applyBorder="1" applyAlignment="1">
      <alignment horizontal="center" vertical="center"/>
    </xf>
    <xf numFmtId="0" fontId="78" fillId="0" borderId="2" xfId="0" applyFont="1" applyBorder="1" applyAlignment="1">
      <alignment horizontal="center" vertical="center" wrapText="1"/>
    </xf>
    <xf numFmtId="168" fontId="76" fillId="0" borderId="0" xfId="0" applyNumberFormat="1" applyFont="1"/>
    <xf numFmtId="2" fontId="48" fillId="0" borderId="20" xfId="0" applyNumberFormat="1" applyFont="1" applyFill="1" applyBorder="1" applyAlignment="1">
      <alignment horizontal="center"/>
    </xf>
    <xf numFmtId="0" fontId="84" fillId="0" borderId="25" xfId="0" applyFont="1" applyBorder="1" applyAlignment="1">
      <alignment horizontal="center"/>
    </xf>
    <xf numFmtId="0" fontId="84" fillId="0" borderId="22" xfId="0" applyFont="1" applyBorder="1" applyAlignment="1">
      <alignment horizontal="center"/>
    </xf>
    <xf numFmtId="0" fontId="78" fillId="0" borderId="20" xfId="0" applyFont="1" applyBorder="1" applyAlignment="1">
      <alignment horizontal="center" vertical="center" wrapText="1"/>
    </xf>
    <xf numFmtId="2" fontId="77" fillId="0" borderId="20" xfId="0" applyNumberFormat="1" applyFont="1" applyFill="1" applyBorder="1" applyAlignment="1"/>
    <xf numFmtId="0" fontId="78" fillId="17" borderId="19" xfId="0" applyFont="1" applyFill="1" applyBorder="1" applyAlignment="1">
      <alignment horizontal="center" vertical="center"/>
    </xf>
    <xf numFmtId="0" fontId="78" fillId="0" borderId="19" xfId="0" applyFont="1" applyBorder="1" applyAlignment="1">
      <alignment horizontal="center" vertical="center" wrapText="1"/>
    </xf>
    <xf numFmtId="0" fontId="78" fillId="0" borderId="18" xfId="0" applyFont="1" applyBorder="1" applyAlignment="1">
      <alignment horizontal="center" vertical="center" wrapText="1"/>
    </xf>
    <xf numFmtId="0" fontId="78" fillId="0" borderId="17" xfId="0" applyFont="1" applyBorder="1" applyAlignment="1">
      <alignment horizontal="center" vertical="center" wrapText="1"/>
    </xf>
    <xf numFmtId="0" fontId="76" fillId="0" borderId="63" xfId="0" applyFont="1" applyBorder="1"/>
    <xf numFmtId="0" fontId="76" fillId="0" borderId="54" xfId="0" applyFont="1" applyBorder="1"/>
    <xf numFmtId="0" fontId="76" fillId="0" borderId="55" xfId="0" applyFont="1" applyBorder="1"/>
    <xf numFmtId="0" fontId="78" fillId="0" borderId="19" xfId="0" applyFont="1" applyFill="1" applyBorder="1"/>
    <xf numFmtId="0" fontId="78" fillId="0" borderId="17" xfId="0" applyFont="1" applyFill="1" applyBorder="1" applyAlignment="1">
      <alignment horizontal="center"/>
    </xf>
    <xf numFmtId="0" fontId="76" fillId="2" borderId="2" xfId="2" applyFont="1" applyBorder="1"/>
    <xf numFmtId="0" fontId="76" fillId="2" borderId="0" xfId="2" applyFont="1" applyBorder="1"/>
    <xf numFmtId="0" fontId="76" fillId="2" borderId="0" xfId="2" applyFont="1" applyBorder="1" applyAlignment="1">
      <alignment horizontal="center"/>
    </xf>
    <xf numFmtId="0" fontId="76" fillId="0" borderId="66" xfId="0" applyFont="1" applyBorder="1"/>
    <xf numFmtId="0" fontId="76" fillId="0" borderId="67" xfId="0" applyFont="1" applyBorder="1"/>
    <xf numFmtId="0" fontId="76" fillId="0" borderId="77" xfId="0" applyFont="1" applyBorder="1"/>
    <xf numFmtId="0" fontId="76" fillId="0" borderId="70" xfId="0" applyFont="1" applyBorder="1"/>
    <xf numFmtId="0" fontId="78" fillId="17" borderId="16" xfId="0" applyFont="1" applyFill="1" applyBorder="1"/>
    <xf numFmtId="0" fontId="76" fillId="2" borderId="19" xfId="2" applyFont="1" applyBorder="1"/>
    <xf numFmtId="0" fontId="76" fillId="2" borderId="18" xfId="2" applyFont="1" applyBorder="1"/>
    <xf numFmtId="0" fontId="76" fillId="31" borderId="18" xfId="2" applyFont="1" applyFill="1" applyBorder="1"/>
    <xf numFmtId="0" fontId="76" fillId="0" borderId="79" xfId="0" applyFont="1" applyBorder="1"/>
    <xf numFmtId="0" fontId="76" fillId="0" borderId="69" xfId="0" applyFont="1" applyBorder="1"/>
    <xf numFmtId="0" fontId="76" fillId="17" borderId="36" xfId="0" applyFont="1" applyFill="1" applyBorder="1" applyAlignment="1">
      <alignment horizontal="center" vertical="center"/>
    </xf>
    <xf numFmtId="0" fontId="76" fillId="17" borderId="16" xfId="0" applyFont="1" applyFill="1" applyBorder="1" applyAlignment="1">
      <alignment horizontal="center" vertical="center"/>
    </xf>
    <xf numFmtId="0" fontId="76" fillId="17" borderId="14" xfId="0" applyFont="1" applyFill="1" applyBorder="1" applyAlignment="1">
      <alignment horizontal="center" vertical="center"/>
    </xf>
    <xf numFmtId="0" fontId="76" fillId="17" borderId="21" xfId="0" applyFont="1" applyFill="1" applyBorder="1" applyAlignment="1">
      <alignment horizontal="center" vertical="center"/>
    </xf>
    <xf numFmtId="0" fontId="76" fillId="17" borderId="16" xfId="0" applyFont="1" applyFill="1" applyBorder="1" applyAlignment="1">
      <alignment horizontal="center"/>
    </xf>
    <xf numFmtId="0" fontId="85" fillId="0" borderId="35" xfId="0" applyFont="1" applyBorder="1"/>
    <xf numFmtId="0" fontId="76" fillId="0" borderId="14" xfId="0" applyFont="1" applyBorder="1" applyAlignment="1">
      <alignment horizontal="center" vertical="center"/>
    </xf>
    <xf numFmtId="0" fontId="76" fillId="0" borderId="21" xfId="0" applyFont="1" applyBorder="1" applyAlignment="1">
      <alignment horizontal="center" vertical="center"/>
    </xf>
    <xf numFmtId="0" fontId="76" fillId="0" borderId="36" xfId="0" applyFont="1" applyBorder="1" applyAlignment="1">
      <alignment horizontal="center" vertical="center" wrapText="1"/>
    </xf>
    <xf numFmtId="0" fontId="76" fillId="0" borderId="0" xfId="0" applyFont="1" applyBorder="1" applyAlignment="1">
      <alignment horizontal="center" vertical="center"/>
    </xf>
    <xf numFmtId="0" fontId="76" fillId="0" borderId="20" xfId="0" applyFont="1" applyBorder="1" applyAlignment="1">
      <alignment horizontal="center" vertical="center"/>
    </xf>
    <xf numFmtId="0" fontId="76" fillId="0" borderId="35" xfId="0" applyFont="1" applyBorder="1" applyAlignment="1">
      <alignment horizontal="center" vertical="center" wrapText="1"/>
    </xf>
    <xf numFmtId="0" fontId="86" fillId="27" borderId="41" xfId="0" applyFont="1" applyFill="1" applyBorder="1" applyAlignment="1">
      <alignment horizontal="center" vertical="center"/>
    </xf>
    <xf numFmtId="0" fontId="86" fillId="13" borderId="41" xfId="0" applyFont="1" applyFill="1" applyBorder="1" applyAlignment="1">
      <alignment horizontal="center" vertical="center"/>
    </xf>
    <xf numFmtId="0" fontId="86" fillId="15" borderId="41" xfId="0" applyFont="1" applyFill="1" applyBorder="1" applyAlignment="1">
      <alignment horizontal="center" vertical="center"/>
    </xf>
    <xf numFmtId="0" fontId="86" fillId="12" borderId="41" xfId="0" applyFont="1" applyFill="1" applyBorder="1" applyAlignment="1">
      <alignment horizontal="center" vertical="center"/>
    </xf>
    <xf numFmtId="0" fontId="48" fillId="15" borderId="41" xfId="0" applyFont="1" applyFill="1" applyBorder="1" applyAlignment="1">
      <alignment horizontal="center" vertical="center"/>
    </xf>
    <xf numFmtId="0" fontId="48" fillId="14" borderId="41" xfId="0" applyFont="1" applyFill="1" applyBorder="1" applyAlignment="1">
      <alignment horizontal="center" vertical="center"/>
    </xf>
    <xf numFmtId="0" fontId="77" fillId="0" borderId="41" xfId="0" applyNumberFormat="1" applyFont="1" applyBorder="1" applyAlignment="1">
      <alignment horizontal="center" vertical="center"/>
    </xf>
    <xf numFmtId="165" fontId="77" fillId="0" borderId="41" xfId="0" applyNumberFormat="1" applyFont="1" applyBorder="1" applyAlignment="1">
      <alignment horizontal="center" vertical="center"/>
    </xf>
    <xf numFmtId="0" fontId="77" fillId="4" borderId="41" xfId="0" applyNumberFormat="1" applyFont="1" applyFill="1" applyBorder="1" applyAlignment="1">
      <alignment horizontal="center" vertical="center"/>
    </xf>
    <xf numFmtId="1" fontId="77" fillId="0" borderId="41" xfId="0" applyNumberFormat="1" applyFont="1" applyBorder="1" applyAlignment="1">
      <alignment horizontal="center" vertical="center"/>
    </xf>
    <xf numFmtId="2" fontId="77" fillId="0" borderId="41" xfId="0" applyNumberFormat="1" applyFont="1" applyBorder="1" applyAlignment="1">
      <alignment horizontal="center" vertical="center"/>
    </xf>
    <xf numFmtId="49" fontId="77" fillId="0" borderId="41" xfId="0" applyNumberFormat="1" applyFont="1" applyBorder="1" applyAlignment="1">
      <alignment horizontal="center" vertical="center"/>
    </xf>
    <xf numFmtId="0" fontId="77" fillId="0" borderId="41" xfId="0" applyNumberFormat="1" applyFont="1" applyBorder="1" applyAlignment="1">
      <alignment horizontal="center" vertical="center" wrapText="1"/>
    </xf>
    <xf numFmtId="0" fontId="77" fillId="0" borderId="0" xfId="0" applyNumberFormat="1" applyFont="1" applyAlignment="1">
      <alignment vertical="center"/>
    </xf>
    <xf numFmtId="0" fontId="77" fillId="0" borderId="0" xfId="0" applyNumberFormat="1" applyFont="1" applyAlignment="1">
      <alignment vertical="center" wrapText="1"/>
    </xf>
    <xf numFmtId="0" fontId="77" fillId="0" borderId="0" xfId="0" applyFont="1"/>
    <xf numFmtId="0" fontId="77" fillId="0" borderId="0" xfId="0" applyFont="1" applyAlignment="1">
      <alignment vertical="center"/>
    </xf>
    <xf numFmtId="0" fontId="77" fillId="0" borderId="16" xfId="0" applyNumberFormat="1" applyFont="1" applyBorder="1" applyAlignment="1">
      <alignment vertical="center"/>
    </xf>
    <xf numFmtId="0" fontId="77" fillId="0" borderId="21" xfId="0" applyNumberFormat="1" applyFont="1" applyBorder="1" applyAlignment="1">
      <alignment vertical="center"/>
    </xf>
    <xf numFmtId="0" fontId="77" fillId="0" borderId="14" xfId="0" applyNumberFormat="1" applyFont="1" applyBorder="1" applyAlignment="1">
      <alignment vertical="center"/>
    </xf>
    <xf numFmtId="0" fontId="77" fillId="0" borderId="2" xfId="0" applyNumberFormat="1" applyFont="1" applyBorder="1" applyAlignment="1">
      <alignment vertical="center"/>
    </xf>
    <xf numFmtId="0" fontId="77" fillId="0" borderId="20" xfId="0" applyNumberFormat="1" applyFont="1" applyBorder="1" applyAlignment="1">
      <alignment vertical="center"/>
    </xf>
    <xf numFmtId="0" fontId="77" fillId="0" borderId="0" xfId="0" applyNumberFormat="1" applyFont="1" applyBorder="1" applyAlignment="1">
      <alignment vertical="center"/>
    </xf>
    <xf numFmtId="0" fontId="77" fillId="0" borderId="20" xfId="0" applyFont="1" applyBorder="1" applyAlignment="1">
      <alignment vertical="center"/>
    </xf>
    <xf numFmtId="49" fontId="77" fillId="0" borderId="0" xfId="0" applyNumberFormat="1" applyFont="1" applyAlignment="1">
      <alignment vertical="center"/>
    </xf>
    <xf numFmtId="49" fontId="77" fillId="0" borderId="2" xfId="0" applyNumberFormat="1" applyFont="1" applyBorder="1" applyAlignment="1">
      <alignment vertical="center"/>
    </xf>
    <xf numFmtId="49" fontId="77" fillId="0" borderId="0" xfId="0" applyNumberFormat="1" applyFont="1" applyBorder="1" applyAlignment="1">
      <alignment vertical="center"/>
    </xf>
    <xf numFmtId="49" fontId="77" fillId="0" borderId="20" xfId="0" applyNumberFormat="1" applyFont="1" applyBorder="1" applyAlignment="1">
      <alignment vertical="center"/>
    </xf>
    <xf numFmtId="0" fontId="77" fillId="0" borderId="2" xfId="0" applyFont="1" applyBorder="1" applyAlignment="1">
      <alignment vertical="center"/>
    </xf>
    <xf numFmtId="0" fontId="77" fillId="0" borderId="19" xfId="0" applyFont="1" applyBorder="1" applyAlignment="1">
      <alignment vertical="center"/>
    </xf>
    <xf numFmtId="0" fontId="77" fillId="0" borderId="17" xfId="0" applyNumberFormat="1" applyFont="1" applyBorder="1" applyAlignment="1">
      <alignment vertical="center"/>
    </xf>
    <xf numFmtId="0" fontId="77" fillId="0" borderId="19" xfId="0" applyNumberFormat="1" applyFont="1" applyBorder="1" applyAlignment="1">
      <alignment vertical="center"/>
    </xf>
    <xf numFmtId="0" fontId="77" fillId="0" borderId="18" xfId="0" applyNumberFormat="1" applyFont="1" applyBorder="1" applyAlignment="1">
      <alignment vertical="center"/>
    </xf>
    <xf numFmtId="0" fontId="38" fillId="4" borderId="42" xfId="0" applyFont="1" applyFill="1" applyBorder="1" applyAlignment="1" applyProtection="1">
      <alignment horizontal="center" vertical="center"/>
    </xf>
    <xf numFmtId="0" fontId="38" fillId="4" borderId="0" xfId="0" applyFont="1" applyFill="1" applyBorder="1" applyAlignment="1" applyProtection="1">
      <alignment horizontal="center" vertical="center"/>
    </xf>
    <xf numFmtId="0" fontId="38" fillId="4" borderId="43" xfId="0" applyFont="1" applyFill="1" applyBorder="1" applyAlignment="1" applyProtection="1">
      <alignment horizontal="center" vertical="center"/>
    </xf>
    <xf numFmtId="0" fontId="37" fillId="4" borderId="39" xfId="0" applyFont="1" applyFill="1" applyBorder="1" applyAlignment="1" applyProtection="1">
      <alignment horizontal="center" vertical="center" wrapText="1"/>
    </xf>
    <xf numFmtId="0" fontId="37" fillId="4" borderId="38" xfId="0" applyFont="1" applyFill="1" applyBorder="1" applyAlignment="1" applyProtection="1">
      <alignment horizontal="center" vertical="center" wrapText="1"/>
    </xf>
    <xf numFmtId="0" fontId="37" fillId="4" borderId="37" xfId="0" applyFont="1" applyFill="1" applyBorder="1" applyAlignment="1" applyProtection="1">
      <alignment horizontal="center" vertical="center" wrapText="1"/>
    </xf>
    <xf numFmtId="0" fontId="4" fillId="4" borderId="0" xfId="0" applyFont="1" applyFill="1" applyBorder="1" applyAlignment="1">
      <alignment horizontal="left" wrapText="1"/>
    </xf>
    <xf numFmtId="0" fontId="3" fillId="4" borderId="0" xfId="0" applyFont="1" applyFill="1" applyBorder="1" applyAlignment="1">
      <alignment horizontal="center" wrapText="1"/>
    </xf>
    <xf numFmtId="0" fontId="8" fillId="4" borderId="0" xfId="0" applyFont="1" applyFill="1" applyBorder="1" applyAlignment="1">
      <alignment horizontal="center"/>
    </xf>
    <xf numFmtId="0" fontId="13" fillId="5" borderId="0" xfId="0" applyFont="1" applyFill="1" applyAlignment="1">
      <alignment wrapText="1"/>
    </xf>
    <xf numFmtId="0" fontId="11" fillId="5" borderId="0" xfId="3" applyFont="1" applyFill="1" applyAlignment="1" applyProtection="1">
      <alignment horizontal="left"/>
    </xf>
    <xf numFmtId="0" fontId="21" fillId="7" borderId="0" xfId="0" applyFont="1" applyFill="1" applyAlignment="1">
      <alignment horizontal="center"/>
    </xf>
    <xf numFmtId="0" fontId="16" fillId="4" borderId="11" xfId="0" applyFont="1" applyFill="1" applyBorder="1" applyAlignment="1">
      <alignment horizontal="center"/>
    </xf>
    <xf numFmtId="0" fontId="15" fillId="4" borderId="0" xfId="0" applyFont="1" applyFill="1" applyBorder="1" applyAlignment="1">
      <alignment horizontal="center" vertical="center"/>
    </xf>
    <xf numFmtId="0" fontId="25" fillId="0" borderId="12" xfId="0" applyFont="1" applyBorder="1" applyAlignment="1" applyProtection="1">
      <alignment horizontal="center"/>
      <protection locked="0"/>
    </xf>
    <xf numFmtId="0" fontId="25" fillId="0" borderId="11" xfId="0" applyFont="1" applyBorder="1" applyAlignment="1" applyProtection="1">
      <alignment horizontal="center"/>
      <protection locked="0"/>
    </xf>
    <xf numFmtId="0" fontId="25" fillId="0" borderId="10" xfId="0" applyFont="1" applyBorder="1" applyAlignment="1" applyProtection="1">
      <alignment horizontal="center"/>
      <protection locked="0"/>
    </xf>
    <xf numFmtId="0" fontId="44" fillId="9" borderId="6" xfId="0" applyFont="1" applyFill="1" applyBorder="1" applyAlignment="1">
      <alignment horizontal="center"/>
    </xf>
    <xf numFmtId="1" fontId="25" fillId="0" borderId="9" xfId="0" applyNumberFormat="1" applyFont="1" applyBorder="1" applyAlignment="1" applyProtection="1">
      <alignment horizontal="center"/>
      <protection locked="0"/>
    </xf>
    <xf numFmtId="1" fontId="25" fillId="0" borderId="8" xfId="0" applyNumberFormat="1" applyFont="1" applyBorder="1" applyAlignment="1" applyProtection="1">
      <alignment horizontal="center"/>
      <protection locked="0"/>
    </xf>
    <xf numFmtId="1" fontId="25" fillId="0" borderId="7" xfId="0" applyNumberFormat="1" applyFont="1" applyBorder="1" applyAlignment="1" applyProtection="1">
      <alignment horizontal="center"/>
      <protection locked="0"/>
    </xf>
    <xf numFmtId="0" fontId="25" fillId="0" borderId="6" xfId="0" applyFont="1" applyBorder="1" applyAlignment="1" applyProtection="1">
      <alignment horizontal="center"/>
      <protection locked="0"/>
    </xf>
    <xf numFmtId="0" fontId="25" fillId="0" borderId="9" xfId="0" applyFont="1" applyBorder="1" applyAlignment="1" applyProtection="1">
      <alignment horizontal="center"/>
      <protection locked="0"/>
    </xf>
    <xf numFmtId="0" fontId="25" fillId="0" borderId="8" xfId="0" applyFont="1" applyBorder="1" applyAlignment="1" applyProtection="1">
      <alignment horizontal="center"/>
      <protection locked="0"/>
    </xf>
    <xf numFmtId="0" fontId="25" fillId="0" borderId="7" xfId="0" applyFont="1" applyBorder="1" applyAlignment="1" applyProtection="1">
      <alignment horizontal="center"/>
      <protection locked="0"/>
    </xf>
    <xf numFmtId="0" fontId="21" fillId="0" borderId="6" xfId="0" applyFont="1" applyBorder="1" applyAlignment="1">
      <alignment horizontal="center"/>
    </xf>
    <xf numFmtId="0" fontId="21" fillId="0" borderId="6" xfId="0" applyFont="1" applyBorder="1" applyAlignment="1">
      <alignment horizontal="left" vertical="center" wrapText="1"/>
    </xf>
    <xf numFmtId="0" fontId="21" fillId="0" borderId="6" xfId="0" applyFont="1" applyBorder="1" applyAlignment="1" applyProtection="1">
      <alignment horizontal="left" vertical="center" wrapText="1"/>
    </xf>
    <xf numFmtId="0" fontId="25" fillId="0" borderId="9" xfId="0" applyFont="1" applyBorder="1" applyAlignment="1" applyProtection="1">
      <alignment horizontal="left"/>
    </xf>
    <xf numFmtId="0" fontId="25" fillId="0" borderId="8" xfId="0" applyFont="1" applyBorder="1" applyAlignment="1" applyProtection="1">
      <alignment horizontal="left"/>
    </xf>
    <xf numFmtId="0" fontId="25" fillId="0" borderId="7" xfId="0" applyFont="1" applyBorder="1" applyAlignment="1" applyProtection="1">
      <alignment horizontal="left"/>
    </xf>
    <xf numFmtId="0" fontId="25" fillId="30" borderId="12" xfId="0" applyFont="1" applyFill="1" applyBorder="1" applyAlignment="1" applyProtection="1">
      <alignment horizontal="center"/>
    </xf>
    <xf numFmtId="0" fontId="25" fillId="30" borderId="11" xfId="0" applyFont="1" applyFill="1" applyBorder="1" applyAlignment="1" applyProtection="1">
      <alignment horizontal="center"/>
    </xf>
    <xf numFmtId="0" fontId="25" fillId="30" borderId="10" xfId="0" applyFont="1" applyFill="1" applyBorder="1" applyAlignment="1" applyProtection="1">
      <alignment horizontal="center"/>
    </xf>
    <xf numFmtId="0" fontId="25" fillId="30" borderId="5" xfId="0" applyFont="1" applyFill="1" applyBorder="1" applyAlignment="1" applyProtection="1">
      <alignment horizontal="center"/>
    </xf>
    <xf numFmtId="0" fontId="25" fillId="30" borderId="4" xfId="0" applyFont="1" applyFill="1" applyBorder="1" applyAlignment="1" applyProtection="1">
      <alignment horizontal="center"/>
    </xf>
    <xf numFmtId="0" fontId="25" fillId="30" borderId="3" xfId="0" applyFont="1" applyFill="1" applyBorder="1" applyAlignment="1" applyProtection="1">
      <alignment horizontal="center"/>
    </xf>
    <xf numFmtId="0" fontId="25" fillId="0" borderId="12" xfId="0" applyFont="1" applyBorder="1" applyAlignment="1" applyProtection="1">
      <alignment horizontal="left"/>
    </xf>
    <xf numFmtId="0" fontId="25" fillId="0" borderId="10" xfId="0" applyFont="1" applyBorder="1" applyAlignment="1" applyProtection="1">
      <alignment horizontal="left"/>
    </xf>
    <xf numFmtId="0" fontId="25" fillId="0" borderId="13" xfId="0" applyFont="1" applyBorder="1" applyAlignment="1" applyProtection="1">
      <alignment horizontal="center"/>
      <protection locked="0"/>
    </xf>
    <xf numFmtId="0" fontId="25" fillId="0" borderId="6" xfId="0" applyFont="1" applyBorder="1" applyAlignment="1">
      <alignment horizontal="center"/>
    </xf>
    <xf numFmtId="0" fontId="42" fillId="8" borderId="0" xfId="0" applyFont="1" applyFill="1" applyBorder="1" applyAlignment="1" applyProtection="1">
      <alignment horizontal="center"/>
      <protection locked="0"/>
    </xf>
    <xf numFmtId="0" fontId="42" fillId="8" borderId="4" xfId="0" applyFont="1" applyFill="1" applyBorder="1" applyAlignment="1">
      <alignment horizontal="center" vertical="top"/>
    </xf>
    <xf numFmtId="164" fontId="25" fillId="0" borderId="9" xfId="0" applyNumberFormat="1" applyFont="1" applyBorder="1" applyAlignment="1" applyProtection="1">
      <alignment horizontal="center"/>
      <protection locked="0"/>
    </xf>
    <xf numFmtId="164" fontId="25" fillId="0" borderId="8" xfId="0" applyNumberFormat="1" applyFont="1" applyBorder="1" applyAlignment="1" applyProtection="1">
      <alignment horizontal="center"/>
      <protection locked="0"/>
    </xf>
    <xf numFmtId="164" fontId="25" fillId="0" borderId="7" xfId="0" applyNumberFormat="1" applyFont="1" applyBorder="1" applyAlignment="1" applyProtection="1">
      <alignment horizontal="center"/>
      <protection locked="0"/>
    </xf>
    <xf numFmtId="0" fontId="47" fillId="0" borderId="6" xfId="3" applyFont="1" applyBorder="1" applyAlignment="1" applyProtection="1">
      <alignment horizontal="center"/>
      <protection locked="0"/>
    </xf>
    <xf numFmtId="0" fontId="46" fillId="0" borderId="6" xfId="3" applyFont="1" applyBorder="1" applyAlignment="1">
      <alignment horizontal="center"/>
    </xf>
    <xf numFmtId="0" fontId="25" fillId="0" borderId="9" xfId="0" applyFont="1" applyBorder="1" applyAlignment="1">
      <alignment horizontal="left"/>
    </xf>
    <xf numFmtId="0" fontId="25" fillId="0" borderId="7" xfId="0" applyFont="1" applyBorder="1" applyAlignment="1">
      <alignment horizontal="left"/>
    </xf>
    <xf numFmtId="0" fontId="21" fillId="0" borderId="9" xfId="0" applyFont="1" applyBorder="1" applyAlignment="1">
      <alignment horizontal="center"/>
    </xf>
    <xf numFmtId="0" fontId="21" fillId="0" borderId="8" xfId="0" applyFont="1" applyBorder="1" applyAlignment="1">
      <alignment horizontal="center"/>
    </xf>
    <xf numFmtId="0" fontId="21" fillId="0" borderId="7" xfId="0" applyFont="1" applyBorder="1" applyAlignment="1">
      <alignment horizontal="center"/>
    </xf>
    <xf numFmtId="0" fontId="46" fillId="0" borderId="9" xfId="3" applyFont="1" applyBorder="1" applyAlignment="1">
      <alignment horizontal="center"/>
    </xf>
    <xf numFmtId="0" fontId="46" fillId="0" borderId="8" xfId="3" applyFont="1" applyBorder="1" applyAlignment="1">
      <alignment horizontal="center"/>
    </xf>
    <xf numFmtId="0" fontId="46" fillId="0" borderId="7" xfId="3" applyFont="1" applyBorder="1" applyAlignment="1">
      <alignment horizontal="center"/>
    </xf>
    <xf numFmtId="0" fontId="25" fillId="11" borderId="9" xfId="0" applyFont="1" applyFill="1" applyBorder="1" applyAlignment="1" applyProtection="1">
      <alignment horizontal="center"/>
    </xf>
    <xf numFmtId="0" fontId="25" fillId="11" borderId="8" xfId="0" applyFont="1" applyFill="1" applyBorder="1" applyAlignment="1" applyProtection="1">
      <alignment horizontal="center"/>
    </xf>
    <xf numFmtId="0" fontId="25" fillId="11" borderId="7" xfId="0" applyFont="1" applyFill="1" applyBorder="1" applyAlignment="1" applyProtection="1">
      <alignment horizontal="center"/>
    </xf>
    <xf numFmtId="0" fontId="10" fillId="0" borderId="9" xfId="3" applyBorder="1" applyAlignment="1" applyProtection="1">
      <alignment horizontal="center"/>
      <protection locked="0"/>
    </xf>
    <xf numFmtId="165" fontId="25" fillId="0" borderId="12" xfId="0" applyNumberFormat="1" applyFont="1" applyBorder="1" applyAlignment="1" applyProtection="1">
      <alignment horizontal="center"/>
      <protection locked="0"/>
    </xf>
    <xf numFmtId="165" fontId="25" fillId="0" borderId="11" xfId="0" applyNumberFormat="1" applyFont="1" applyBorder="1" applyAlignment="1" applyProtection="1">
      <alignment horizontal="center"/>
      <protection locked="0"/>
    </xf>
    <xf numFmtId="165" fontId="25" fillId="0" borderId="10" xfId="0" applyNumberFormat="1" applyFont="1" applyBorder="1" applyAlignment="1" applyProtection="1">
      <alignment horizontal="center"/>
      <protection locked="0"/>
    </xf>
    <xf numFmtId="166" fontId="25" fillId="0" borderId="9" xfId="0" applyNumberFormat="1" applyFont="1" applyBorder="1" applyAlignment="1" applyProtection="1">
      <alignment horizontal="center"/>
      <protection locked="0"/>
    </xf>
    <xf numFmtId="166" fontId="25" fillId="0" borderId="8" xfId="0" applyNumberFormat="1" applyFont="1" applyBorder="1" applyAlignment="1" applyProtection="1">
      <alignment horizontal="center"/>
      <protection locked="0"/>
    </xf>
    <xf numFmtId="166" fontId="25" fillId="0" borderId="7" xfId="0" applyNumberFormat="1" applyFont="1" applyBorder="1" applyAlignment="1" applyProtection="1">
      <alignment horizontal="center"/>
      <protection locked="0"/>
    </xf>
    <xf numFmtId="0" fontId="25" fillId="0" borderId="6" xfId="0" applyFont="1" applyBorder="1" applyAlignment="1" applyProtection="1">
      <alignment horizontal="left"/>
    </xf>
    <xf numFmtId="0" fontId="28" fillId="0" borderId="9" xfId="0" applyFont="1" applyFill="1" applyBorder="1" applyAlignment="1" applyProtection="1">
      <alignment horizontal="left"/>
    </xf>
    <xf numFmtId="0" fontId="28" fillId="0" borderId="7" xfId="0" applyFont="1" applyFill="1" applyBorder="1" applyAlignment="1" applyProtection="1">
      <alignment horizontal="left"/>
    </xf>
    <xf numFmtId="0" fontId="28" fillId="0" borderId="12" xfId="0" applyFont="1" applyFill="1" applyBorder="1" applyAlignment="1" applyProtection="1">
      <alignment horizontal="left"/>
    </xf>
    <xf numFmtId="0" fontId="28" fillId="0" borderId="10" xfId="0" applyFont="1" applyFill="1" applyBorder="1" applyAlignment="1" applyProtection="1">
      <alignment horizontal="left"/>
    </xf>
    <xf numFmtId="0" fontId="21" fillId="0" borderId="9" xfId="0" applyFont="1" applyBorder="1" applyAlignment="1">
      <alignment horizontal="left"/>
    </xf>
    <xf numFmtId="0" fontId="21" fillId="0" borderId="7" xfId="0" applyFont="1" applyBorder="1" applyAlignment="1">
      <alignment horizontal="left"/>
    </xf>
    <xf numFmtId="0" fontId="10" fillId="0" borderId="8" xfId="3" applyBorder="1" applyAlignment="1" applyProtection="1">
      <alignment horizontal="center"/>
      <protection locked="0"/>
    </xf>
    <xf numFmtId="0" fontId="10" fillId="0" borderId="7" xfId="3" applyBorder="1" applyAlignment="1" applyProtection="1">
      <alignment horizontal="center"/>
      <protection locked="0"/>
    </xf>
    <xf numFmtId="165" fontId="25" fillId="0" borderId="9" xfId="0" applyNumberFormat="1" applyFont="1" applyBorder="1" applyAlignment="1" applyProtection="1">
      <alignment horizontal="center"/>
      <protection locked="0"/>
    </xf>
    <xf numFmtId="165" fontId="25" fillId="0" borderId="8" xfId="0" applyNumberFormat="1" applyFont="1" applyBorder="1" applyAlignment="1" applyProtection="1">
      <alignment horizontal="center"/>
      <protection locked="0"/>
    </xf>
    <xf numFmtId="165" fontId="25" fillId="0" borderId="7" xfId="0" applyNumberFormat="1" applyFont="1" applyBorder="1" applyAlignment="1" applyProtection="1">
      <alignment horizontal="center"/>
      <protection locked="0"/>
    </xf>
    <xf numFmtId="0" fontId="21" fillId="7" borderId="0" xfId="0" applyFont="1" applyFill="1" applyBorder="1" applyAlignment="1">
      <alignment horizontal="center"/>
    </xf>
    <xf numFmtId="0" fontId="21" fillId="7" borderId="0" xfId="0" applyFont="1" applyFill="1" applyBorder="1" applyAlignment="1">
      <alignment horizontal="center" vertical="center" wrapText="1"/>
    </xf>
    <xf numFmtId="0" fontId="21" fillId="7" borderId="0" xfId="0" applyFont="1" applyFill="1" applyBorder="1" applyAlignment="1">
      <alignment horizontal="left" vertical="center" wrapText="1"/>
    </xf>
    <xf numFmtId="0" fontId="21" fillId="7" borderId="0" xfId="0" applyFont="1" applyFill="1" applyBorder="1" applyAlignment="1">
      <alignment horizontal="left"/>
    </xf>
    <xf numFmtId="0" fontId="42" fillId="8" borderId="0" xfId="0" applyFont="1" applyFill="1" applyBorder="1" applyAlignment="1">
      <alignment horizontal="center" vertical="top"/>
    </xf>
    <xf numFmtId="0" fontId="21" fillId="7" borderId="0" xfId="0" applyFont="1" applyFill="1" applyBorder="1" applyAlignment="1">
      <alignment horizontal="left" vertical="center"/>
    </xf>
    <xf numFmtId="3" fontId="25" fillId="0" borderId="6" xfId="0" applyNumberFormat="1" applyFont="1" applyBorder="1" applyAlignment="1" applyProtection="1">
      <alignment horizontal="center"/>
      <protection locked="0"/>
    </xf>
    <xf numFmtId="0" fontId="21" fillId="11" borderId="0" xfId="0" applyFont="1" applyFill="1" applyBorder="1" applyAlignment="1">
      <alignment horizontal="center"/>
    </xf>
    <xf numFmtId="0" fontId="18" fillId="8" borderId="0" xfId="0" applyFont="1" applyFill="1" applyBorder="1" applyAlignment="1">
      <alignment horizontal="center" vertical="center"/>
    </xf>
    <xf numFmtId="0" fontId="25" fillId="11" borderId="6" xfId="0" applyFont="1" applyFill="1" applyBorder="1" applyAlignment="1" applyProtection="1">
      <alignment horizontal="center"/>
    </xf>
    <xf numFmtId="0" fontId="17" fillId="4" borderId="0" xfId="0" applyFont="1" applyFill="1" applyBorder="1" applyAlignment="1">
      <alignment horizontal="center"/>
    </xf>
    <xf numFmtId="164" fontId="25" fillId="0" borderId="6" xfId="0" applyNumberFormat="1" applyFont="1" applyBorder="1" applyAlignment="1" applyProtection="1">
      <alignment horizontal="left"/>
      <protection locked="0"/>
    </xf>
    <xf numFmtId="0" fontId="47" fillId="0" borderId="6" xfId="3" applyFont="1" applyBorder="1" applyAlignment="1" applyProtection="1">
      <alignment horizontal="left"/>
      <protection locked="0"/>
    </xf>
    <xf numFmtId="0" fontId="44" fillId="9" borderId="6" xfId="0" applyFont="1" applyFill="1" applyBorder="1" applyAlignment="1">
      <alignment horizontal="left"/>
    </xf>
    <xf numFmtId="0" fontId="21" fillId="0" borderId="6" xfId="0" applyFont="1" applyBorder="1" applyAlignment="1">
      <alignment horizontal="center" wrapText="1"/>
    </xf>
    <xf numFmtId="0" fontId="16" fillId="11" borderId="6" xfId="0" applyFont="1" applyFill="1" applyBorder="1" applyAlignment="1">
      <alignment horizontal="center" vertical="center"/>
    </xf>
    <xf numFmtId="0" fontId="28" fillId="4" borderId="6" xfId="0" applyFont="1" applyFill="1" applyBorder="1" applyAlignment="1" applyProtection="1">
      <alignment horizontal="center"/>
      <protection locked="0"/>
    </xf>
    <xf numFmtId="0" fontId="16" fillId="22" borderId="9" xfId="0" applyFont="1" applyFill="1" applyBorder="1" applyAlignment="1" applyProtection="1">
      <alignment horizontal="center"/>
      <protection locked="0"/>
    </xf>
    <xf numFmtId="0" fontId="16" fillId="22" borderId="7" xfId="0" applyFont="1" applyFill="1" applyBorder="1" applyAlignment="1" applyProtection="1">
      <alignment horizontal="center"/>
      <protection locked="0"/>
    </xf>
    <xf numFmtId="0" fontId="5" fillId="4" borderId="9" xfId="0" applyFont="1" applyFill="1" applyBorder="1" applyAlignment="1" applyProtection="1">
      <alignment horizontal="center"/>
    </xf>
    <xf numFmtId="0" fontId="5" fillId="4" borderId="7" xfId="0" applyFont="1" applyFill="1" applyBorder="1" applyAlignment="1" applyProtection="1">
      <alignment horizontal="center"/>
    </xf>
    <xf numFmtId="0" fontId="27" fillId="8" borderId="9" xfId="0" applyFont="1" applyFill="1" applyBorder="1" applyAlignment="1">
      <alignment horizontal="center" vertical="center"/>
    </xf>
    <xf numFmtId="0" fontId="27" fillId="8" borderId="8" xfId="0" applyFont="1" applyFill="1" applyBorder="1" applyAlignment="1">
      <alignment horizontal="center" vertical="center"/>
    </xf>
    <xf numFmtId="0" fontId="16" fillId="7" borderId="6" xfId="0" applyFont="1" applyFill="1" applyBorder="1" applyAlignment="1" applyProtection="1">
      <alignment horizontal="center"/>
      <protection locked="0"/>
    </xf>
    <xf numFmtId="0" fontId="27" fillId="8" borderId="6" xfId="0" applyFont="1" applyFill="1" applyBorder="1" applyAlignment="1" applyProtection="1">
      <alignment horizontal="center" vertical="center"/>
    </xf>
    <xf numFmtId="0" fontId="5" fillId="4" borderId="6" xfId="0" applyFont="1" applyFill="1" applyBorder="1" applyAlignment="1">
      <alignment horizontal="center" vertical="center" wrapText="1"/>
    </xf>
    <xf numFmtId="0" fontId="39" fillId="4" borderId="9" xfId="0" applyFont="1" applyFill="1" applyBorder="1" applyAlignment="1" applyProtection="1">
      <alignment horizontal="center"/>
      <protection locked="0"/>
    </xf>
    <xf numFmtId="0" fontId="39" fillId="4" borderId="8" xfId="0" applyFont="1" applyFill="1" applyBorder="1" applyAlignment="1" applyProtection="1">
      <alignment horizontal="center"/>
      <protection locked="0"/>
    </xf>
    <xf numFmtId="0" fontId="39" fillId="4" borderId="7" xfId="0" applyFont="1" applyFill="1" applyBorder="1" applyAlignment="1" applyProtection="1">
      <alignment horizontal="center"/>
      <protection locked="0"/>
    </xf>
    <xf numFmtId="0" fontId="40" fillId="4" borderId="9" xfId="0" applyFont="1" applyFill="1" applyBorder="1" applyAlignment="1">
      <alignment horizontal="center"/>
    </xf>
    <xf numFmtId="0" fontId="40" fillId="4" borderId="8" xfId="0" applyFont="1" applyFill="1" applyBorder="1" applyAlignment="1">
      <alignment horizontal="center"/>
    </xf>
    <xf numFmtId="0" fontId="40" fillId="4" borderId="7" xfId="0" applyFont="1" applyFill="1" applyBorder="1" applyAlignment="1">
      <alignment horizontal="center"/>
    </xf>
    <xf numFmtId="0" fontId="5" fillId="7" borderId="9" xfId="0" applyFont="1" applyFill="1" applyBorder="1" applyAlignment="1">
      <alignment horizontal="center" vertical="center"/>
    </xf>
    <xf numFmtId="0" fontId="5" fillId="7" borderId="7" xfId="0" applyFont="1" applyFill="1" applyBorder="1" applyAlignment="1">
      <alignment horizontal="center" vertical="center"/>
    </xf>
    <xf numFmtId="0" fontId="16" fillId="7" borderId="9" xfId="0" applyFont="1" applyFill="1" applyBorder="1" applyAlignment="1" applyProtection="1">
      <alignment horizontal="center"/>
      <protection locked="0"/>
    </xf>
    <xf numFmtId="0" fontId="16" fillId="7" borderId="7" xfId="0" applyFont="1" applyFill="1" applyBorder="1" applyAlignment="1" applyProtection="1">
      <alignment horizontal="center"/>
      <protection locked="0"/>
    </xf>
    <xf numFmtId="0" fontId="5" fillId="7" borderId="6" xfId="0" applyFont="1" applyFill="1" applyBorder="1" applyAlignment="1">
      <alignment horizontal="center" vertical="center"/>
    </xf>
    <xf numFmtId="0" fontId="5" fillId="4" borderId="6" xfId="0" applyFont="1" applyFill="1" applyBorder="1" applyAlignment="1">
      <alignment horizontal="center" vertical="center"/>
    </xf>
    <xf numFmtId="0" fontId="5" fillId="7" borderId="6" xfId="0" applyFont="1" applyFill="1" applyBorder="1" applyAlignment="1">
      <alignment horizontal="left" vertical="center"/>
    </xf>
    <xf numFmtId="0" fontId="5" fillId="4" borderId="6" xfId="0" applyFont="1" applyFill="1" applyBorder="1" applyAlignment="1" applyProtection="1">
      <alignment horizontal="center" vertical="center" wrapText="1"/>
    </xf>
    <xf numFmtId="0" fontId="27" fillId="8" borderId="6" xfId="0" applyFont="1" applyFill="1" applyBorder="1" applyAlignment="1">
      <alignment horizontal="center" vertical="center" wrapText="1"/>
    </xf>
    <xf numFmtId="0" fontId="16" fillId="4" borderId="12" xfId="0" applyFont="1" applyFill="1" applyBorder="1" applyAlignment="1">
      <alignment horizontal="center" vertical="center"/>
    </xf>
    <xf numFmtId="0" fontId="16" fillId="4" borderId="11" xfId="0" applyFont="1" applyFill="1" applyBorder="1" applyAlignment="1">
      <alignment horizontal="center" vertical="center"/>
    </xf>
    <xf numFmtId="0" fontId="16" fillId="4" borderId="10" xfId="0" applyFont="1" applyFill="1" applyBorder="1" applyAlignment="1">
      <alignment horizontal="center" vertical="center"/>
    </xf>
    <xf numFmtId="0" fontId="16" fillId="4" borderId="58" xfId="0" applyFont="1" applyFill="1" applyBorder="1" applyAlignment="1">
      <alignment horizontal="center" vertical="center"/>
    </xf>
    <xf numFmtId="0" fontId="16" fillId="4" borderId="0" xfId="0" applyFont="1" applyFill="1" applyBorder="1" applyAlignment="1">
      <alignment horizontal="center" vertical="center"/>
    </xf>
    <xf numFmtId="0" fontId="16" fillId="4" borderId="59" xfId="0" applyFont="1" applyFill="1" applyBorder="1" applyAlignment="1">
      <alignment horizontal="center" vertical="center"/>
    </xf>
    <xf numFmtId="0" fontId="16" fillId="4" borderId="5" xfId="0" applyFont="1" applyFill="1" applyBorder="1" applyAlignment="1">
      <alignment horizontal="center" vertical="center"/>
    </xf>
    <xf numFmtId="0" fontId="16" fillId="4" borderId="4" xfId="0" applyFont="1" applyFill="1" applyBorder="1" applyAlignment="1">
      <alignment horizontal="center" vertical="center"/>
    </xf>
    <xf numFmtId="0" fontId="16" fillId="4" borderId="3" xfId="0" applyFont="1" applyFill="1" applyBorder="1" applyAlignment="1">
      <alignment horizontal="center" vertical="center"/>
    </xf>
    <xf numFmtId="0" fontId="41" fillId="4" borderId="6" xfId="0" applyFont="1" applyFill="1" applyBorder="1" applyAlignment="1">
      <alignment horizontal="center" vertical="center"/>
    </xf>
    <xf numFmtId="0" fontId="22" fillId="4" borderId="58" xfId="0" applyFont="1" applyFill="1" applyBorder="1" applyAlignment="1">
      <alignment horizontal="left"/>
    </xf>
    <xf numFmtId="0" fontId="22" fillId="4" borderId="0" xfId="0" applyFont="1" applyFill="1" applyBorder="1" applyAlignment="1">
      <alignment horizontal="left"/>
    </xf>
    <xf numFmtId="0" fontId="22" fillId="4" borderId="59" xfId="0" applyFont="1" applyFill="1" applyBorder="1" applyAlignment="1">
      <alignment horizontal="left"/>
    </xf>
    <xf numFmtId="0" fontId="16" fillId="4" borderId="58" xfId="0" applyFont="1" applyFill="1" applyBorder="1" applyAlignment="1">
      <alignment horizontal="center" wrapText="1"/>
    </xf>
    <xf numFmtId="0" fontId="16" fillId="4" borderId="0" xfId="0" applyFont="1" applyFill="1" applyBorder="1" applyAlignment="1">
      <alignment horizontal="center" wrapText="1"/>
    </xf>
    <xf numFmtId="0" fontId="16" fillId="4" borderId="59" xfId="0" applyFont="1" applyFill="1" applyBorder="1" applyAlignment="1">
      <alignment horizontal="center" wrapText="1"/>
    </xf>
    <xf numFmtId="0" fontId="21" fillId="4" borderId="58" xfId="0" applyFont="1" applyFill="1" applyBorder="1" applyAlignment="1">
      <alignment horizontal="left" vertical="center" wrapText="1"/>
    </xf>
    <xf numFmtId="0" fontId="21" fillId="4" borderId="0" xfId="0" applyFont="1" applyFill="1" applyBorder="1" applyAlignment="1">
      <alignment horizontal="left" vertical="center" wrapText="1"/>
    </xf>
    <xf numFmtId="0" fontId="21" fillId="4" borderId="59" xfId="0" applyFont="1" applyFill="1" applyBorder="1" applyAlignment="1">
      <alignment horizontal="left" vertical="center" wrapText="1"/>
    </xf>
    <xf numFmtId="0" fontId="27" fillId="8" borderId="7" xfId="0" applyFont="1" applyFill="1" applyBorder="1" applyAlignment="1">
      <alignment horizontal="center" vertical="center"/>
    </xf>
    <xf numFmtId="0" fontId="16" fillId="4" borderId="6" xfId="0" applyFont="1" applyFill="1" applyBorder="1" applyAlignment="1" applyProtection="1">
      <alignment horizontal="center"/>
      <protection locked="0"/>
    </xf>
    <xf numFmtId="0" fontId="16" fillId="4" borderId="9" xfId="0" applyFont="1" applyFill="1" applyBorder="1" applyAlignment="1" applyProtection="1">
      <alignment horizontal="center"/>
      <protection locked="0"/>
    </xf>
    <xf numFmtId="0" fontId="41" fillId="4" borderId="0" xfId="0" applyFont="1" applyFill="1" applyBorder="1" applyAlignment="1">
      <alignment horizontal="center" vertical="center"/>
    </xf>
    <xf numFmtId="0" fontId="41" fillId="4" borderId="59" xfId="0" applyFont="1" applyFill="1" applyBorder="1" applyAlignment="1">
      <alignment horizontal="center" vertical="center"/>
    </xf>
    <xf numFmtId="0" fontId="41" fillId="4" borderId="4" xfId="0" applyFont="1" applyFill="1" applyBorder="1" applyAlignment="1">
      <alignment horizontal="center" vertical="center"/>
    </xf>
    <xf numFmtId="0" fontId="41" fillId="4" borderId="3" xfId="0" applyFont="1" applyFill="1" applyBorder="1" applyAlignment="1">
      <alignment horizontal="center" vertical="center"/>
    </xf>
    <xf numFmtId="0" fontId="16" fillId="4" borderId="9" xfId="0" applyFont="1" applyFill="1" applyBorder="1" applyAlignment="1" applyProtection="1">
      <alignment horizontal="center" vertical="center"/>
      <protection locked="0"/>
    </xf>
    <xf numFmtId="0" fontId="16" fillId="4" borderId="7" xfId="0" applyFont="1" applyFill="1" applyBorder="1" applyAlignment="1" applyProtection="1">
      <alignment horizontal="center" vertical="center"/>
      <protection locked="0"/>
    </xf>
    <xf numFmtId="0" fontId="16" fillId="4" borderId="58" xfId="0" applyFont="1" applyFill="1" applyBorder="1" applyAlignment="1">
      <alignment horizontal="center"/>
    </xf>
    <xf numFmtId="0" fontId="16" fillId="4" borderId="0" xfId="0" applyFont="1" applyFill="1" applyBorder="1" applyAlignment="1">
      <alignment horizontal="center"/>
    </xf>
    <xf numFmtId="0" fontId="16" fillId="4" borderId="59" xfId="0" applyFont="1" applyFill="1" applyBorder="1" applyAlignment="1">
      <alignment horizontal="center"/>
    </xf>
    <xf numFmtId="0" fontId="21" fillId="4" borderId="58" xfId="0" applyFont="1" applyFill="1" applyBorder="1" applyAlignment="1">
      <alignment horizontal="center" vertical="center" wrapText="1"/>
    </xf>
    <xf numFmtId="0" fontId="21" fillId="4" borderId="0" xfId="0" applyFont="1" applyFill="1" applyBorder="1" applyAlignment="1">
      <alignment horizontal="center" vertical="center" wrapText="1"/>
    </xf>
    <xf numFmtId="0" fontId="21" fillId="4" borderId="59" xfId="0" applyFont="1" applyFill="1" applyBorder="1" applyAlignment="1">
      <alignment horizontal="center" vertical="center" wrapText="1"/>
    </xf>
    <xf numFmtId="0" fontId="23" fillId="9" borderId="58" xfId="0" applyFont="1" applyFill="1" applyBorder="1" applyAlignment="1">
      <alignment horizontal="center"/>
    </xf>
    <xf numFmtId="0" fontId="23" fillId="9" borderId="0" xfId="0" applyFont="1" applyFill="1" applyBorder="1" applyAlignment="1">
      <alignment horizontal="center"/>
    </xf>
    <xf numFmtId="0" fontId="23" fillId="9" borderId="59" xfId="0" applyFont="1" applyFill="1" applyBorder="1" applyAlignment="1">
      <alignment horizontal="center"/>
    </xf>
    <xf numFmtId="0" fontId="23" fillId="9" borderId="12" xfId="0" applyFont="1" applyFill="1" applyBorder="1" applyAlignment="1">
      <alignment horizontal="center"/>
    </xf>
    <xf numFmtId="0" fontId="23" fillId="9" borderId="11" xfId="0" applyFont="1" applyFill="1" applyBorder="1" applyAlignment="1">
      <alignment horizontal="center"/>
    </xf>
    <xf numFmtId="0" fontId="23" fillId="9" borderId="10" xfId="0" applyFont="1" applyFill="1" applyBorder="1" applyAlignment="1">
      <alignment horizontal="center"/>
    </xf>
    <xf numFmtId="0" fontId="23" fillId="9" borderId="9" xfId="0" applyFont="1" applyFill="1" applyBorder="1" applyAlignment="1">
      <alignment horizontal="center"/>
    </xf>
    <xf numFmtId="0" fontId="23" fillId="9" borderId="8" xfId="0" applyFont="1" applyFill="1" applyBorder="1" applyAlignment="1">
      <alignment horizontal="center"/>
    </xf>
    <xf numFmtId="0" fontId="23" fillId="9" borderId="7" xfId="0" applyFont="1" applyFill="1" applyBorder="1" applyAlignment="1">
      <alignment horizontal="center"/>
    </xf>
    <xf numFmtId="0" fontId="33" fillId="19" borderId="6" xfId="0" applyFont="1" applyFill="1" applyBorder="1" applyAlignment="1" applyProtection="1">
      <alignment horizontal="center" vertical="center"/>
      <protection hidden="1"/>
    </xf>
    <xf numFmtId="0" fontId="25" fillId="18" borderId="6" xfId="0" applyFont="1" applyFill="1" applyBorder="1" applyAlignment="1" applyProtection="1">
      <alignment horizontal="center" vertical="center" wrapText="1"/>
      <protection hidden="1"/>
    </xf>
    <xf numFmtId="0" fontId="25" fillId="19" borderId="6" xfId="0" applyFont="1" applyFill="1" applyBorder="1" applyAlignment="1" applyProtection="1">
      <alignment horizontal="center" vertical="center" wrapText="1"/>
      <protection hidden="1"/>
    </xf>
    <xf numFmtId="0" fontId="25" fillId="18" borderId="6" xfId="0" applyFont="1" applyFill="1" applyBorder="1" applyAlignment="1" applyProtection="1">
      <alignment horizontal="center" vertical="center"/>
      <protection hidden="1"/>
    </xf>
    <xf numFmtId="0" fontId="25" fillId="19" borderId="6" xfId="0" applyFont="1" applyFill="1" applyBorder="1" applyAlignment="1" applyProtection="1">
      <alignment horizontal="center" vertical="center"/>
      <protection hidden="1"/>
    </xf>
    <xf numFmtId="0" fontId="31" fillId="18" borderId="6" xfId="0" applyFont="1" applyFill="1" applyBorder="1" applyAlignment="1" applyProtection="1">
      <alignment horizontal="center" vertical="center"/>
      <protection hidden="1"/>
    </xf>
    <xf numFmtId="0" fontId="68" fillId="4" borderId="11" xfId="0" applyFont="1" applyFill="1" applyBorder="1" applyAlignment="1">
      <alignment horizontal="center" vertical="center" wrapText="1"/>
    </xf>
    <xf numFmtId="0" fontId="68" fillId="4" borderId="4" xfId="0" applyFont="1" applyFill="1" applyBorder="1" applyAlignment="1">
      <alignment horizontal="center" vertical="center" wrapText="1"/>
    </xf>
    <xf numFmtId="0" fontId="33" fillId="18" borderId="6" xfId="0" applyFont="1" applyFill="1" applyBorder="1" applyAlignment="1" applyProtection="1">
      <alignment horizontal="center" vertical="center"/>
      <protection hidden="1"/>
    </xf>
    <xf numFmtId="0" fontId="16" fillId="11" borderId="6" xfId="0" applyFont="1" applyFill="1" applyBorder="1" applyAlignment="1">
      <alignment horizontal="center"/>
    </xf>
    <xf numFmtId="0" fontId="39" fillId="7" borderId="6" xfId="0" applyFont="1" applyFill="1" applyBorder="1" applyAlignment="1" applyProtection="1">
      <alignment horizontal="center" vertical="center" wrapText="1"/>
      <protection locked="0"/>
    </xf>
    <xf numFmtId="0" fontId="39" fillId="7" borderId="6" xfId="0" applyFont="1" applyFill="1" applyBorder="1" applyAlignment="1" applyProtection="1">
      <alignment horizontal="center" vertical="center"/>
      <protection locked="0"/>
    </xf>
    <xf numFmtId="0" fontId="29" fillId="8" borderId="8" xfId="0" applyFont="1" applyFill="1" applyBorder="1" applyAlignment="1">
      <alignment horizontal="center" vertical="center"/>
    </xf>
    <xf numFmtId="0" fontId="29" fillId="8" borderId="34" xfId="0" applyFont="1" applyFill="1" applyBorder="1" applyAlignment="1">
      <alignment horizontal="center" vertical="center"/>
    </xf>
    <xf numFmtId="0" fontId="16" fillId="4" borderId="61" xfId="0" applyFont="1" applyFill="1" applyBorder="1" applyAlignment="1">
      <alignment horizontal="center" vertical="center"/>
    </xf>
    <xf numFmtId="0" fontId="5" fillId="4" borderId="12" xfId="0" applyFont="1" applyFill="1" applyBorder="1" applyAlignment="1" applyProtection="1">
      <alignment horizontal="center" vertical="center" wrapText="1"/>
    </xf>
    <xf numFmtId="0" fontId="5" fillId="4" borderId="10" xfId="0" applyFont="1" applyFill="1" applyBorder="1" applyAlignment="1" applyProtection="1">
      <alignment horizontal="center" vertical="center" wrapText="1"/>
    </xf>
    <xf numFmtId="0" fontId="5" fillId="4" borderId="5" xfId="0" applyFont="1" applyFill="1" applyBorder="1" applyAlignment="1" applyProtection="1">
      <alignment horizontal="center" vertical="center" wrapText="1"/>
    </xf>
    <xf numFmtId="0" fontId="5" fillId="4" borderId="3" xfId="0" applyFont="1" applyFill="1" applyBorder="1" applyAlignment="1" applyProtection="1">
      <alignment horizontal="center" vertical="center" wrapText="1"/>
    </xf>
    <xf numFmtId="0" fontId="5" fillId="11" borderId="6" xfId="0" applyFont="1" applyFill="1" applyBorder="1" applyAlignment="1">
      <alignment horizontal="center"/>
    </xf>
    <xf numFmtId="0" fontId="5" fillId="11" borderId="9" xfId="0" applyFont="1" applyFill="1" applyBorder="1" applyAlignment="1">
      <alignment horizontal="center"/>
    </xf>
    <xf numFmtId="2" fontId="16" fillId="11" borderId="6" xfId="0" applyNumberFormat="1" applyFont="1" applyFill="1" applyBorder="1" applyAlignment="1">
      <alignment horizontal="center"/>
    </xf>
    <xf numFmtId="2" fontId="16" fillId="11" borderId="9" xfId="0" applyNumberFormat="1" applyFont="1" applyFill="1" applyBorder="1" applyAlignment="1">
      <alignment horizontal="center"/>
    </xf>
    <xf numFmtId="0" fontId="16" fillId="22" borderId="13" xfId="0" applyFont="1" applyFill="1" applyBorder="1" applyAlignment="1" applyProtection="1">
      <alignment horizontal="center" vertical="center"/>
      <protection locked="0"/>
    </xf>
    <xf numFmtId="0" fontId="16" fillId="22" borderId="61" xfId="0" applyFont="1" applyFill="1" applyBorder="1" applyAlignment="1" applyProtection="1">
      <alignment horizontal="center" vertical="center"/>
      <protection locked="0"/>
    </xf>
    <xf numFmtId="0" fontId="26" fillId="5" borderId="13" xfId="0" applyFont="1" applyFill="1" applyBorder="1" applyAlignment="1" applyProtection="1">
      <alignment horizontal="center" vertical="center"/>
      <protection locked="0"/>
    </xf>
    <xf numFmtId="0" fontId="26" fillId="5" borderId="61" xfId="0" applyFont="1" applyFill="1" applyBorder="1" applyAlignment="1" applyProtection="1">
      <alignment horizontal="center" vertical="center"/>
      <protection locked="0"/>
    </xf>
    <xf numFmtId="0" fontId="26" fillId="4" borderId="9" xfId="0" applyFont="1" applyFill="1" applyBorder="1" applyAlignment="1" applyProtection="1">
      <alignment horizontal="center"/>
      <protection locked="0"/>
    </xf>
    <xf numFmtId="0" fontId="26" fillId="4" borderId="8" xfId="0" applyFont="1" applyFill="1" applyBorder="1" applyAlignment="1" applyProtection="1">
      <alignment horizontal="center"/>
      <protection locked="0"/>
    </xf>
    <xf numFmtId="0" fontId="16" fillId="11" borderId="13" xfId="0" applyFont="1" applyFill="1" applyBorder="1" applyAlignment="1">
      <alignment horizontal="center"/>
    </xf>
    <xf numFmtId="0" fontId="30" fillId="25" borderId="6" xfId="0" applyFont="1" applyFill="1" applyBorder="1" applyAlignment="1">
      <alignment horizontal="center"/>
    </xf>
    <xf numFmtId="2" fontId="29" fillId="24" borderId="9" xfId="0" applyNumberFormat="1" applyFont="1" applyFill="1" applyBorder="1" applyAlignment="1">
      <alignment horizontal="center" vertical="center"/>
    </xf>
    <xf numFmtId="2" fontId="29" fillId="24" borderId="8" xfId="0" applyNumberFormat="1" applyFont="1" applyFill="1" applyBorder="1" applyAlignment="1">
      <alignment horizontal="center" vertical="center"/>
    </xf>
    <xf numFmtId="2" fontId="29" fillId="24" borderId="7" xfId="0" applyNumberFormat="1" applyFont="1" applyFill="1" applyBorder="1" applyAlignment="1">
      <alignment horizontal="center" vertical="center"/>
    </xf>
    <xf numFmtId="0" fontId="16" fillId="4" borderId="12" xfId="0" applyFont="1" applyFill="1" applyBorder="1" applyAlignment="1" applyProtection="1">
      <alignment horizontal="center"/>
      <protection locked="0"/>
    </xf>
    <xf numFmtId="0" fontId="16" fillId="4" borderId="10" xfId="0" applyFont="1" applyFill="1" applyBorder="1" applyAlignment="1" applyProtection="1">
      <alignment horizontal="center"/>
      <protection locked="0"/>
    </xf>
    <xf numFmtId="0" fontId="5" fillId="4" borderId="9" xfId="0" applyFont="1" applyFill="1" applyBorder="1" applyAlignment="1">
      <alignment horizontal="center" vertical="center"/>
    </xf>
    <xf numFmtId="0" fontId="5" fillId="4" borderId="7" xfId="0" applyFont="1" applyFill="1" applyBorder="1" applyAlignment="1">
      <alignment horizontal="center" vertical="center"/>
    </xf>
    <xf numFmtId="3" fontId="16" fillId="4" borderId="12" xfId="0" applyNumberFormat="1" applyFont="1" applyFill="1" applyBorder="1" applyAlignment="1" applyProtection="1">
      <alignment horizontal="center"/>
      <protection locked="0"/>
    </xf>
    <xf numFmtId="3" fontId="16" fillId="4" borderId="11" xfId="0" applyNumberFormat="1" applyFont="1" applyFill="1" applyBorder="1" applyAlignment="1" applyProtection="1">
      <alignment horizontal="center"/>
      <protection locked="0"/>
    </xf>
    <xf numFmtId="3" fontId="16" fillId="4" borderId="10" xfId="0" applyNumberFormat="1" applyFont="1" applyFill="1" applyBorder="1" applyAlignment="1" applyProtection="1">
      <alignment horizontal="center"/>
      <protection locked="0"/>
    </xf>
    <xf numFmtId="0" fontId="5" fillId="4" borderId="6" xfId="0" applyFont="1" applyFill="1" applyBorder="1" applyAlignment="1">
      <alignment horizontal="center" vertical="top"/>
    </xf>
    <xf numFmtId="0" fontId="5" fillId="4" borderId="9" xfId="0" applyFont="1" applyFill="1" applyBorder="1" applyAlignment="1">
      <alignment horizontal="center" vertical="top"/>
    </xf>
    <xf numFmtId="0" fontId="5" fillId="4" borderId="6" xfId="0" applyFont="1" applyFill="1" applyBorder="1" applyAlignment="1">
      <alignment horizontal="center"/>
    </xf>
    <xf numFmtId="167" fontId="29" fillId="23" borderId="6" xfId="0" applyNumberFormat="1" applyFont="1" applyFill="1" applyBorder="1" applyAlignment="1">
      <alignment horizontal="center" vertical="center"/>
    </xf>
    <xf numFmtId="0" fontId="23" fillId="9" borderId="13" xfId="0" applyFont="1" applyFill="1" applyBorder="1" applyAlignment="1">
      <alignment horizontal="center"/>
    </xf>
    <xf numFmtId="0" fontId="25" fillId="11" borderId="9" xfId="0" applyFont="1" applyFill="1" applyBorder="1" applyAlignment="1">
      <alignment horizontal="center"/>
    </xf>
    <xf numFmtId="0" fontId="25" fillId="11" borderId="7" xfId="0" applyFont="1" applyFill="1" applyBorder="1" applyAlignment="1">
      <alignment horizontal="center"/>
    </xf>
    <xf numFmtId="0" fontId="23" fillId="9" borderId="6" xfId="0" applyFont="1" applyFill="1" applyBorder="1" applyAlignment="1">
      <alignment horizontal="center"/>
    </xf>
    <xf numFmtId="165" fontId="16" fillId="11" borderId="6" xfId="0" applyNumberFormat="1" applyFont="1" applyFill="1" applyBorder="1" applyAlignment="1">
      <alignment horizontal="center"/>
    </xf>
    <xf numFmtId="0" fontId="27" fillId="23" borderId="6" xfId="0" applyFont="1" applyFill="1" applyBorder="1" applyAlignment="1">
      <alignment horizontal="center" vertical="center"/>
    </xf>
    <xf numFmtId="0" fontId="27" fillId="23" borderId="7" xfId="0" applyFont="1" applyFill="1" applyBorder="1" applyAlignment="1">
      <alignment horizontal="center" vertical="center"/>
    </xf>
    <xf numFmtId="0" fontId="21" fillId="0" borderId="0" xfId="0" applyFont="1" applyBorder="1" applyAlignment="1">
      <alignment horizontal="center"/>
    </xf>
    <xf numFmtId="0" fontId="21" fillId="0" borderId="0" xfId="0" applyFont="1" applyBorder="1" applyAlignment="1">
      <alignment horizontal="left" vertical="center" wrapText="1"/>
    </xf>
    <xf numFmtId="164" fontId="25" fillId="26" borderId="9" xfId="0" applyNumberFormat="1" applyFont="1" applyFill="1" applyBorder="1" applyAlignment="1">
      <alignment horizontal="center"/>
    </xf>
    <xf numFmtId="164" fontId="25" fillId="26" borderId="8" xfId="0" applyNumberFormat="1" applyFont="1" applyFill="1" applyBorder="1" applyAlignment="1">
      <alignment horizontal="center"/>
    </xf>
    <xf numFmtId="164" fontId="25" fillId="26" borderId="7" xfId="0" applyNumberFormat="1" applyFont="1" applyFill="1" applyBorder="1" applyAlignment="1">
      <alignment horizontal="center"/>
    </xf>
    <xf numFmtId="0" fontId="44" fillId="9" borderId="5" xfId="0" applyFont="1" applyFill="1" applyBorder="1" applyAlignment="1">
      <alignment horizontal="center" vertical="center" wrapText="1"/>
    </xf>
    <xf numFmtId="0" fontId="44" fillId="9" borderId="4" xfId="0" applyFont="1" applyFill="1" applyBorder="1" applyAlignment="1">
      <alignment horizontal="center" vertical="center" wrapText="1"/>
    </xf>
    <xf numFmtId="0" fontId="44" fillId="9" borderId="3" xfId="0" applyFont="1" applyFill="1" applyBorder="1" applyAlignment="1">
      <alignment horizontal="center" vertical="center" wrapText="1"/>
    </xf>
    <xf numFmtId="0" fontId="44" fillId="9" borderId="5" xfId="0" applyFont="1" applyFill="1" applyBorder="1" applyAlignment="1">
      <alignment horizontal="center" vertical="center"/>
    </xf>
    <xf numFmtId="0" fontId="44" fillId="9" borderId="3" xfId="0" applyFont="1" applyFill="1" applyBorder="1" applyAlignment="1">
      <alignment horizontal="center" vertical="center"/>
    </xf>
    <xf numFmtId="0" fontId="44" fillId="9" borderId="4" xfId="0" applyFont="1" applyFill="1" applyBorder="1" applyAlignment="1">
      <alignment horizontal="center" vertical="center"/>
    </xf>
    <xf numFmtId="0" fontId="28" fillId="0" borderId="9" xfId="0" applyFont="1" applyFill="1" applyBorder="1" applyAlignment="1" applyProtection="1">
      <alignment horizontal="center"/>
      <protection locked="0"/>
    </xf>
    <xf numFmtId="0" fontId="28" fillId="0" borderId="8" xfId="0" applyFont="1" applyFill="1" applyBorder="1" applyAlignment="1" applyProtection="1">
      <alignment horizontal="center"/>
      <protection locked="0"/>
    </xf>
    <xf numFmtId="0" fontId="28" fillId="0" borderId="7" xfId="0" applyFont="1" applyFill="1" applyBorder="1" applyAlignment="1" applyProtection="1">
      <alignment horizontal="center"/>
      <protection locked="0"/>
    </xf>
    <xf numFmtId="165" fontId="26" fillId="4" borderId="9" xfId="0" applyNumberFormat="1" applyFont="1" applyFill="1" applyBorder="1" applyAlignment="1" applyProtection="1">
      <alignment horizontal="center" vertical="center"/>
      <protection locked="0"/>
    </xf>
    <xf numFmtId="165" fontId="26" fillId="4" borderId="7" xfId="0" applyNumberFormat="1" applyFont="1" applyFill="1" applyBorder="1" applyAlignment="1" applyProtection="1">
      <alignment horizontal="center" vertical="center"/>
      <protection locked="0"/>
    </xf>
    <xf numFmtId="2" fontId="25" fillId="26" borderId="9" xfId="0" applyNumberFormat="1" applyFont="1" applyFill="1" applyBorder="1" applyAlignment="1">
      <alignment horizontal="center"/>
    </xf>
    <xf numFmtId="0" fontId="25" fillId="26" borderId="8" xfId="0" applyFont="1" applyFill="1" applyBorder="1" applyAlignment="1">
      <alignment horizontal="center"/>
    </xf>
    <xf numFmtId="0" fontId="25" fillId="26" borderId="7" xfId="0" applyFont="1" applyFill="1" applyBorder="1" applyAlignment="1">
      <alignment horizontal="center"/>
    </xf>
    <xf numFmtId="0" fontId="25" fillId="26" borderId="9" xfId="0" applyFont="1" applyFill="1" applyBorder="1" applyAlignment="1">
      <alignment horizontal="center"/>
    </xf>
    <xf numFmtId="0" fontId="15" fillId="4" borderId="0" xfId="0" applyFont="1" applyFill="1" applyBorder="1" applyAlignment="1">
      <alignment horizontal="center" wrapText="1"/>
    </xf>
    <xf numFmtId="165" fontId="25" fillId="26" borderId="9" xfId="0" applyNumberFormat="1" applyFont="1" applyFill="1" applyBorder="1" applyAlignment="1">
      <alignment horizontal="center"/>
    </xf>
    <xf numFmtId="165" fontId="25" fillId="26" borderId="8" xfId="0" applyNumberFormat="1" applyFont="1" applyFill="1" applyBorder="1" applyAlignment="1">
      <alignment horizontal="center"/>
    </xf>
    <xf numFmtId="165" fontId="25" fillId="26" borderId="7" xfId="0" applyNumberFormat="1" applyFont="1" applyFill="1" applyBorder="1" applyAlignment="1">
      <alignment horizontal="center"/>
    </xf>
    <xf numFmtId="166" fontId="25" fillId="26" borderId="9" xfId="0" applyNumberFormat="1" applyFont="1" applyFill="1" applyBorder="1" applyAlignment="1">
      <alignment horizontal="center"/>
    </xf>
    <xf numFmtId="166" fontId="25" fillId="26" borderId="8" xfId="0" applyNumberFormat="1" applyFont="1" applyFill="1" applyBorder="1" applyAlignment="1">
      <alignment horizontal="center"/>
    </xf>
    <xf numFmtId="166" fontId="25" fillId="26" borderId="7" xfId="0" applyNumberFormat="1" applyFont="1" applyFill="1" applyBorder="1" applyAlignment="1">
      <alignment horizontal="center"/>
    </xf>
    <xf numFmtId="0" fontId="28" fillId="0" borderId="6" xfId="0" applyFont="1" applyFill="1" applyBorder="1" applyAlignment="1" applyProtection="1">
      <alignment horizontal="center"/>
      <protection locked="0"/>
    </xf>
    <xf numFmtId="0" fontId="20" fillId="4" borderId="58" xfId="0" applyFont="1" applyFill="1" applyBorder="1" applyAlignment="1">
      <alignment horizontal="left" wrapText="1"/>
    </xf>
    <xf numFmtId="0" fontId="20" fillId="4" borderId="0" xfId="0" applyFont="1" applyFill="1" applyBorder="1" applyAlignment="1">
      <alignment horizontal="left" wrapText="1"/>
    </xf>
    <xf numFmtId="0" fontId="20" fillId="4" borderId="59" xfId="0" applyFont="1" applyFill="1" applyBorder="1" applyAlignment="1">
      <alignment horizontal="left" wrapText="1"/>
    </xf>
    <xf numFmtId="0" fontId="20" fillId="4" borderId="58" xfId="0" applyFont="1" applyFill="1" applyBorder="1" applyAlignment="1">
      <alignment horizontal="left" vertical="center" wrapText="1"/>
    </xf>
    <xf numFmtId="0" fontId="20" fillId="4" borderId="0" xfId="0" applyFont="1" applyFill="1" applyBorder="1" applyAlignment="1">
      <alignment horizontal="left" vertical="center" wrapText="1"/>
    </xf>
    <xf numFmtId="0" fontId="20" fillId="4" borderId="59" xfId="0" applyFont="1" applyFill="1" applyBorder="1" applyAlignment="1">
      <alignment horizontal="left" vertical="center" wrapText="1"/>
    </xf>
    <xf numFmtId="0" fontId="20" fillId="8" borderId="0" xfId="0" applyFont="1" applyFill="1" applyBorder="1" applyAlignment="1" applyProtection="1">
      <alignment horizontal="center"/>
      <protection locked="0"/>
    </xf>
    <xf numFmtId="0" fontId="20" fillId="8" borderId="0" xfId="0" applyFont="1" applyFill="1" applyBorder="1" applyAlignment="1">
      <alignment horizontal="center" vertical="top"/>
    </xf>
    <xf numFmtId="0" fontId="20" fillId="4" borderId="0" xfId="0" applyFont="1" applyFill="1" applyBorder="1" applyAlignment="1">
      <alignment horizontal="left"/>
    </xf>
    <xf numFmtId="0" fontId="46" fillId="4" borderId="0" xfId="3" applyFont="1" applyFill="1" applyBorder="1" applyAlignment="1">
      <alignment horizontal="left"/>
    </xf>
    <xf numFmtId="0" fontId="46" fillId="4" borderId="59" xfId="3" applyFont="1" applyFill="1" applyBorder="1" applyAlignment="1">
      <alignment horizontal="left"/>
    </xf>
    <xf numFmtId="0" fontId="21" fillId="0" borderId="0" xfId="0" applyFont="1" applyBorder="1" applyAlignment="1">
      <alignment horizontal="left"/>
    </xf>
    <xf numFmtId="0" fontId="21" fillId="0" borderId="0" xfId="0" applyFont="1" applyBorder="1" applyAlignment="1">
      <alignment horizontal="left" vertical="center"/>
    </xf>
    <xf numFmtId="0" fontId="21" fillId="0" borderId="0" xfId="0" applyFont="1" applyBorder="1" applyAlignment="1">
      <alignment horizontal="center" vertical="center" wrapText="1"/>
    </xf>
    <xf numFmtId="0" fontId="77" fillId="2" borderId="36" xfId="2" applyFont="1" applyBorder="1" applyAlignment="1">
      <alignment horizontal="center" vertical="center"/>
    </xf>
    <xf numFmtId="0" fontId="77" fillId="2" borderId="35" xfId="2" applyFont="1" applyBorder="1" applyAlignment="1">
      <alignment horizontal="center" vertical="center"/>
    </xf>
    <xf numFmtId="0" fontId="77" fillId="2" borderId="27" xfId="2" applyFont="1" applyBorder="1" applyAlignment="1">
      <alignment horizontal="center" vertical="center"/>
    </xf>
    <xf numFmtId="0" fontId="77" fillId="0" borderId="16" xfId="0" applyFont="1" applyBorder="1" applyAlignment="1">
      <alignment horizontal="center" vertical="center" wrapText="1"/>
    </xf>
    <xf numFmtId="0" fontId="77" fillId="0" borderId="14" xfId="0" applyFont="1" applyBorder="1" applyAlignment="1">
      <alignment horizontal="center" vertical="center" wrapText="1"/>
    </xf>
    <xf numFmtId="0" fontId="77" fillId="0" borderId="21" xfId="0" applyFont="1" applyBorder="1" applyAlignment="1">
      <alignment horizontal="center" vertical="center" wrapText="1"/>
    </xf>
    <xf numFmtId="0" fontId="77" fillId="0" borderId="2" xfId="0" applyFont="1" applyBorder="1" applyAlignment="1">
      <alignment horizontal="center" vertical="center" wrapText="1"/>
    </xf>
    <xf numFmtId="0" fontId="77" fillId="0" borderId="0" xfId="0" applyFont="1" applyBorder="1" applyAlignment="1">
      <alignment horizontal="center" vertical="center" wrapText="1"/>
    </xf>
    <xf numFmtId="0" fontId="77" fillId="0" borderId="20" xfId="0" applyFont="1" applyBorder="1" applyAlignment="1">
      <alignment horizontal="center" vertical="center" wrapText="1"/>
    </xf>
    <xf numFmtId="0" fontId="77" fillId="0" borderId="19" xfId="0" applyFont="1" applyBorder="1" applyAlignment="1">
      <alignment horizontal="center" vertical="center" wrapText="1"/>
    </xf>
    <xf numFmtId="0" fontId="77" fillId="0" borderId="18" xfId="0" applyFont="1" applyBorder="1" applyAlignment="1">
      <alignment horizontal="center" vertical="center" wrapText="1"/>
    </xf>
    <xf numFmtId="0" fontId="77" fillId="0" borderId="17" xfId="0" applyFont="1" applyBorder="1" applyAlignment="1">
      <alignment horizontal="center" vertical="center" wrapText="1"/>
    </xf>
    <xf numFmtId="0" fontId="54" fillId="4" borderId="0" xfId="0" applyFont="1" applyFill="1" applyBorder="1" applyAlignment="1">
      <alignment horizontal="center" vertical="center"/>
    </xf>
    <xf numFmtId="0" fontId="54" fillId="4" borderId="0" xfId="0" applyFont="1" applyFill="1" applyBorder="1" applyAlignment="1">
      <alignment horizontal="center" vertical="center" wrapText="1"/>
    </xf>
    <xf numFmtId="0" fontId="67" fillId="4" borderId="58" xfId="0" applyFont="1" applyFill="1" applyBorder="1" applyAlignment="1">
      <alignment horizontal="left" wrapText="1"/>
    </xf>
    <xf numFmtId="0" fontId="67" fillId="4" borderId="0" xfId="0" applyFont="1" applyFill="1" applyBorder="1" applyAlignment="1">
      <alignment horizontal="left" wrapText="1"/>
    </xf>
    <xf numFmtId="0" fontId="67" fillId="4" borderId="59" xfId="0" applyFont="1" applyFill="1" applyBorder="1" applyAlignment="1">
      <alignment horizontal="left" wrapText="1"/>
    </xf>
    <xf numFmtId="0" fontId="67" fillId="4" borderId="5" xfId="0" applyFont="1" applyFill="1" applyBorder="1" applyAlignment="1">
      <alignment horizontal="left" wrapText="1"/>
    </xf>
    <xf numFmtId="0" fontId="67" fillId="4" borderId="4" xfId="0" applyFont="1" applyFill="1" applyBorder="1" applyAlignment="1">
      <alignment horizontal="left" wrapText="1"/>
    </xf>
    <xf numFmtId="0" fontId="67" fillId="4" borderId="3" xfId="0" applyFont="1" applyFill="1" applyBorder="1" applyAlignment="1">
      <alignment horizontal="left" wrapText="1"/>
    </xf>
    <xf numFmtId="0" fontId="65" fillId="4" borderId="58" xfId="0" applyFont="1" applyFill="1" applyBorder="1" applyAlignment="1">
      <alignment horizontal="center" vertical="center"/>
    </xf>
    <xf numFmtId="0" fontId="65" fillId="4" borderId="0" xfId="0" applyFont="1" applyFill="1" applyBorder="1" applyAlignment="1">
      <alignment horizontal="center" vertical="center"/>
    </xf>
    <xf numFmtId="0" fontId="66" fillId="8" borderId="5" xfId="0" applyFont="1" applyFill="1" applyBorder="1" applyAlignment="1">
      <alignment horizontal="center" wrapText="1"/>
    </xf>
    <xf numFmtId="0" fontId="66" fillId="8" borderId="4" xfId="0" applyFont="1" applyFill="1" applyBorder="1" applyAlignment="1">
      <alignment horizontal="center" wrapText="1"/>
    </xf>
    <xf numFmtId="0" fontId="65" fillId="4" borderId="0" xfId="0" applyFont="1" applyFill="1" applyBorder="1" applyAlignment="1">
      <alignment horizontal="left" vertical="center"/>
    </xf>
    <xf numFmtId="0" fontId="52" fillId="4" borderId="0" xfId="0" applyFont="1" applyFill="1" applyBorder="1" applyAlignment="1">
      <alignment horizontal="center"/>
    </xf>
    <xf numFmtId="0" fontId="52" fillId="4" borderId="0" xfId="0" applyFont="1" applyFill="1" applyBorder="1" applyAlignment="1">
      <alignment horizontal="left"/>
    </xf>
    <xf numFmtId="0" fontId="51" fillId="4" borderId="0" xfId="0" applyFont="1" applyFill="1" applyBorder="1" applyAlignment="1">
      <alignment horizontal="left"/>
    </xf>
    <xf numFmtId="0" fontId="54" fillId="4" borderId="0" xfId="0" applyFont="1" applyFill="1" applyBorder="1" applyAlignment="1">
      <alignment horizontal="left" vertical="center" wrapText="1"/>
    </xf>
    <xf numFmtId="0" fontId="62" fillId="0" borderId="12" xfId="0" applyFont="1" applyBorder="1" applyAlignment="1">
      <alignment horizontal="center" vertical="center" wrapText="1"/>
    </xf>
    <xf numFmtId="0" fontId="62" fillId="0" borderId="11" xfId="0" applyFont="1" applyBorder="1" applyAlignment="1">
      <alignment horizontal="center" vertical="center" wrapText="1"/>
    </xf>
    <xf numFmtId="0" fontId="62" fillId="0" borderId="58" xfId="0" applyFont="1" applyBorder="1" applyAlignment="1">
      <alignment horizontal="center" vertical="center" wrapText="1"/>
    </xf>
    <xf numFmtId="0" fontId="62" fillId="0" borderId="0" xfId="0" applyFont="1" applyBorder="1" applyAlignment="1">
      <alignment horizontal="center" vertical="center" wrapText="1"/>
    </xf>
    <xf numFmtId="0" fontId="54" fillId="4" borderId="58" xfId="0" applyFont="1" applyFill="1" applyBorder="1" applyAlignment="1">
      <alignment horizontal="center" wrapText="1"/>
    </xf>
    <xf numFmtId="0" fontId="54" fillId="4" borderId="0" xfId="0" applyFont="1" applyFill="1" applyBorder="1" applyAlignment="1">
      <alignment horizontal="center" wrapText="1"/>
    </xf>
    <xf numFmtId="0" fontId="51" fillId="4" borderId="58" xfId="0" applyFont="1" applyFill="1" applyBorder="1" applyAlignment="1">
      <alignment horizontal="center" vertical="top" wrapText="1"/>
    </xf>
    <xf numFmtId="0" fontId="51" fillId="4" borderId="0" xfId="0" applyFont="1" applyFill="1" applyBorder="1" applyAlignment="1">
      <alignment horizontal="center" vertical="top" wrapText="1"/>
    </xf>
    <xf numFmtId="0" fontId="73" fillId="8" borderId="0" xfId="0" applyFont="1" applyFill="1" applyBorder="1" applyAlignment="1">
      <alignment horizontal="center"/>
    </xf>
    <xf numFmtId="0" fontId="58" fillId="8" borderId="0" xfId="0" applyFont="1" applyFill="1" applyBorder="1" applyAlignment="1">
      <alignment horizontal="center" vertical="top"/>
    </xf>
    <xf numFmtId="0" fontId="79" fillId="28" borderId="81" xfId="0" applyFont="1" applyFill="1" applyBorder="1"/>
    <xf numFmtId="0" fontId="76" fillId="0" borderId="71" xfId="0" applyFont="1" applyBorder="1"/>
  </cellXfs>
  <cellStyles count="4">
    <cellStyle name="Ênfase1" xfId="2" builtinId="29"/>
    <cellStyle name="Hiperlink" xfId="3" builtinId="8"/>
    <cellStyle name="Normal" xfId="0" builtinId="0"/>
    <cellStyle name="Porcentagem" xfId="1" builtinId="5"/>
  </cellStyles>
  <dxfs count="22">
    <dxf>
      <numFmt numFmtId="0" formatCode="General"/>
    </dxf>
    <dxf>
      <numFmt numFmtId="0" formatCode="General"/>
    </dxf>
    <dxf>
      <numFmt numFmtId="0" formatCode="General"/>
    </dxf>
    <dxf>
      <numFmt numFmtId="0" formatCode="General"/>
    </dxf>
    <dxf>
      <numFmt numFmtId="0" formatCode="Genera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Up">
          <bgColor rgb="FFFF4F4F"/>
        </patternFill>
      </fill>
    </dxf>
    <dxf>
      <font>
        <color theme="0"/>
      </font>
      <fill>
        <patternFill patternType="lightDown">
          <bgColor rgb="FFFF4F4F"/>
        </patternFill>
      </fill>
    </dxf>
    <dxf>
      <font>
        <color theme="0"/>
      </font>
      <fill>
        <patternFill patternType="lightUp">
          <bgColor rgb="FFFF4F4F"/>
        </patternFill>
      </fill>
    </dxf>
    <dxf>
      <font>
        <color theme="0"/>
      </font>
      <fill>
        <patternFill patternType="lightUp">
          <bgColor rgb="FFFF4F4F"/>
        </patternFill>
      </fill>
    </dxf>
    <dxf>
      <font>
        <color rgb="FF9C0006"/>
      </font>
      <fill>
        <patternFill>
          <bgColor rgb="FFFFC7CE"/>
        </patternFill>
      </fill>
    </dxf>
  </dxfs>
  <tableStyles count="0" defaultTableStyle="TableStyleMedium2" defaultPivotStyle="PivotStyleLight16"/>
  <colors>
    <mruColors>
      <color rgb="FFFF4F4F"/>
      <color rgb="FFCC3300"/>
      <color rgb="FFFF0909"/>
      <color rgb="FFC40000"/>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17" Type="http://schemas.openxmlformats.org/officeDocument/2006/relationships/hyperlink" Target="https://pt.wikipedia.org/wiki/Ficheiro:Bandeira_tavares.svg" TargetMode="External"/><Relationship Id="rId21" Type="http://schemas.openxmlformats.org/officeDocument/2006/relationships/hyperlink" Target="https://pt.wikipedia.org/wiki/Ficheiro:Bandeira_de_Col%C3%ADder_(Mato_Grosso).png" TargetMode="External"/><Relationship Id="rId63" Type="http://schemas.openxmlformats.org/officeDocument/2006/relationships/hyperlink" Target="https://pt.wikipedia.org/wiki/Ficheiro:Bandeira_de_Patos_-_PB.svg" TargetMode="External"/><Relationship Id="rId159" Type="http://schemas.openxmlformats.org/officeDocument/2006/relationships/hyperlink" Target="https://pt.wikipedia.org/wiki/Ficheiro:S%C3%ADmbolo_Municipal_1.jpg" TargetMode="External"/><Relationship Id="rId170" Type="http://schemas.openxmlformats.org/officeDocument/2006/relationships/hyperlink" Target="https://pt.wikipedia.org/wiki/Ficheiro:Bandeira_cacimbas.png" TargetMode="External"/><Relationship Id="rId226" Type="http://schemas.openxmlformats.org/officeDocument/2006/relationships/hyperlink" Target="https://pt.wikipedia.org/wiki/Ficheiro:Brandeira_M%C3%A3e_D'%C3%A1gua-PB.jpg" TargetMode="External"/><Relationship Id="rId107" Type="http://schemas.openxmlformats.org/officeDocument/2006/relationships/hyperlink" Target="https://pt.wikipedia.org/wiki/Ficheiro:Bandeira_de_Cacimba_de_Dentro.png" TargetMode="External"/><Relationship Id="rId11" Type="http://schemas.openxmlformats.org/officeDocument/2006/relationships/hyperlink" Target="https://pt.wikipedia.org/wiki/Ficheiro:Bandeira_de_Nova_Mutum.jpg" TargetMode="External"/><Relationship Id="rId32" Type="http://schemas.openxmlformats.org/officeDocument/2006/relationships/hyperlink" Target="https://pt.wikipedia.org/wiki/Ficheiro:Bandeiracomodoromt.png" TargetMode="External"/><Relationship Id="rId53" Type="http://schemas.openxmlformats.org/officeDocument/2006/relationships/hyperlink" Target="https://pt.wikipedia.org/wiki/Ficheiro:BandeiraDenise-MT.jpg" TargetMode="External"/><Relationship Id="rId74" Type="http://schemas.openxmlformats.org/officeDocument/2006/relationships/hyperlink" Target="https://pt.wikipedia.org/wiki/Ficheiro:Bandeira_esperanca.png" TargetMode="External"/><Relationship Id="rId128" Type="http://schemas.openxmlformats.org/officeDocument/2006/relationships/hyperlink" Target="https://pt.wikipedia.org/wiki/Ficheiro:Bandeira_Paulista_(PB).jpg" TargetMode="External"/><Relationship Id="rId149" Type="http://schemas.openxmlformats.org/officeDocument/2006/relationships/hyperlink" Target="https://pt.wikipedia.org/wiki/Ficheiro:Bandeira_Triunfo-PB.jpg" TargetMode="External"/><Relationship Id="rId5" Type="http://schemas.openxmlformats.org/officeDocument/2006/relationships/hyperlink" Target="https://pt.wikipedia.org/wiki/Ficheiro:Bandeira_de_Tangar%C3%A1_da_Serra.svg" TargetMode="External"/><Relationship Id="rId95" Type="http://schemas.openxmlformats.org/officeDocument/2006/relationships/hyperlink" Target="https://pt.wikipedia.org/wiki/Ficheiro:Bandeira_Pitimbu.jpg" TargetMode="External"/><Relationship Id="rId160" Type="http://schemas.openxmlformats.org/officeDocument/2006/relationships/hyperlink" Target="https://pt.wikipedia.org/wiki/Ficheiro:Bras%C3%A3o_Sobrado-PB.jpg" TargetMode="External"/><Relationship Id="rId181" Type="http://schemas.openxmlformats.org/officeDocument/2006/relationships/hyperlink" Target="https://pt.wikipedia.org/wiki/Ficheiro:Bandeira_piloes.png" TargetMode="External"/><Relationship Id="rId216" Type="http://schemas.openxmlformats.org/officeDocument/2006/relationships/hyperlink" Target="https://pt.wikipedia.org/wiki/Ficheiro:Bandeira_Riach%C3%A3o_do_Po%C3%A7o-PB.jpg" TargetMode="External"/><Relationship Id="rId237" Type="http://schemas.openxmlformats.org/officeDocument/2006/relationships/hyperlink" Target="https://pt.wikipedia.org/wiki/Ficheiro:Bandeira_de_Santa_In%C3%AAs_PB.jpg" TargetMode="External"/><Relationship Id="rId258" Type="http://schemas.openxmlformats.org/officeDocument/2006/relationships/hyperlink" Target="https://pt.wikipedia.org/wiki/Ficheiro:Bandeira_Passagem_(PB).jpg" TargetMode="External"/><Relationship Id="rId22" Type="http://schemas.openxmlformats.org/officeDocument/2006/relationships/hyperlink" Target="https://pt.wikipedia.org/wiki/Ficheiro:Bandeira_de_Pocon%C3%A9.png" TargetMode="External"/><Relationship Id="rId43" Type="http://schemas.openxmlformats.org/officeDocument/2006/relationships/hyperlink" Target="https://pt.wikipedia.org/wiki/Ficheiro:Santo_Ant%C3%B4nio_de_Leverger_Flag.jpg" TargetMode="External"/><Relationship Id="rId64" Type="http://schemas.openxmlformats.org/officeDocument/2006/relationships/hyperlink" Target="https://pt.wikipedia.org/wiki/Ficheiro:Bandeira_bayeux.jpg" TargetMode="External"/><Relationship Id="rId118" Type="http://schemas.openxmlformats.org/officeDocument/2006/relationships/hyperlink" Target="https://pt.wikipedia.org/wiki/Ficheiro:Bandeira_Alagoinha_(PB).jpg" TargetMode="External"/><Relationship Id="rId139" Type="http://schemas.openxmlformats.org/officeDocument/2006/relationships/hyperlink" Target="https://pt.wikipedia.org/wiki/Ficheiro:Bandeira_de_Juripiranga.jpg" TargetMode="External"/><Relationship Id="rId85" Type="http://schemas.openxmlformats.org/officeDocument/2006/relationships/hyperlink" Target="https://pt.wikipedia.org/wiki/Ficheiro:Bandeira_princesa_isabel.PNG" TargetMode="External"/><Relationship Id="rId150" Type="http://schemas.openxmlformats.org/officeDocument/2006/relationships/hyperlink" Target="https://pt.wikipedia.org/wiki/Ficheiro:Bandeirabaiadatraicao.png" TargetMode="External"/><Relationship Id="rId171" Type="http://schemas.openxmlformats.org/officeDocument/2006/relationships/hyperlink" Target="https://pt.wikipedia.org/wiki/Ficheiro:Brasao_junco_do_serido.png" TargetMode="External"/><Relationship Id="rId192" Type="http://schemas.openxmlformats.org/officeDocument/2006/relationships/hyperlink" Target="https://pt.wikipedia.org/wiki/Ficheiro:Brasao_sao_jose_dos_ramos.PNG" TargetMode="External"/><Relationship Id="rId206" Type="http://schemas.openxmlformats.org/officeDocument/2006/relationships/hyperlink" Target="https://pt.wikipedia.org/wiki/Ficheiro:Bandeira_Bom_Sucesso_PB.jpg" TargetMode="External"/><Relationship Id="rId227" Type="http://schemas.openxmlformats.org/officeDocument/2006/relationships/hyperlink" Target="https://pt.wikipedia.org/wiki/Ficheiro:Bandeira_Olivedos.png" TargetMode="External"/><Relationship Id="rId248" Type="http://schemas.openxmlformats.org/officeDocument/2006/relationships/hyperlink" Target="https://pt.wikipedia.org/wiki/Ficheiro:Bandeira_Mato_Grosso_-_Para%C3%ADba.png" TargetMode="External"/><Relationship Id="rId12" Type="http://schemas.openxmlformats.org/officeDocument/2006/relationships/hyperlink" Target="https://pt.wikipedia.org/wiki/Ficheiro:Flag_of_Pontes_e_Lacerda.jpg" TargetMode="External"/><Relationship Id="rId33" Type="http://schemas.openxmlformats.org/officeDocument/2006/relationships/hyperlink" Target="https://pt.wikipedia.org/wiki/Ficheiro:Bandeira_novaxavantina_mt.png" TargetMode="External"/><Relationship Id="rId108" Type="http://schemas.openxmlformats.org/officeDocument/2006/relationships/hyperlink" Target="https://pt.wikipedia.org/wiki/Ficheiro:Sum%C3%A9,_PB_-_Bandeira.svg" TargetMode="External"/><Relationship Id="rId129" Type="http://schemas.openxmlformats.org/officeDocument/2006/relationships/hyperlink" Target="https://pt.wikipedia.org/wiki/Ficheiro:Bandeira_de_Salgado_de_S%C3%A3o_F%C3%A9lix.gif" TargetMode="External"/><Relationship Id="rId54" Type="http://schemas.openxmlformats.org/officeDocument/2006/relationships/hyperlink" Target="https://pt.wikipedia.org/wiki/Ficheiro:Bandeira_NMV.jpg" TargetMode="External"/><Relationship Id="rId75" Type="http://schemas.openxmlformats.org/officeDocument/2006/relationships/hyperlink" Target="https://pt.wikipedia.org/wiki/Ficheiro:Bandeira_pombal.PNG" TargetMode="External"/><Relationship Id="rId96" Type="http://schemas.openxmlformats.org/officeDocument/2006/relationships/hyperlink" Target="https://pt.wikipedia.org/wiki/Ficheiro:Bandeira_Aroeiras-PB.jpg" TargetMode="External"/><Relationship Id="rId140" Type="http://schemas.openxmlformats.org/officeDocument/2006/relationships/hyperlink" Target="https://pt.wikipedia.org/wiki/Ficheiro:Bandeira_NovaFloresta.jpg" TargetMode="External"/><Relationship Id="rId161" Type="http://schemas.openxmlformats.org/officeDocument/2006/relationships/hyperlink" Target="https://pt.wikipedia.org/wiki/Ficheiro:Bandeira_do_Munic%C3%ADpio_de_Jeric%C3%B3.jpg" TargetMode="External"/><Relationship Id="rId182" Type="http://schemas.openxmlformats.org/officeDocument/2006/relationships/hyperlink" Target="https://pt.wikipedia.org/wiki/Ficheiro:Bandeira_santa_cecilia.png" TargetMode="External"/><Relationship Id="rId217" Type="http://schemas.openxmlformats.org/officeDocument/2006/relationships/hyperlink" Target="https://pt.wikipedia.org/wiki/Ficheiro:Bandeiramatinhas.jpg" TargetMode="External"/><Relationship Id="rId6" Type="http://schemas.openxmlformats.org/officeDocument/2006/relationships/hyperlink" Target="https://pt.wikipedia.org/wiki/Ficheiro:Bandeira-caceres.jpg" TargetMode="External"/><Relationship Id="rId238" Type="http://schemas.openxmlformats.org/officeDocument/2006/relationships/hyperlink" Target="https://pt.wikipedia.org/wiki/Ficheiro:Bandeira_S%C3%A3o_Jos%C3%A9_do_Bonfim.png" TargetMode="External"/><Relationship Id="rId259" Type="http://schemas.openxmlformats.org/officeDocument/2006/relationships/hyperlink" Target="https://pt.wikipedia.org/wiki/Ficheiro:Bandeira_Zabel%C3%AA_(PB).jpg" TargetMode="External"/><Relationship Id="rId23" Type="http://schemas.openxmlformats.org/officeDocument/2006/relationships/hyperlink" Target="https://pt.wikipedia.org/wiki/Ficheiro:Brasao-mirassol-d'este-mt.png" TargetMode="External"/><Relationship Id="rId119" Type="http://schemas.openxmlformats.org/officeDocument/2006/relationships/hyperlink" Target="https://pt.wikipedia.org/wiki/Ficheiro:Bandeira_jacarau.PNG" TargetMode="External"/><Relationship Id="rId44" Type="http://schemas.openxmlformats.org/officeDocument/2006/relationships/hyperlink" Target="https://pt.wikipedia.org/wiki/Ficheiro:Bandeira_de_Poxor%C3%A9u_(Mato_Grosso).jpg" TargetMode="External"/><Relationship Id="rId65" Type="http://schemas.openxmlformats.org/officeDocument/2006/relationships/hyperlink" Target="https://pt.wikipedia.org/wiki/Ficheiro:Bandeira_Sousa.png" TargetMode="External"/><Relationship Id="rId86" Type="http://schemas.openxmlformats.org/officeDocument/2006/relationships/hyperlink" Target="https://pt.wikipedia.org/wiki/Ficheiro:Flag_of_Areia.svg" TargetMode="External"/><Relationship Id="rId130" Type="http://schemas.openxmlformats.org/officeDocument/2006/relationships/hyperlink" Target="https://pt.wikipedia.org/wiki/Ficheiro:Bandeira_Bonito_de_Santa_Fe.JPG" TargetMode="External"/><Relationship Id="rId151" Type="http://schemas.openxmlformats.org/officeDocument/2006/relationships/hyperlink" Target="https://pt.wikipedia.org/wiki/Ficheiro:Bandeira_Marca%C3%A7%C3%A3o.jpg" TargetMode="External"/><Relationship Id="rId172" Type="http://schemas.openxmlformats.org/officeDocument/2006/relationships/hyperlink" Target="https://pt.wikipedia.org/wiki/Ficheiro:Bandeira_Cai%C3%A7ara-PB.jpg" TargetMode="External"/><Relationship Id="rId193" Type="http://schemas.openxmlformats.org/officeDocument/2006/relationships/hyperlink" Target="https://pt.wikipedia.org/wiki/Ficheiro:Bandeira_Nova_Olinda.svg" TargetMode="External"/><Relationship Id="rId207" Type="http://schemas.openxmlformats.org/officeDocument/2006/relationships/hyperlink" Target="https://pt.wikipedia.org/wiki/Ficheiro:Bandeiradepiloezinhos.png" TargetMode="External"/><Relationship Id="rId228" Type="http://schemas.openxmlformats.org/officeDocument/2006/relationships/hyperlink" Target="https://pt.wikipedia.org/wiki/Ficheiro:Bandeira_de_S%C3%A3o_Jos%C3%A9_de_Princesa.jpg" TargetMode="External"/><Relationship Id="rId249" Type="http://schemas.openxmlformats.org/officeDocument/2006/relationships/hyperlink" Target="https://pt.wikipedia.org/wiki/Ficheiro:Bras%C3%A3o_Serra_Grande.png" TargetMode="External"/><Relationship Id="rId13" Type="http://schemas.openxmlformats.org/officeDocument/2006/relationships/hyperlink" Target="https://pt.wikipedia.org/wiki/Ficheiro:Bandeira_de_Campo_Verde.jpg" TargetMode="External"/><Relationship Id="rId109" Type="http://schemas.openxmlformats.org/officeDocument/2006/relationships/hyperlink" Target="https://pt.wikipedia.org/wiki/Ficheiro:Bandeiraaracagi.png" TargetMode="External"/><Relationship Id="rId260" Type="http://schemas.openxmlformats.org/officeDocument/2006/relationships/hyperlink" Target="https://pt.wikipedia.org/wiki/Ficheiro:Bandeira_Amparo_(PB).jpg" TargetMode="External"/><Relationship Id="rId34" Type="http://schemas.openxmlformats.org/officeDocument/2006/relationships/hyperlink" Target="https://pt.wikipedia.org/wiki/Ficheiro:Bandeira_Nova_Ol%C3%ADmpia.png" TargetMode="External"/><Relationship Id="rId55" Type="http://schemas.openxmlformats.org/officeDocument/2006/relationships/hyperlink" Target="https://pt.wikipedia.org/wiki/Ficheiro:Flag_of_Jauru.jpg" TargetMode="External"/><Relationship Id="rId76" Type="http://schemas.openxmlformats.org/officeDocument/2006/relationships/hyperlink" Target="https://pt.wikipedia.org/wiki/Ficheiro:Bandeira_de_Catol%C3%A9_do_Rocha,_Para%C3%ADba,_Brasil.PNG" TargetMode="External"/><Relationship Id="rId97" Type="http://schemas.openxmlformats.org/officeDocument/2006/relationships/hyperlink" Target="https://pt.wikipedia.org/wiki/Ficheiro:Bandeira_Concei%C3%A7%C3%A3o_(PB).jpg" TargetMode="External"/><Relationship Id="rId120" Type="http://schemas.openxmlformats.org/officeDocument/2006/relationships/hyperlink" Target="https://pt.wikipedia.org/wiki/Ficheiro:BANDEIRA_DE_BREJO_DO_CRUZ.svg" TargetMode="External"/><Relationship Id="rId141" Type="http://schemas.openxmlformats.org/officeDocument/2006/relationships/hyperlink" Target="https://pt.wikipedia.org/wiki/Ficheiro:Bandeira_Pirpirituba.jpg" TargetMode="External"/><Relationship Id="rId7" Type="http://schemas.openxmlformats.org/officeDocument/2006/relationships/hyperlink" Target="https://pt.wikipedia.org/wiki/Ficheiro:Bandeira_de_Sorriso_(Mato_Grosso).jpg" TargetMode="External"/><Relationship Id="rId162" Type="http://schemas.openxmlformats.org/officeDocument/2006/relationships/hyperlink" Target="https://pt.wikipedia.org/wiki/Ficheiro:Bandeira_lagoa_de_dentro.jpg" TargetMode="External"/><Relationship Id="rId183" Type="http://schemas.openxmlformats.org/officeDocument/2006/relationships/hyperlink" Target="https://pt.wikipedia.org/wiki/Ficheiro:Bandeira_diamante.png" TargetMode="External"/><Relationship Id="rId218" Type="http://schemas.openxmlformats.org/officeDocument/2006/relationships/hyperlink" Target="https://pt.wikipedia.org/wiki/Ficheiro:Bandeira_S%C3%A3o_Jo%C3%A3o_do_Tigre.jpg" TargetMode="External"/><Relationship Id="rId239" Type="http://schemas.openxmlformats.org/officeDocument/2006/relationships/hyperlink" Target="https://pt.wikipedia.org/wiki/Ficheiro:Bandeira_de_Duas_Estradas.svg" TargetMode="External"/><Relationship Id="rId250" Type="http://schemas.openxmlformats.org/officeDocument/2006/relationships/hyperlink" Target="https://pt.wikipedia.org/wiki/Ficheiro:Bandeira_de_Varzea_PB.jpg" TargetMode="External"/><Relationship Id="rId24" Type="http://schemas.openxmlformats.org/officeDocument/2006/relationships/hyperlink" Target="https://pt.wikipedia.org/wiki/Ficheiro:Bandeira_de_Jaciara.png" TargetMode="External"/><Relationship Id="rId45" Type="http://schemas.openxmlformats.org/officeDocument/2006/relationships/hyperlink" Target="https://pt.wikipedia.org/wiki/Ficheiro:Vila-Belabandeira.jpg" TargetMode="External"/><Relationship Id="rId66" Type="http://schemas.openxmlformats.org/officeDocument/2006/relationships/hyperlink" Target="https://pt.wikipedia.org/wiki/Ficheiro:Bandeira_Cabedelo.jpg" TargetMode="External"/><Relationship Id="rId87" Type="http://schemas.openxmlformats.org/officeDocument/2006/relationships/hyperlink" Target="https://pt.wikipedia.org/wiki/Ficheiro:Bandeira_de_Caapor%C3%A3.jpg" TargetMode="External"/><Relationship Id="rId110" Type="http://schemas.openxmlformats.org/officeDocument/2006/relationships/hyperlink" Target="https://pt.wikipedia.org/wiki/Ficheiro:Bandeira_pianco.PNG" TargetMode="External"/><Relationship Id="rId131" Type="http://schemas.openxmlformats.org/officeDocument/2006/relationships/hyperlink" Target="https://pt.wikipedia.org/wiki/Ficheiro:Bandeira_pilar.PNG" TargetMode="External"/><Relationship Id="rId152" Type="http://schemas.openxmlformats.org/officeDocument/2006/relationships/hyperlink" Target="https://pt.wikipedia.org/wiki/Ficheiro:Bandeira_do_Riacho_dos_Cavalos.jpg" TargetMode="External"/><Relationship Id="rId173" Type="http://schemas.openxmlformats.org/officeDocument/2006/relationships/hyperlink" Target="https://pt.wikipedia.org/wiki/Ficheiro:Bandeira_boa_vista.PNG" TargetMode="External"/><Relationship Id="rId194" Type="http://schemas.openxmlformats.org/officeDocument/2006/relationships/hyperlink" Target="https://pt.wikipedia.org/wiki/Ficheiro:Bandeira_de_Santa_Helena_PB.jpg" TargetMode="External"/><Relationship Id="rId208" Type="http://schemas.openxmlformats.org/officeDocument/2006/relationships/hyperlink" Target="https://pt.wikipedia.org/wiki/Ficheiro:Bandeira_Catingueira.jpg" TargetMode="External"/><Relationship Id="rId229" Type="http://schemas.openxmlformats.org/officeDocument/2006/relationships/hyperlink" Target="https://pt.wikipedia.org/wiki/Ficheiro:Bandeira_de_Salgadinho_PB.png" TargetMode="External"/><Relationship Id="rId240" Type="http://schemas.openxmlformats.org/officeDocument/2006/relationships/hyperlink" Target="https://pt.wikipedia.org/wiki/Ficheiro:Bandeira_Emas_(PB).jpg" TargetMode="External"/><Relationship Id="rId261" Type="http://schemas.openxmlformats.org/officeDocument/2006/relationships/hyperlink" Target="https://pt.wikipedia.org/wiki/Ficheiro:Bandeira_Areia_de_Bara%C3%BAnas_(PB).jpg" TargetMode="External"/><Relationship Id="rId14" Type="http://schemas.openxmlformats.org/officeDocument/2006/relationships/hyperlink" Target="https://pt.wikipedia.org/wiki/Ficheiro:Bandeira_de_Ju%C3%ADna_(Mato_Grosso).png" TargetMode="External"/><Relationship Id="rId35" Type="http://schemas.openxmlformats.org/officeDocument/2006/relationships/hyperlink" Target="https://pt.wikipedia.org/wiki/Ficheiro:Bandeira_Cotrigua%C3%A7u_MT.jpg" TargetMode="External"/><Relationship Id="rId56" Type="http://schemas.openxmlformats.org/officeDocument/2006/relationships/hyperlink" Target="https://pt.wikipedia.org/wiki/Ficheiro:Bandeira_Novo_Mundo_MT.png" TargetMode="External"/><Relationship Id="rId77" Type="http://schemas.openxmlformats.org/officeDocument/2006/relationships/hyperlink" Target="https://pt.wikipedia.org/wiki/Ficheiro:Bandeira_pedras_de_fogo.png" TargetMode="External"/><Relationship Id="rId100" Type="http://schemas.openxmlformats.org/officeDocument/2006/relationships/hyperlink" Target="https://pt.wikipedia.org/wiki/Ficheiro:Bandeira_de_pocinhos.jpg" TargetMode="External"/><Relationship Id="rId8" Type="http://schemas.openxmlformats.org/officeDocument/2006/relationships/hyperlink" Target="https://pt.wikipedia.org/wiki/Ficheiro:Bandeira_de_Lucas_do_Rio_Verde.jpg" TargetMode="External"/><Relationship Id="rId98" Type="http://schemas.openxmlformats.org/officeDocument/2006/relationships/hyperlink" Target="https://pt.wikipedia.org/wiki/Ficheiro:Bras%C3%A3oItapororoca.jpeg" TargetMode="External"/><Relationship Id="rId121" Type="http://schemas.openxmlformats.org/officeDocument/2006/relationships/hyperlink" Target="https://pt.wikipedia.org/wiki/Ficheiro:Bandeiragurinhem.jpg" TargetMode="External"/><Relationship Id="rId142" Type="http://schemas.openxmlformats.org/officeDocument/2006/relationships/hyperlink" Target="https://pt.wikipedia.org/wiki/Ficheiro:Bandeira_Oficial_-_Natuba-PB.png" TargetMode="External"/><Relationship Id="rId163" Type="http://schemas.openxmlformats.org/officeDocument/2006/relationships/hyperlink" Target="https://pt.wikipedia.org/wiki/Ficheiro:Bandeira_S%C3%A3o_Mamede.jpg" TargetMode="External"/><Relationship Id="rId184" Type="http://schemas.openxmlformats.org/officeDocument/2006/relationships/hyperlink" Target="https://pt.wikipedia.org/wiki/Ficheiro:Bandeira_Brejo_dos_Santos_(PB).jpg" TargetMode="External"/><Relationship Id="rId219" Type="http://schemas.openxmlformats.org/officeDocument/2006/relationships/hyperlink" Target="https://pt.wikipedia.org/wiki/Ficheiro:Bandeira_Logradouro_(PB).jpg" TargetMode="External"/><Relationship Id="rId230" Type="http://schemas.openxmlformats.org/officeDocument/2006/relationships/hyperlink" Target="https://pt.wikipedia.org/wiki/Ficheiro:Bandeira_Po%C3%A7o_Dantas.jpg" TargetMode="External"/><Relationship Id="rId251" Type="http://schemas.openxmlformats.org/officeDocument/2006/relationships/hyperlink" Target="https://pt.wikipedia.org/wiki/Ficheiro:Bandeira_Lastro_(PB).jpg" TargetMode="External"/><Relationship Id="rId25" Type="http://schemas.openxmlformats.org/officeDocument/2006/relationships/hyperlink" Target="https://pt.wikipedia.org/wiki/Ficheiro:Bandeira_Sapezal_MT.jpg" TargetMode="External"/><Relationship Id="rId46" Type="http://schemas.openxmlformats.org/officeDocument/2006/relationships/hyperlink" Target="https://pt.wikipedia.org/wiki/Ficheiro:Bandeira_de_Nobres.png" TargetMode="External"/><Relationship Id="rId67" Type="http://schemas.openxmlformats.org/officeDocument/2006/relationships/hyperlink" Target="https://pt.wikipedia.org/wiki/Ficheiro:Bandeira_de_cajazeiras.JPG" TargetMode="External"/><Relationship Id="rId88" Type="http://schemas.openxmlformats.org/officeDocument/2006/relationships/hyperlink" Target="https://pt.wikipedia.org/wiki/Ficheiro:Bandeira-de-Mari.jpg" TargetMode="External"/><Relationship Id="rId111" Type="http://schemas.openxmlformats.org/officeDocument/2006/relationships/hyperlink" Target="https://pt.wikipedia.org/wiki/Ficheiro:Bandeira_de_Barra_de_Santa_Rosa.jpg" TargetMode="External"/><Relationship Id="rId132" Type="http://schemas.openxmlformats.org/officeDocument/2006/relationships/hyperlink" Target="https://pt.wikipedia.org/wiki/Ficheiro:Bras%C3%A3o_Imaculada.jpg" TargetMode="External"/><Relationship Id="rId153" Type="http://schemas.openxmlformats.org/officeDocument/2006/relationships/hyperlink" Target="https://pt.wikipedia.org/wiki/Ficheiro:Bandeirademataraca.PNG" TargetMode="External"/><Relationship Id="rId174" Type="http://schemas.openxmlformats.org/officeDocument/2006/relationships/hyperlink" Target="https://pt.wikipedia.org/wiki/Ficheiro:Bandeira_Areial.jpg" TargetMode="External"/><Relationship Id="rId195" Type="http://schemas.openxmlformats.org/officeDocument/2006/relationships/hyperlink" Target="https://pt.wikipedia.org/wiki/Ficheiro:Bandeira_do_munic%C3%ADpio_de_Malta.svg" TargetMode="External"/><Relationship Id="rId209" Type="http://schemas.openxmlformats.org/officeDocument/2006/relationships/hyperlink" Target="https://pt.wikipedia.org/wiki/Ficheiro:Bandeiracatuurite.jpg" TargetMode="External"/><Relationship Id="rId220" Type="http://schemas.openxmlformats.org/officeDocument/2006/relationships/hyperlink" Target="https://pt.wikipedia.org/wiki/Ficheiro:Bandeira_Po%C3%A7o_de_Jos%C3%A9_de_Moura.jpg" TargetMode="External"/><Relationship Id="rId241" Type="http://schemas.openxmlformats.org/officeDocument/2006/relationships/hyperlink" Target="https://pt.wikipedia.org/wiki/Ficheiro:Bandeira_Bernardino_Batista_(PB).jpg" TargetMode="External"/><Relationship Id="rId15" Type="http://schemas.openxmlformats.org/officeDocument/2006/relationships/hyperlink" Target="https://pt.wikipedia.org/wiki/Ficheiro:Bras%C3%A3o_do_munic%C3%ADpio_de_Colniza_MT.png" TargetMode="External"/><Relationship Id="rId36" Type="http://schemas.openxmlformats.org/officeDocument/2006/relationships/hyperlink" Target="https://pt.wikipedia.org/wiki/Ficheiro:Bandeira_Brasnorte.png" TargetMode="External"/><Relationship Id="rId57" Type="http://schemas.openxmlformats.org/officeDocument/2006/relationships/hyperlink" Target="https://pt.wikipedia.org/wiki/Ficheiro:Bandeira_Dom_Aquino.jpg" TargetMode="External"/><Relationship Id="rId262" Type="http://schemas.openxmlformats.org/officeDocument/2006/relationships/hyperlink" Target="https://pt.wikipedia.org/wiki/Ficheiro:Bandeira_municip_quixaba.png" TargetMode="External"/><Relationship Id="rId78" Type="http://schemas.openxmlformats.org/officeDocument/2006/relationships/hyperlink" Target="https://pt.wikipedia.org/wiki/Ficheiro:Bandeiraalagoagrande.png" TargetMode="External"/><Relationship Id="rId99" Type="http://schemas.openxmlformats.org/officeDocument/2006/relationships/hyperlink" Target="https://pt.wikipedia.org/wiki/Ficheiro:Bandeira_Municipio_Picui.jpg" TargetMode="External"/><Relationship Id="rId101" Type="http://schemas.openxmlformats.org/officeDocument/2006/relationships/hyperlink" Target="https://pt.wikipedia.org/wiki/Ficheiro:Bandeira_de_Juazeirinho.jpg" TargetMode="External"/><Relationship Id="rId122" Type="http://schemas.openxmlformats.org/officeDocument/2006/relationships/hyperlink" Target="https://pt.wikipedia.org/wiki/Ficheiro:Bandeira_de_Massaranduba-PB.jpg" TargetMode="External"/><Relationship Id="rId143" Type="http://schemas.openxmlformats.org/officeDocument/2006/relationships/hyperlink" Target="https://pt.wikipedia.org/wiki/Ficheiro:Bandeira_Dona_In%C3%AAs_(PB).jpg" TargetMode="External"/><Relationship Id="rId164" Type="http://schemas.openxmlformats.org/officeDocument/2006/relationships/hyperlink" Target="https://pt.wikipedia.org/wiki/Ficheiro:Bandeira_de_S%C3%A3o_Jos%C3%A9_da_Lagoa_Tapada.jpg" TargetMode="External"/><Relationship Id="rId185" Type="http://schemas.openxmlformats.org/officeDocument/2006/relationships/hyperlink" Target="https://pt.wikipedia.org/wiki/Ficheiro:Bandeira_Olho_d'%C3%81gua_(PB).jpg" TargetMode="External"/><Relationship Id="rId9" Type="http://schemas.openxmlformats.org/officeDocument/2006/relationships/hyperlink" Target="https://pt.wikipedia.org/wiki/Ficheiro:Bandeira_de_Primavera_do_Leste.jpg" TargetMode="External"/><Relationship Id="rId210" Type="http://schemas.openxmlformats.org/officeDocument/2006/relationships/hyperlink" Target="https://pt.wikipedia.org/wiki/Ficheiro:Bras%C3%A3o_Monte_Horebe-PB.jpg" TargetMode="External"/><Relationship Id="rId26" Type="http://schemas.openxmlformats.org/officeDocument/2006/relationships/hyperlink" Target="https://pt.wikipedia.org/wiki/Ficheiro:Bandeira_%C3%81gua_Boa_MT.png" TargetMode="External"/><Relationship Id="rId231" Type="http://schemas.openxmlformats.org/officeDocument/2006/relationships/hyperlink" Target="https://pt.wikipedia.org/wiki/Ficheiro:Bandeira_de_Vista_Serrana.jpg" TargetMode="External"/><Relationship Id="rId252" Type="http://schemas.openxmlformats.org/officeDocument/2006/relationships/hyperlink" Target="https://pt.wikipedia.org/wiki/Ficheiro:Bandeira_carrapateira.svg" TargetMode="External"/><Relationship Id="rId47" Type="http://schemas.openxmlformats.org/officeDocument/2006/relationships/hyperlink" Target="https://pt.wikipedia.org/wiki/Ficheiro:Bandeira_de_Feliz_Natal,_Mato_Grosso.svg" TargetMode="External"/><Relationship Id="rId68" Type="http://schemas.openxmlformats.org/officeDocument/2006/relationships/hyperlink" Target="https://pt.wikipedia.org/wiki/Ficheiro:Bandeiraguarabira.svg" TargetMode="External"/><Relationship Id="rId89" Type="http://schemas.openxmlformats.org/officeDocument/2006/relationships/hyperlink" Target="https://pt.wikipedia.org/wiki/Ficheiro:Bandeirabananeiras.png" TargetMode="External"/><Relationship Id="rId112" Type="http://schemas.openxmlformats.org/officeDocument/2006/relationships/hyperlink" Target="https://pt.wikipedia.org/wiki/Ficheiro:Bandeira_de_Coremas.jpg" TargetMode="External"/><Relationship Id="rId133" Type="http://schemas.openxmlformats.org/officeDocument/2006/relationships/hyperlink" Target="https://pt.wikipedia.org/wiki/Ficheiro:Bandeiralagoaderoca.png" TargetMode="External"/><Relationship Id="rId154" Type="http://schemas.openxmlformats.org/officeDocument/2006/relationships/hyperlink" Target="https://pt.wikipedia.org/wiki/Ficheiro:Bandeira_de_Aparecida_PB.jpg" TargetMode="External"/><Relationship Id="rId175" Type="http://schemas.openxmlformats.org/officeDocument/2006/relationships/hyperlink" Target="https://pt.wikipedia.org/wiki/Ficheiro:Bandeira_Serra_Redonda-PB.jpg" TargetMode="External"/><Relationship Id="rId196" Type="http://schemas.openxmlformats.org/officeDocument/2006/relationships/hyperlink" Target="https://pt.wikipedia.org/wiki/Ficheiro:Bandeira_de_Montadas-PB.jpg" TargetMode="External"/><Relationship Id="rId200" Type="http://schemas.openxmlformats.org/officeDocument/2006/relationships/hyperlink" Target="https://pt.wikipedia.org/wiki/Ficheiro:Bandeira_Dami%C3%A3o.jpg" TargetMode="External"/><Relationship Id="rId16" Type="http://schemas.openxmlformats.org/officeDocument/2006/relationships/hyperlink" Target="https://pt.wikipedia.org/wiki/Ficheiro:Bandeira_de_Campo_Novo_do_Parecis.jpeg" TargetMode="External"/><Relationship Id="rId221" Type="http://schemas.openxmlformats.org/officeDocument/2006/relationships/hyperlink" Target="https://pt.wikipedia.org/wiki/Ficheiro:Bandeira_do_Munic%C3%ADpio_de_Prata,_Para%C3%ADba.svg" TargetMode="External"/><Relationship Id="rId242" Type="http://schemas.openxmlformats.org/officeDocument/2006/relationships/hyperlink" Target="https://pt.wikipedia.org/wiki/Ficheiro:Bandeira_S%C3%A3o_Sebasti%C3%A3o_do_Umbuzeiro.jpg" TargetMode="External"/><Relationship Id="rId263" Type="http://schemas.openxmlformats.org/officeDocument/2006/relationships/hyperlink" Target="https://pt.wikipedia.org/wiki/Ficheiro:Bandeira_de_Riacho_de_santo_Ant%C3%B4nio.png" TargetMode="External"/><Relationship Id="rId37" Type="http://schemas.openxmlformats.org/officeDocument/2006/relationships/hyperlink" Target="https://pt.wikipedia.org/wiki/Ficheiro:Bandeira_de_chapada_dos_guimaraes.jpg" TargetMode="External"/><Relationship Id="rId58" Type="http://schemas.openxmlformats.org/officeDocument/2006/relationships/hyperlink" Target="https://pt.wikipedia.org/wiki/Ficheiro:Bandeira_de_Campos_de_J%C3%BAlio.jpg" TargetMode="External"/><Relationship Id="rId79" Type="http://schemas.openxmlformats.org/officeDocument/2006/relationships/hyperlink" Target="https://pt.wikipedia.org/wiki/Ficheiro:Bandeira_lagoa_seca.svg" TargetMode="External"/><Relationship Id="rId102" Type="http://schemas.openxmlformats.org/officeDocument/2006/relationships/hyperlink" Target="https://pt.wikipedia.org/wiki/Ficheiro:BANDEIRA_DE_ING%C3%81_PARA%C3%8DBA.jpg" TargetMode="External"/><Relationship Id="rId123" Type="http://schemas.openxmlformats.org/officeDocument/2006/relationships/hyperlink" Target="https://pt.wikipedia.org/wiki/Ficheiro:Bandeira_do_munic%C3%ADpio_de_Serra_Branca.jpg" TargetMode="External"/><Relationship Id="rId144" Type="http://schemas.openxmlformats.org/officeDocument/2006/relationships/hyperlink" Target="https://pt.wikipedia.org/wiki/Ficheiro:%C3%81gua_Branca_Flag.PNG" TargetMode="External"/><Relationship Id="rId90" Type="http://schemas.openxmlformats.org/officeDocument/2006/relationships/hyperlink" Target="https://pt.wikipedia.org/wiki/Ficheiro:Bandeira_araruna_pb_atualizada.png" TargetMode="External"/><Relationship Id="rId165" Type="http://schemas.openxmlformats.org/officeDocument/2006/relationships/hyperlink" Target="https://pt.wikipedia.org/wiki/Ficheiro:Bandeira_casserengue.PNG" TargetMode="External"/><Relationship Id="rId186" Type="http://schemas.openxmlformats.org/officeDocument/2006/relationships/hyperlink" Target="https://pt.wikipedia.org/wiki/Ficheiro:Bandeira_Cuit%C3%A9_de_Mamanguape-PB.jpg" TargetMode="External"/><Relationship Id="rId211" Type="http://schemas.openxmlformats.org/officeDocument/2006/relationships/hyperlink" Target="https://pt.wikipedia.org/wiki/Ficheiro:Bandeira_de_Congo_PB.png" TargetMode="External"/><Relationship Id="rId232" Type="http://schemas.openxmlformats.org/officeDocument/2006/relationships/hyperlink" Target="https://pt.wikipedia.org/wiki/Ficheiro:Pm_pedrabranca.png" TargetMode="External"/><Relationship Id="rId253" Type="http://schemas.openxmlformats.org/officeDocument/2006/relationships/hyperlink" Target="https://pt.wikipedia.org/wiki/Ficheiro:Bandeira_Joca_Claudino.jpg" TargetMode="External"/><Relationship Id="rId27" Type="http://schemas.openxmlformats.org/officeDocument/2006/relationships/hyperlink" Target="https://pt.wikipedia.org/wiki/Ficheiro:Flag_of_None.svg" TargetMode="External"/><Relationship Id="rId48" Type="http://schemas.openxmlformats.org/officeDocument/2006/relationships/hyperlink" Target="https://pt.wikipedia.org/wiki/Ficheiro:Bandeira_de_tapurah.jpg" TargetMode="External"/><Relationship Id="rId69" Type="http://schemas.openxmlformats.org/officeDocument/2006/relationships/hyperlink" Target="https://pt.wikipedia.org/wiki/Ficheiro:Bandeira_sap%C3%A9.jpg" TargetMode="External"/><Relationship Id="rId113" Type="http://schemas.openxmlformats.org/officeDocument/2006/relationships/hyperlink" Target="https://pt.wikipedia.org/wiki/Ficheiro:Tapero%C3%A1,_PB_-_Bandeira.svg" TargetMode="External"/><Relationship Id="rId134" Type="http://schemas.openxmlformats.org/officeDocument/2006/relationships/hyperlink" Target="https://pt.wikipedia.org/wiki/Ficheiro:Bandeira_fagundes.PNG" TargetMode="External"/><Relationship Id="rId80" Type="http://schemas.openxmlformats.org/officeDocument/2006/relationships/hyperlink" Target="https://pt.wikipedia.org/wiki/Ficheiro:Bandeirasolanea.png" TargetMode="External"/><Relationship Id="rId155" Type="http://schemas.openxmlformats.org/officeDocument/2006/relationships/hyperlink" Target="https://pt.wikipedia.org/wiki/Ficheiro:Bandeira_Barra_de_Santana-PB.jpg" TargetMode="External"/><Relationship Id="rId176" Type="http://schemas.openxmlformats.org/officeDocument/2006/relationships/hyperlink" Target="https://pt.wikipedia.org/wiki/Ficheiro:Bandeirasa.jpg" TargetMode="External"/><Relationship Id="rId197" Type="http://schemas.openxmlformats.org/officeDocument/2006/relationships/hyperlink" Target="https://pt.wikipedia.org/wiki/Ficheiro:Bandeira_cabaceiras.jpg" TargetMode="External"/><Relationship Id="rId201" Type="http://schemas.openxmlformats.org/officeDocument/2006/relationships/hyperlink" Target="https://pt.wikipedia.org/wiki/Ficheiro:Brasao_boa_ventura.PNG" TargetMode="External"/><Relationship Id="rId222" Type="http://schemas.openxmlformats.org/officeDocument/2006/relationships/hyperlink" Target="https://pt.wikipedia.org/wiki/Ficheiro:Bandeira_Cara%C3%BAbas_(PB).jpg" TargetMode="External"/><Relationship Id="rId243" Type="http://schemas.openxmlformats.org/officeDocument/2006/relationships/hyperlink" Target="https://pt.wikipedia.org/wiki/Ficheiro:Bandeira_Cajazeirinhas.jpg" TargetMode="External"/><Relationship Id="rId264" Type="http://schemas.openxmlformats.org/officeDocument/2006/relationships/hyperlink" Target="https://pt.wikipedia.org/wiki/Ficheiro:Bandeira-S%C3%A3o-Jos%C3%A9-BC.png" TargetMode="External"/><Relationship Id="rId17" Type="http://schemas.openxmlformats.org/officeDocument/2006/relationships/hyperlink" Target="https://pt.wikipedia.org/wiki/Ficheiro:Bandeira_de_guarant%C3%A3_do_norte.png" TargetMode="External"/><Relationship Id="rId38" Type="http://schemas.openxmlformats.org/officeDocument/2006/relationships/hyperlink" Target="https://pt.wikipedia.org/wiki/Ficheiro:Bandeira_de_Alto_Araguaia_(Mato_Grosso).png" TargetMode="External"/><Relationship Id="rId59" Type="http://schemas.openxmlformats.org/officeDocument/2006/relationships/hyperlink" Target="https://pt.wikipedia.org/wiki/Ficheiro:Bandeira_PontalDoAraguaia_MatoGrosso_Brasil.jpg" TargetMode="External"/><Relationship Id="rId103" Type="http://schemas.openxmlformats.org/officeDocument/2006/relationships/hyperlink" Target="https://pt.wikipedia.org/wiki/Ficheiro:Bandeira_sao_joao_do_rio_do_peixe.PNG" TargetMode="External"/><Relationship Id="rId124" Type="http://schemas.openxmlformats.org/officeDocument/2006/relationships/hyperlink" Target="https://pt.wikipedia.org/wiki/Ficheiro:Bandeira_Puxinan%C3%A3.jpg" TargetMode="External"/><Relationship Id="rId70" Type="http://schemas.openxmlformats.org/officeDocument/2006/relationships/hyperlink" Target="https://pt.wikipedia.org/wiki/Ficheiro:Bandeiramamanguape.png" TargetMode="External"/><Relationship Id="rId91" Type="http://schemas.openxmlformats.org/officeDocument/2006/relationships/hyperlink" Target="https://pt.wikipedia.org/wiki/Ficheiro:Bandeira_cuite.PNG" TargetMode="External"/><Relationship Id="rId145" Type="http://schemas.openxmlformats.org/officeDocument/2006/relationships/hyperlink" Target="https://pt.wikipedia.org/wiki/Ficheiro:Bandeira_de_Cachoeira_dos_%C3%8Dndios.jpg" TargetMode="External"/><Relationship Id="rId166" Type="http://schemas.openxmlformats.org/officeDocument/2006/relationships/hyperlink" Target="https://pt.wikipedia.org/wiki/Ficheiro:Bandeira_S%C3%A3o_Miguel_de_Taipu-PB.jpg" TargetMode="External"/><Relationship Id="rId187" Type="http://schemas.openxmlformats.org/officeDocument/2006/relationships/hyperlink" Target="https://pt.wikipedia.org/wiki/Ficheiro:Bandeira_Pedro_R%C3%A9gis-PB.jpg" TargetMode="External"/><Relationship Id="rId1" Type="http://schemas.openxmlformats.org/officeDocument/2006/relationships/hyperlink" Target="https://pt.wikipedia.org/wiki/Ficheiro:Bandeira_de_Cuiab%C3%A1.svg" TargetMode="External"/><Relationship Id="rId212" Type="http://schemas.openxmlformats.org/officeDocument/2006/relationships/hyperlink" Target="https://pt.wikipedia.org/wiki/Ficheiro:Bandeira_S%C3%A3o_Jos%C3%A9_de_Espinharas.png" TargetMode="External"/><Relationship Id="rId233" Type="http://schemas.openxmlformats.org/officeDocument/2006/relationships/hyperlink" Target="https://pt.wikipedia.org/wiki/Ficheiro:Bandeira_de_Cacimba_de_Areia.jpg" TargetMode="External"/><Relationship Id="rId254" Type="http://schemas.openxmlformats.org/officeDocument/2006/relationships/hyperlink" Target="https://pt.wikipedia.org/wiki/Ficheiro:Bandeira_algodao_de_jandaira.jpg" TargetMode="External"/><Relationship Id="rId28" Type="http://schemas.openxmlformats.org/officeDocument/2006/relationships/hyperlink" Target="https://pt.wikipedia.org/wiki/Ficheiro:Aripuan%C3%A3_-_Bandeira.PNG" TargetMode="External"/><Relationship Id="rId49" Type="http://schemas.openxmlformats.org/officeDocument/2006/relationships/hyperlink" Target="https://pt.wikipedia.org/wiki/Ficheiro:Bandeira_de_Nova_Ubirat%C3%A3.png" TargetMode="External"/><Relationship Id="rId114" Type="http://schemas.openxmlformats.org/officeDocument/2006/relationships/hyperlink" Target="https://pt.wikipedia.org/wiki/Ficheiro:Bandeira_UIRAUNA.jpg" TargetMode="External"/><Relationship Id="rId60" Type="http://schemas.openxmlformats.org/officeDocument/2006/relationships/hyperlink" Target="https://pt.wikipedia.org/wiki/Ficheiro:Bandeira_nortelandia.jpg" TargetMode="External"/><Relationship Id="rId81" Type="http://schemas.openxmlformats.org/officeDocument/2006/relationships/hyperlink" Target="https://pt.wikipedia.org/wiki/Ficheiro:Bandeira_conde.PNG" TargetMode="External"/><Relationship Id="rId135" Type="http://schemas.openxmlformats.org/officeDocument/2006/relationships/hyperlink" Target="https://pt.wikipedia.org/wiki/Ficheiro:Bras%C3%A3o_Itatuba-PB.jpg" TargetMode="External"/><Relationship Id="rId156" Type="http://schemas.openxmlformats.org/officeDocument/2006/relationships/hyperlink" Target="https://pt.wikipedia.org/wiki/Ficheiro:Bandeira_Gado_Bravo.jpg" TargetMode="External"/><Relationship Id="rId177" Type="http://schemas.openxmlformats.org/officeDocument/2006/relationships/hyperlink" Target="https://pt.wikipedia.org/wiki/Ficheiro:Bandeira_Cuitegi.jpg" TargetMode="External"/><Relationship Id="rId198" Type="http://schemas.openxmlformats.org/officeDocument/2006/relationships/hyperlink" Target="https://pt.wikipedia.org/wiki/Ficheiro:Bandeira_Aguiar.jpg" TargetMode="External"/><Relationship Id="rId202" Type="http://schemas.openxmlformats.org/officeDocument/2006/relationships/hyperlink" Target="https://pt.wikipedia.org/wiki/Ficheiro:Bandeira_de_Curral_de_Cima.jpg" TargetMode="External"/><Relationship Id="rId223" Type="http://schemas.openxmlformats.org/officeDocument/2006/relationships/hyperlink" Target="https://pt.wikipedia.org/wiki/Ficheiro:Bandeira_sao_joao_do_cariri.jpg" TargetMode="External"/><Relationship Id="rId244" Type="http://schemas.openxmlformats.org/officeDocument/2006/relationships/hyperlink" Target="https://pt.wikipedia.org/wiki/Ficheiro:Bandeira_de_Serra_da_Ra%C3%ADz.jpg" TargetMode="External"/><Relationship Id="rId18" Type="http://schemas.openxmlformats.org/officeDocument/2006/relationships/hyperlink" Target="https://pt.wikipedia.org/wiki/Ficheiro:Bandeira_de_peixoto_de_azevedo.jpg" TargetMode="External"/><Relationship Id="rId39" Type="http://schemas.openxmlformats.org/officeDocument/2006/relationships/hyperlink" Target="https://pt.wikipedia.org/wiki/Ficheiro:Bandeira_de_SJQMarcos.jpg" TargetMode="External"/><Relationship Id="rId265" Type="http://schemas.openxmlformats.org/officeDocument/2006/relationships/hyperlink" Target="https://pt.wikipedia.org/wiki/Ficheiro:Bandeira_Parari-PB.jpg" TargetMode="External"/><Relationship Id="rId50" Type="http://schemas.openxmlformats.org/officeDocument/2006/relationships/hyperlink" Target="https://pt.wikipedia.org/wiki/Ficheiro:Alto_Paraguai.jpg" TargetMode="External"/><Relationship Id="rId104" Type="http://schemas.openxmlformats.org/officeDocument/2006/relationships/hyperlink" Target="https://pt.wikipedia.org/wiki/Ficheiro:Bandeira_de_boqueirao.jpg" TargetMode="External"/><Relationship Id="rId125" Type="http://schemas.openxmlformats.org/officeDocument/2006/relationships/hyperlink" Target="https://pt.wikipedia.org/wiki/Ficheiro:Flag_of_Arara.svg" TargetMode="External"/><Relationship Id="rId146" Type="http://schemas.openxmlformats.org/officeDocument/2006/relationships/hyperlink" Target="https://pt.wikipedia.org/wiki/Ficheiro:Bandeira_Mulungu_PB.jpg" TargetMode="External"/><Relationship Id="rId167" Type="http://schemas.openxmlformats.org/officeDocument/2006/relationships/hyperlink" Target="https://pt.wikipedia.org/wiki/Ficheiro:Bandeira_de_Bel%C3%A9m_do_Brejo_do_Cruz,_Para%C3%ADba,_Brasil.png" TargetMode="External"/><Relationship Id="rId188" Type="http://schemas.openxmlformats.org/officeDocument/2006/relationships/hyperlink" Target="https://pt.wikipedia.org/wiki/Ficheiro:Bandeira_igaracy.jpg" TargetMode="External"/><Relationship Id="rId71" Type="http://schemas.openxmlformats.org/officeDocument/2006/relationships/hyperlink" Target="https://pt.wikipedia.org/wiki/Ficheiro:Bandeiraqueimadas.jpg" TargetMode="External"/><Relationship Id="rId92" Type="http://schemas.openxmlformats.org/officeDocument/2006/relationships/hyperlink" Target="https://pt.wikipedia.org/wiki/Ficheiro:Brasao_sao_jose_de_piranhas.PNG" TargetMode="External"/><Relationship Id="rId213" Type="http://schemas.openxmlformats.org/officeDocument/2006/relationships/hyperlink" Target="https://pt.wikipedia.org/wiki/Ficheiro:Bandeira_Municpio.jpg" TargetMode="External"/><Relationship Id="rId234" Type="http://schemas.openxmlformats.org/officeDocument/2006/relationships/hyperlink" Target="https://pt.wikipedia.org/wiki/Ficheiro:Bandeira_de_Riach%C3%A3o_PB.jpg" TargetMode="External"/><Relationship Id="rId2" Type="http://schemas.openxmlformats.org/officeDocument/2006/relationships/hyperlink" Target="https://pt.wikipedia.org/wiki/Ficheiro:V%C3%A1rzea_Grande_Flag.jpg" TargetMode="External"/><Relationship Id="rId29" Type="http://schemas.openxmlformats.org/officeDocument/2006/relationships/hyperlink" Target="https://pt.wikipedia.org/wiki/Ficheiro:Bandeira_de_Diamantino.svg" TargetMode="External"/><Relationship Id="rId255" Type="http://schemas.openxmlformats.org/officeDocument/2006/relationships/hyperlink" Target="https://pt.wikipedia.org/wiki/Ficheiro:Bandeira_bom_jesus.png" TargetMode="External"/><Relationship Id="rId40" Type="http://schemas.openxmlformats.org/officeDocument/2006/relationships/hyperlink" Target="https://pt.wikipedia.org/wiki/Ficheiro:Querencia_bandeira.jpg" TargetMode="External"/><Relationship Id="rId115" Type="http://schemas.openxmlformats.org/officeDocument/2006/relationships/hyperlink" Target="https://pt.wikipedia.org/wiki/Ficheiro:Bandeira_teixeira_pb.png" TargetMode="External"/><Relationship Id="rId136" Type="http://schemas.openxmlformats.org/officeDocument/2006/relationships/hyperlink" Target="https://pt.wikipedia.org/wiki/Ficheiro:Bandeira_proj.jpg" TargetMode="External"/><Relationship Id="rId157" Type="http://schemas.openxmlformats.org/officeDocument/2006/relationships/hyperlink" Target="https://pt.wikipedia.org/wiki/Ficheiro:BandeiraJuarezT%C3%A1vora.png" TargetMode="External"/><Relationship Id="rId178" Type="http://schemas.openxmlformats.org/officeDocument/2006/relationships/hyperlink" Target="https://pt.wikipedia.org/wiki/Ficheiro:Flag_of_Mariz%C3%B3polis.svg" TargetMode="External"/><Relationship Id="rId61" Type="http://schemas.openxmlformats.org/officeDocument/2006/relationships/hyperlink" Target="https://pt.wikipedia.org/wiki/Ficheiro:Flag_campina_grande.svg" TargetMode="External"/><Relationship Id="rId82" Type="http://schemas.openxmlformats.org/officeDocument/2006/relationships/hyperlink" Target="https://pt.wikipedia.org/wiki/Ficheiro:Bandeira_de_Itaporanga_(Para%C3%ADba).svg" TargetMode="External"/><Relationship Id="rId199" Type="http://schemas.openxmlformats.org/officeDocument/2006/relationships/hyperlink" Target="https://pt.wikipedia.org/wiki/Ficheiro:Flag_of_Alcantil.svg" TargetMode="External"/><Relationship Id="rId203" Type="http://schemas.openxmlformats.org/officeDocument/2006/relationships/hyperlink" Target="https://pt.wikipedia.org/wiki/Ficheiro:Bandeira_de_Sert%C3%A3ozinho_PB.jpg" TargetMode="External"/><Relationship Id="rId19" Type="http://schemas.openxmlformats.org/officeDocument/2006/relationships/hyperlink" Target="https://pt.wikipedia.org/wiki/Ficheiro:Bandeira_de_Barra_do_Bugres_(Mato_Grosso).svg" TargetMode="External"/><Relationship Id="rId224" Type="http://schemas.openxmlformats.org/officeDocument/2006/relationships/hyperlink" Target="https://pt.wikipedia.org/wiki/Ficheiro:Bandeira_sao_jose_do_sabugi.PNG" TargetMode="External"/><Relationship Id="rId245" Type="http://schemas.openxmlformats.org/officeDocument/2006/relationships/hyperlink" Target="https://pt.wikipedia.org/wiki/Ficheiro:Bandeira_S%C3%A3o_Domingos.png" TargetMode="External"/><Relationship Id="rId30" Type="http://schemas.openxmlformats.org/officeDocument/2006/relationships/hyperlink" Target="https://pt.wikipedia.org/wiki/Ficheiro:Bandeira_Canarana_MT.png" TargetMode="External"/><Relationship Id="rId105" Type="http://schemas.openxmlformats.org/officeDocument/2006/relationships/hyperlink" Target="https://pt.wikipedia.org/wiki/Ficheiro:Bandeira_belem_paraiba.png" TargetMode="External"/><Relationship Id="rId126" Type="http://schemas.openxmlformats.org/officeDocument/2006/relationships/hyperlink" Target="https://pt.wikipedia.org/wiki/Ficheiro:Bandeira_de_Mogeiro.jpg" TargetMode="External"/><Relationship Id="rId147" Type="http://schemas.openxmlformats.org/officeDocument/2006/relationships/hyperlink" Target="https://pt.wikipedia.org/wiki/Ficheiro:Bandeira_umbuzeiro.JPG" TargetMode="External"/><Relationship Id="rId168" Type="http://schemas.openxmlformats.org/officeDocument/2006/relationships/hyperlink" Target="https://pt.wikipedia.org/wiki/Ficheiro:Bras%C3%A3o_Nazarezinho.jpg" TargetMode="External"/><Relationship Id="rId51" Type="http://schemas.openxmlformats.org/officeDocument/2006/relationships/hyperlink" Target="https://pt.wikipedia.org/wiki/Ficheiro:Flag_of_Parana%C3%ADta_MT.png" TargetMode="External"/><Relationship Id="rId72" Type="http://schemas.openxmlformats.org/officeDocument/2006/relationships/hyperlink" Target="https://pt.wikipedia.org/wiki/Ficheiro:Bandeira_de_S%C3%A3o_Bento,_Para%C3%ADba,_Brasil.PNG" TargetMode="External"/><Relationship Id="rId93" Type="http://schemas.openxmlformats.org/officeDocument/2006/relationships/hyperlink" Target="https://pt.wikipedia.org/wiki/Ficheiro:Bandeiraremigio.png" TargetMode="External"/><Relationship Id="rId189" Type="http://schemas.openxmlformats.org/officeDocument/2006/relationships/hyperlink" Target="https://pt.wikipedia.org/wiki/Ficheiro:Bandeira_de_Serraria_PB.jpg" TargetMode="External"/><Relationship Id="rId3" Type="http://schemas.openxmlformats.org/officeDocument/2006/relationships/hyperlink" Target="https://pt.wikipedia.org/wiki/Ficheiro:Bandeira_de_Rondonopolis.png" TargetMode="External"/><Relationship Id="rId214" Type="http://schemas.openxmlformats.org/officeDocument/2006/relationships/hyperlink" Target="https://pt.wikipedia.org/wiki/Ficheiro:Bandeira_S%C3%A3o_Bentinho.png" TargetMode="External"/><Relationship Id="rId235" Type="http://schemas.openxmlformats.org/officeDocument/2006/relationships/hyperlink" Target="https://pt.wikipedia.org/wiki/Ficheiro:Bandeira_S%C3%A3o_Jos%C3%A9_dos_Cordeiros.png" TargetMode="External"/><Relationship Id="rId256" Type="http://schemas.openxmlformats.org/officeDocument/2006/relationships/hyperlink" Target="https://pt.wikipedia.org/wiki/Ficheiro:Curral_Velho.png" TargetMode="External"/><Relationship Id="rId116" Type="http://schemas.openxmlformats.org/officeDocument/2006/relationships/hyperlink" Target="https://pt.wikipedia.org/wiki/Ficheiro:BandeiraSoledadePB.jpg" TargetMode="External"/><Relationship Id="rId137" Type="http://schemas.openxmlformats.org/officeDocument/2006/relationships/hyperlink" Target="https://pt.wikipedia.org/wiki/Ficheiro:Bandeira_de_Tacima_PB.jpg" TargetMode="External"/><Relationship Id="rId158" Type="http://schemas.openxmlformats.org/officeDocument/2006/relationships/hyperlink" Target="https://pt.wikipedia.org/wiki/Ficheiro:Bandeira_pedra_lavada.png" TargetMode="External"/><Relationship Id="rId20" Type="http://schemas.openxmlformats.org/officeDocument/2006/relationships/hyperlink" Target="https://pt.wikipedia.org/wiki/Ficheiro:Bandeira_de_Juara_(Mato_Grosso).png" TargetMode="External"/><Relationship Id="rId41" Type="http://schemas.openxmlformats.org/officeDocument/2006/relationships/hyperlink" Target="https://pt.wikipedia.org/wiki/Ficheiro:Bandeira_de_Pedra_Preta_-_MT.svg" TargetMode="External"/><Relationship Id="rId62" Type="http://schemas.openxmlformats.org/officeDocument/2006/relationships/hyperlink" Target="https://pt.wikipedia.org/wiki/Ficheiro:Bandeira_Santa_Rita_PB.jpg" TargetMode="External"/><Relationship Id="rId83" Type="http://schemas.openxmlformats.org/officeDocument/2006/relationships/hyperlink" Target="https://pt.wikipedia.org/wiki/Ficheiro:Bandeira_itabaiana.jpg" TargetMode="External"/><Relationship Id="rId179" Type="http://schemas.openxmlformats.org/officeDocument/2006/relationships/hyperlink" Target="https://pt.wikipedia.org/wiki/Ficheiro:Bandeira_matureia.jpg" TargetMode="External"/><Relationship Id="rId190" Type="http://schemas.openxmlformats.org/officeDocument/2006/relationships/hyperlink" Target="https://pt.wikipedia.org/wiki/Ficheiro:BANDEIRA_CAJA.jpg" TargetMode="External"/><Relationship Id="rId204" Type="http://schemas.openxmlformats.org/officeDocument/2006/relationships/hyperlink" Target="https://pt.wikipedia.org/wiki/Ficheiro:Bandeira_barauna.jpg" TargetMode="External"/><Relationship Id="rId225" Type="http://schemas.openxmlformats.org/officeDocument/2006/relationships/hyperlink" Target="https://pt.wikipedia.org/wiki/Ficheiro:Bandeira_assuncao.jpg" TargetMode="External"/><Relationship Id="rId246" Type="http://schemas.openxmlformats.org/officeDocument/2006/relationships/hyperlink" Target="https://pt.wikipedia.org/wiki/Ficheiro:Bandeira_de_Ten%C3%B3rio.jpg" TargetMode="External"/><Relationship Id="rId106" Type="http://schemas.openxmlformats.org/officeDocument/2006/relationships/hyperlink" Target="https://pt.wikipedia.org/wiki/Ficheiro:Bandeira_Cruz_do_Esp%C3%ADrito_Santo.svg" TargetMode="External"/><Relationship Id="rId127" Type="http://schemas.openxmlformats.org/officeDocument/2006/relationships/hyperlink" Target="https://pt.wikipedia.org/wiki/Ficheiro:Flag_of_Lucena.svg" TargetMode="External"/><Relationship Id="rId10" Type="http://schemas.openxmlformats.org/officeDocument/2006/relationships/hyperlink" Target="https://pt.wikipedia.org/wiki/Ficheiro:Bandeira_de_Alta_Floresta.jpg" TargetMode="External"/><Relationship Id="rId31" Type="http://schemas.openxmlformats.org/officeDocument/2006/relationships/hyperlink" Target="https://pt.wikipedia.org/wiki/Ficheiro:Bandeira_de_S%C3%A3o_Jos%C3%A9_do_Rio_Claro.png" TargetMode="External"/><Relationship Id="rId52" Type="http://schemas.openxmlformats.org/officeDocument/2006/relationships/hyperlink" Target="https://pt.wikipedia.org/wiki/Ficheiro:Bandeira_Ribeir%C3%A3o_Cascalheira_MT.jpg" TargetMode="External"/><Relationship Id="rId73" Type="http://schemas.openxmlformats.org/officeDocument/2006/relationships/hyperlink" Target="https://pt.wikipedia.org/wiki/Ficheiro:Bandeira_monteiro.jpg" TargetMode="External"/><Relationship Id="rId94" Type="http://schemas.openxmlformats.org/officeDocument/2006/relationships/hyperlink" Target="https://pt.wikipedia.org/wiki/Ficheiro:Bandeira_alhandra.svg" TargetMode="External"/><Relationship Id="rId148" Type="http://schemas.openxmlformats.org/officeDocument/2006/relationships/hyperlink" Target="https://pt.wikipedia.org/wiki/Ficheiro:Bandeira_Juru-PB.jpg" TargetMode="External"/><Relationship Id="rId169" Type="http://schemas.openxmlformats.org/officeDocument/2006/relationships/hyperlink" Target="https://pt.wikipedia.org/wiki/Ficheiro:Bandeira_Livramento-PB.jpg" TargetMode="External"/><Relationship Id="rId4" Type="http://schemas.openxmlformats.org/officeDocument/2006/relationships/hyperlink" Target="https://pt.wikipedia.org/wiki/Ficheiro:Bandeira_sinop_mt.png" TargetMode="External"/><Relationship Id="rId180" Type="http://schemas.openxmlformats.org/officeDocument/2006/relationships/hyperlink" Target="https://pt.wikipedia.org/wiki/Ficheiro:Bandeiradecapim.png" TargetMode="External"/><Relationship Id="rId215" Type="http://schemas.openxmlformats.org/officeDocument/2006/relationships/hyperlink" Target="https://pt.wikipedia.org/wiki/Ficheiro:Bandeira_Santa_Terezinha.jpg" TargetMode="External"/><Relationship Id="rId236" Type="http://schemas.openxmlformats.org/officeDocument/2006/relationships/hyperlink" Target="https://pt.wikipedia.org/wiki/Ficheiro:Bandeira_Soss%C3%AAgo.jpg" TargetMode="External"/><Relationship Id="rId257" Type="http://schemas.openxmlformats.org/officeDocument/2006/relationships/hyperlink" Target="https://pt.wikipedia.org/wiki/Ficheiro:Bandeira_Santo_Andr%C3%A9_(PB).jpg" TargetMode="External"/><Relationship Id="rId42" Type="http://schemas.openxmlformats.org/officeDocument/2006/relationships/hyperlink" Target="https://pt.wikipedia.org/wiki/Ficheiro:Rosario_oeste_bandeira.jpg" TargetMode="External"/><Relationship Id="rId84" Type="http://schemas.openxmlformats.org/officeDocument/2006/relationships/hyperlink" Target="https://pt.wikipedia.org/wiki/Ficheiro:Bandeira_rio_tinto.PNG" TargetMode="External"/><Relationship Id="rId138" Type="http://schemas.openxmlformats.org/officeDocument/2006/relationships/hyperlink" Target="https://pt.wikipedia.org/wiki/Ficheiro:Bandeira_de_S%C3%A3o_Vicente_do_Serid%C3%B3.JPG" TargetMode="External"/><Relationship Id="rId191" Type="http://schemas.openxmlformats.org/officeDocument/2006/relationships/hyperlink" Target="https://pt.wikipedia.org/wiki/Ficheiro:Bandeira_de_camala%C3%BA.jpg" TargetMode="External"/><Relationship Id="rId205" Type="http://schemas.openxmlformats.org/officeDocument/2006/relationships/hyperlink" Target="https://pt.wikipedia.org/wiki/Ficheiro:Bandeira_Nova_Palmeira.jpg" TargetMode="External"/><Relationship Id="rId247" Type="http://schemas.openxmlformats.org/officeDocument/2006/relationships/hyperlink" Target="https://pt.wikipedia.org/wiki/Ficheiro:Bandeira_frei_martinho.jpg" TargetMode="Externa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409572</xdr:colOff>
      <xdr:row>2</xdr:row>
      <xdr:rowOff>114300</xdr:rowOff>
    </xdr:from>
    <xdr:to>
      <xdr:col>8</xdr:col>
      <xdr:colOff>238123</xdr:colOff>
      <xdr:row>6</xdr:row>
      <xdr:rowOff>333375</xdr:rowOff>
    </xdr:to>
    <xdr:sp macro="" textlink="">
      <xdr:nvSpPr>
        <xdr:cNvPr id="2" name="Seta Dobrada para Cima 1">
          <a:extLst>
            <a:ext uri="{FF2B5EF4-FFF2-40B4-BE49-F238E27FC236}">
              <a16:creationId xmlns:a16="http://schemas.microsoft.com/office/drawing/2014/main" id="{00000000-0008-0000-0000-000002000000}"/>
            </a:ext>
          </a:extLst>
        </xdr:cNvPr>
        <xdr:cNvSpPr/>
      </xdr:nvSpPr>
      <xdr:spPr>
        <a:xfrm flipH="1">
          <a:off x="4067172" y="495300"/>
          <a:ext cx="1047751" cy="981075"/>
        </a:xfrm>
        <a:prstGeom prst="bentUpArrow">
          <a:avLst>
            <a:gd name="adj1" fmla="val 9571"/>
            <a:gd name="adj2" fmla="val 25571"/>
            <a:gd name="adj3" fmla="val 25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ln>
              <a:solidFill>
                <a:srgbClr val="FF0000"/>
              </a:solidFill>
            </a:ln>
          </a:endParaRPr>
        </a:p>
      </xdr:txBody>
    </xdr:sp>
    <xdr:clientData/>
  </xdr:twoCellAnchor>
  <xdr:oneCellAnchor>
    <xdr:from>
      <xdr:col>1</xdr:col>
      <xdr:colOff>361950</xdr:colOff>
      <xdr:row>8</xdr:row>
      <xdr:rowOff>47625</xdr:rowOff>
    </xdr:from>
    <xdr:ext cx="2333626" cy="1811991"/>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1550" y="1809750"/>
          <a:ext cx="2333626" cy="1811991"/>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11</xdr:col>
      <xdr:colOff>171450</xdr:colOff>
      <xdr:row>19</xdr:row>
      <xdr:rowOff>190499</xdr:rowOff>
    </xdr:from>
    <xdr:to>
      <xdr:col>12</xdr:col>
      <xdr:colOff>809625</xdr:colOff>
      <xdr:row>21</xdr:row>
      <xdr:rowOff>180974</xdr:rowOff>
    </xdr:to>
    <xdr:sp macro="[0]!Avançar_2" textlink="">
      <xdr:nvSpPr>
        <xdr:cNvPr id="2" name="Pentágono 1">
          <a:extLst>
            <a:ext uri="{FF2B5EF4-FFF2-40B4-BE49-F238E27FC236}">
              <a16:creationId xmlns:a16="http://schemas.microsoft.com/office/drawing/2014/main" id="{00000000-0008-0000-0100-000002000000}"/>
            </a:ext>
          </a:extLst>
        </xdr:cNvPr>
        <xdr:cNvSpPr/>
      </xdr:nvSpPr>
      <xdr:spPr>
        <a:xfrm>
          <a:off x="6877050" y="3809999"/>
          <a:ext cx="1047750" cy="37147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COMEÇAR</a:t>
          </a:r>
        </a:p>
      </xdr:txBody>
    </xdr:sp>
    <xdr:clientData fLocksWithSheet="0"/>
  </xdr:twoCellAnchor>
  <xdr:oneCellAnchor>
    <xdr:from>
      <xdr:col>0</xdr:col>
      <xdr:colOff>152400</xdr:colOff>
      <xdr:row>1</xdr:row>
      <xdr:rowOff>28575</xdr:rowOff>
    </xdr:from>
    <xdr:ext cx="1477851" cy="1362074"/>
    <xdr:pic>
      <xdr:nvPicPr>
        <xdr:cNvPr id="3" name="Imagem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2400" y="219075"/>
          <a:ext cx="1477851" cy="1362074"/>
        </a:xfrm>
        <a:prstGeom prst="rect">
          <a:avLst/>
        </a:prstGeom>
      </xdr:spPr>
    </xdr:pic>
    <xdr:clientData/>
  </xdr:oneCellAnchor>
  <xdr:oneCellAnchor>
    <xdr:from>
      <xdr:col>0</xdr:col>
      <xdr:colOff>9525</xdr:colOff>
      <xdr:row>0</xdr:row>
      <xdr:rowOff>0</xdr:rowOff>
    </xdr:from>
    <xdr:ext cx="2333626" cy="1811991"/>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0"/>
          <a:ext cx="2333626" cy="181199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12</xdr:col>
      <xdr:colOff>95250</xdr:colOff>
      <xdr:row>0</xdr:row>
      <xdr:rowOff>123825</xdr:rowOff>
    </xdr:from>
    <xdr:to>
      <xdr:col>12</xdr:col>
      <xdr:colOff>1028700</xdr:colOff>
      <xdr:row>2</xdr:row>
      <xdr:rowOff>0</xdr:rowOff>
    </xdr:to>
    <xdr:sp macro="[0]!Limpar_mini" textlink="">
      <xdr:nvSpPr>
        <xdr:cNvPr id="2" name="Retângulo Arredondado 1">
          <a:extLst>
            <a:ext uri="{FF2B5EF4-FFF2-40B4-BE49-F238E27FC236}">
              <a16:creationId xmlns:a16="http://schemas.microsoft.com/office/drawing/2014/main" id="{00000000-0008-0000-0200-000002000000}"/>
            </a:ext>
          </a:extLst>
        </xdr:cNvPr>
        <xdr:cNvSpPr/>
      </xdr:nvSpPr>
      <xdr:spPr>
        <a:xfrm>
          <a:off x="6496050" y="123825"/>
          <a:ext cx="438150" cy="257175"/>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oneCellAnchor>
    <xdr:from>
      <xdr:col>0</xdr:col>
      <xdr:colOff>0</xdr:colOff>
      <xdr:row>0</xdr:row>
      <xdr:rowOff>0</xdr:rowOff>
    </xdr:from>
    <xdr:ext cx="1477851" cy="1362074"/>
    <xdr:pic>
      <xdr:nvPicPr>
        <xdr:cNvPr id="3" name="Imagem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1477851" cy="1362074"/>
        </a:xfrm>
        <a:prstGeom prst="rect">
          <a:avLst/>
        </a:prstGeom>
      </xdr:spPr>
    </xdr:pic>
    <xdr:clientData/>
  </xdr:oneCellAnchor>
  <xdr:oneCellAnchor>
    <xdr:from>
      <xdr:col>2</xdr:col>
      <xdr:colOff>66262</xdr:colOff>
      <xdr:row>0</xdr:row>
      <xdr:rowOff>99392</xdr:rowOff>
    </xdr:from>
    <xdr:ext cx="1988618" cy="1528141"/>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33062" y="99392"/>
          <a:ext cx="1988618" cy="152814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75030</xdr:colOff>
      <xdr:row>0</xdr:row>
      <xdr:rowOff>77028</xdr:rowOff>
    </xdr:from>
    <xdr:to>
      <xdr:col>1</xdr:col>
      <xdr:colOff>1104900</xdr:colOff>
      <xdr:row>4</xdr:row>
      <xdr:rowOff>114691</xdr:rowOff>
    </xdr:to>
    <xdr:pic>
      <xdr:nvPicPr>
        <xdr:cNvPr id="2" name="Image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4630" y="77028"/>
          <a:ext cx="1029870" cy="799663"/>
        </a:xfrm>
        <a:prstGeom prst="rect">
          <a:avLst/>
        </a:prstGeom>
      </xdr:spPr>
    </xdr:pic>
    <xdr:clientData/>
  </xdr:twoCellAnchor>
  <xdr:twoCellAnchor>
    <xdr:from>
      <xdr:col>11</xdr:col>
      <xdr:colOff>95251</xdr:colOff>
      <xdr:row>35</xdr:row>
      <xdr:rowOff>38100</xdr:rowOff>
    </xdr:from>
    <xdr:to>
      <xdr:col>12</xdr:col>
      <xdr:colOff>47625</xdr:colOff>
      <xdr:row>37</xdr:row>
      <xdr:rowOff>9525</xdr:rowOff>
    </xdr:to>
    <xdr:sp macro="[0]!FSA_Avançar" textlink="">
      <xdr:nvSpPr>
        <xdr:cNvPr id="3" name="Pentágono 2">
          <a:extLst>
            <a:ext uri="{FF2B5EF4-FFF2-40B4-BE49-F238E27FC236}">
              <a16:creationId xmlns:a16="http://schemas.microsoft.com/office/drawing/2014/main" id="{00000000-0008-0000-0300-000003000000}"/>
            </a:ext>
          </a:extLst>
        </xdr:cNvPr>
        <xdr:cNvSpPr/>
      </xdr:nvSpPr>
      <xdr:spPr>
        <a:xfrm>
          <a:off x="6800851" y="6896100"/>
          <a:ext cx="561974" cy="35242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76201</xdr:colOff>
      <xdr:row>0</xdr:row>
      <xdr:rowOff>38100</xdr:rowOff>
    </xdr:from>
    <xdr:to>
      <xdr:col>11</xdr:col>
      <xdr:colOff>952501</xdr:colOff>
      <xdr:row>1</xdr:row>
      <xdr:rowOff>161924</xdr:rowOff>
    </xdr:to>
    <xdr:sp macro="[0]!Limpar_mini" textlink="">
      <xdr:nvSpPr>
        <xdr:cNvPr id="4" name="Retângulo Arredondado 3">
          <a:extLst>
            <a:ext uri="{FF2B5EF4-FFF2-40B4-BE49-F238E27FC236}">
              <a16:creationId xmlns:a16="http://schemas.microsoft.com/office/drawing/2014/main" id="{00000000-0008-0000-0300-000004000000}"/>
            </a:ext>
          </a:extLst>
        </xdr:cNvPr>
        <xdr:cNvSpPr/>
      </xdr:nvSpPr>
      <xdr:spPr>
        <a:xfrm>
          <a:off x="6781801" y="38100"/>
          <a:ext cx="533400" cy="314324"/>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257175</xdr:colOff>
      <xdr:row>15</xdr:row>
      <xdr:rowOff>19051</xdr:rowOff>
    </xdr:from>
    <xdr:to>
      <xdr:col>18</xdr:col>
      <xdr:colOff>476250</xdr:colOff>
      <xdr:row>19</xdr:row>
      <xdr:rowOff>28575</xdr:rowOff>
    </xdr:to>
    <xdr:sp macro="" textlink="">
      <xdr:nvSpPr>
        <xdr:cNvPr id="5" name="Texto explicativo retangular 1">
          <a:extLst>
            <a:ext uri="{FF2B5EF4-FFF2-40B4-BE49-F238E27FC236}">
              <a16:creationId xmlns:a16="http://schemas.microsoft.com/office/drawing/2014/main" id="{00000000-0008-0000-0300-000005000000}"/>
            </a:ext>
          </a:extLst>
        </xdr:cNvPr>
        <xdr:cNvSpPr/>
      </xdr:nvSpPr>
      <xdr:spPr>
        <a:xfrm>
          <a:off x="9648825" y="2962276"/>
          <a:ext cx="4914900" cy="790574"/>
        </a:xfrm>
        <a:prstGeom prst="wedgeRectCallout">
          <a:avLst>
            <a:gd name="adj1" fmla="val -55811"/>
            <a:gd name="adj2" fmla="val 33882"/>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A POTÊNCIA DE GERAÇÃO SERÁ PREENCHIDA NOS PRÓXIMOS PASSOS ANTES DA CONCLUSÃO DO PROJETO.</a:t>
          </a:r>
          <a:endParaRPr lang="pt-BR">
            <a:effectLst/>
          </a:endParaRPr>
        </a:p>
      </xdr:txBody>
    </xdr:sp>
    <xdr:clientData fPrintsWithSheet="0"/>
  </xdr:twoCellAnchor>
  <xdr:twoCellAnchor>
    <xdr:from>
      <xdr:col>11</xdr:col>
      <xdr:colOff>200025</xdr:colOff>
      <xdr:row>8</xdr:row>
      <xdr:rowOff>47625</xdr:rowOff>
    </xdr:from>
    <xdr:to>
      <xdr:col>16</xdr:col>
      <xdr:colOff>314326</xdr:colOff>
      <xdr:row>9</xdr:row>
      <xdr:rowOff>190500</xdr:rowOff>
    </xdr:to>
    <xdr:sp macro="" textlink="">
      <xdr:nvSpPr>
        <xdr:cNvPr id="6" name="Texto explicativo retangular 4">
          <a:extLst>
            <a:ext uri="{FF2B5EF4-FFF2-40B4-BE49-F238E27FC236}">
              <a16:creationId xmlns:a16="http://schemas.microsoft.com/office/drawing/2014/main" id="{00000000-0008-0000-0300-000006000000}"/>
            </a:ext>
          </a:extLst>
        </xdr:cNvPr>
        <xdr:cNvSpPr/>
      </xdr:nvSpPr>
      <xdr:spPr>
        <a:xfrm>
          <a:off x="9229725" y="1581150"/>
          <a:ext cx="3590926" cy="342900"/>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PREENCHER TODOS OS CAMPOS</a:t>
          </a:r>
          <a:r>
            <a:rPr lang="pt-BR" sz="1100" b="1" baseline="0">
              <a:solidFill>
                <a:schemeClr val="lt1"/>
              </a:solidFill>
              <a:effectLst/>
              <a:latin typeface="+mn-lt"/>
              <a:ea typeface="+mn-ea"/>
              <a:cs typeface="+mn-cs"/>
            </a:rPr>
            <a:t> EM VERMELHO</a:t>
          </a:r>
          <a:endParaRPr lang="pt-BR">
            <a:effectLst/>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1</xdr:col>
      <xdr:colOff>85725</xdr:colOff>
      <xdr:row>0</xdr:row>
      <xdr:rowOff>76201</xdr:rowOff>
    </xdr:from>
    <xdr:ext cx="1028700" cy="798755"/>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5325" y="76201"/>
          <a:ext cx="1028700" cy="798755"/>
        </a:xfrm>
        <a:prstGeom prst="rect">
          <a:avLst/>
        </a:prstGeom>
      </xdr:spPr>
    </xdr:pic>
    <xdr:clientData/>
  </xdr:oneCellAnchor>
  <xdr:twoCellAnchor>
    <xdr:from>
      <xdr:col>11</xdr:col>
      <xdr:colOff>66675</xdr:colOff>
      <xdr:row>0</xdr:row>
      <xdr:rowOff>47625</xdr:rowOff>
    </xdr:from>
    <xdr:to>
      <xdr:col>12</xdr:col>
      <xdr:colOff>333375</xdr:colOff>
      <xdr:row>1</xdr:row>
      <xdr:rowOff>171450</xdr:rowOff>
    </xdr:to>
    <xdr:sp macro="[0]!Limpar_mini" textlink="">
      <xdr:nvSpPr>
        <xdr:cNvPr id="3" name="Retângulo Arredondado 2">
          <a:extLst>
            <a:ext uri="{FF2B5EF4-FFF2-40B4-BE49-F238E27FC236}">
              <a16:creationId xmlns:a16="http://schemas.microsoft.com/office/drawing/2014/main" id="{00000000-0008-0000-0400-000003000000}"/>
            </a:ext>
          </a:extLst>
        </xdr:cNvPr>
        <xdr:cNvSpPr/>
      </xdr:nvSpPr>
      <xdr:spPr>
        <a:xfrm>
          <a:off x="6772275" y="47625"/>
          <a:ext cx="876300" cy="314325"/>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85725</xdr:colOff>
      <xdr:row>36</xdr:row>
      <xdr:rowOff>38100</xdr:rowOff>
    </xdr:from>
    <xdr:to>
      <xdr:col>12</xdr:col>
      <xdr:colOff>447675</xdr:colOff>
      <xdr:row>37</xdr:row>
      <xdr:rowOff>180975</xdr:rowOff>
    </xdr:to>
    <xdr:sp macro="[0]!FSA_Avançar" textlink="">
      <xdr:nvSpPr>
        <xdr:cNvPr id="4" name="Pentágono 3">
          <a:extLst>
            <a:ext uri="{FF2B5EF4-FFF2-40B4-BE49-F238E27FC236}">
              <a16:creationId xmlns:a16="http://schemas.microsoft.com/office/drawing/2014/main" id="{00000000-0008-0000-0400-000004000000}"/>
            </a:ext>
          </a:extLst>
        </xdr:cNvPr>
        <xdr:cNvSpPr/>
      </xdr:nvSpPr>
      <xdr:spPr>
        <a:xfrm>
          <a:off x="6791325" y="6896100"/>
          <a:ext cx="971550" cy="33337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276224</xdr:colOff>
      <xdr:row>15</xdr:row>
      <xdr:rowOff>9525</xdr:rowOff>
    </xdr:from>
    <xdr:to>
      <xdr:col>19</xdr:col>
      <xdr:colOff>390525</xdr:colOff>
      <xdr:row>19</xdr:row>
      <xdr:rowOff>19050</xdr:rowOff>
    </xdr:to>
    <xdr:sp macro="" textlink="">
      <xdr:nvSpPr>
        <xdr:cNvPr id="5" name="Texto explicativo retangular 4">
          <a:extLst>
            <a:ext uri="{FF2B5EF4-FFF2-40B4-BE49-F238E27FC236}">
              <a16:creationId xmlns:a16="http://schemas.microsoft.com/office/drawing/2014/main" id="{00000000-0008-0000-0400-000005000000}"/>
            </a:ext>
          </a:extLst>
        </xdr:cNvPr>
        <xdr:cNvSpPr/>
      </xdr:nvSpPr>
      <xdr:spPr>
        <a:xfrm>
          <a:off x="9658349" y="2962275"/>
          <a:ext cx="4991101" cy="790575"/>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A POTÊNCIA DE GERAÇÃO SERÁ PREENCHIDA NOS PRÓXIMOS PASSOS ANTES DA CONCLUSÃO DO PROJETO.</a:t>
          </a:r>
          <a:endParaRPr lang="pt-BR">
            <a:effectLst/>
          </a:endParaRPr>
        </a:p>
      </xdr:txBody>
    </xdr:sp>
    <xdr:clientData fPrintsWithSheet="0"/>
  </xdr:twoCellAnchor>
  <xdr:twoCellAnchor>
    <xdr:from>
      <xdr:col>11</xdr:col>
      <xdr:colOff>228600</xdr:colOff>
      <xdr:row>8</xdr:row>
      <xdr:rowOff>38101</xdr:rowOff>
    </xdr:from>
    <xdr:to>
      <xdr:col>17</xdr:col>
      <xdr:colOff>161926</xdr:colOff>
      <xdr:row>9</xdr:row>
      <xdr:rowOff>180976</xdr:rowOff>
    </xdr:to>
    <xdr:sp macro="" textlink="">
      <xdr:nvSpPr>
        <xdr:cNvPr id="6" name="Texto explicativo retangular 4">
          <a:extLst>
            <a:ext uri="{FF2B5EF4-FFF2-40B4-BE49-F238E27FC236}">
              <a16:creationId xmlns:a16="http://schemas.microsoft.com/office/drawing/2014/main" id="{00000000-0008-0000-0400-000006000000}"/>
            </a:ext>
          </a:extLst>
        </xdr:cNvPr>
        <xdr:cNvSpPr/>
      </xdr:nvSpPr>
      <xdr:spPr>
        <a:xfrm>
          <a:off x="9058275" y="1590676"/>
          <a:ext cx="3590926" cy="342900"/>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PREENCHER TODOS OS CAMPOS</a:t>
          </a:r>
          <a:r>
            <a:rPr lang="pt-BR" sz="1100" b="1" baseline="0">
              <a:solidFill>
                <a:schemeClr val="lt1"/>
              </a:solidFill>
              <a:effectLst/>
              <a:latin typeface="+mn-lt"/>
              <a:ea typeface="+mn-ea"/>
              <a:cs typeface="+mn-cs"/>
            </a:rPr>
            <a:t> EM VERMELHO</a:t>
          </a:r>
          <a:endParaRPr lang="pt-BR">
            <a:effectLst/>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1</xdr:col>
      <xdr:colOff>85725</xdr:colOff>
      <xdr:row>0</xdr:row>
      <xdr:rowOff>85726</xdr:rowOff>
    </xdr:from>
    <xdr:ext cx="1019175" cy="791359"/>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5325" y="85726"/>
          <a:ext cx="1019175" cy="791359"/>
        </a:xfrm>
        <a:prstGeom prst="rect">
          <a:avLst/>
        </a:prstGeom>
      </xdr:spPr>
    </xdr:pic>
    <xdr:clientData/>
  </xdr:oneCellAnchor>
  <xdr:twoCellAnchor>
    <xdr:from>
      <xdr:col>11</xdr:col>
      <xdr:colOff>85725</xdr:colOff>
      <xdr:row>0</xdr:row>
      <xdr:rowOff>47625</xdr:rowOff>
    </xdr:from>
    <xdr:to>
      <xdr:col>12</xdr:col>
      <xdr:colOff>352425</xdr:colOff>
      <xdr:row>1</xdr:row>
      <xdr:rowOff>171450</xdr:rowOff>
    </xdr:to>
    <xdr:sp macro="[0]!Limpar_mini" textlink="">
      <xdr:nvSpPr>
        <xdr:cNvPr id="3" name="Retângulo Arredondado 2">
          <a:extLst>
            <a:ext uri="{FF2B5EF4-FFF2-40B4-BE49-F238E27FC236}">
              <a16:creationId xmlns:a16="http://schemas.microsoft.com/office/drawing/2014/main" id="{00000000-0008-0000-0500-000003000000}"/>
            </a:ext>
          </a:extLst>
        </xdr:cNvPr>
        <xdr:cNvSpPr/>
      </xdr:nvSpPr>
      <xdr:spPr>
        <a:xfrm>
          <a:off x="6791325" y="47625"/>
          <a:ext cx="876300" cy="314325"/>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114300</xdr:colOff>
      <xdr:row>38</xdr:row>
      <xdr:rowOff>38100</xdr:rowOff>
    </xdr:from>
    <xdr:to>
      <xdr:col>12</xdr:col>
      <xdr:colOff>476250</xdr:colOff>
      <xdr:row>39</xdr:row>
      <xdr:rowOff>180975</xdr:rowOff>
    </xdr:to>
    <xdr:sp macro="[0]!FSA_Avançar" textlink="">
      <xdr:nvSpPr>
        <xdr:cNvPr id="4" name="Pentágono 3">
          <a:extLst>
            <a:ext uri="{FF2B5EF4-FFF2-40B4-BE49-F238E27FC236}">
              <a16:creationId xmlns:a16="http://schemas.microsoft.com/office/drawing/2014/main" id="{00000000-0008-0000-0500-000004000000}"/>
            </a:ext>
          </a:extLst>
        </xdr:cNvPr>
        <xdr:cNvSpPr/>
      </xdr:nvSpPr>
      <xdr:spPr>
        <a:xfrm>
          <a:off x="6819900" y="7277100"/>
          <a:ext cx="971550" cy="33337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11</xdr:col>
      <xdr:colOff>295275</xdr:colOff>
      <xdr:row>15</xdr:row>
      <xdr:rowOff>38101</xdr:rowOff>
    </xdr:from>
    <xdr:to>
      <xdr:col>19</xdr:col>
      <xdr:colOff>428625</xdr:colOff>
      <xdr:row>19</xdr:row>
      <xdr:rowOff>19050</xdr:rowOff>
    </xdr:to>
    <xdr:sp macro="" textlink="">
      <xdr:nvSpPr>
        <xdr:cNvPr id="5" name="Texto explicativo retangular 4">
          <a:extLst>
            <a:ext uri="{FF2B5EF4-FFF2-40B4-BE49-F238E27FC236}">
              <a16:creationId xmlns:a16="http://schemas.microsoft.com/office/drawing/2014/main" id="{00000000-0008-0000-0500-000005000000}"/>
            </a:ext>
          </a:extLst>
        </xdr:cNvPr>
        <xdr:cNvSpPr/>
      </xdr:nvSpPr>
      <xdr:spPr>
        <a:xfrm>
          <a:off x="9686925" y="2981326"/>
          <a:ext cx="5010150" cy="761999"/>
        </a:xfrm>
        <a:prstGeom prst="wedgeRectCallout">
          <a:avLst>
            <a:gd name="adj1" fmla="val -56490"/>
            <a:gd name="adj2" fmla="val 36421"/>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pt-BR" sz="1100" b="1">
              <a:solidFill>
                <a:schemeClr val="bg1"/>
              </a:solidFill>
            </a:rPr>
            <a:t>A POTÊNCIA DE GERAÇÃO SERÁ PREENCHIDA NOS PRÓXIMOS PASSOS ANTES DA CONCLUSÃO DO PROJETO.</a:t>
          </a:r>
        </a:p>
      </xdr:txBody>
    </xdr:sp>
    <xdr:clientData fPrintsWithSheet="0"/>
  </xdr:twoCellAnchor>
  <xdr:twoCellAnchor>
    <xdr:from>
      <xdr:col>11</xdr:col>
      <xdr:colOff>190500</xdr:colOff>
      <xdr:row>8</xdr:row>
      <xdr:rowOff>47625</xdr:rowOff>
    </xdr:from>
    <xdr:to>
      <xdr:col>17</xdr:col>
      <xdr:colOff>123826</xdr:colOff>
      <xdr:row>9</xdr:row>
      <xdr:rowOff>190500</xdr:rowOff>
    </xdr:to>
    <xdr:sp macro="" textlink="">
      <xdr:nvSpPr>
        <xdr:cNvPr id="6" name="Texto explicativo retangular 4">
          <a:extLst>
            <a:ext uri="{FF2B5EF4-FFF2-40B4-BE49-F238E27FC236}">
              <a16:creationId xmlns:a16="http://schemas.microsoft.com/office/drawing/2014/main" id="{00000000-0008-0000-0500-000006000000}"/>
            </a:ext>
          </a:extLst>
        </xdr:cNvPr>
        <xdr:cNvSpPr/>
      </xdr:nvSpPr>
      <xdr:spPr>
        <a:xfrm>
          <a:off x="9048750" y="1581150"/>
          <a:ext cx="3590926" cy="342900"/>
        </a:xfrm>
        <a:prstGeom prst="wedgeRectCallout">
          <a:avLst>
            <a:gd name="adj1" fmla="val -55863"/>
            <a:gd name="adj2" fmla="val 37028"/>
          </a:avLst>
        </a:prstGeom>
        <a:solidFill>
          <a:schemeClr val="accent1">
            <a:alpha val="47000"/>
          </a:schemeClr>
        </a:solidFill>
        <a:ln w="12700">
          <a:solidFill>
            <a:schemeClr val="tx1"/>
          </a:solidFill>
          <a:roun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r>
            <a:rPr lang="pt-BR" sz="1100" b="1">
              <a:solidFill>
                <a:schemeClr val="lt1"/>
              </a:solidFill>
              <a:effectLst/>
              <a:latin typeface="+mn-lt"/>
              <a:ea typeface="+mn-ea"/>
              <a:cs typeface="+mn-cs"/>
            </a:rPr>
            <a:t>PREENCHER TODOS OS CAMPOS</a:t>
          </a:r>
          <a:r>
            <a:rPr lang="pt-BR" sz="1100" b="1" baseline="0">
              <a:solidFill>
                <a:schemeClr val="lt1"/>
              </a:solidFill>
              <a:effectLst/>
              <a:latin typeface="+mn-lt"/>
              <a:ea typeface="+mn-ea"/>
              <a:cs typeface="+mn-cs"/>
            </a:rPr>
            <a:t> EM VERMELHO</a:t>
          </a:r>
          <a:endParaRPr lang="pt-BR">
            <a:effectLst/>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oneCellAnchor>
    <xdr:from>
      <xdr:col>2</xdr:col>
      <xdr:colOff>161926</xdr:colOff>
      <xdr:row>107</xdr:row>
      <xdr:rowOff>174049</xdr:rowOff>
    </xdr:from>
    <xdr:ext cx="3164411" cy="1980561"/>
    <xdr:pic>
      <xdr:nvPicPr>
        <xdr:cNvPr id="2" name="Imagem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l="10787" t="9732" r="23683" b="12827"/>
        <a:stretch/>
      </xdr:blipFill>
      <xdr:spPr>
        <a:xfrm>
          <a:off x="1381126" y="19795549"/>
          <a:ext cx="3164411" cy="1980561"/>
        </a:xfrm>
        <a:prstGeom prst="rect">
          <a:avLst/>
        </a:prstGeom>
      </xdr:spPr>
    </xdr:pic>
    <xdr:clientData/>
  </xdr:oneCellAnchor>
  <xdr:twoCellAnchor>
    <xdr:from>
      <xdr:col>13</xdr:col>
      <xdr:colOff>95250</xdr:colOff>
      <xdr:row>0</xdr:row>
      <xdr:rowOff>51954</xdr:rowOff>
    </xdr:from>
    <xdr:to>
      <xdr:col>13</xdr:col>
      <xdr:colOff>1028700</xdr:colOff>
      <xdr:row>2</xdr:row>
      <xdr:rowOff>23379</xdr:rowOff>
    </xdr:to>
    <xdr:sp macro="[0]!Retornar_FSA_anterior" textlink="">
      <xdr:nvSpPr>
        <xdr:cNvPr id="3" name="Retângulo Arredondado 2">
          <a:extLst>
            <a:ext uri="{FF2B5EF4-FFF2-40B4-BE49-F238E27FC236}">
              <a16:creationId xmlns:a16="http://schemas.microsoft.com/office/drawing/2014/main" id="{00000000-0008-0000-0600-000003000000}"/>
            </a:ext>
          </a:extLst>
        </xdr:cNvPr>
        <xdr:cNvSpPr/>
      </xdr:nvSpPr>
      <xdr:spPr>
        <a:xfrm>
          <a:off x="8020050" y="51954"/>
          <a:ext cx="514350" cy="352425"/>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13</xdr:col>
      <xdr:colOff>114300</xdr:colOff>
      <xdr:row>119</xdr:row>
      <xdr:rowOff>0</xdr:rowOff>
    </xdr:from>
    <xdr:to>
      <xdr:col>13</xdr:col>
      <xdr:colOff>1362075</xdr:colOff>
      <xdr:row>120</xdr:row>
      <xdr:rowOff>180975</xdr:rowOff>
    </xdr:to>
    <xdr:sp macro="[0]!Validar_MD_SOLAR" textlink="">
      <xdr:nvSpPr>
        <xdr:cNvPr id="4" name="Pentágono 3">
          <a:extLst>
            <a:ext uri="{FF2B5EF4-FFF2-40B4-BE49-F238E27FC236}">
              <a16:creationId xmlns:a16="http://schemas.microsoft.com/office/drawing/2014/main" id="{00000000-0008-0000-0600-000004000000}"/>
            </a:ext>
          </a:extLst>
        </xdr:cNvPr>
        <xdr:cNvSpPr/>
      </xdr:nvSpPr>
      <xdr:spPr>
        <a:xfrm>
          <a:off x="8039100" y="21907500"/>
          <a:ext cx="495300" cy="37147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twoCellAnchor>
    <xdr:from>
      <xdr:col>13</xdr:col>
      <xdr:colOff>95250</xdr:colOff>
      <xdr:row>2</xdr:row>
      <xdr:rowOff>133350</xdr:rowOff>
    </xdr:from>
    <xdr:to>
      <xdr:col>13</xdr:col>
      <xdr:colOff>1028700</xdr:colOff>
      <xdr:row>4</xdr:row>
      <xdr:rowOff>38100</xdr:rowOff>
    </xdr:to>
    <xdr:sp macro="[0]!Limpar_mini" textlink="">
      <xdr:nvSpPr>
        <xdr:cNvPr id="5" name="Retângulo Arredondado 4">
          <a:extLst>
            <a:ext uri="{FF2B5EF4-FFF2-40B4-BE49-F238E27FC236}">
              <a16:creationId xmlns:a16="http://schemas.microsoft.com/office/drawing/2014/main" id="{00000000-0008-0000-0600-000005000000}"/>
            </a:ext>
          </a:extLst>
        </xdr:cNvPr>
        <xdr:cNvSpPr/>
      </xdr:nvSpPr>
      <xdr:spPr>
        <a:xfrm>
          <a:off x="8020050" y="514350"/>
          <a:ext cx="514350" cy="285750"/>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INÍCIO</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290</xdr:row>
      <xdr:rowOff>0</xdr:rowOff>
    </xdr:from>
    <xdr:ext cx="190500" cy="133350"/>
    <xdr:sp macro="" textlink="">
      <xdr:nvSpPr>
        <xdr:cNvPr id="9" name="AutoShape 1" descr="Bandeira de Cuiabá.svg">
          <a:hlinkClick xmlns:r="http://schemas.openxmlformats.org/officeDocument/2006/relationships" r:id="rId1"/>
          <a:extLst>
            <a:ext uri="{FF2B5EF4-FFF2-40B4-BE49-F238E27FC236}">
              <a16:creationId xmlns:a16="http://schemas.microsoft.com/office/drawing/2014/main" id="{00000000-0008-0000-0700-000009000000}"/>
            </a:ext>
          </a:extLst>
        </xdr:cNvPr>
        <xdr:cNvSpPr>
          <a:spLocks noChangeAspect="1" noChangeArrowheads="1"/>
        </xdr:cNvSpPr>
      </xdr:nvSpPr>
      <xdr:spPr bwMode="auto">
        <a:xfrm>
          <a:off x="1219200" y="307086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427</xdr:row>
      <xdr:rowOff>0</xdr:rowOff>
    </xdr:from>
    <xdr:ext cx="190500" cy="123825"/>
    <xdr:sp macro="" textlink="">
      <xdr:nvSpPr>
        <xdr:cNvPr id="10" name="AutoShape 2" descr="Várzea Grande Flag.jpg">
          <a:hlinkClick xmlns:r="http://schemas.openxmlformats.org/officeDocument/2006/relationships" r:id="rId2"/>
          <a:extLst>
            <a:ext uri="{FF2B5EF4-FFF2-40B4-BE49-F238E27FC236}">
              <a16:creationId xmlns:a16="http://schemas.microsoft.com/office/drawing/2014/main" id="{00000000-0008-0000-0700-00000A000000}"/>
            </a:ext>
          </a:extLst>
        </xdr:cNvPr>
        <xdr:cNvSpPr>
          <a:spLocks noChangeAspect="1" noChangeArrowheads="1"/>
        </xdr:cNvSpPr>
      </xdr:nvSpPr>
      <xdr:spPr bwMode="auto">
        <a:xfrm>
          <a:off x="1219200" y="30727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399</xdr:row>
      <xdr:rowOff>0</xdr:rowOff>
    </xdr:from>
    <xdr:ext cx="190500" cy="123825"/>
    <xdr:sp macro="" textlink="">
      <xdr:nvSpPr>
        <xdr:cNvPr id="11" name="AutoShape 3" descr="Bandeira de Rondonopolis.png">
          <a:hlinkClick xmlns:r="http://schemas.openxmlformats.org/officeDocument/2006/relationships" r:id="rId3"/>
          <a:extLst>
            <a:ext uri="{FF2B5EF4-FFF2-40B4-BE49-F238E27FC236}">
              <a16:creationId xmlns:a16="http://schemas.microsoft.com/office/drawing/2014/main" id="{00000000-0008-0000-0700-00000B000000}"/>
            </a:ext>
          </a:extLst>
        </xdr:cNvPr>
        <xdr:cNvSpPr>
          <a:spLocks noChangeAspect="1" noChangeArrowheads="1"/>
        </xdr:cNvSpPr>
      </xdr:nvSpPr>
      <xdr:spPr bwMode="auto">
        <a:xfrm>
          <a:off x="1219200" y="30746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417</xdr:row>
      <xdr:rowOff>0</xdr:rowOff>
    </xdr:from>
    <xdr:ext cx="190500" cy="133350"/>
    <xdr:sp macro="" textlink="">
      <xdr:nvSpPr>
        <xdr:cNvPr id="12" name="AutoShape 4" descr="Bandeira sinop mt.png">
          <a:hlinkClick xmlns:r="http://schemas.openxmlformats.org/officeDocument/2006/relationships" r:id="rId4"/>
          <a:extLst>
            <a:ext uri="{FF2B5EF4-FFF2-40B4-BE49-F238E27FC236}">
              <a16:creationId xmlns:a16="http://schemas.microsoft.com/office/drawing/2014/main" id="{00000000-0008-0000-0700-00000C000000}"/>
            </a:ext>
          </a:extLst>
        </xdr:cNvPr>
        <xdr:cNvSpPr>
          <a:spLocks noChangeAspect="1" noChangeArrowheads="1"/>
        </xdr:cNvSpPr>
      </xdr:nvSpPr>
      <xdr:spPr bwMode="auto">
        <a:xfrm>
          <a:off x="1219200" y="307657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310</xdr:row>
      <xdr:rowOff>0</xdr:rowOff>
    </xdr:from>
    <xdr:ext cx="190500" cy="123825"/>
    <xdr:sp macro="" textlink="">
      <xdr:nvSpPr>
        <xdr:cNvPr id="13" name="AutoShape 5" descr="Bandeira de Tangará da Serra.svg">
          <a:hlinkClick xmlns:r="http://schemas.openxmlformats.org/officeDocument/2006/relationships" r:id="rId5"/>
          <a:extLst>
            <a:ext uri="{FF2B5EF4-FFF2-40B4-BE49-F238E27FC236}">
              <a16:creationId xmlns:a16="http://schemas.microsoft.com/office/drawing/2014/main" id="{00000000-0008-0000-0700-00000D000000}"/>
            </a:ext>
          </a:extLst>
        </xdr:cNvPr>
        <xdr:cNvSpPr>
          <a:spLocks noChangeAspect="1" noChangeArrowheads="1"/>
        </xdr:cNvSpPr>
      </xdr:nvSpPr>
      <xdr:spPr bwMode="auto">
        <a:xfrm>
          <a:off x="1219200" y="30784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420</xdr:row>
      <xdr:rowOff>0</xdr:rowOff>
    </xdr:from>
    <xdr:ext cx="190500" cy="123825"/>
    <xdr:sp macro="" textlink="">
      <xdr:nvSpPr>
        <xdr:cNvPr id="14" name="AutoShape 6" descr="Bandeira-caceres.jpg">
          <a:hlinkClick xmlns:r="http://schemas.openxmlformats.org/officeDocument/2006/relationships" r:id="rId6"/>
          <a:extLst>
            <a:ext uri="{FF2B5EF4-FFF2-40B4-BE49-F238E27FC236}">
              <a16:creationId xmlns:a16="http://schemas.microsoft.com/office/drawing/2014/main" id="{00000000-0008-0000-0700-00000E000000}"/>
            </a:ext>
          </a:extLst>
        </xdr:cNvPr>
        <xdr:cNvSpPr>
          <a:spLocks noChangeAspect="1" noChangeArrowheads="1"/>
        </xdr:cNvSpPr>
      </xdr:nvSpPr>
      <xdr:spPr bwMode="auto">
        <a:xfrm>
          <a:off x="1219200" y="30803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418</xdr:row>
      <xdr:rowOff>0</xdr:rowOff>
    </xdr:from>
    <xdr:ext cx="190500" cy="123825"/>
    <xdr:sp macro="" textlink="">
      <xdr:nvSpPr>
        <xdr:cNvPr id="15" name="AutoShape 7" descr="Bandeira de Sorriso (Mato Grosso).jpg">
          <a:hlinkClick xmlns:r="http://schemas.openxmlformats.org/officeDocument/2006/relationships" r:id="rId7"/>
          <a:extLst>
            <a:ext uri="{FF2B5EF4-FFF2-40B4-BE49-F238E27FC236}">
              <a16:creationId xmlns:a16="http://schemas.microsoft.com/office/drawing/2014/main" id="{00000000-0008-0000-0700-00000F000000}"/>
            </a:ext>
          </a:extLst>
        </xdr:cNvPr>
        <xdr:cNvSpPr>
          <a:spLocks noChangeAspect="1" noChangeArrowheads="1"/>
        </xdr:cNvSpPr>
      </xdr:nvSpPr>
      <xdr:spPr bwMode="auto">
        <a:xfrm>
          <a:off x="1219200" y="30822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307</xdr:row>
      <xdr:rowOff>0</xdr:rowOff>
    </xdr:from>
    <xdr:ext cx="190500" cy="123825"/>
    <xdr:sp macro="" textlink="">
      <xdr:nvSpPr>
        <xdr:cNvPr id="16" name="AutoShape 8" descr="Bandeira de Lucas do Rio Verde.jpg">
          <a:hlinkClick xmlns:r="http://schemas.openxmlformats.org/officeDocument/2006/relationships" r:id="rId8"/>
          <a:extLst>
            <a:ext uri="{FF2B5EF4-FFF2-40B4-BE49-F238E27FC236}">
              <a16:creationId xmlns:a16="http://schemas.microsoft.com/office/drawing/2014/main" id="{00000000-0008-0000-0700-000010000000}"/>
            </a:ext>
          </a:extLst>
        </xdr:cNvPr>
        <xdr:cNvSpPr>
          <a:spLocks noChangeAspect="1" noChangeArrowheads="1"/>
        </xdr:cNvSpPr>
      </xdr:nvSpPr>
      <xdr:spPr bwMode="auto">
        <a:xfrm>
          <a:off x="1219200" y="30841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392</xdr:row>
      <xdr:rowOff>0</xdr:rowOff>
    </xdr:from>
    <xdr:ext cx="190500" cy="123825"/>
    <xdr:sp macro="" textlink="">
      <xdr:nvSpPr>
        <xdr:cNvPr id="17" name="AutoShape 9" descr="Bandeira de Primavera do Leste.jpg">
          <a:hlinkClick xmlns:r="http://schemas.openxmlformats.org/officeDocument/2006/relationships" r:id="rId9"/>
          <a:extLst>
            <a:ext uri="{FF2B5EF4-FFF2-40B4-BE49-F238E27FC236}">
              <a16:creationId xmlns:a16="http://schemas.microsoft.com/office/drawing/2014/main" id="{00000000-0008-0000-0700-000011000000}"/>
            </a:ext>
          </a:extLst>
        </xdr:cNvPr>
        <xdr:cNvSpPr>
          <a:spLocks noChangeAspect="1" noChangeArrowheads="1"/>
        </xdr:cNvSpPr>
      </xdr:nvSpPr>
      <xdr:spPr bwMode="auto">
        <a:xfrm>
          <a:off x="1219200" y="30861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352</xdr:row>
      <xdr:rowOff>0</xdr:rowOff>
    </xdr:from>
    <xdr:ext cx="190500" cy="133350"/>
    <xdr:sp macro="" textlink="">
      <xdr:nvSpPr>
        <xdr:cNvPr id="19" name="AutoShape 11" descr="Bandeira de Alta Floresta.jpg">
          <a:hlinkClick xmlns:r="http://schemas.openxmlformats.org/officeDocument/2006/relationships" r:id="rId10"/>
          <a:extLst>
            <a:ext uri="{FF2B5EF4-FFF2-40B4-BE49-F238E27FC236}">
              <a16:creationId xmlns:a16="http://schemas.microsoft.com/office/drawing/2014/main" id="{00000000-0008-0000-0700-000013000000}"/>
            </a:ext>
          </a:extLst>
        </xdr:cNvPr>
        <xdr:cNvSpPr>
          <a:spLocks noChangeAspect="1" noChangeArrowheads="1"/>
        </xdr:cNvSpPr>
      </xdr:nvSpPr>
      <xdr:spPr bwMode="auto">
        <a:xfrm>
          <a:off x="1219200" y="308991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386</xdr:row>
      <xdr:rowOff>0</xdr:rowOff>
    </xdr:from>
    <xdr:ext cx="190500" cy="123825"/>
    <xdr:sp macro="" textlink="">
      <xdr:nvSpPr>
        <xdr:cNvPr id="20" name="AutoShape 12" descr="Bandeira de Nova Mutum.jpg">
          <a:hlinkClick xmlns:r="http://schemas.openxmlformats.org/officeDocument/2006/relationships" r:id="rId11"/>
          <a:extLst>
            <a:ext uri="{FF2B5EF4-FFF2-40B4-BE49-F238E27FC236}">
              <a16:creationId xmlns:a16="http://schemas.microsoft.com/office/drawing/2014/main" id="{00000000-0008-0000-0700-000014000000}"/>
            </a:ext>
          </a:extLst>
        </xdr:cNvPr>
        <xdr:cNvSpPr>
          <a:spLocks noChangeAspect="1" noChangeArrowheads="1"/>
        </xdr:cNvSpPr>
      </xdr:nvSpPr>
      <xdr:spPr bwMode="auto">
        <a:xfrm>
          <a:off x="1219200" y="30918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348</xdr:row>
      <xdr:rowOff>0</xdr:rowOff>
    </xdr:from>
    <xdr:ext cx="190500" cy="133350"/>
    <xdr:sp macro="" textlink="">
      <xdr:nvSpPr>
        <xdr:cNvPr id="21" name="AutoShape 13" descr="Flag of Pontes e Lacerda.jpg">
          <a:hlinkClick xmlns:r="http://schemas.openxmlformats.org/officeDocument/2006/relationships" r:id="rId12"/>
          <a:extLst>
            <a:ext uri="{FF2B5EF4-FFF2-40B4-BE49-F238E27FC236}">
              <a16:creationId xmlns:a16="http://schemas.microsoft.com/office/drawing/2014/main" id="{00000000-0008-0000-0700-000015000000}"/>
            </a:ext>
          </a:extLst>
        </xdr:cNvPr>
        <xdr:cNvSpPr>
          <a:spLocks noChangeAspect="1" noChangeArrowheads="1"/>
        </xdr:cNvSpPr>
      </xdr:nvSpPr>
      <xdr:spPr bwMode="auto">
        <a:xfrm>
          <a:off x="1219200" y="30937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347</xdr:row>
      <xdr:rowOff>0</xdr:rowOff>
    </xdr:from>
    <xdr:ext cx="190500" cy="133350"/>
    <xdr:sp macro="" textlink="">
      <xdr:nvSpPr>
        <xdr:cNvPr id="22" name="AutoShape 14" descr="Bandeira de Campo Verde.jpg">
          <a:hlinkClick xmlns:r="http://schemas.openxmlformats.org/officeDocument/2006/relationships" r:id="rId13"/>
          <a:extLst>
            <a:ext uri="{FF2B5EF4-FFF2-40B4-BE49-F238E27FC236}">
              <a16:creationId xmlns:a16="http://schemas.microsoft.com/office/drawing/2014/main" id="{00000000-0008-0000-0700-000016000000}"/>
            </a:ext>
          </a:extLst>
        </xdr:cNvPr>
        <xdr:cNvSpPr>
          <a:spLocks noChangeAspect="1" noChangeArrowheads="1"/>
        </xdr:cNvSpPr>
      </xdr:nvSpPr>
      <xdr:spPr bwMode="auto">
        <a:xfrm>
          <a:off x="1219200" y="30956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337</xdr:row>
      <xdr:rowOff>0</xdr:rowOff>
    </xdr:from>
    <xdr:ext cx="190500" cy="123825"/>
    <xdr:sp macro="" textlink="">
      <xdr:nvSpPr>
        <xdr:cNvPr id="23" name="AutoShape 15" descr="Bandeira de Juína (Mato Grosso).png">
          <a:hlinkClick xmlns:r="http://schemas.openxmlformats.org/officeDocument/2006/relationships" r:id="rId14"/>
          <a:extLst>
            <a:ext uri="{FF2B5EF4-FFF2-40B4-BE49-F238E27FC236}">
              <a16:creationId xmlns:a16="http://schemas.microsoft.com/office/drawing/2014/main" id="{00000000-0008-0000-0700-000017000000}"/>
            </a:ext>
          </a:extLst>
        </xdr:cNvPr>
        <xdr:cNvSpPr>
          <a:spLocks noChangeAspect="1" noChangeArrowheads="1"/>
        </xdr:cNvSpPr>
      </xdr:nvSpPr>
      <xdr:spPr bwMode="auto">
        <a:xfrm>
          <a:off x="1219200" y="30975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306</xdr:row>
      <xdr:rowOff>0</xdr:rowOff>
    </xdr:from>
    <xdr:ext cx="190500" cy="209550"/>
    <xdr:sp macro="" textlink="">
      <xdr:nvSpPr>
        <xdr:cNvPr id="24" name="AutoShape 16" descr="Brasão do município de Colniza MT.png">
          <a:hlinkClick xmlns:r="http://schemas.openxmlformats.org/officeDocument/2006/relationships" r:id="rId15"/>
          <a:extLst>
            <a:ext uri="{FF2B5EF4-FFF2-40B4-BE49-F238E27FC236}">
              <a16:creationId xmlns:a16="http://schemas.microsoft.com/office/drawing/2014/main" id="{00000000-0008-0000-0700-000018000000}"/>
            </a:ext>
          </a:extLst>
        </xdr:cNvPr>
        <xdr:cNvSpPr>
          <a:spLocks noChangeAspect="1" noChangeArrowheads="1"/>
        </xdr:cNvSpPr>
      </xdr:nvSpPr>
      <xdr:spPr bwMode="auto">
        <a:xfrm>
          <a:off x="1219200" y="309943500"/>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383</xdr:row>
      <xdr:rowOff>28575</xdr:rowOff>
    </xdr:from>
    <xdr:ext cx="190500" cy="123825"/>
    <xdr:sp macro="" textlink="">
      <xdr:nvSpPr>
        <xdr:cNvPr id="25" name="AutoShape 17" descr="Bandeira de Campo Novo do Parecis.jpeg">
          <a:hlinkClick xmlns:r="http://schemas.openxmlformats.org/officeDocument/2006/relationships" r:id="rId16"/>
          <a:extLst>
            <a:ext uri="{FF2B5EF4-FFF2-40B4-BE49-F238E27FC236}">
              <a16:creationId xmlns:a16="http://schemas.microsoft.com/office/drawing/2014/main" id="{00000000-0008-0000-0700-000019000000}"/>
            </a:ext>
          </a:extLst>
        </xdr:cNvPr>
        <xdr:cNvSpPr>
          <a:spLocks noChangeAspect="1" noChangeArrowheads="1"/>
        </xdr:cNvSpPr>
      </xdr:nvSpPr>
      <xdr:spPr bwMode="auto">
        <a:xfrm>
          <a:off x="1219200" y="31016257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368</xdr:row>
      <xdr:rowOff>0</xdr:rowOff>
    </xdr:from>
    <xdr:ext cx="190500" cy="133350"/>
    <xdr:sp macro="" textlink="">
      <xdr:nvSpPr>
        <xdr:cNvPr id="26" name="AutoShape 18" descr="Bandeira de guarantã do norte.png">
          <a:hlinkClick xmlns:r="http://schemas.openxmlformats.org/officeDocument/2006/relationships" r:id="rId17"/>
          <a:extLst>
            <a:ext uri="{FF2B5EF4-FFF2-40B4-BE49-F238E27FC236}">
              <a16:creationId xmlns:a16="http://schemas.microsoft.com/office/drawing/2014/main" id="{00000000-0008-0000-0700-00001A000000}"/>
            </a:ext>
          </a:extLst>
        </xdr:cNvPr>
        <xdr:cNvSpPr>
          <a:spLocks noChangeAspect="1" noChangeArrowheads="1"/>
        </xdr:cNvSpPr>
      </xdr:nvSpPr>
      <xdr:spPr bwMode="auto">
        <a:xfrm>
          <a:off x="1219200" y="31032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313</xdr:row>
      <xdr:rowOff>0</xdr:rowOff>
    </xdr:from>
    <xdr:ext cx="190500" cy="123825"/>
    <xdr:sp macro="" textlink="">
      <xdr:nvSpPr>
        <xdr:cNvPr id="27" name="AutoShape 19" descr="Bandeira de peixoto de azevedo.jpg">
          <a:hlinkClick xmlns:r="http://schemas.openxmlformats.org/officeDocument/2006/relationships" r:id="rId18"/>
          <a:extLst>
            <a:ext uri="{FF2B5EF4-FFF2-40B4-BE49-F238E27FC236}">
              <a16:creationId xmlns:a16="http://schemas.microsoft.com/office/drawing/2014/main" id="{00000000-0008-0000-0700-00001B000000}"/>
            </a:ext>
          </a:extLst>
        </xdr:cNvPr>
        <xdr:cNvSpPr>
          <a:spLocks noChangeAspect="1" noChangeArrowheads="1"/>
        </xdr:cNvSpPr>
      </xdr:nvSpPr>
      <xdr:spPr bwMode="auto">
        <a:xfrm>
          <a:off x="1219200" y="31051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381</xdr:row>
      <xdr:rowOff>0</xdr:rowOff>
    </xdr:from>
    <xdr:ext cx="190500" cy="123825"/>
    <xdr:sp macro="" textlink="">
      <xdr:nvSpPr>
        <xdr:cNvPr id="28" name="AutoShape 20" descr="Bandeira de Barra do Bugres (Mato Grosso).svg">
          <a:hlinkClick xmlns:r="http://schemas.openxmlformats.org/officeDocument/2006/relationships" r:id="rId19"/>
          <a:extLst>
            <a:ext uri="{FF2B5EF4-FFF2-40B4-BE49-F238E27FC236}">
              <a16:creationId xmlns:a16="http://schemas.microsoft.com/office/drawing/2014/main" id="{00000000-0008-0000-0700-00001C000000}"/>
            </a:ext>
          </a:extLst>
        </xdr:cNvPr>
        <xdr:cNvSpPr>
          <a:spLocks noChangeAspect="1" noChangeArrowheads="1"/>
        </xdr:cNvSpPr>
      </xdr:nvSpPr>
      <xdr:spPr bwMode="auto">
        <a:xfrm>
          <a:off x="1219200" y="31070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322</xdr:row>
      <xdr:rowOff>0</xdr:rowOff>
    </xdr:from>
    <xdr:ext cx="190500" cy="123825"/>
    <xdr:sp macro="" textlink="">
      <xdr:nvSpPr>
        <xdr:cNvPr id="29" name="AutoShape 21" descr="Bandeira de Juara (Mato Grosso).png">
          <a:hlinkClick xmlns:r="http://schemas.openxmlformats.org/officeDocument/2006/relationships" r:id="rId20"/>
          <a:extLst>
            <a:ext uri="{FF2B5EF4-FFF2-40B4-BE49-F238E27FC236}">
              <a16:creationId xmlns:a16="http://schemas.microsoft.com/office/drawing/2014/main" id="{00000000-0008-0000-0700-00001D000000}"/>
            </a:ext>
          </a:extLst>
        </xdr:cNvPr>
        <xdr:cNvSpPr>
          <a:spLocks noChangeAspect="1" noChangeArrowheads="1"/>
        </xdr:cNvSpPr>
      </xdr:nvSpPr>
      <xdr:spPr bwMode="auto">
        <a:xfrm>
          <a:off x="1219200" y="31089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312</xdr:row>
      <xdr:rowOff>0</xdr:rowOff>
    </xdr:from>
    <xdr:ext cx="190500" cy="123825"/>
    <xdr:sp macro="" textlink="">
      <xdr:nvSpPr>
        <xdr:cNvPr id="30" name="AutoShape 22" descr="Bandeira de Colíder (Mato Grosso).png">
          <a:hlinkClick xmlns:r="http://schemas.openxmlformats.org/officeDocument/2006/relationships" r:id="rId21"/>
          <a:extLst>
            <a:ext uri="{FF2B5EF4-FFF2-40B4-BE49-F238E27FC236}">
              <a16:creationId xmlns:a16="http://schemas.microsoft.com/office/drawing/2014/main" id="{00000000-0008-0000-0700-00001E000000}"/>
            </a:ext>
          </a:extLst>
        </xdr:cNvPr>
        <xdr:cNvSpPr>
          <a:spLocks noChangeAspect="1" noChangeArrowheads="1"/>
        </xdr:cNvSpPr>
      </xdr:nvSpPr>
      <xdr:spPr bwMode="auto">
        <a:xfrm>
          <a:off x="1219200" y="31108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323</xdr:row>
      <xdr:rowOff>0</xdr:rowOff>
    </xdr:from>
    <xdr:ext cx="190500" cy="123825"/>
    <xdr:sp macro="" textlink="">
      <xdr:nvSpPr>
        <xdr:cNvPr id="31" name="AutoShape 23" descr="Bandeira de Poconé.png">
          <a:hlinkClick xmlns:r="http://schemas.openxmlformats.org/officeDocument/2006/relationships" r:id="rId22"/>
          <a:extLst>
            <a:ext uri="{FF2B5EF4-FFF2-40B4-BE49-F238E27FC236}">
              <a16:creationId xmlns:a16="http://schemas.microsoft.com/office/drawing/2014/main" id="{00000000-0008-0000-0700-00001F000000}"/>
            </a:ext>
          </a:extLst>
        </xdr:cNvPr>
        <xdr:cNvSpPr>
          <a:spLocks noChangeAspect="1" noChangeArrowheads="1"/>
        </xdr:cNvSpPr>
      </xdr:nvSpPr>
      <xdr:spPr bwMode="auto">
        <a:xfrm>
          <a:off x="1219200" y="31127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356</xdr:row>
      <xdr:rowOff>0</xdr:rowOff>
    </xdr:from>
    <xdr:ext cx="190500" cy="200025"/>
    <xdr:sp macro="" textlink="">
      <xdr:nvSpPr>
        <xdr:cNvPr id="33" name="AutoShape 25" descr="Brasao-mirassol-d'este-mt.png">
          <a:hlinkClick xmlns:r="http://schemas.openxmlformats.org/officeDocument/2006/relationships" r:id="rId23"/>
          <a:extLst>
            <a:ext uri="{FF2B5EF4-FFF2-40B4-BE49-F238E27FC236}">
              <a16:creationId xmlns:a16="http://schemas.microsoft.com/office/drawing/2014/main" id="{00000000-0008-0000-0700-000021000000}"/>
            </a:ext>
          </a:extLst>
        </xdr:cNvPr>
        <xdr:cNvSpPr>
          <a:spLocks noChangeAspect="1" noChangeArrowheads="1"/>
        </xdr:cNvSpPr>
      </xdr:nvSpPr>
      <xdr:spPr bwMode="auto">
        <a:xfrm>
          <a:off x="1219200" y="311658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325</xdr:row>
      <xdr:rowOff>19050</xdr:rowOff>
    </xdr:from>
    <xdr:ext cx="190500" cy="123825"/>
    <xdr:sp macro="" textlink="">
      <xdr:nvSpPr>
        <xdr:cNvPr id="34" name="AutoShape 26" descr="Bandeira de Jaciara.png">
          <a:hlinkClick xmlns:r="http://schemas.openxmlformats.org/officeDocument/2006/relationships" r:id="rId24"/>
          <a:extLst>
            <a:ext uri="{FF2B5EF4-FFF2-40B4-BE49-F238E27FC236}">
              <a16:creationId xmlns:a16="http://schemas.microsoft.com/office/drawing/2014/main" id="{00000000-0008-0000-0700-000022000000}"/>
            </a:ext>
          </a:extLst>
        </xdr:cNvPr>
        <xdr:cNvSpPr>
          <a:spLocks noChangeAspect="1" noChangeArrowheads="1"/>
        </xdr:cNvSpPr>
      </xdr:nvSpPr>
      <xdr:spPr bwMode="auto">
        <a:xfrm>
          <a:off x="1219200" y="3118675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430</xdr:row>
      <xdr:rowOff>0</xdr:rowOff>
    </xdr:from>
    <xdr:ext cx="190500" cy="133350"/>
    <xdr:sp macro="" textlink="">
      <xdr:nvSpPr>
        <xdr:cNvPr id="35" name="AutoShape 27" descr="Bandeira Sapezal MT.jpg">
          <a:hlinkClick xmlns:r="http://schemas.openxmlformats.org/officeDocument/2006/relationships" r:id="rId25"/>
          <a:extLst>
            <a:ext uri="{FF2B5EF4-FFF2-40B4-BE49-F238E27FC236}">
              <a16:creationId xmlns:a16="http://schemas.microsoft.com/office/drawing/2014/main" id="{00000000-0008-0000-0700-000023000000}"/>
            </a:ext>
          </a:extLst>
        </xdr:cNvPr>
        <xdr:cNvSpPr>
          <a:spLocks noChangeAspect="1" noChangeArrowheads="1"/>
        </xdr:cNvSpPr>
      </xdr:nvSpPr>
      <xdr:spPr bwMode="auto">
        <a:xfrm>
          <a:off x="1219200" y="312039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330</xdr:row>
      <xdr:rowOff>0</xdr:rowOff>
    </xdr:from>
    <xdr:ext cx="190500" cy="123825"/>
    <xdr:sp macro="" textlink="">
      <xdr:nvSpPr>
        <xdr:cNvPr id="37" name="AutoShape 29" descr="Bandeira Água Boa MT.png">
          <a:hlinkClick xmlns:r="http://schemas.openxmlformats.org/officeDocument/2006/relationships" r:id="rId26"/>
          <a:extLst>
            <a:ext uri="{FF2B5EF4-FFF2-40B4-BE49-F238E27FC236}">
              <a16:creationId xmlns:a16="http://schemas.microsoft.com/office/drawing/2014/main" id="{00000000-0008-0000-0700-000025000000}"/>
            </a:ext>
          </a:extLst>
        </xdr:cNvPr>
        <xdr:cNvSpPr>
          <a:spLocks noChangeAspect="1" noChangeArrowheads="1"/>
        </xdr:cNvSpPr>
      </xdr:nvSpPr>
      <xdr:spPr bwMode="auto">
        <a:xfrm>
          <a:off x="1219200" y="31242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373</xdr:row>
      <xdr:rowOff>0</xdr:rowOff>
    </xdr:from>
    <xdr:ext cx="190500" cy="123825"/>
    <xdr:sp macro="" textlink="">
      <xdr:nvSpPr>
        <xdr:cNvPr id="38" name="AutoShape 30" descr="Flag of none.svg">
          <a:hlinkClick xmlns:r="http://schemas.openxmlformats.org/officeDocument/2006/relationships" r:id="rId27"/>
          <a:extLst>
            <a:ext uri="{FF2B5EF4-FFF2-40B4-BE49-F238E27FC236}">
              <a16:creationId xmlns:a16="http://schemas.microsoft.com/office/drawing/2014/main" id="{00000000-0008-0000-0700-000026000000}"/>
            </a:ext>
          </a:extLst>
        </xdr:cNvPr>
        <xdr:cNvSpPr>
          <a:spLocks noChangeAspect="1" noChangeArrowheads="1"/>
        </xdr:cNvSpPr>
      </xdr:nvSpPr>
      <xdr:spPr bwMode="auto">
        <a:xfrm>
          <a:off x="1219200" y="31261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379</xdr:row>
      <xdr:rowOff>0</xdr:rowOff>
    </xdr:from>
    <xdr:ext cx="190500" cy="133350"/>
    <xdr:sp macro="" textlink="">
      <xdr:nvSpPr>
        <xdr:cNvPr id="39" name="AutoShape 31" descr="Aripuanã - Bandeira.PNG">
          <a:hlinkClick xmlns:r="http://schemas.openxmlformats.org/officeDocument/2006/relationships" r:id="rId28"/>
          <a:extLst>
            <a:ext uri="{FF2B5EF4-FFF2-40B4-BE49-F238E27FC236}">
              <a16:creationId xmlns:a16="http://schemas.microsoft.com/office/drawing/2014/main" id="{00000000-0008-0000-0700-000027000000}"/>
            </a:ext>
          </a:extLst>
        </xdr:cNvPr>
        <xdr:cNvSpPr>
          <a:spLocks noChangeAspect="1" noChangeArrowheads="1"/>
        </xdr:cNvSpPr>
      </xdr:nvSpPr>
      <xdr:spPr bwMode="auto">
        <a:xfrm>
          <a:off x="1219200" y="312801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413</xdr:row>
      <xdr:rowOff>0</xdr:rowOff>
    </xdr:from>
    <xdr:ext cx="190500" cy="114300"/>
    <xdr:sp macro="" textlink="">
      <xdr:nvSpPr>
        <xdr:cNvPr id="40" name="AutoShape 32" descr="Bandeira de Diamantino.svg">
          <a:hlinkClick xmlns:r="http://schemas.openxmlformats.org/officeDocument/2006/relationships" r:id="rId29"/>
          <a:extLst>
            <a:ext uri="{FF2B5EF4-FFF2-40B4-BE49-F238E27FC236}">
              <a16:creationId xmlns:a16="http://schemas.microsoft.com/office/drawing/2014/main" id="{00000000-0008-0000-0700-000028000000}"/>
            </a:ext>
          </a:extLst>
        </xdr:cNvPr>
        <xdr:cNvSpPr>
          <a:spLocks noChangeAspect="1" noChangeArrowheads="1"/>
        </xdr:cNvSpPr>
      </xdr:nvSpPr>
      <xdr:spPr bwMode="auto">
        <a:xfrm>
          <a:off x="1219200" y="312991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316</xdr:row>
      <xdr:rowOff>0</xdr:rowOff>
    </xdr:from>
    <xdr:ext cx="190500" cy="123825"/>
    <xdr:sp macro="" textlink="">
      <xdr:nvSpPr>
        <xdr:cNvPr id="41" name="AutoShape 33" descr="Bandeira Canarana MT.png">
          <a:hlinkClick xmlns:r="http://schemas.openxmlformats.org/officeDocument/2006/relationships" r:id="rId30"/>
          <a:extLst>
            <a:ext uri="{FF2B5EF4-FFF2-40B4-BE49-F238E27FC236}">
              <a16:creationId xmlns:a16="http://schemas.microsoft.com/office/drawing/2014/main" id="{00000000-0008-0000-0700-000029000000}"/>
            </a:ext>
          </a:extLst>
        </xdr:cNvPr>
        <xdr:cNvSpPr>
          <a:spLocks noChangeAspect="1" noChangeArrowheads="1"/>
        </xdr:cNvSpPr>
      </xdr:nvSpPr>
      <xdr:spPr bwMode="auto">
        <a:xfrm>
          <a:off x="1219200" y="31318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304</xdr:row>
      <xdr:rowOff>0</xdr:rowOff>
    </xdr:from>
    <xdr:ext cx="190500" cy="123825"/>
    <xdr:sp macro="" textlink="">
      <xdr:nvSpPr>
        <xdr:cNvPr id="42" name="AutoShape 34" descr="Bandeira de São José do Rio Claro.png">
          <a:hlinkClick xmlns:r="http://schemas.openxmlformats.org/officeDocument/2006/relationships" r:id="rId31"/>
          <a:extLst>
            <a:ext uri="{FF2B5EF4-FFF2-40B4-BE49-F238E27FC236}">
              <a16:creationId xmlns:a16="http://schemas.microsoft.com/office/drawing/2014/main" id="{00000000-0008-0000-0700-00002A000000}"/>
            </a:ext>
          </a:extLst>
        </xdr:cNvPr>
        <xdr:cNvSpPr>
          <a:spLocks noChangeAspect="1" noChangeArrowheads="1"/>
        </xdr:cNvSpPr>
      </xdr:nvSpPr>
      <xdr:spPr bwMode="auto">
        <a:xfrm>
          <a:off x="1219200" y="31337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408</xdr:row>
      <xdr:rowOff>0</xdr:rowOff>
    </xdr:from>
    <xdr:ext cx="190500" cy="123825"/>
    <xdr:sp macro="" textlink="">
      <xdr:nvSpPr>
        <xdr:cNvPr id="43" name="AutoShape 35" descr="Bandeiracomodoromt.png">
          <a:hlinkClick xmlns:r="http://schemas.openxmlformats.org/officeDocument/2006/relationships" r:id="rId32"/>
          <a:extLst>
            <a:ext uri="{FF2B5EF4-FFF2-40B4-BE49-F238E27FC236}">
              <a16:creationId xmlns:a16="http://schemas.microsoft.com/office/drawing/2014/main" id="{00000000-0008-0000-0700-00002B000000}"/>
            </a:ext>
          </a:extLst>
        </xdr:cNvPr>
        <xdr:cNvSpPr>
          <a:spLocks noChangeAspect="1" noChangeArrowheads="1"/>
        </xdr:cNvSpPr>
      </xdr:nvSpPr>
      <xdr:spPr bwMode="auto">
        <a:xfrm>
          <a:off x="1219200" y="31356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324</xdr:row>
      <xdr:rowOff>0</xdr:rowOff>
    </xdr:from>
    <xdr:ext cx="190500" cy="133350"/>
    <xdr:sp macro="" textlink="">
      <xdr:nvSpPr>
        <xdr:cNvPr id="44" name="AutoShape 36" descr="Bandeira novaxavantina mt.png">
          <a:hlinkClick xmlns:r="http://schemas.openxmlformats.org/officeDocument/2006/relationships" r:id="rId33"/>
          <a:extLst>
            <a:ext uri="{FF2B5EF4-FFF2-40B4-BE49-F238E27FC236}">
              <a16:creationId xmlns:a16="http://schemas.microsoft.com/office/drawing/2014/main" id="{00000000-0008-0000-0700-00002C000000}"/>
            </a:ext>
          </a:extLst>
        </xdr:cNvPr>
        <xdr:cNvSpPr>
          <a:spLocks noChangeAspect="1" noChangeArrowheads="1"/>
        </xdr:cNvSpPr>
      </xdr:nvSpPr>
      <xdr:spPr bwMode="auto">
        <a:xfrm>
          <a:off x="1219200" y="31375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415</xdr:row>
      <xdr:rowOff>0</xdr:rowOff>
    </xdr:from>
    <xdr:ext cx="190500" cy="123825"/>
    <xdr:sp macro="" textlink="">
      <xdr:nvSpPr>
        <xdr:cNvPr id="45" name="AutoShape 37" descr="Bandeira Nova Olímpia.png">
          <a:hlinkClick xmlns:r="http://schemas.openxmlformats.org/officeDocument/2006/relationships" r:id="rId34"/>
          <a:extLst>
            <a:ext uri="{FF2B5EF4-FFF2-40B4-BE49-F238E27FC236}">
              <a16:creationId xmlns:a16="http://schemas.microsoft.com/office/drawing/2014/main" id="{00000000-0008-0000-0700-00002D000000}"/>
            </a:ext>
          </a:extLst>
        </xdr:cNvPr>
        <xdr:cNvSpPr>
          <a:spLocks noChangeAspect="1" noChangeArrowheads="1"/>
        </xdr:cNvSpPr>
      </xdr:nvSpPr>
      <xdr:spPr bwMode="auto">
        <a:xfrm>
          <a:off x="1219200" y="31394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319</xdr:row>
      <xdr:rowOff>0</xdr:rowOff>
    </xdr:from>
    <xdr:ext cx="190500" cy="142875"/>
    <xdr:sp macro="" textlink="">
      <xdr:nvSpPr>
        <xdr:cNvPr id="46" name="AutoShape 38" descr="Bandeira Cotriguaçu MT.jpg">
          <a:hlinkClick xmlns:r="http://schemas.openxmlformats.org/officeDocument/2006/relationships" r:id="rId35"/>
          <a:extLst>
            <a:ext uri="{FF2B5EF4-FFF2-40B4-BE49-F238E27FC236}">
              <a16:creationId xmlns:a16="http://schemas.microsoft.com/office/drawing/2014/main" id="{00000000-0008-0000-0700-00002E000000}"/>
            </a:ext>
          </a:extLst>
        </xdr:cNvPr>
        <xdr:cNvSpPr>
          <a:spLocks noChangeAspect="1" noChangeArrowheads="1"/>
        </xdr:cNvSpPr>
      </xdr:nvSpPr>
      <xdr:spPr bwMode="auto">
        <a:xfrm>
          <a:off x="1219200" y="314134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400</xdr:row>
      <xdr:rowOff>0</xdr:rowOff>
    </xdr:from>
    <xdr:ext cx="190500" cy="142875"/>
    <xdr:sp macro="" textlink="">
      <xdr:nvSpPr>
        <xdr:cNvPr id="47" name="AutoShape 39" descr="Bandeira Brasnorte.png">
          <a:hlinkClick xmlns:r="http://schemas.openxmlformats.org/officeDocument/2006/relationships" r:id="rId36"/>
          <a:extLst>
            <a:ext uri="{FF2B5EF4-FFF2-40B4-BE49-F238E27FC236}">
              <a16:creationId xmlns:a16="http://schemas.microsoft.com/office/drawing/2014/main" id="{00000000-0008-0000-0700-00002F000000}"/>
            </a:ext>
          </a:extLst>
        </xdr:cNvPr>
        <xdr:cNvSpPr>
          <a:spLocks noChangeAspect="1" noChangeArrowheads="1"/>
        </xdr:cNvSpPr>
      </xdr:nvSpPr>
      <xdr:spPr bwMode="auto">
        <a:xfrm>
          <a:off x="1219200" y="314325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391</xdr:row>
      <xdr:rowOff>0</xdr:rowOff>
    </xdr:from>
    <xdr:ext cx="190500" cy="123825"/>
    <xdr:sp macro="" textlink="">
      <xdr:nvSpPr>
        <xdr:cNvPr id="48" name="AutoShape 40" descr="Bandeira de chapada dos guimaraes.jpg">
          <a:hlinkClick xmlns:r="http://schemas.openxmlformats.org/officeDocument/2006/relationships" r:id="rId37"/>
          <a:extLst>
            <a:ext uri="{FF2B5EF4-FFF2-40B4-BE49-F238E27FC236}">
              <a16:creationId xmlns:a16="http://schemas.microsoft.com/office/drawing/2014/main" id="{00000000-0008-0000-0700-000030000000}"/>
            </a:ext>
          </a:extLst>
        </xdr:cNvPr>
        <xdr:cNvSpPr>
          <a:spLocks noChangeAspect="1" noChangeArrowheads="1"/>
        </xdr:cNvSpPr>
      </xdr:nvSpPr>
      <xdr:spPr bwMode="auto">
        <a:xfrm>
          <a:off x="1219200" y="31451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370</xdr:row>
      <xdr:rowOff>0</xdr:rowOff>
    </xdr:from>
    <xdr:ext cx="190500" cy="133350"/>
    <xdr:sp macro="" textlink="">
      <xdr:nvSpPr>
        <xdr:cNvPr id="49" name="AutoShape 41" descr="Bandeira de Alto Araguaia (Mato Grosso).png">
          <a:hlinkClick xmlns:r="http://schemas.openxmlformats.org/officeDocument/2006/relationships" r:id="rId38"/>
          <a:extLst>
            <a:ext uri="{FF2B5EF4-FFF2-40B4-BE49-F238E27FC236}">
              <a16:creationId xmlns:a16="http://schemas.microsoft.com/office/drawing/2014/main" id="{00000000-0008-0000-0700-000031000000}"/>
            </a:ext>
          </a:extLst>
        </xdr:cNvPr>
        <xdr:cNvSpPr>
          <a:spLocks noChangeAspect="1" noChangeArrowheads="1"/>
        </xdr:cNvSpPr>
      </xdr:nvSpPr>
      <xdr:spPr bwMode="auto">
        <a:xfrm>
          <a:off x="1219200" y="314706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411</xdr:row>
      <xdr:rowOff>0</xdr:rowOff>
    </xdr:from>
    <xdr:ext cx="190500" cy="142875"/>
    <xdr:sp macro="" textlink="">
      <xdr:nvSpPr>
        <xdr:cNvPr id="50" name="AutoShape 42" descr="Bandeira de SJQMarcos.jpg">
          <a:hlinkClick xmlns:r="http://schemas.openxmlformats.org/officeDocument/2006/relationships" r:id="rId39"/>
          <a:extLst>
            <a:ext uri="{FF2B5EF4-FFF2-40B4-BE49-F238E27FC236}">
              <a16:creationId xmlns:a16="http://schemas.microsoft.com/office/drawing/2014/main" id="{00000000-0008-0000-0700-000032000000}"/>
            </a:ext>
          </a:extLst>
        </xdr:cNvPr>
        <xdr:cNvSpPr>
          <a:spLocks noChangeAspect="1" noChangeArrowheads="1"/>
        </xdr:cNvSpPr>
      </xdr:nvSpPr>
      <xdr:spPr bwMode="auto">
        <a:xfrm>
          <a:off x="1219200" y="314896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380</xdr:row>
      <xdr:rowOff>0</xdr:rowOff>
    </xdr:from>
    <xdr:ext cx="190500" cy="133350"/>
    <xdr:sp macro="" textlink="">
      <xdr:nvSpPr>
        <xdr:cNvPr id="51" name="AutoShape 43" descr="Querencia bandeira.jpg">
          <a:hlinkClick xmlns:r="http://schemas.openxmlformats.org/officeDocument/2006/relationships" r:id="rId40"/>
          <a:extLst>
            <a:ext uri="{FF2B5EF4-FFF2-40B4-BE49-F238E27FC236}">
              <a16:creationId xmlns:a16="http://schemas.microsoft.com/office/drawing/2014/main" id="{00000000-0008-0000-0700-000033000000}"/>
            </a:ext>
          </a:extLst>
        </xdr:cNvPr>
        <xdr:cNvSpPr>
          <a:spLocks noChangeAspect="1" noChangeArrowheads="1"/>
        </xdr:cNvSpPr>
      </xdr:nvSpPr>
      <xdr:spPr bwMode="auto">
        <a:xfrm>
          <a:off x="1219200" y="31508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294</xdr:row>
      <xdr:rowOff>0</xdr:rowOff>
    </xdr:from>
    <xdr:ext cx="190500" cy="123825"/>
    <xdr:sp macro="" textlink="">
      <xdr:nvSpPr>
        <xdr:cNvPr id="52" name="AutoShape 44" descr="Bandeira de Pedra Preta - MT.svg">
          <a:hlinkClick xmlns:r="http://schemas.openxmlformats.org/officeDocument/2006/relationships" r:id="rId41"/>
          <a:extLst>
            <a:ext uri="{FF2B5EF4-FFF2-40B4-BE49-F238E27FC236}">
              <a16:creationId xmlns:a16="http://schemas.microsoft.com/office/drawing/2014/main" id="{00000000-0008-0000-0700-000034000000}"/>
            </a:ext>
          </a:extLst>
        </xdr:cNvPr>
        <xdr:cNvSpPr>
          <a:spLocks noChangeAspect="1" noChangeArrowheads="1"/>
        </xdr:cNvSpPr>
      </xdr:nvSpPr>
      <xdr:spPr bwMode="auto">
        <a:xfrm>
          <a:off x="1219200" y="31527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309</xdr:row>
      <xdr:rowOff>0</xdr:rowOff>
    </xdr:from>
    <xdr:ext cx="190500" cy="123825"/>
    <xdr:sp macro="" textlink="">
      <xdr:nvSpPr>
        <xdr:cNvPr id="53" name="AutoShape 45" descr="Rosario oeste bandeira.jpg">
          <a:hlinkClick xmlns:r="http://schemas.openxmlformats.org/officeDocument/2006/relationships" r:id="rId42"/>
          <a:extLst>
            <a:ext uri="{FF2B5EF4-FFF2-40B4-BE49-F238E27FC236}">
              <a16:creationId xmlns:a16="http://schemas.microsoft.com/office/drawing/2014/main" id="{00000000-0008-0000-0700-000035000000}"/>
            </a:ext>
          </a:extLst>
        </xdr:cNvPr>
        <xdr:cNvSpPr>
          <a:spLocks noChangeAspect="1" noChangeArrowheads="1"/>
        </xdr:cNvSpPr>
      </xdr:nvSpPr>
      <xdr:spPr bwMode="auto">
        <a:xfrm>
          <a:off x="1219200" y="31546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302</xdr:row>
      <xdr:rowOff>0</xdr:rowOff>
    </xdr:from>
    <xdr:ext cx="190500" cy="123825"/>
    <xdr:sp macro="" textlink="">
      <xdr:nvSpPr>
        <xdr:cNvPr id="54" name="AutoShape 46" descr="Flag of None.svg">
          <a:hlinkClick xmlns:r="http://schemas.openxmlformats.org/officeDocument/2006/relationships" r:id="rId27"/>
          <a:extLst>
            <a:ext uri="{FF2B5EF4-FFF2-40B4-BE49-F238E27FC236}">
              <a16:creationId xmlns:a16="http://schemas.microsoft.com/office/drawing/2014/main" id="{00000000-0008-0000-0700-000036000000}"/>
            </a:ext>
          </a:extLst>
        </xdr:cNvPr>
        <xdr:cNvSpPr>
          <a:spLocks noChangeAspect="1" noChangeArrowheads="1"/>
        </xdr:cNvSpPr>
      </xdr:nvSpPr>
      <xdr:spPr bwMode="auto">
        <a:xfrm>
          <a:off x="1219200" y="31565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357</xdr:row>
      <xdr:rowOff>0</xdr:rowOff>
    </xdr:from>
    <xdr:ext cx="190500" cy="123825"/>
    <xdr:sp macro="" textlink="">
      <xdr:nvSpPr>
        <xdr:cNvPr id="55" name="AutoShape 47" descr="Santo Antônio de Leverger Flag.jpg">
          <a:hlinkClick xmlns:r="http://schemas.openxmlformats.org/officeDocument/2006/relationships" r:id="rId43"/>
          <a:extLst>
            <a:ext uri="{FF2B5EF4-FFF2-40B4-BE49-F238E27FC236}">
              <a16:creationId xmlns:a16="http://schemas.microsoft.com/office/drawing/2014/main" id="{00000000-0008-0000-0700-000037000000}"/>
            </a:ext>
          </a:extLst>
        </xdr:cNvPr>
        <xdr:cNvSpPr>
          <a:spLocks noChangeAspect="1" noChangeArrowheads="1"/>
        </xdr:cNvSpPr>
      </xdr:nvSpPr>
      <xdr:spPr bwMode="auto">
        <a:xfrm>
          <a:off x="1219200" y="31584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327</xdr:row>
      <xdr:rowOff>0</xdr:rowOff>
    </xdr:from>
    <xdr:ext cx="190500" cy="142875"/>
    <xdr:sp macro="" textlink="">
      <xdr:nvSpPr>
        <xdr:cNvPr id="56" name="AutoShape 48" descr="Bandeira de Poxoréu (Mato Grosso).jpg">
          <a:hlinkClick xmlns:r="http://schemas.openxmlformats.org/officeDocument/2006/relationships" r:id="rId44"/>
          <a:extLst>
            <a:ext uri="{FF2B5EF4-FFF2-40B4-BE49-F238E27FC236}">
              <a16:creationId xmlns:a16="http://schemas.microsoft.com/office/drawing/2014/main" id="{00000000-0008-0000-0700-000038000000}"/>
            </a:ext>
          </a:extLst>
        </xdr:cNvPr>
        <xdr:cNvSpPr>
          <a:spLocks noChangeAspect="1" noChangeArrowheads="1"/>
        </xdr:cNvSpPr>
      </xdr:nvSpPr>
      <xdr:spPr bwMode="auto">
        <a:xfrm>
          <a:off x="1219200" y="316039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429</xdr:row>
      <xdr:rowOff>0</xdr:rowOff>
    </xdr:from>
    <xdr:ext cx="190500" cy="123825"/>
    <xdr:sp macro="" textlink="">
      <xdr:nvSpPr>
        <xdr:cNvPr id="57" name="AutoShape 49" descr="Flag of None.svg">
          <a:hlinkClick xmlns:r="http://schemas.openxmlformats.org/officeDocument/2006/relationships" r:id="rId27"/>
          <a:extLst>
            <a:ext uri="{FF2B5EF4-FFF2-40B4-BE49-F238E27FC236}">
              <a16:creationId xmlns:a16="http://schemas.microsoft.com/office/drawing/2014/main" id="{00000000-0008-0000-0700-000039000000}"/>
            </a:ext>
          </a:extLst>
        </xdr:cNvPr>
        <xdr:cNvSpPr>
          <a:spLocks noChangeAspect="1" noChangeArrowheads="1"/>
        </xdr:cNvSpPr>
      </xdr:nvSpPr>
      <xdr:spPr bwMode="auto">
        <a:xfrm>
          <a:off x="1219200" y="31623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311</xdr:row>
      <xdr:rowOff>0</xdr:rowOff>
    </xdr:from>
    <xdr:ext cx="190500" cy="114300"/>
    <xdr:sp macro="" textlink="">
      <xdr:nvSpPr>
        <xdr:cNvPr id="58" name="AutoShape 50" descr="Vila-Belabandeira.jpg">
          <a:hlinkClick xmlns:r="http://schemas.openxmlformats.org/officeDocument/2006/relationships" r:id="rId45"/>
          <a:extLst>
            <a:ext uri="{FF2B5EF4-FFF2-40B4-BE49-F238E27FC236}">
              <a16:creationId xmlns:a16="http://schemas.microsoft.com/office/drawing/2014/main" id="{00000000-0008-0000-0700-00003A000000}"/>
            </a:ext>
          </a:extLst>
        </xdr:cNvPr>
        <xdr:cNvSpPr>
          <a:spLocks noChangeAspect="1" noChangeArrowheads="1"/>
        </xdr:cNvSpPr>
      </xdr:nvSpPr>
      <xdr:spPr bwMode="auto">
        <a:xfrm>
          <a:off x="1219200" y="316420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355</xdr:row>
      <xdr:rowOff>0</xdr:rowOff>
    </xdr:from>
    <xdr:ext cx="190500" cy="123825"/>
    <xdr:sp macro="" textlink="">
      <xdr:nvSpPr>
        <xdr:cNvPr id="59" name="AutoShape 51" descr="Flag of None.svg">
          <a:hlinkClick xmlns:r="http://schemas.openxmlformats.org/officeDocument/2006/relationships" r:id="rId27"/>
          <a:extLst>
            <a:ext uri="{FF2B5EF4-FFF2-40B4-BE49-F238E27FC236}">
              <a16:creationId xmlns:a16="http://schemas.microsoft.com/office/drawing/2014/main" id="{00000000-0008-0000-0700-00003B000000}"/>
            </a:ext>
          </a:extLst>
        </xdr:cNvPr>
        <xdr:cNvSpPr>
          <a:spLocks noChangeAspect="1" noChangeArrowheads="1"/>
        </xdr:cNvSpPr>
      </xdr:nvSpPr>
      <xdr:spPr bwMode="auto">
        <a:xfrm>
          <a:off x="1219200" y="316611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338</xdr:row>
      <xdr:rowOff>0</xdr:rowOff>
    </xdr:from>
    <xdr:ext cx="190500" cy="123825"/>
    <xdr:sp macro="" textlink="">
      <xdr:nvSpPr>
        <xdr:cNvPr id="60" name="AutoShape 52" descr="Flag of None.svg">
          <a:hlinkClick xmlns:r="http://schemas.openxmlformats.org/officeDocument/2006/relationships" r:id="rId27"/>
          <a:extLst>
            <a:ext uri="{FF2B5EF4-FFF2-40B4-BE49-F238E27FC236}">
              <a16:creationId xmlns:a16="http://schemas.microsoft.com/office/drawing/2014/main" id="{00000000-0008-0000-0700-00003C000000}"/>
            </a:ext>
          </a:extLst>
        </xdr:cNvPr>
        <xdr:cNvSpPr>
          <a:spLocks noChangeAspect="1" noChangeArrowheads="1"/>
        </xdr:cNvSpPr>
      </xdr:nvSpPr>
      <xdr:spPr bwMode="auto">
        <a:xfrm>
          <a:off x="1219200" y="31680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393</xdr:row>
      <xdr:rowOff>0</xdr:rowOff>
    </xdr:from>
    <xdr:ext cx="190500" cy="104775"/>
    <xdr:sp macro="" textlink="">
      <xdr:nvSpPr>
        <xdr:cNvPr id="61" name="AutoShape 53" descr="Bandeira de Nobres.png">
          <a:hlinkClick xmlns:r="http://schemas.openxmlformats.org/officeDocument/2006/relationships" r:id="rId46"/>
          <a:extLst>
            <a:ext uri="{FF2B5EF4-FFF2-40B4-BE49-F238E27FC236}">
              <a16:creationId xmlns:a16="http://schemas.microsoft.com/office/drawing/2014/main" id="{00000000-0008-0000-0700-00003D000000}"/>
            </a:ext>
          </a:extLst>
        </xdr:cNvPr>
        <xdr:cNvSpPr>
          <a:spLocks noChangeAspect="1" noChangeArrowheads="1"/>
        </xdr:cNvSpPr>
      </xdr:nvSpPr>
      <xdr:spPr bwMode="auto">
        <a:xfrm>
          <a:off x="1219200" y="316992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362</xdr:row>
      <xdr:rowOff>0</xdr:rowOff>
    </xdr:from>
    <xdr:ext cx="190500" cy="123825"/>
    <xdr:sp macro="" textlink="">
      <xdr:nvSpPr>
        <xdr:cNvPr id="62" name="AutoShape 54" descr="Flag of None.svg">
          <a:hlinkClick xmlns:r="http://schemas.openxmlformats.org/officeDocument/2006/relationships" r:id="rId27"/>
          <a:extLst>
            <a:ext uri="{FF2B5EF4-FFF2-40B4-BE49-F238E27FC236}">
              <a16:creationId xmlns:a16="http://schemas.microsoft.com/office/drawing/2014/main" id="{00000000-0008-0000-0700-00003E000000}"/>
            </a:ext>
          </a:extLst>
        </xdr:cNvPr>
        <xdr:cNvSpPr>
          <a:spLocks noChangeAspect="1" noChangeArrowheads="1"/>
        </xdr:cNvSpPr>
      </xdr:nvSpPr>
      <xdr:spPr bwMode="auto">
        <a:xfrm>
          <a:off x="1219200" y="31718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360</xdr:row>
      <xdr:rowOff>0</xdr:rowOff>
    </xdr:from>
    <xdr:ext cx="190500" cy="123825"/>
    <xdr:sp macro="" textlink="">
      <xdr:nvSpPr>
        <xdr:cNvPr id="64" name="AutoShape 56" descr="Bandeira de Feliz Natal, Mato Grosso.svg">
          <a:hlinkClick xmlns:r="http://schemas.openxmlformats.org/officeDocument/2006/relationships" r:id="rId47"/>
          <a:extLst>
            <a:ext uri="{FF2B5EF4-FFF2-40B4-BE49-F238E27FC236}">
              <a16:creationId xmlns:a16="http://schemas.microsoft.com/office/drawing/2014/main" id="{00000000-0008-0000-0700-000040000000}"/>
            </a:ext>
          </a:extLst>
        </xdr:cNvPr>
        <xdr:cNvSpPr>
          <a:spLocks noChangeAspect="1" noChangeArrowheads="1"/>
        </xdr:cNvSpPr>
      </xdr:nvSpPr>
      <xdr:spPr bwMode="auto">
        <a:xfrm>
          <a:off x="1219200" y="31756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359</xdr:row>
      <xdr:rowOff>0</xdr:rowOff>
    </xdr:from>
    <xdr:ext cx="190500" cy="133350"/>
    <xdr:sp macro="" textlink="">
      <xdr:nvSpPr>
        <xdr:cNvPr id="65" name="AutoShape 57" descr="Bandeira de tapurah.jpg">
          <a:hlinkClick xmlns:r="http://schemas.openxmlformats.org/officeDocument/2006/relationships" r:id="rId48"/>
          <a:extLst>
            <a:ext uri="{FF2B5EF4-FFF2-40B4-BE49-F238E27FC236}">
              <a16:creationId xmlns:a16="http://schemas.microsoft.com/office/drawing/2014/main" id="{00000000-0008-0000-0700-000041000000}"/>
            </a:ext>
          </a:extLst>
        </xdr:cNvPr>
        <xdr:cNvSpPr>
          <a:spLocks noChangeAspect="1" noChangeArrowheads="1"/>
        </xdr:cNvSpPr>
      </xdr:nvSpPr>
      <xdr:spPr bwMode="auto">
        <a:xfrm>
          <a:off x="1219200" y="31775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422</xdr:row>
      <xdr:rowOff>0</xdr:rowOff>
    </xdr:from>
    <xdr:ext cx="190500" cy="123825"/>
    <xdr:sp macro="" textlink="">
      <xdr:nvSpPr>
        <xdr:cNvPr id="68" name="AutoShape 60" descr="Flag of None.svg">
          <a:hlinkClick xmlns:r="http://schemas.openxmlformats.org/officeDocument/2006/relationships" r:id="rId27"/>
          <a:extLst>
            <a:ext uri="{FF2B5EF4-FFF2-40B4-BE49-F238E27FC236}">
              <a16:creationId xmlns:a16="http://schemas.microsoft.com/office/drawing/2014/main" id="{00000000-0008-0000-0700-000044000000}"/>
            </a:ext>
          </a:extLst>
        </xdr:cNvPr>
        <xdr:cNvSpPr>
          <a:spLocks noChangeAspect="1" noChangeArrowheads="1"/>
        </xdr:cNvSpPr>
      </xdr:nvSpPr>
      <xdr:spPr bwMode="auto">
        <a:xfrm>
          <a:off x="1219200" y="31832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349</xdr:row>
      <xdr:rowOff>0</xdr:rowOff>
    </xdr:from>
    <xdr:ext cx="190500" cy="123825"/>
    <xdr:sp macro="" textlink="">
      <xdr:nvSpPr>
        <xdr:cNvPr id="69" name="AutoShape 61" descr="Flag of None.svg">
          <a:hlinkClick xmlns:r="http://schemas.openxmlformats.org/officeDocument/2006/relationships" r:id="rId27"/>
          <a:extLst>
            <a:ext uri="{FF2B5EF4-FFF2-40B4-BE49-F238E27FC236}">
              <a16:creationId xmlns:a16="http://schemas.microsoft.com/office/drawing/2014/main" id="{00000000-0008-0000-0700-000045000000}"/>
            </a:ext>
          </a:extLst>
        </xdr:cNvPr>
        <xdr:cNvSpPr>
          <a:spLocks noChangeAspect="1" noChangeArrowheads="1"/>
        </xdr:cNvSpPr>
      </xdr:nvSpPr>
      <xdr:spPr bwMode="auto">
        <a:xfrm>
          <a:off x="1219200" y="31851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389</xdr:row>
      <xdr:rowOff>0</xdr:rowOff>
    </xdr:from>
    <xdr:ext cx="190500" cy="123825"/>
    <xdr:sp macro="" textlink="">
      <xdr:nvSpPr>
        <xdr:cNvPr id="70" name="AutoShape 62" descr="Flag of None.svg">
          <a:hlinkClick xmlns:r="http://schemas.openxmlformats.org/officeDocument/2006/relationships" r:id="rId27"/>
          <a:extLst>
            <a:ext uri="{FF2B5EF4-FFF2-40B4-BE49-F238E27FC236}">
              <a16:creationId xmlns:a16="http://schemas.microsoft.com/office/drawing/2014/main" id="{00000000-0008-0000-0700-000046000000}"/>
            </a:ext>
          </a:extLst>
        </xdr:cNvPr>
        <xdr:cNvSpPr>
          <a:spLocks noChangeAspect="1" noChangeArrowheads="1"/>
        </xdr:cNvSpPr>
      </xdr:nvSpPr>
      <xdr:spPr bwMode="auto">
        <a:xfrm>
          <a:off x="1219200" y="31870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320</xdr:row>
      <xdr:rowOff>0</xdr:rowOff>
    </xdr:from>
    <xdr:ext cx="190500" cy="123825"/>
    <xdr:sp macro="" textlink="">
      <xdr:nvSpPr>
        <xdr:cNvPr id="71" name="AutoShape 63" descr="Flag of None.svg">
          <a:hlinkClick xmlns:r="http://schemas.openxmlformats.org/officeDocument/2006/relationships" r:id="rId27"/>
          <a:extLst>
            <a:ext uri="{FF2B5EF4-FFF2-40B4-BE49-F238E27FC236}">
              <a16:creationId xmlns:a16="http://schemas.microsoft.com/office/drawing/2014/main" id="{00000000-0008-0000-0700-000047000000}"/>
            </a:ext>
          </a:extLst>
        </xdr:cNvPr>
        <xdr:cNvSpPr>
          <a:spLocks noChangeAspect="1" noChangeArrowheads="1"/>
        </xdr:cNvSpPr>
      </xdr:nvSpPr>
      <xdr:spPr bwMode="auto">
        <a:xfrm>
          <a:off x="1219200" y="31889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317</xdr:row>
      <xdr:rowOff>0</xdr:rowOff>
    </xdr:from>
    <xdr:ext cx="190500" cy="123825"/>
    <xdr:sp macro="" textlink="">
      <xdr:nvSpPr>
        <xdr:cNvPr id="72" name="AutoShape 64" descr="Flag of None.svg">
          <a:hlinkClick xmlns:r="http://schemas.openxmlformats.org/officeDocument/2006/relationships" r:id="rId27"/>
          <a:extLst>
            <a:ext uri="{FF2B5EF4-FFF2-40B4-BE49-F238E27FC236}">
              <a16:creationId xmlns:a16="http://schemas.microsoft.com/office/drawing/2014/main" id="{00000000-0008-0000-0700-000048000000}"/>
            </a:ext>
          </a:extLst>
        </xdr:cNvPr>
        <xdr:cNvSpPr>
          <a:spLocks noChangeAspect="1" noChangeArrowheads="1"/>
        </xdr:cNvSpPr>
      </xdr:nvSpPr>
      <xdr:spPr bwMode="auto">
        <a:xfrm>
          <a:off x="1219200" y="31908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332</xdr:row>
      <xdr:rowOff>0</xdr:rowOff>
    </xdr:from>
    <xdr:ext cx="190500" cy="123825"/>
    <xdr:sp macro="" textlink="">
      <xdr:nvSpPr>
        <xdr:cNvPr id="73" name="AutoShape 65" descr="Bandeira de Nova Ubiratã.png">
          <a:hlinkClick xmlns:r="http://schemas.openxmlformats.org/officeDocument/2006/relationships" r:id="rId49"/>
          <a:extLst>
            <a:ext uri="{FF2B5EF4-FFF2-40B4-BE49-F238E27FC236}">
              <a16:creationId xmlns:a16="http://schemas.microsoft.com/office/drawing/2014/main" id="{00000000-0008-0000-0700-000049000000}"/>
            </a:ext>
          </a:extLst>
        </xdr:cNvPr>
        <xdr:cNvSpPr>
          <a:spLocks noChangeAspect="1" noChangeArrowheads="1"/>
        </xdr:cNvSpPr>
      </xdr:nvSpPr>
      <xdr:spPr bwMode="auto">
        <a:xfrm>
          <a:off x="1219200" y="31927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387</xdr:row>
      <xdr:rowOff>0</xdr:rowOff>
    </xdr:from>
    <xdr:ext cx="190500" cy="123825"/>
    <xdr:sp macro="" textlink="">
      <xdr:nvSpPr>
        <xdr:cNvPr id="74" name="AutoShape 66" descr="Bandeira de Nova Ubiratã.png">
          <a:hlinkClick xmlns:r="http://schemas.openxmlformats.org/officeDocument/2006/relationships" r:id="rId49"/>
          <a:extLst>
            <a:ext uri="{FF2B5EF4-FFF2-40B4-BE49-F238E27FC236}">
              <a16:creationId xmlns:a16="http://schemas.microsoft.com/office/drawing/2014/main" id="{00000000-0008-0000-0700-00004A000000}"/>
            </a:ext>
          </a:extLst>
        </xdr:cNvPr>
        <xdr:cNvSpPr>
          <a:spLocks noChangeAspect="1" noChangeArrowheads="1"/>
        </xdr:cNvSpPr>
      </xdr:nvSpPr>
      <xdr:spPr bwMode="auto">
        <a:xfrm>
          <a:off x="1219200" y="31946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378</xdr:row>
      <xdr:rowOff>0</xdr:rowOff>
    </xdr:from>
    <xdr:ext cx="190500" cy="123825"/>
    <xdr:sp macro="" textlink="">
      <xdr:nvSpPr>
        <xdr:cNvPr id="75" name="AutoShape 67" descr="Flag of None.svg">
          <a:hlinkClick xmlns:r="http://schemas.openxmlformats.org/officeDocument/2006/relationships" r:id="rId27"/>
          <a:extLst>
            <a:ext uri="{FF2B5EF4-FFF2-40B4-BE49-F238E27FC236}">
              <a16:creationId xmlns:a16="http://schemas.microsoft.com/office/drawing/2014/main" id="{00000000-0008-0000-0700-00004B000000}"/>
            </a:ext>
          </a:extLst>
        </xdr:cNvPr>
        <xdr:cNvSpPr>
          <a:spLocks noChangeAspect="1" noChangeArrowheads="1"/>
        </xdr:cNvSpPr>
      </xdr:nvSpPr>
      <xdr:spPr bwMode="auto">
        <a:xfrm>
          <a:off x="1219200" y="31965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409</xdr:row>
      <xdr:rowOff>0</xdr:rowOff>
    </xdr:from>
    <xdr:ext cx="190500" cy="123825"/>
    <xdr:sp macro="" textlink="">
      <xdr:nvSpPr>
        <xdr:cNvPr id="76" name="AutoShape 68" descr="Alto Paraguai.jpg">
          <a:hlinkClick xmlns:r="http://schemas.openxmlformats.org/officeDocument/2006/relationships" r:id="rId50"/>
          <a:extLst>
            <a:ext uri="{FF2B5EF4-FFF2-40B4-BE49-F238E27FC236}">
              <a16:creationId xmlns:a16="http://schemas.microsoft.com/office/drawing/2014/main" id="{00000000-0008-0000-0700-00004C000000}"/>
            </a:ext>
          </a:extLst>
        </xdr:cNvPr>
        <xdr:cNvSpPr>
          <a:spLocks noChangeAspect="1" noChangeArrowheads="1"/>
        </xdr:cNvSpPr>
      </xdr:nvSpPr>
      <xdr:spPr bwMode="auto">
        <a:xfrm>
          <a:off x="1219200" y="31984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346</xdr:row>
      <xdr:rowOff>0</xdr:rowOff>
    </xdr:from>
    <xdr:ext cx="190500" cy="123825"/>
    <xdr:sp macro="" textlink="">
      <xdr:nvSpPr>
        <xdr:cNvPr id="77" name="AutoShape 69" descr="Flag of None.svg">
          <a:hlinkClick xmlns:r="http://schemas.openxmlformats.org/officeDocument/2006/relationships" r:id="rId27"/>
          <a:extLst>
            <a:ext uri="{FF2B5EF4-FFF2-40B4-BE49-F238E27FC236}">
              <a16:creationId xmlns:a16="http://schemas.microsoft.com/office/drawing/2014/main" id="{00000000-0008-0000-0700-00004D000000}"/>
            </a:ext>
          </a:extLst>
        </xdr:cNvPr>
        <xdr:cNvSpPr>
          <a:spLocks noChangeAspect="1" noChangeArrowheads="1"/>
        </xdr:cNvSpPr>
      </xdr:nvSpPr>
      <xdr:spPr bwMode="auto">
        <a:xfrm>
          <a:off x="1219200" y="32004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421</xdr:row>
      <xdr:rowOff>0</xdr:rowOff>
    </xdr:from>
    <xdr:ext cx="190500" cy="123825"/>
    <xdr:sp macro="" textlink="">
      <xdr:nvSpPr>
        <xdr:cNvPr id="78" name="AutoShape 70" descr="Flag of Paranaíta MT.png">
          <a:hlinkClick xmlns:r="http://schemas.openxmlformats.org/officeDocument/2006/relationships" r:id="rId51"/>
          <a:extLst>
            <a:ext uri="{FF2B5EF4-FFF2-40B4-BE49-F238E27FC236}">
              <a16:creationId xmlns:a16="http://schemas.microsoft.com/office/drawing/2014/main" id="{00000000-0008-0000-0700-00004E000000}"/>
            </a:ext>
          </a:extLst>
        </xdr:cNvPr>
        <xdr:cNvSpPr>
          <a:spLocks noChangeAspect="1" noChangeArrowheads="1"/>
        </xdr:cNvSpPr>
      </xdr:nvSpPr>
      <xdr:spPr bwMode="auto">
        <a:xfrm>
          <a:off x="1219200" y="32023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296</xdr:row>
      <xdr:rowOff>0</xdr:rowOff>
    </xdr:from>
    <xdr:ext cx="190500" cy="114300"/>
    <xdr:sp macro="" textlink="">
      <xdr:nvSpPr>
        <xdr:cNvPr id="79" name="AutoShape 71" descr="Bandeira Ribeirão Cascalheira MT.jpg">
          <a:hlinkClick xmlns:r="http://schemas.openxmlformats.org/officeDocument/2006/relationships" r:id="rId52"/>
          <a:extLst>
            <a:ext uri="{FF2B5EF4-FFF2-40B4-BE49-F238E27FC236}">
              <a16:creationId xmlns:a16="http://schemas.microsoft.com/office/drawing/2014/main" id="{00000000-0008-0000-0700-00004F000000}"/>
            </a:ext>
          </a:extLst>
        </xdr:cNvPr>
        <xdr:cNvSpPr>
          <a:spLocks noChangeAspect="1" noChangeArrowheads="1"/>
        </xdr:cNvSpPr>
      </xdr:nvSpPr>
      <xdr:spPr bwMode="auto">
        <a:xfrm>
          <a:off x="1219200" y="32042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303</xdr:row>
      <xdr:rowOff>0</xdr:rowOff>
    </xdr:from>
    <xdr:ext cx="190500" cy="123825"/>
    <xdr:sp macro="" textlink="">
      <xdr:nvSpPr>
        <xdr:cNvPr id="80" name="AutoShape 72" descr="Flag of None.svg">
          <a:hlinkClick xmlns:r="http://schemas.openxmlformats.org/officeDocument/2006/relationships" r:id="rId27"/>
          <a:extLst>
            <a:ext uri="{FF2B5EF4-FFF2-40B4-BE49-F238E27FC236}">
              <a16:creationId xmlns:a16="http://schemas.microsoft.com/office/drawing/2014/main" id="{00000000-0008-0000-0700-000050000000}"/>
            </a:ext>
          </a:extLst>
        </xdr:cNvPr>
        <xdr:cNvSpPr>
          <a:spLocks noChangeAspect="1" noChangeArrowheads="1"/>
        </xdr:cNvSpPr>
      </xdr:nvSpPr>
      <xdr:spPr bwMode="auto">
        <a:xfrm>
          <a:off x="1219200" y="32061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428</xdr:row>
      <xdr:rowOff>0</xdr:rowOff>
    </xdr:from>
    <xdr:ext cx="190500" cy="123825"/>
    <xdr:sp macro="" textlink="">
      <xdr:nvSpPr>
        <xdr:cNvPr id="81" name="AutoShape 73" descr="Flag of None.svg">
          <a:hlinkClick xmlns:r="http://schemas.openxmlformats.org/officeDocument/2006/relationships" r:id="rId27"/>
          <a:extLst>
            <a:ext uri="{FF2B5EF4-FFF2-40B4-BE49-F238E27FC236}">
              <a16:creationId xmlns:a16="http://schemas.microsoft.com/office/drawing/2014/main" id="{00000000-0008-0000-0700-000051000000}"/>
            </a:ext>
          </a:extLst>
        </xdr:cNvPr>
        <xdr:cNvSpPr>
          <a:spLocks noChangeAspect="1" noChangeArrowheads="1"/>
        </xdr:cNvSpPr>
      </xdr:nvSpPr>
      <xdr:spPr bwMode="auto">
        <a:xfrm>
          <a:off x="1219200" y="32080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297</xdr:row>
      <xdr:rowOff>0</xdr:rowOff>
    </xdr:from>
    <xdr:ext cx="190500" cy="123825"/>
    <xdr:sp macro="" textlink="">
      <xdr:nvSpPr>
        <xdr:cNvPr id="82" name="AutoShape 74" descr="Flag of None.svg">
          <a:hlinkClick xmlns:r="http://schemas.openxmlformats.org/officeDocument/2006/relationships" r:id="rId27"/>
          <a:extLst>
            <a:ext uri="{FF2B5EF4-FFF2-40B4-BE49-F238E27FC236}">
              <a16:creationId xmlns:a16="http://schemas.microsoft.com/office/drawing/2014/main" id="{00000000-0008-0000-0700-000052000000}"/>
            </a:ext>
          </a:extLst>
        </xdr:cNvPr>
        <xdr:cNvSpPr>
          <a:spLocks noChangeAspect="1" noChangeArrowheads="1"/>
        </xdr:cNvSpPr>
      </xdr:nvSpPr>
      <xdr:spPr bwMode="auto">
        <a:xfrm>
          <a:off x="1219200" y="32099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419</xdr:row>
      <xdr:rowOff>0</xdr:rowOff>
    </xdr:from>
    <xdr:ext cx="190500" cy="123825"/>
    <xdr:sp macro="" textlink="">
      <xdr:nvSpPr>
        <xdr:cNvPr id="83" name="AutoShape 75" descr="Flag of None.svg">
          <a:hlinkClick xmlns:r="http://schemas.openxmlformats.org/officeDocument/2006/relationships" r:id="rId27"/>
          <a:extLst>
            <a:ext uri="{FF2B5EF4-FFF2-40B4-BE49-F238E27FC236}">
              <a16:creationId xmlns:a16="http://schemas.microsoft.com/office/drawing/2014/main" id="{00000000-0008-0000-0700-000053000000}"/>
            </a:ext>
          </a:extLst>
        </xdr:cNvPr>
        <xdr:cNvSpPr>
          <a:spLocks noChangeAspect="1" noChangeArrowheads="1"/>
        </xdr:cNvSpPr>
      </xdr:nvSpPr>
      <xdr:spPr bwMode="auto">
        <a:xfrm>
          <a:off x="1219200" y="32118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372</xdr:row>
      <xdr:rowOff>0</xdr:rowOff>
    </xdr:from>
    <xdr:ext cx="190500" cy="123825"/>
    <xdr:sp macro="" textlink="">
      <xdr:nvSpPr>
        <xdr:cNvPr id="84" name="AutoShape 76" descr="Flag of None.svg">
          <a:hlinkClick xmlns:r="http://schemas.openxmlformats.org/officeDocument/2006/relationships" r:id="rId27"/>
          <a:extLst>
            <a:ext uri="{FF2B5EF4-FFF2-40B4-BE49-F238E27FC236}">
              <a16:creationId xmlns:a16="http://schemas.microsoft.com/office/drawing/2014/main" id="{00000000-0008-0000-0700-000054000000}"/>
            </a:ext>
          </a:extLst>
        </xdr:cNvPr>
        <xdr:cNvSpPr>
          <a:spLocks noChangeAspect="1" noChangeArrowheads="1"/>
        </xdr:cNvSpPr>
      </xdr:nvSpPr>
      <xdr:spPr bwMode="auto">
        <a:xfrm>
          <a:off x="1219200" y="32137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395</xdr:row>
      <xdr:rowOff>0</xdr:rowOff>
    </xdr:from>
    <xdr:ext cx="190500" cy="123825"/>
    <xdr:sp macro="" textlink="">
      <xdr:nvSpPr>
        <xdr:cNvPr id="85" name="AutoShape 77" descr="Flag of None.svg">
          <a:hlinkClick xmlns:r="http://schemas.openxmlformats.org/officeDocument/2006/relationships" r:id="rId27"/>
          <a:extLst>
            <a:ext uri="{FF2B5EF4-FFF2-40B4-BE49-F238E27FC236}">
              <a16:creationId xmlns:a16="http://schemas.microsoft.com/office/drawing/2014/main" id="{00000000-0008-0000-0700-000055000000}"/>
            </a:ext>
          </a:extLst>
        </xdr:cNvPr>
        <xdr:cNvSpPr>
          <a:spLocks noChangeAspect="1" noChangeArrowheads="1"/>
        </xdr:cNvSpPr>
      </xdr:nvSpPr>
      <xdr:spPr bwMode="auto">
        <a:xfrm>
          <a:off x="1219200" y="32156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299</xdr:row>
      <xdr:rowOff>0</xdr:rowOff>
    </xdr:from>
    <xdr:ext cx="190500" cy="123825"/>
    <xdr:sp macro="" textlink="">
      <xdr:nvSpPr>
        <xdr:cNvPr id="86" name="AutoShape 78" descr="Flag of None.svg">
          <a:hlinkClick xmlns:r="http://schemas.openxmlformats.org/officeDocument/2006/relationships" r:id="rId27"/>
          <a:extLst>
            <a:ext uri="{FF2B5EF4-FFF2-40B4-BE49-F238E27FC236}">
              <a16:creationId xmlns:a16="http://schemas.microsoft.com/office/drawing/2014/main" id="{00000000-0008-0000-0700-000056000000}"/>
            </a:ext>
          </a:extLst>
        </xdr:cNvPr>
        <xdr:cNvSpPr>
          <a:spLocks noChangeAspect="1" noChangeArrowheads="1"/>
        </xdr:cNvSpPr>
      </xdr:nvSpPr>
      <xdr:spPr bwMode="auto">
        <a:xfrm>
          <a:off x="1219200" y="32175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329</xdr:row>
      <xdr:rowOff>0</xdr:rowOff>
    </xdr:from>
    <xdr:ext cx="190500" cy="133350"/>
    <xdr:sp macro="" textlink="">
      <xdr:nvSpPr>
        <xdr:cNvPr id="87" name="AutoShape 79" descr="BandeiraDenise-MT.jpg">
          <a:hlinkClick xmlns:r="http://schemas.openxmlformats.org/officeDocument/2006/relationships" r:id="rId53"/>
          <a:extLst>
            <a:ext uri="{FF2B5EF4-FFF2-40B4-BE49-F238E27FC236}">
              <a16:creationId xmlns:a16="http://schemas.microsoft.com/office/drawing/2014/main" id="{00000000-0008-0000-0700-000057000000}"/>
            </a:ext>
          </a:extLst>
        </xdr:cNvPr>
        <xdr:cNvSpPr>
          <a:spLocks noChangeAspect="1" noChangeArrowheads="1"/>
        </xdr:cNvSpPr>
      </xdr:nvSpPr>
      <xdr:spPr bwMode="auto">
        <a:xfrm>
          <a:off x="1219200" y="321945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318</xdr:row>
      <xdr:rowOff>0</xdr:rowOff>
    </xdr:from>
    <xdr:ext cx="190500" cy="133350"/>
    <xdr:sp macro="" textlink="">
      <xdr:nvSpPr>
        <xdr:cNvPr id="88" name="AutoShape 80" descr="Bandeira NMV.jpg">
          <a:hlinkClick xmlns:r="http://schemas.openxmlformats.org/officeDocument/2006/relationships" r:id="rId54"/>
          <a:extLst>
            <a:ext uri="{FF2B5EF4-FFF2-40B4-BE49-F238E27FC236}">
              <a16:creationId xmlns:a16="http://schemas.microsoft.com/office/drawing/2014/main" id="{00000000-0008-0000-0700-000058000000}"/>
            </a:ext>
          </a:extLst>
        </xdr:cNvPr>
        <xdr:cNvSpPr>
          <a:spLocks noChangeAspect="1" noChangeArrowheads="1"/>
        </xdr:cNvSpPr>
      </xdr:nvSpPr>
      <xdr:spPr bwMode="auto">
        <a:xfrm>
          <a:off x="1219200" y="322135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331</xdr:row>
      <xdr:rowOff>0</xdr:rowOff>
    </xdr:from>
    <xdr:ext cx="190500" cy="114300"/>
    <xdr:sp macro="" textlink="">
      <xdr:nvSpPr>
        <xdr:cNvPr id="89" name="AutoShape 81" descr="Flag of Jauru.jpg">
          <a:hlinkClick xmlns:r="http://schemas.openxmlformats.org/officeDocument/2006/relationships" r:id="rId55"/>
          <a:extLst>
            <a:ext uri="{FF2B5EF4-FFF2-40B4-BE49-F238E27FC236}">
              <a16:creationId xmlns:a16="http://schemas.microsoft.com/office/drawing/2014/main" id="{00000000-0008-0000-0700-000059000000}"/>
            </a:ext>
          </a:extLst>
        </xdr:cNvPr>
        <xdr:cNvSpPr>
          <a:spLocks noChangeAspect="1" noChangeArrowheads="1"/>
        </xdr:cNvSpPr>
      </xdr:nvSpPr>
      <xdr:spPr bwMode="auto">
        <a:xfrm>
          <a:off x="1219200" y="32232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367</xdr:row>
      <xdr:rowOff>0</xdr:rowOff>
    </xdr:from>
    <xdr:ext cx="190500" cy="123825"/>
    <xdr:sp macro="" textlink="">
      <xdr:nvSpPr>
        <xdr:cNvPr id="90" name="AutoShape 82" descr="Bandeira Novo Mundo MT.png">
          <a:hlinkClick xmlns:r="http://schemas.openxmlformats.org/officeDocument/2006/relationships" r:id="rId56"/>
          <a:extLst>
            <a:ext uri="{FF2B5EF4-FFF2-40B4-BE49-F238E27FC236}">
              <a16:creationId xmlns:a16="http://schemas.microsoft.com/office/drawing/2014/main" id="{00000000-0008-0000-0700-00005A000000}"/>
            </a:ext>
          </a:extLst>
        </xdr:cNvPr>
        <xdr:cNvSpPr>
          <a:spLocks noChangeAspect="1" noChangeArrowheads="1"/>
        </xdr:cNvSpPr>
      </xdr:nvSpPr>
      <xdr:spPr bwMode="auto">
        <a:xfrm>
          <a:off x="1219200" y="32251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298</xdr:row>
      <xdr:rowOff>0</xdr:rowOff>
    </xdr:from>
    <xdr:ext cx="190500" cy="123825"/>
    <xdr:sp macro="" textlink="">
      <xdr:nvSpPr>
        <xdr:cNvPr id="91" name="AutoShape 83" descr="Flag of None.svg">
          <a:hlinkClick xmlns:r="http://schemas.openxmlformats.org/officeDocument/2006/relationships" r:id="rId27"/>
          <a:extLst>
            <a:ext uri="{FF2B5EF4-FFF2-40B4-BE49-F238E27FC236}">
              <a16:creationId xmlns:a16="http://schemas.microsoft.com/office/drawing/2014/main" id="{00000000-0008-0000-0700-00005B000000}"/>
            </a:ext>
          </a:extLst>
        </xdr:cNvPr>
        <xdr:cNvSpPr>
          <a:spLocks noChangeAspect="1" noChangeArrowheads="1"/>
        </xdr:cNvSpPr>
      </xdr:nvSpPr>
      <xdr:spPr bwMode="auto">
        <a:xfrm>
          <a:off x="1219200" y="32270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305</xdr:row>
      <xdr:rowOff>0</xdr:rowOff>
    </xdr:from>
    <xdr:ext cx="190500" cy="123825"/>
    <xdr:sp macro="" textlink="">
      <xdr:nvSpPr>
        <xdr:cNvPr id="93" name="AutoShape 85" descr="Flag of None.svg">
          <a:hlinkClick xmlns:r="http://schemas.openxmlformats.org/officeDocument/2006/relationships" r:id="rId27"/>
          <a:extLst>
            <a:ext uri="{FF2B5EF4-FFF2-40B4-BE49-F238E27FC236}">
              <a16:creationId xmlns:a16="http://schemas.microsoft.com/office/drawing/2014/main" id="{00000000-0008-0000-0700-00005D000000}"/>
            </a:ext>
          </a:extLst>
        </xdr:cNvPr>
        <xdr:cNvSpPr>
          <a:spLocks noChangeAspect="1" noChangeArrowheads="1"/>
        </xdr:cNvSpPr>
      </xdr:nvSpPr>
      <xdr:spPr bwMode="auto">
        <a:xfrm>
          <a:off x="1219200" y="32308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405</xdr:row>
      <xdr:rowOff>0</xdr:rowOff>
    </xdr:from>
    <xdr:ext cx="190500" cy="123825"/>
    <xdr:sp macro="" textlink="">
      <xdr:nvSpPr>
        <xdr:cNvPr id="94" name="AutoShape 86" descr="Flag of None.svg">
          <a:hlinkClick xmlns:r="http://schemas.openxmlformats.org/officeDocument/2006/relationships" r:id="rId27"/>
          <a:extLst>
            <a:ext uri="{FF2B5EF4-FFF2-40B4-BE49-F238E27FC236}">
              <a16:creationId xmlns:a16="http://schemas.microsoft.com/office/drawing/2014/main" id="{00000000-0008-0000-0700-00005E000000}"/>
            </a:ext>
          </a:extLst>
        </xdr:cNvPr>
        <xdr:cNvSpPr>
          <a:spLocks noChangeAspect="1" noChangeArrowheads="1"/>
        </xdr:cNvSpPr>
      </xdr:nvSpPr>
      <xdr:spPr bwMode="auto">
        <a:xfrm>
          <a:off x="1219200" y="32327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375</xdr:row>
      <xdr:rowOff>0</xdr:rowOff>
    </xdr:from>
    <xdr:ext cx="190500" cy="123825"/>
    <xdr:sp macro="" textlink="">
      <xdr:nvSpPr>
        <xdr:cNvPr id="95" name="AutoShape 87" descr="Flag of None.svg">
          <a:hlinkClick xmlns:r="http://schemas.openxmlformats.org/officeDocument/2006/relationships" r:id="rId27"/>
          <a:extLst>
            <a:ext uri="{FF2B5EF4-FFF2-40B4-BE49-F238E27FC236}">
              <a16:creationId xmlns:a16="http://schemas.microsoft.com/office/drawing/2014/main" id="{00000000-0008-0000-0700-00005F000000}"/>
            </a:ext>
          </a:extLst>
        </xdr:cNvPr>
        <xdr:cNvSpPr>
          <a:spLocks noChangeAspect="1" noChangeArrowheads="1"/>
        </xdr:cNvSpPr>
      </xdr:nvSpPr>
      <xdr:spPr bwMode="auto">
        <a:xfrm>
          <a:off x="1219200" y="32346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366</xdr:row>
      <xdr:rowOff>0</xdr:rowOff>
    </xdr:from>
    <xdr:ext cx="190500" cy="133350"/>
    <xdr:sp macro="" textlink="">
      <xdr:nvSpPr>
        <xdr:cNvPr id="96" name="AutoShape 88" descr="Bandeira Dom Aquino.jpg">
          <a:hlinkClick xmlns:r="http://schemas.openxmlformats.org/officeDocument/2006/relationships" r:id="rId57"/>
          <a:extLst>
            <a:ext uri="{FF2B5EF4-FFF2-40B4-BE49-F238E27FC236}">
              <a16:creationId xmlns:a16="http://schemas.microsoft.com/office/drawing/2014/main" id="{00000000-0008-0000-0700-000060000000}"/>
            </a:ext>
          </a:extLst>
        </xdr:cNvPr>
        <xdr:cNvSpPr>
          <a:spLocks noChangeAspect="1" noChangeArrowheads="1"/>
        </xdr:cNvSpPr>
      </xdr:nvSpPr>
      <xdr:spPr bwMode="auto">
        <a:xfrm>
          <a:off x="1219200" y="323659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358</xdr:row>
      <xdr:rowOff>0</xdr:rowOff>
    </xdr:from>
    <xdr:ext cx="190500" cy="123825"/>
    <xdr:sp macro="" textlink="">
      <xdr:nvSpPr>
        <xdr:cNvPr id="97" name="AutoShape 89" descr="Flag of None.svg">
          <a:hlinkClick xmlns:r="http://schemas.openxmlformats.org/officeDocument/2006/relationships" r:id="rId27"/>
          <a:extLst>
            <a:ext uri="{FF2B5EF4-FFF2-40B4-BE49-F238E27FC236}">
              <a16:creationId xmlns:a16="http://schemas.microsoft.com/office/drawing/2014/main" id="{00000000-0008-0000-0700-000061000000}"/>
            </a:ext>
          </a:extLst>
        </xdr:cNvPr>
        <xdr:cNvSpPr>
          <a:spLocks noChangeAspect="1" noChangeArrowheads="1"/>
        </xdr:cNvSpPr>
      </xdr:nvSpPr>
      <xdr:spPr bwMode="auto">
        <a:xfrm>
          <a:off x="1219200" y="32385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334</xdr:row>
      <xdr:rowOff>0</xdr:rowOff>
    </xdr:from>
    <xdr:ext cx="190500" cy="123825"/>
    <xdr:sp macro="" textlink="">
      <xdr:nvSpPr>
        <xdr:cNvPr id="98" name="AutoShape 90" descr="Flag of None.svg">
          <a:hlinkClick xmlns:r="http://schemas.openxmlformats.org/officeDocument/2006/relationships" r:id="rId27"/>
          <a:extLst>
            <a:ext uri="{FF2B5EF4-FFF2-40B4-BE49-F238E27FC236}">
              <a16:creationId xmlns:a16="http://schemas.microsoft.com/office/drawing/2014/main" id="{00000000-0008-0000-0700-000062000000}"/>
            </a:ext>
          </a:extLst>
        </xdr:cNvPr>
        <xdr:cNvSpPr>
          <a:spLocks noChangeAspect="1" noChangeArrowheads="1"/>
        </xdr:cNvSpPr>
      </xdr:nvSpPr>
      <xdr:spPr bwMode="auto">
        <a:xfrm>
          <a:off x="1219200" y="32404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377</xdr:row>
      <xdr:rowOff>0</xdr:rowOff>
    </xdr:from>
    <xdr:ext cx="190500" cy="114300"/>
    <xdr:sp macro="" textlink="">
      <xdr:nvSpPr>
        <xdr:cNvPr id="99" name="AutoShape 91" descr="Bandeira de Campos de Júlio.jpg">
          <a:hlinkClick xmlns:r="http://schemas.openxmlformats.org/officeDocument/2006/relationships" r:id="rId58"/>
          <a:extLst>
            <a:ext uri="{FF2B5EF4-FFF2-40B4-BE49-F238E27FC236}">
              <a16:creationId xmlns:a16="http://schemas.microsoft.com/office/drawing/2014/main" id="{00000000-0008-0000-0700-000063000000}"/>
            </a:ext>
          </a:extLst>
        </xdr:cNvPr>
        <xdr:cNvSpPr>
          <a:spLocks noChangeAspect="1" noChangeArrowheads="1"/>
        </xdr:cNvSpPr>
      </xdr:nvSpPr>
      <xdr:spPr bwMode="auto">
        <a:xfrm>
          <a:off x="1219200" y="32423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321</xdr:row>
      <xdr:rowOff>0</xdr:rowOff>
    </xdr:from>
    <xdr:ext cx="190500" cy="123825"/>
    <xdr:sp macro="" textlink="">
      <xdr:nvSpPr>
        <xdr:cNvPr id="101" name="AutoShape 93" descr="Flag of None.svg">
          <a:hlinkClick xmlns:r="http://schemas.openxmlformats.org/officeDocument/2006/relationships" r:id="rId27"/>
          <a:extLst>
            <a:ext uri="{FF2B5EF4-FFF2-40B4-BE49-F238E27FC236}">
              <a16:creationId xmlns:a16="http://schemas.microsoft.com/office/drawing/2014/main" id="{00000000-0008-0000-0700-000065000000}"/>
            </a:ext>
          </a:extLst>
        </xdr:cNvPr>
        <xdr:cNvSpPr>
          <a:spLocks noChangeAspect="1" noChangeArrowheads="1"/>
        </xdr:cNvSpPr>
      </xdr:nvSpPr>
      <xdr:spPr bwMode="auto">
        <a:xfrm>
          <a:off x="1219200" y="32461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388</xdr:row>
      <xdr:rowOff>0</xdr:rowOff>
    </xdr:from>
    <xdr:ext cx="190500" cy="142875"/>
    <xdr:sp macro="" textlink="">
      <xdr:nvSpPr>
        <xdr:cNvPr id="102" name="AutoShape 94" descr="Bandeira PontalDoAraguaia MatoGrosso Brasil.jpg">
          <a:hlinkClick xmlns:r="http://schemas.openxmlformats.org/officeDocument/2006/relationships" r:id="rId59"/>
          <a:extLst>
            <a:ext uri="{FF2B5EF4-FFF2-40B4-BE49-F238E27FC236}">
              <a16:creationId xmlns:a16="http://schemas.microsoft.com/office/drawing/2014/main" id="{00000000-0008-0000-0700-000066000000}"/>
            </a:ext>
          </a:extLst>
        </xdr:cNvPr>
        <xdr:cNvSpPr>
          <a:spLocks noChangeAspect="1" noChangeArrowheads="1"/>
        </xdr:cNvSpPr>
      </xdr:nvSpPr>
      <xdr:spPr bwMode="auto">
        <a:xfrm>
          <a:off x="1219200" y="324802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364</xdr:row>
      <xdr:rowOff>0</xdr:rowOff>
    </xdr:from>
    <xdr:ext cx="190500" cy="123825"/>
    <xdr:sp macro="" textlink="">
      <xdr:nvSpPr>
        <xdr:cNvPr id="103" name="AutoShape 95" descr="Flag of None.svg">
          <a:hlinkClick xmlns:r="http://schemas.openxmlformats.org/officeDocument/2006/relationships" r:id="rId27"/>
          <a:extLst>
            <a:ext uri="{FF2B5EF4-FFF2-40B4-BE49-F238E27FC236}">
              <a16:creationId xmlns:a16="http://schemas.microsoft.com/office/drawing/2014/main" id="{00000000-0008-0000-0700-000067000000}"/>
            </a:ext>
          </a:extLst>
        </xdr:cNvPr>
        <xdr:cNvSpPr>
          <a:spLocks noChangeAspect="1" noChangeArrowheads="1"/>
        </xdr:cNvSpPr>
      </xdr:nvSpPr>
      <xdr:spPr bwMode="auto">
        <a:xfrm>
          <a:off x="1219200" y="32499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384</xdr:row>
      <xdr:rowOff>0</xdr:rowOff>
    </xdr:from>
    <xdr:ext cx="190500" cy="123825"/>
    <xdr:sp macro="" textlink="">
      <xdr:nvSpPr>
        <xdr:cNvPr id="105" name="AutoShape 97" descr="Flag of None.svg">
          <a:hlinkClick xmlns:r="http://schemas.openxmlformats.org/officeDocument/2006/relationships" r:id="rId27"/>
          <a:extLst>
            <a:ext uri="{FF2B5EF4-FFF2-40B4-BE49-F238E27FC236}">
              <a16:creationId xmlns:a16="http://schemas.microsoft.com/office/drawing/2014/main" id="{00000000-0008-0000-0700-000069000000}"/>
            </a:ext>
          </a:extLst>
        </xdr:cNvPr>
        <xdr:cNvSpPr>
          <a:spLocks noChangeAspect="1" noChangeArrowheads="1"/>
        </xdr:cNvSpPr>
      </xdr:nvSpPr>
      <xdr:spPr bwMode="auto">
        <a:xfrm>
          <a:off x="1219200" y="32537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308</xdr:row>
      <xdr:rowOff>0</xdr:rowOff>
    </xdr:from>
    <xdr:ext cx="190500" cy="114300"/>
    <xdr:sp macro="" textlink="">
      <xdr:nvSpPr>
        <xdr:cNvPr id="106" name="AutoShape 98" descr="Bandeira nortelandia.jpg">
          <a:hlinkClick xmlns:r="http://schemas.openxmlformats.org/officeDocument/2006/relationships" r:id="rId60"/>
          <a:extLst>
            <a:ext uri="{FF2B5EF4-FFF2-40B4-BE49-F238E27FC236}">
              <a16:creationId xmlns:a16="http://schemas.microsoft.com/office/drawing/2014/main" id="{00000000-0008-0000-0700-00006A000000}"/>
            </a:ext>
          </a:extLst>
        </xdr:cNvPr>
        <xdr:cNvSpPr>
          <a:spLocks noChangeAspect="1" noChangeArrowheads="1"/>
        </xdr:cNvSpPr>
      </xdr:nvSpPr>
      <xdr:spPr bwMode="auto">
        <a:xfrm>
          <a:off x="1219200" y="325564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341</xdr:row>
      <xdr:rowOff>0</xdr:rowOff>
    </xdr:from>
    <xdr:ext cx="190500" cy="123825"/>
    <xdr:sp macro="" textlink="">
      <xdr:nvSpPr>
        <xdr:cNvPr id="107" name="AutoShape 99" descr="Flag of None.svg">
          <a:hlinkClick xmlns:r="http://schemas.openxmlformats.org/officeDocument/2006/relationships" r:id="rId27"/>
          <a:extLst>
            <a:ext uri="{FF2B5EF4-FFF2-40B4-BE49-F238E27FC236}">
              <a16:creationId xmlns:a16="http://schemas.microsoft.com/office/drawing/2014/main" id="{00000000-0008-0000-0700-00006B000000}"/>
            </a:ext>
          </a:extLst>
        </xdr:cNvPr>
        <xdr:cNvSpPr>
          <a:spLocks noChangeAspect="1" noChangeArrowheads="1"/>
        </xdr:cNvSpPr>
      </xdr:nvSpPr>
      <xdr:spPr bwMode="auto">
        <a:xfrm>
          <a:off x="1219200" y="32575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295</xdr:row>
      <xdr:rowOff>0</xdr:rowOff>
    </xdr:from>
    <xdr:ext cx="190500" cy="123825"/>
    <xdr:sp macro="" textlink="">
      <xdr:nvSpPr>
        <xdr:cNvPr id="108" name="AutoShape 100" descr="Flag of None.svg">
          <a:hlinkClick xmlns:r="http://schemas.openxmlformats.org/officeDocument/2006/relationships" r:id="rId27"/>
          <a:extLst>
            <a:ext uri="{FF2B5EF4-FFF2-40B4-BE49-F238E27FC236}">
              <a16:creationId xmlns:a16="http://schemas.microsoft.com/office/drawing/2014/main" id="{00000000-0008-0000-0700-00006C000000}"/>
            </a:ext>
          </a:extLst>
        </xdr:cNvPr>
        <xdr:cNvSpPr>
          <a:spLocks noChangeAspect="1" noChangeArrowheads="1"/>
        </xdr:cNvSpPr>
      </xdr:nvSpPr>
      <xdr:spPr bwMode="auto">
        <a:xfrm>
          <a:off x="1219200" y="32594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33350"/>
    <xdr:sp macro="" textlink="">
      <xdr:nvSpPr>
        <xdr:cNvPr id="110" name="AutoShape 2" descr="Flag campina grande.svg">
          <a:hlinkClick xmlns:r="http://schemas.openxmlformats.org/officeDocument/2006/relationships" r:id="rId61"/>
          <a:extLst>
            <a:ext uri="{FF2B5EF4-FFF2-40B4-BE49-F238E27FC236}">
              <a16:creationId xmlns:a16="http://schemas.microsoft.com/office/drawing/2014/main" id="{00000000-0008-0000-0700-00006E000000}"/>
            </a:ext>
          </a:extLst>
        </xdr:cNvPr>
        <xdr:cNvSpPr>
          <a:spLocks noChangeAspect="1" noChangeArrowheads="1"/>
        </xdr:cNvSpPr>
      </xdr:nvSpPr>
      <xdr:spPr bwMode="auto">
        <a:xfrm>
          <a:off x="3657600" y="307276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343</xdr:row>
      <xdr:rowOff>0</xdr:rowOff>
    </xdr:from>
    <xdr:ext cx="190500" cy="123825"/>
    <xdr:sp macro="" textlink="">
      <xdr:nvSpPr>
        <xdr:cNvPr id="111" name="AutoShape 3" descr="Bandeira Santa Rita PB.jpg">
          <a:hlinkClick xmlns:r="http://schemas.openxmlformats.org/officeDocument/2006/relationships" r:id="rId62"/>
          <a:extLst>
            <a:ext uri="{FF2B5EF4-FFF2-40B4-BE49-F238E27FC236}">
              <a16:creationId xmlns:a16="http://schemas.microsoft.com/office/drawing/2014/main" id="{00000000-0008-0000-0700-00006F000000}"/>
            </a:ext>
          </a:extLst>
        </xdr:cNvPr>
        <xdr:cNvSpPr>
          <a:spLocks noChangeAspect="1" noChangeArrowheads="1"/>
        </xdr:cNvSpPr>
      </xdr:nvSpPr>
      <xdr:spPr bwMode="auto">
        <a:xfrm>
          <a:off x="3657600" y="30746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112" name="AutoShape 4" descr="Bandeira de Patos - PB.svg">
          <a:hlinkClick xmlns:r="http://schemas.openxmlformats.org/officeDocument/2006/relationships" r:id="rId63"/>
          <a:extLst>
            <a:ext uri="{FF2B5EF4-FFF2-40B4-BE49-F238E27FC236}">
              <a16:creationId xmlns:a16="http://schemas.microsoft.com/office/drawing/2014/main" id="{00000000-0008-0000-0700-000070000000}"/>
            </a:ext>
          </a:extLst>
        </xdr:cNvPr>
        <xdr:cNvSpPr>
          <a:spLocks noChangeAspect="1" noChangeArrowheads="1"/>
        </xdr:cNvSpPr>
      </xdr:nvSpPr>
      <xdr:spPr bwMode="auto">
        <a:xfrm>
          <a:off x="3657600" y="30765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133350"/>
    <xdr:sp macro="" textlink="">
      <xdr:nvSpPr>
        <xdr:cNvPr id="113" name="AutoShape 5" descr="Bandeira bayeux.jpg">
          <a:hlinkClick xmlns:r="http://schemas.openxmlformats.org/officeDocument/2006/relationships" r:id="rId64"/>
          <a:extLst>
            <a:ext uri="{FF2B5EF4-FFF2-40B4-BE49-F238E27FC236}">
              <a16:creationId xmlns:a16="http://schemas.microsoft.com/office/drawing/2014/main" id="{00000000-0008-0000-0700-000071000000}"/>
            </a:ext>
          </a:extLst>
        </xdr:cNvPr>
        <xdr:cNvSpPr>
          <a:spLocks noChangeAspect="1" noChangeArrowheads="1"/>
        </xdr:cNvSpPr>
      </xdr:nvSpPr>
      <xdr:spPr bwMode="auto">
        <a:xfrm>
          <a:off x="3657600" y="307848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432</xdr:row>
      <xdr:rowOff>0</xdr:rowOff>
    </xdr:from>
    <xdr:ext cx="190500" cy="123825"/>
    <xdr:sp macro="" textlink="">
      <xdr:nvSpPr>
        <xdr:cNvPr id="114" name="AutoShape 6" descr="Bandeira Sousa.png">
          <a:hlinkClick xmlns:r="http://schemas.openxmlformats.org/officeDocument/2006/relationships" r:id="rId65"/>
          <a:extLst>
            <a:ext uri="{FF2B5EF4-FFF2-40B4-BE49-F238E27FC236}">
              <a16:creationId xmlns:a16="http://schemas.microsoft.com/office/drawing/2014/main" id="{00000000-0008-0000-0700-000072000000}"/>
            </a:ext>
          </a:extLst>
        </xdr:cNvPr>
        <xdr:cNvSpPr>
          <a:spLocks noChangeAspect="1" noChangeArrowheads="1"/>
        </xdr:cNvSpPr>
      </xdr:nvSpPr>
      <xdr:spPr bwMode="auto">
        <a:xfrm>
          <a:off x="3657600" y="30803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33350"/>
    <xdr:sp macro="" textlink="">
      <xdr:nvSpPr>
        <xdr:cNvPr id="115" name="AutoShape 7" descr="Bandeira Cabedelo.jpg">
          <a:hlinkClick xmlns:r="http://schemas.openxmlformats.org/officeDocument/2006/relationships" r:id="rId66"/>
          <a:extLst>
            <a:ext uri="{FF2B5EF4-FFF2-40B4-BE49-F238E27FC236}">
              <a16:creationId xmlns:a16="http://schemas.microsoft.com/office/drawing/2014/main" id="{00000000-0008-0000-0700-000073000000}"/>
            </a:ext>
          </a:extLst>
        </xdr:cNvPr>
        <xdr:cNvSpPr>
          <a:spLocks noChangeAspect="1" noChangeArrowheads="1"/>
        </xdr:cNvSpPr>
      </xdr:nvSpPr>
      <xdr:spPr bwMode="auto">
        <a:xfrm>
          <a:off x="3657600" y="308229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396</xdr:row>
      <xdr:rowOff>0</xdr:rowOff>
    </xdr:from>
    <xdr:ext cx="190500" cy="152400"/>
    <xdr:sp macro="" textlink="">
      <xdr:nvSpPr>
        <xdr:cNvPr id="116" name="AutoShape 8" descr="Bandeira de cajazeiras.JPG">
          <a:hlinkClick xmlns:r="http://schemas.openxmlformats.org/officeDocument/2006/relationships" r:id="rId67"/>
          <a:extLst>
            <a:ext uri="{FF2B5EF4-FFF2-40B4-BE49-F238E27FC236}">
              <a16:creationId xmlns:a16="http://schemas.microsoft.com/office/drawing/2014/main" id="{00000000-0008-0000-0700-000074000000}"/>
            </a:ext>
          </a:extLst>
        </xdr:cNvPr>
        <xdr:cNvSpPr>
          <a:spLocks noChangeAspect="1" noChangeArrowheads="1"/>
        </xdr:cNvSpPr>
      </xdr:nvSpPr>
      <xdr:spPr bwMode="auto">
        <a:xfrm>
          <a:off x="3657600" y="3084195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384</xdr:row>
      <xdr:rowOff>0</xdr:rowOff>
    </xdr:from>
    <xdr:ext cx="190500" cy="104775"/>
    <xdr:sp macro="" textlink="">
      <xdr:nvSpPr>
        <xdr:cNvPr id="117" name="AutoShape 9" descr="Bandeiraguarabira.svg">
          <a:hlinkClick xmlns:r="http://schemas.openxmlformats.org/officeDocument/2006/relationships" r:id="rId68"/>
          <a:extLst>
            <a:ext uri="{FF2B5EF4-FFF2-40B4-BE49-F238E27FC236}">
              <a16:creationId xmlns:a16="http://schemas.microsoft.com/office/drawing/2014/main" id="{00000000-0008-0000-0700-000075000000}"/>
            </a:ext>
          </a:extLst>
        </xdr:cNvPr>
        <xdr:cNvSpPr>
          <a:spLocks noChangeAspect="1" noChangeArrowheads="1"/>
        </xdr:cNvSpPr>
      </xdr:nvSpPr>
      <xdr:spPr bwMode="auto">
        <a:xfrm>
          <a:off x="3657600" y="308610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476</xdr:row>
      <xdr:rowOff>0</xdr:rowOff>
    </xdr:from>
    <xdr:ext cx="190500" cy="123825"/>
    <xdr:sp macro="" textlink="">
      <xdr:nvSpPr>
        <xdr:cNvPr id="118" name="AutoShape 10" descr="Bandeira sapé.jpg">
          <a:hlinkClick xmlns:r="http://schemas.openxmlformats.org/officeDocument/2006/relationships" r:id="rId69"/>
          <a:extLst>
            <a:ext uri="{FF2B5EF4-FFF2-40B4-BE49-F238E27FC236}">
              <a16:creationId xmlns:a16="http://schemas.microsoft.com/office/drawing/2014/main" id="{00000000-0008-0000-0700-000076000000}"/>
            </a:ext>
          </a:extLst>
        </xdr:cNvPr>
        <xdr:cNvSpPr>
          <a:spLocks noChangeAspect="1" noChangeArrowheads="1"/>
        </xdr:cNvSpPr>
      </xdr:nvSpPr>
      <xdr:spPr bwMode="auto">
        <a:xfrm>
          <a:off x="3657600" y="30880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511</xdr:row>
      <xdr:rowOff>0</xdr:rowOff>
    </xdr:from>
    <xdr:ext cx="190500" cy="104775"/>
    <xdr:sp macro="" textlink="">
      <xdr:nvSpPr>
        <xdr:cNvPr id="119" name="AutoShape 11" descr="Bandeiramamanguape.png">
          <a:hlinkClick xmlns:r="http://schemas.openxmlformats.org/officeDocument/2006/relationships" r:id="rId70"/>
          <a:extLst>
            <a:ext uri="{FF2B5EF4-FFF2-40B4-BE49-F238E27FC236}">
              <a16:creationId xmlns:a16="http://schemas.microsoft.com/office/drawing/2014/main" id="{00000000-0008-0000-0700-000077000000}"/>
            </a:ext>
          </a:extLst>
        </xdr:cNvPr>
        <xdr:cNvSpPr>
          <a:spLocks noChangeAspect="1" noChangeArrowheads="1"/>
        </xdr:cNvSpPr>
      </xdr:nvSpPr>
      <xdr:spPr bwMode="auto">
        <a:xfrm>
          <a:off x="3657600" y="308991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120" name="AutoShape 12" descr="Bandeiraqueimadas.jpg">
          <a:hlinkClick xmlns:r="http://schemas.openxmlformats.org/officeDocument/2006/relationships" r:id="rId71"/>
          <a:extLst>
            <a:ext uri="{FF2B5EF4-FFF2-40B4-BE49-F238E27FC236}">
              <a16:creationId xmlns:a16="http://schemas.microsoft.com/office/drawing/2014/main" id="{00000000-0008-0000-0700-000078000000}"/>
            </a:ext>
          </a:extLst>
        </xdr:cNvPr>
        <xdr:cNvSpPr>
          <a:spLocks noChangeAspect="1" noChangeArrowheads="1"/>
        </xdr:cNvSpPr>
      </xdr:nvSpPr>
      <xdr:spPr bwMode="auto">
        <a:xfrm>
          <a:off x="3657600" y="30918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339</xdr:row>
      <xdr:rowOff>0</xdr:rowOff>
    </xdr:from>
    <xdr:ext cx="190500" cy="123825"/>
    <xdr:sp macro="" textlink="">
      <xdr:nvSpPr>
        <xdr:cNvPr id="121" name="AutoShape 13" descr="Bandeira de São Bento, Paraíba, Brasil.PNG">
          <a:hlinkClick xmlns:r="http://schemas.openxmlformats.org/officeDocument/2006/relationships" r:id="rId72"/>
          <a:extLst>
            <a:ext uri="{FF2B5EF4-FFF2-40B4-BE49-F238E27FC236}">
              <a16:creationId xmlns:a16="http://schemas.microsoft.com/office/drawing/2014/main" id="{00000000-0008-0000-0700-000079000000}"/>
            </a:ext>
          </a:extLst>
        </xdr:cNvPr>
        <xdr:cNvSpPr>
          <a:spLocks noChangeAspect="1" noChangeArrowheads="1"/>
        </xdr:cNvSpPr>
      </xdr:nvSpPr>
      <xdr:spPr bwMode="auto">
        <a:xfrm>
          <a:off x="3657600" y="309372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333</xdr:row>
      <xdr:rowOff>0</xdr:rowOff>
    </xdr:from>
    <xdr:ext cx="190500" cy="123825"/>
    <xdr:sp macro="" textlink="">
      <xdr:nvSpPr>
        <xdr:cNvPr id="122" name="AutoShape 14" descr="Bandeira monteiro.jpg">
          <a:hlinkClick xmlns:r="http://schemas.openxmlformats.org/officeDocument/2006/relationships" r:id="rId73"/>
          <a:extLst>
            <a:ext uri="{FF2B5EF4-FFF2-40B4-BE49-F238E27FC236}">
              <a16:creationId xmlns:a16="http://schemas.microsoft.com/office/drawing/2014/main" id="{00000000-0008-0000-0700-00007A000000}"/>
            </a:ext>
          </a:extLst>
        </xdr:cNvPr>
        <xdr:cNvSpPr>
          <a:spLocks noChangeAspect="1" noChangeArrowheads="1"/>
        </xdr:cNvSpPr>
      </xdr:nvSpPr>
      <xdr:spPr bwMode="auto">
        <a:xfrm>
          <a:off x="3657600" y="30956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23825"/>
    <xdr:sp macro="" textlink="">
      <xdr:nvSpPr>
        <xdr:cNvPr id="123" name="AutoShape 15" descr="Bandeira esperanca.png">
          <a:hlinkClick xmlns:r="http://schemas.openxmlformats.org/officeDocument/2006/relationships" r:id="rId74"/>
          <a:extLst>
            <a:ext uri="{FF2B5EF4-FFF2-40B4-BE49-F238E27FC236}">
              <a16:creationId xmlns:a16="http://schemas.microsoft.com/office/drawing/2014/main" id="{00000000-0008-0000-0700-00007B000000}"/>
            </a:ext>
          </a:extLst>
        </xdr:cNvPr>
        <xdr:cNvSpPr>
          <a:spLocks noChangeAspect="1" noChangeArrowheads="1"/>
        </xdr:cNvSpPr>
      </xdr:nvSpPr>
      <xdr:spPr bwMode="auto">
        <a:xfrm>
          <a:off x="3657600" y="30975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499</xdr:row>
      <xdr:rowOff>0</xdr:rowOff>
    </xdr:from>
    <xdr:ext cx="190500" cy="133350"/>
    <xdr:sp macro="" textlink="">
      <xdr:nvSpPr>
        <xdr:cNvPr id="124" name="AutoShape 16" descr="Bandeira pombal.PNG">
          <a:hlinkClick xmlns:r="http://schemas.openxmlformats.org/officeDocument/2006/relationships" r:id="rId75"/>
          <a:extLst>
            <a:ext uri="{FF2B5EF4-FFF2-40B4-BE49-F238E27FC236}">
              <a16:creationId xmlns:a16="http://schemas.microsoft.com/office/drawing/2014/main" id="{00000000-0008-0000-0700-00007C000000}"/>
            </a:ext>
          </a:extLst>
        </xdr:cNvPr>
        <xdr:cNvSpPr>
          <a:spLocks noChangeAspect="1" noChangeArrowheads="1"/>
        </xdr:cNvSpPr>
      </xdr:nvSpPr>
      <xdr:spPr bwMode="auto">
        <a:xfrm>
          <a:off x="3657600" y="30994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42875"/>
    <xdr:sp macro="" textlink="">
      <xdr:nvSpPr>
        <xdr:cNvPr id="125" name="AutoShape 17" descr="Bandeira de Catolé do Rocha, Paraíba, Brasil.PNG">
          <a:hlinkClick xmlns:r="http://schemas.openxmlformats.org/officeDocument/2006/relationships" r:id="rId76"/>
          <a:extLst>
            <a:ext uri="{FF2B5EF4-FFF2-40B4-BE49-F238E27FC236}">
              <a16:creationId xmlns:a16="http://schemas.microsoft.com/office/drawing/2014/main" id="{00000000-0008-0000-0700-00007D000000}"/>
            </a:ext>
          </a:extLst>
        </xdr:cNvPr>
        <xdr:cNvSpPr>
          <a:spLocks noChangeAspect="1" noChangeArrowheads="1"/>
        </xdr:cNvSpPr>
      </xdr:nvSpPr>
      <xdr:spPr bwMode="auto">
        <a:xfrm>
          <a:off x="3657600" y="310134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405</xdr:row>
      <xdr:rowOff>0</xdr:rowOff>
    </xdr:from>
    <xdr:ext cx="190500" cy="123825"/>
    <xdr:sp macro="" textlink="">
      <xdr:nvSpPr>
        <xdr:cNvPr id="126" name="AutoShape 18" descr="Bandeira pedras de fogo.png">
          <a:hlinkClick xmlns:r="http://schemas.openxmlformats.org/officeDocument/2006/relationships" r:id="rId77"/>
          <a:extLst>
            <a:ext uri="{FF2B5EF4-FFF2-40B4-BE49-F238E27FC236}">
              <a16:creationId xmlns:a16="http://schemas.microsoft.com/office/drawing/2014/main" id="{00000000-0008-0000-0700-00007E000000}"/>
            </a:ext>
          </a:extLst>
        </xdr:cNvPr>
        <xdr:cNvSpPr>
          <a:spLocks noChangeAspect="1" noChangeArrowheads="1"/>
        </xdr:cNvSpPr>
      </xdr:nvSpPr>
      <xdr:spPr bwMode="auto">
        <a:xfrm>
          <a:off x="3657600" y="31032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453</xdr:row>
      <xdr:rowOff>0</xdr:rowOff>
    </xdr:from>
    <xdr:ext cx="190500" cy="104775"/>
    <xdr:sp macro="" textlink="">
      <xdr:nvSpPr>
        <xdr:cNvPr id="127" name="AutoShape 19" descr="Bandeiraalagoagrande.png">
          <a:hlinkClick xmlns:r="http://schemas.openxmlformats.org/officeDocument/2006/relationships" r:id="rId78"/>
          <a:extLst>
            <a:ext uri="{FF2B5EF4-FFF2-40B4-BE49-F238E27FC236}">
              <a16:creationId xmlns:a16="http://schemas.microsoft.com/office/drawing/2014/main" id="{00000000-0008-0000-0700-00007F000000}"/>
            </a:ext>
          </a:extLst>
        </xdr:cNvPr>
        <xdr:cNvSpPr>
          <a:spLocks noChangeAspect="1" noChangeArrowheads="1"/>
        </xdr:cNvSpPr>
      </xdr:nvSpPr>
      <xdr:spPr bwMode="auto">
        <a:xfrm>
          <a:off x="3657600" y="310515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128" name="AutoShape 20" descr="Bandeira lagoa seca.svg">
          <a:hlinkClick xmlns:r="http://schemas.openxmlformats.org/officeDocument/2006/relationships" r:id="rId79"/>
          <a:extLst>
            <a:ext uri="{FF2B5EF4-FFF2-40B4-BE49-F238E27FC236}">
              <a16:creationId xmlns:a16="http://schemas.microsoft.com/office/drawing/2014/main" id="{00000000-0008-0000-0700-000080000000}"/>
            </a:ext>
          </a:extLst>
        </xdr:cNvPr>
        <xdr:cNvSpPr>
          <a:spLocks noChangeAspect="1" noChangeArrowheads="1"/>
        </xdr:cNvSpPr>
      </xdr:nvSpPr>
      <xdr:spPr bwMode="auto">
        <a:xfrm>
          <a:off x="3657600" y="310705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04775"/>
    <xdr:sp macro="" textlink="">
      <xdr:nvSpPr>
        <xdr:cNvPr id="129" name="AutoShape 21" descr="Bandeirasolanea.png">
          <a:hlinkClick xmlns:r="http://schemas.openxmlformats.org/officeDocument/2006/relationships" r:id="rId80"/>
          <a:extLst>
            <a:ext uri="{FF2B5EF4-FFF2-40B4-BE49-F238E27FC236}">
              <a16:creationId xmlns:a16="http://schemas.microsoft.com/office/drawing/2014/main" id="{00000000-0008-0000-0700-000081000000}"/>
            </a:ext>
          </a:extLst>
        </xdr:cNvPr>
        <xdr:cNvSpPr>
          <a:spLocks noChangeAspect="1" noChangeArrowheads="1"/>
        </xdr:cNvSpPr>
      </xdr:nvSpPr>
      <xdr:spPr bwMode="auto">
        <a:xfrm>
          <a:off x="3657600" y="310896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04775"/>
    <xdr:sp macro="" textlink="">
      <xdr:nvSpPr>
        <xdr:cNvPr id="130" name="AutoShape 22" descr="Bandeira conde.PNG">
          <a:hlinkClick xmlns:r="http://schemas.openxmlformats.org/officeDocument/2006/relationships" r:id="rId81"/>
          <a:extLst>
            <a:ext uri="{FF2B5EF4-FFF2-40B4-BE49-F238E27FC236}">
              <a16:creationId xmlns:a16="http://schemas.microsoft.com/office/drawing/2014/main" id="{00000000-0008-0000-0700-000082000000}"/>
            </a:ext>
          </a:extLst>
        </xdr:cNvPr>
        <xdr:cNvSpPr>
          <a:spLocks noChangeAspect="1" noChangeArrowheads="1"/>
        </xdr:cNvSpPr>
      </xdr:nvSpPr>
      <xdr:spPr bwMode="auto">
        <a:xfrm>
          <a:off x="3657600" y="31108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33350"/>
    <xdr:sp macro="" textlink="">
      <xdr:nvSpPr>
        <xdr:cNvPr id="131" name="AutoShape 23" descr="Bandeira de Itaporanga (Paraíba).svg">
          <a:hlinkClick xmlns:r="http://schemas.openxmlformats.org/officeDocument/2006/relationships" r:id="rId82"/>
          <a:extLst>
            <a:ext uri="{FF2B5EF4-FFF2-40B4-BE49-F238E27FC236}">
              <a16:creationId xmlns:a16="http://schemas.microsoft.com/office/drawing/2014/main" id="{00000000-0008-0000-0700-000083000000}"/>
            </a:ext>
          </a:extLst>
        </xdr:cNvPr>
        <xdr:cNvSpPr>
          <a:spLocks noChangeAspect="1" noChangeArrowheads="1"/>
        </xdr:cNvSpPr>
      </xdr:nvSpPr>
      <xdr:spPr bwMode="auto">
        <a:xfrm>
          <a:off x="3657600" y="31127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372</xdr:row>
      <xdr:rowOff>0</xdr:rowOff>
    </xdr:from>
    <xdr:ext cx="190500" cy="123825"/>
    <xdr:sp macro="" textlink="">
      <xdr:nvSpPr>
        <xdr:cNvPr id="132" name="AutoShape 24" descr="Bandeira itabaiana.jpg">
          <a:hlinkClick xmlns:r="http://schemas.openxmlformats.org/officeDocument/2006/relationships" r:id="rId83"/>
          <a:extLst>
            <a:ext uri="{FF2B5EF4-FFF2-40B4-BE49-F238E27FC236}">
              <a16:creationId xmlns:a16="http://schemas.microsoft.com/office/drawing/2014/main" id="{00000000-0008-0000-0700-000084000000}"/>
            </a:ext>
          </a:extLst>
        </xdr:cNvPr>
        <xdr:cNvSpPr>
          <a:spLocks noChangeAspect="1" noChangeArrowheads="1"/>
        </xdr:cNvSpPr>
      </xdr:nvSpPr>
      <xdr:spPr bwMode="auto">
        <a:xfrm>
          <a:off x="3657600" y="31146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133" name="AutoShape 25" descr="Bandeira rio tinto.PNG">
          <a:hlinkClick xmlns:r="http://schemas.openxmlformats.org/officeDocument/2006/relationships" r:id="rId84"/>
          <a:extLst>
            <a:ext uri="{FF2B5EF4-FFF2-40B4-BE49-F238E27FC236}">
              <a16:creationId xmlns:a16="http://schemas.microsoft.com/office/drawing/2014/main" id="{00000000-0008-0000-0700-000085000000}"/>
            </a:ext>
          </a:extLst>
        </xdr:cNvPr>
        <xdr:cNvSpPr>
          <a:spLocks noChangeAspect="1" noChangeArrowheads="1"/>
        </xdr:cNvSpPr>
      </xdr:nvSpPr>
      <xdr:spPr bwMode="auto">
        <a:xfrm>
          <a:off x="3657600" y="31165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475</xdr:row>
      <xdr:rowOff>0</xdr:rowOff>
    </xdr:from>
    <xdr:ext cx="190500" cy="133350"/>
    <xdr:sp macro="" textlink="">
      <xdr:nvSpPr>
        <xdr:cNvPr id="134" name="AutoShape 26" descr="Bandeira princesa isabel.PNG">
          <a:hlinkClick xmlns:r="http://schemas.openxmlformats.org/officeDocument/2006/relationships" r:id="rId85"/>
          <a:extLst>
            <a:ext uri="{FF2B5EF4-FFF2-40B4-BE49-F238E27FC236}">
              <a16:creationId xmlns:a16="http://schemas.microsoft.com/office/drawing/2014/main" id="{00000000-0008-0000-0700-000086000000}"/>
            </a:ext>
          </a:extLst>
        </xdr:cNvPr>
        <xdr:cNvSpPr>
          <a:spLocks noChangeAspect="1" noChangeArrowheads="1"/>
        </xdr:cNvSpPr>
      </xdr:nvSpPr>
      <xdr:spPr bwMode="auto">
        <a:xfrm>
          <a:off x="3657600" y="311848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419</xdr:row>
      <xdr:rowOff>0</xdr:rowOff>
    </xdr:from>
    <xdr:ext cx="190500" cy="104775"/>
    <xdr:sp macro="" textlink="">
      <xdr:nvSpPr>
        <xdr:cNvPr id="135" name="AutoShape 27" descr="Flag of Areia.svg">
          <a:hlinkClick xmlns:r="http://schemas.openxmlformats.org/officeDocument/2006/relationships" r:id="rId86"/>
          <a:extLst>
            <a:ext uri="{FF2B5EF4-FFF2-40B4-BE49-F238E27FC236}">
              <a16:creationId xmlns:a16="http://schemas.microsoft.com/office/drawing/2014/main" id="{00000000-0008-0000-0700-000087000000}"/>
            </a:ext>
          </a:extLst>
        </xdr:cNvPr>
        <xdr:cNvSpPr>
          <a:spLocks noChangeAspect="1" noChangeArrowheads="1"/>
        </xdr:cNvSpPr>
      </xdr:nvSpPr>
      <xdr:spPr bwMode="auto">
        <a:xfrm>
          <a:off x="3657600" y="312039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23825"/>
    <xdr:sp macro="" textlink="">
      <xdr:nvSpPr>
        <xdr:cNvPr id="136" name="AutoShape 28" descr="Bandeira de Caaporã.jpg">
          <a:hlinkClick xmlns:r="http://schemas.openxmlformats.org/officeDocument/2006/relationships" r:id="rId87"/>
          <a:extLst>
            <a:ext uri="{FF2B5EF4-FFF2-40B4-BE49-F238E27FC236}">
              <a16:creationId xmlns:a16="http://schemas.microsoft.com/office/drawing/2014/main" id="{00000000-0008-0000-0700-000088000000}"/>
            </a:ext>
          </a:extLst>
        </xdr:cNvPr>
        <xdr:cNvSpPr>
          <a:spLocks noChangeAspect="1" noChangeArrowheads="1"/>
        </xdr:cNvSpPr>
      </xdr:nvSpPr>
      <xdr:spPr bwMode="auto">
        <a:xfrm>
          <a:off x="3657600" y="31222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42875"/>
    <xdr:sp macro="" textlink="">
      <xdr:nvSpPr>
        <xdr:cNvPr id="137" name="AutoShape 29" descr="Bandeira-de-Mari.jpg">
          <a:hlinkClick xmlns:r="http://schemas.openxmlformats.org/officeDocument/2006/relationships" r:id="rId88"/>
          <a:extLst>
            <a:ext uri="{FF2B5EF4-FFF2-40B4-BE49-F238E27FC236}">
              <a16:creationId xmlns:a16="http://schemas.microsoft.com/office/drawing/2014/main" id="{00000000-0008-0000-0700-000089000000}"/>
            </a:ext>
          </a:extLst>
        </xdr:cNvPr>
        <xdr:cNvSpPr>
          <a:spLocks noChangeAspect="1" noChangeArrowheads="1"/>
        </xdr:cNvSpPr>
      </xdr:nvSpPr>
      <xdr:spPr bwMode="auto">
        <a:xfrm>
          <a:off x="3657600" y="312420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349</xdr:row>
      <xdr:rowOff>0</xdr:rowOff>
    </xdr:from>
    <xdr:ext cx="190500" cy="104775"/>
    <xdr:sp macro="" textlink="">
      <xdr:nvSpPr>
        <xdr:cNvPr id="138" name="AutoShape 30" descr="Bandeirabananeiras.png">
          <a:hlinkClick xmlns:r="http://schemas.openxmlformats.org/officeDocument/2006/relationships" r:id="rId89"/>
          <a:extLst>
            <a:ext uri="{FF2B5EF4-FFF2-40B4-BE49-F238E27FC236}">
              <a16:creationId xmlns:a16="http://schemas.microsoft.com/office/drawing/2014/main" id="{00000000-0008-0000-0700-00008A000000}"/>
            </a:ext>
          </a:extLst>
        </xdr:cNvPr>
        <xdr:cNvSpPr>
          <a:spLocks noChangeAspect="1" noChangeArrowheads="1"/>
        </xdr:cNvSpPr>
      </xdr:nvSpPr>
      <xdr:spPr bwMode="auto">
        <a:xfrm>
          <a:off x="3657600" y="312610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33350"/>
    <xdr:sp macro="" textlink="">
      <xdr:nvSpPr>
        <xdr:cNvPr id="140" name="AutoShape 32" descr="Bandeira araruna pb atualizada.png">
          <a:hlinkClick xmlns:r="http://schemas.openxmlformats.org/officeDocument/2006/relationships" r:id="rId90"/>
          <a:extLst>
            <a:ext uri="{FF2B5EF4-FFF2-40B4-BE49-F238E27FC236}">
              <a16:creationId xmlns:a16="http://schemas.microsoft.com/office/drawing/2014/main" id="{00000000-0008-0000-0700-00008C000000}"/>
            </a:ext>
          </a:extLst>
        </xdr:cNvPr>
        <xdr:cNvSpPr>
          <a:spLocks noChangeAspect="1" noChangeArrowheads="1"/>
        </xdr:cNvSpPr>
      </xdr:nvSpPr>
      <xdr:spPr bwMode="auto">
        <a:xfrm>
          <a:off x="3657600" y="31299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450</xdr:row>
      <xdr:rowOff>0</xdr:rowOff>
    </xdr:from>
    <xdr:ext cx="190500" cy="142875"/>
    <xdr:sp macro="" textlink="">
      <xdr:nvSpPr>
        <xdr:cNvPr id="141" name="AutoShape 33" descr="Bandeira cuite.PNG">
          <a:hlinkClick xmlns:r="http://schemas.openxmlformats.org/officeDocument/2006/relationships" r:id="rId91"/>
          <a:extLst>
            <a:ext uri="{FF2B5EF4-FFF2-40B4-BE49-F238E27FC236}">
              <a16:creationId xmlns:a16="http://schemas.microsoft.com/office/drawing/2014/main" id="{00000000-0008-0000-0700-00008D000000}"/>
            </a:ext>
          </a:extLst>
        </xdr:cNvPr>
        <xdr:cNvSpPr>
          <a:spLocks noChangeAspect="1" noChangeArrowheads="1"/>
        </xdr:cNvSpPr>
      </xdr:nvSpPr>
      <xdr:spPr bwMode="auto">
        <a:xfrm>
          <a:off x="3657600" y="313182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436</xdr:row>
      <xdr:rowOff>0</xdr:rowOff>
    </xdr:from>
    <xdr:ext cx="190500" cy="200025"/>
    <xdr:sp macro="" textlink="">
      <xdr:nvSpPr>
        <xdr:cNvPr id="142" name="AutoShape 34" descr="Brasao sao jose de piranhas.PNG">
          <a:hlinkClick xmlns:r="http://schemas.openxmlformats.org/officeDocument/2006/relationships" r:id="rId92"/>
          <a:extLst>
            <a:ext uri="{FF2B5EF4-FFF2-40B4-BE49-F238E27FC236}">
              <a16:creationId xmlns:a16="http://schemas.microsoft.com/office/drawing/2014/main" id="{00000000-0008-0000-0700-00008E000000}"/>
            </a:ext>
          </a:extLst>
        </xdr:cNvPr>
        <xdr:cNvSpPr>
          <a:spLocks noChangeAspect="1" noChangeArrowheads="1"/>
        </xdr:cNvSpPr>
      </xdr:nvSpPr>
      <xdr:spPr bwMode="auto">
        <a:xfrm>
          <a:off x="3657600" y="313372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399</xdr:row>
      <xdr:rowOff>0</xdr:rowOff>
    </xdr:from>
    <xdr:ext cx="190500" cy="104775"/>
    <xdr:sp macro="" textlink="">
      <xdr:nvSpPr>
        <xdr:cNvPr id="143" name="AutoShape 35" descr="Bandeiraremigio.png">
          <a:hlinkClick xmlns:r="http://schemas.openxmlformats.org/officeDocument/2006/relationships" r:id="rId93"/>
          <a:extLst>
            <a:ext uri="{FF2B5EF4-FFF2-40B4-BE49-F238E27FC236}">
              <a16:creationId xmlns:a16="http://schemas.microsoft.com/office/drawing/2014/main" id="{00000000-0008-0000-0700-00008F000000}"/>
            </a:ext>
          </a:extLst>
        </xdr:cNvPr>
        <xdr:cNvSpPr>
          <a:spLocks noChangeAspect="1" noChangeArrowheads="1"/>
        </xdr:cNvSpPr>
      </xdr:nvSpPr>
      <xdr:spPr bwMode="auto">
        <a:xfrm>
          <a:off x="3657600" y="313563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508</xdr:row>
      <xdr:rowOff>0</xdr:rowOff>
    </xdr:from>
    <xdr:ext cx="190500" cy="114300"/>
    <xdr:sp macro="" textlink="">
      <xdr:nvSpPr>
        <xdr:cNvPr id="144" name="AutoShape 36" descr="Bandeira alhandra.svg">
          <a:hlinkClick xmlns:r="http://schemas.openxmlformats.org/officeDocument/2006/relationships" r:id="rId94"/>
          <a:extLst>
            <a:ext uri="{FF2B5EF4-FFF2-40B4-BE49-F238E27FC236}">
              <a16:creationId xmlns:a16="http://schemas.microsoft.com/office/drawing/2014/main" id="{00000000-0008-0000-0700-000090000000}"/>
            </a:ext>
          </a:extLst>
        </xdr:cNvPr>
        <xdr:cNvSpPr>
          <a:spLocks noChangeAspect="1" noChangeArrowheads="1"/>
        </xdr:cNvSpPr>
      </xdr:nvSpPr>
      <xdr:spPr bwMode="auto">
        <a:xfrm>
          <a:off x="3657600" y="313753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398</xdr:row>
      <xdr:rowOff>0</xdr:rowOff>
    </xdr:from>
    <xdr:ext cx="190500" cy="133350"/>
    <xdr:sp macro="" textlink="">
      <xdr:nvSpPr>
        <xdr:cNvPr id="145" name="AutoShape 37" descr="Bandeira Pitimbu.jpg">
          <a:hlinkClick xmlns:r="http://schemas.openxmlformats.org/officeDocument/2006/relationships" r:id="rId95"/>
          <a:extLst>
            <a:ext uri="{FF2B5EF4-FFF2-40B4-BE49-F238E27FC236}">
              <a16:creationId xmlns:a16="http://schemas.microsoft.com/office/drawing/2014/main" id="{00000000-0008-0000-0700-000091000000}"/>
            </a:ext>
          </a:extLst>
        </xdr:cNvPr>
        <xdr:cNvSpPr>
          <a:spLocks noChangeAspect="1" noChangeArrowheads="1"/>
        </xdr:cNvSpPr>
      </xdr:nvSpPr>
      <xdr:spPr bwMode="auto">
        <a:xfrm>
          <a:off x="3657600" y="31394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326</xdr:row>
      <xdr:rowOff>0</xdr:rowOff>
    </xdr:from>
    <xdr:ext cx="190500" cy="123825"/>
    <xdr:sp macro="" textlink="">
      <xdr:nvSpPr>
        <xdr:cNvPr id="146" name="AutoShape 38" descr="Bandeira Aroeiras-PB.jpg">
          <a:hlinkClick xmlns:r="http://schemas.openxmlformats.org/officeDocument/2006/relationships" r:id="rId96"/>
          <a:extLst>
            <a:ext uri="{FF2B5EF4-FFF2-40B4-BE49-F238E27FC236}">
              <a16:creationId xmlns:a16="http://schemas.microsoft.com/office/drawing/2014/main" id="{00000000-0008-0000-0700-000092000000}"/>
            </a:ext>
          </a:extLst>
        </xdr:cNvPr>
        <xdr:cNvSpPr>
          <a:spLocks noChangeAspect="1" noChangeArrowheads="1"/>
        </xdr:cNvSpPr>
      </xdr:nvSpPr>
      <xdr:spPr bwMode="auto">
        <a:xfrm>
          <a:off x="3657600" y="31413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14300"/>
    <xdr:sp macro="" textlink="">
      <xdr:nvSpPr>
        <xdr:cNvPr id="147" name="AutoShape 39" descr="Bandeira Conceição (PB).jpg">
          <a:hlinkClick xmlns:r="http://schemas.openxmlformats.org/officeDocument/2006/relationships" r:id="rId97"/>
          <a:extLst>
            <a:ext uri="{FF2B5EF4-FFF2-40B4-BE49-F238E27FC236}">
              <a16:creationId xmlns:a16="http://schemas.microsoft.com/office/drawing/2014/main" id="{00000000-0008-0000-0700-000093000000}"/>
            </a:ext>
          </a:extLst>
        </xdr:cNvPr>
        <xdr:cNvSpPr>
          <a:spLocks noChangeAspect="1" noChangeArrowheads="1"/>
        </xdr:cNvSpPr>
      </xdr:nvSpPr>
      <xdr:spPr bwMode="auto">
        <a:xfrm>
          <a:off x="3657600" y="314325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200025"/>
    <xdr:sp macro="" textlink="">
      <xdr:nvSpPr>
        <xdr:cNvPr id="148" name="AutoShape 40" descr="BrasãoItapororoca.jpeg">
          <a:hlinkClick xmlns:r="http://schemas.openxmlformats.org/officeDocument/2006/relationships" r:id="rId98"/>
          <a:extLst>
            <a:ext uri="{FF2B5EF4-FFF2-40B4-BE49-F238E27FC236}">
              <a16:creationId xmlns:a16="http://schemas.microsoft.com/office/drawing/2014/main" id="{00000000-0008-0000-0700-000094000000}"/>
            </a:ext>
          </a:extLst>
        </xdr:cNvPr>
        <xdr:cNvSpPr>
          <a:spLocks noChangeAspect="1" noChangeArrowheads="1"/>
        </xdr:cNvSpPr>
      </xdr:nvSpPr>
      <xdr:spPr bwMode="auto">
        <a:xfrm>
          <a:off x="3657600" y="314515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149" name="AutoShape 41" descr="Bandeira Municipio Picui.jpg">
          <a:hlinkClick xmlns:r="http://schemas.openxmlformats.org/officeDocument/2006/relationships" r:id="rId99"/>
          <a:extLst>
            <a:ext uri="{FF2B5EF4-FFF2-40B4-BE49-F238E27FC236}">
              <a16:creationId xmlns:a16="http://schemas.microsoft.com/office/drawing/2014/main" id="{00000000-0008-0000-0700-000095000000}"/>
            </a:ext>
          </a:extLst>
        </xdr:cNvPr>
        <xdr:cNvSpPr>
          <a:spLocks noChangeAspect="1" noChangeArrowheads="1"/>
        </xdr:cNvSpPr>
      </xdr:nvSpPr>
      <xdr:spPr bwMode="auto">
        <a:xfrm>
          <a:off x="3657600" y="31470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14300"/>
    <xdr:sp macro="" textlink="">
      <xdr:nvSpPr>
        <xdr:cNvPr id="150" name="AutoShape 42" descr="Bandeira de pocinhos.jpg">
          <a:hlinkClick xmlns:r="http://schemas.openxmlformats.org/officeDocument/2006/relationships" r:id="rId100"/>
          <a:extLst>
            <a:ext uri="{FF2B5EF4-FFF2-40B4-BE49-F238E27FC236}">
              <a16:creationId xmlns:a16="http://schemas.microsoft.com/office/drawing/2014/main" id="{00000000-0008-0000-0700-000096000000}"/>
            </a:ext>
          </a:extLst>
        </xdr:cNvPr>
        <xdr:cNvSpPr>
          <a:spLocks noChangeAspect="1" noChangeArrowheads="1"/>
        </xdr:cNvSpPr>
      </xdr:nvSpPr>
      <xdr:spPr bwMode="auto">
        <a:xfrm>
          <a:off x="3657600" y="314896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42875"/>
    <xdr:sp macro="" textlink="">
      <xdr:nvSpPr>
        <xdr:cNvPr id="151" name="AutoShape 43" descr="Bandeira de Juazeirinho.jpg">
          <a:hlinkClick xmlns:r="http://schemas.openxmlformats.org/officeDocument/2006/relationships" r:id="rId101"/>
          <a:extLst>
            <a:ext uri="{FF2B5EF4-FFF2-40B4-BE49-F238E27FC236}">
              <a16:creationId xmlns:a16="http://schemas.microsoft.com/office/drawing/2014/main" id="{00000000-0008-0000-0700-000097000000}"/>
            </a:ext>
          </a:extLst>
        </xdr:cNvPr>
        <xdr:cNvSpPr>
          <a:spLocks noChangeAspect="1" noChangeArrowheads="1"/>
        </xdr:cNvSpPr>
      </xdr:nvSpPr>
      <xdr:spPr bwMode="auto">
        <a:xfrm>
          <a:off x="3657600" y="315087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152" name="AutoShape 44" descr="BANDEIRA DE INGÁ PARAÍBA.jpg">
          <a:hlinkClick xmlns:r="http://schemas.openxmlformats.org/officeDocument/2006/relationships" r:id="rId102"/>
          <a:extLst>
            <a:ext uri="{FF2B5EF4-FFF2-40B4-BE49-F238E27FC236}">
              <a16:creationId xmlns:a16="http://schemas.microsoft.com/office/drawing/2014/main" id="{00000000-0008-0000-0700-000098000000}"/>
            </a:ext>
          </a:extLst>
        </xdr:cNvPr>
        <xdr:cNvSpPr>
          <a:spLocks noChangeAspect="1" noChangeArrowheads="1"/>
        </xdr:cNvSpPr>
      </xdr:nvSpPr>
      <xdr:spPr bwMode="auto">
        <a:xfrm>
          <a:off x="3657600" y="315277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153" name="AutoShape 45" descr="Bandeira sao joao do rio do peixe.PNG">
          <a:hlinkClick xmlns:r="http://schemas.openxmlformats.org/officeDocument/2006/relationships" r:id="rId103"/>
          <a:extLst>
            <a:ext uri="{FF2B5EF4-FFF2-40B4-BE49-F238E27FC236}">
              <a16:creationId xmlns:a16="http://schemas.microsoft.com/office/drawing/2014/main" id="{00000000-0008-0000-0700-000099000000}"/>
            </a:ext>
          </a:extLst>
        </xdr:cNvPr>
        <xdr:cNvSpPr>
          <a:spLocks noChangeAspect="1" noChangeArrowheads="1"/>
        </xdr:cNvSpPr>
      </xdr:nvSpPr>
      <xdr:spPr bwMode="auto">
        <a:xfrm>
          <a:off x="3657600" y="31546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520</xdr:row>
      <xdr:rowOff>0</xdr:rowOff>
    </xdr:from>
    <xdr:ext cx="190500" cy="133350"/>
    <xdr:sp macro="" textlink="">
      <xdr:nvSpPr>
        <xdr:cNvPr id="154" name="AutoShape 46" descr="Bandeira de boqueirao.jpg">
          <a:hlinkClick xmlns:r="http://schemas.openxmlformats.org/officeDocument/2006/relationships" r:id="rId104"/>
          <a:extLst>
            <a:ext uri="{FF2B5EF4-FFF2-40B4-BE49-F238E27FC236}">
              <a16:creationId xmlns:a16="http://schemas.microsoft.com/office/drawing/2014/main" id="{00000000-0008-0000-0700-00009A000000}"/>
            </a:ext>
          </a:extLst>
        </xdr:cNvPr>
        <xdr:cNvSpPr>
          <a:spLocks noChangeAspect="1" noChangeArrowheads="1"/>
        </xdr:cNvSpPr>
      </xdr:nvSpPr>
      <xdr:spPr bwMode="auto">
        <a:xfrm>
          <a:off x="3657600" y="315658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155" name="AutoShape 47" descr="Bandeira belem paraiba.png">
          <a:hlinkClick xmlns:r="http://schemas.openxmlformats.org/officeDocument/2006/relationships" r:id="rId105"/>
          <a:extLst>
            <a:ext uri="{FF2B5EF4-FFF2-40B4-BE49-F238E27FC236}">
              <a16:creationId xmlns:a16="http://schemas.microsoft.com/office/drawing/2014/main" id="{00000000-0008-0000-0700-00009B000000}"/>
            </a:ext>
          </a:extLst>
        </xdr:cNvPr>
        <xdr:cNvSpPr>
          <a:spLocks noChangeAspect="1" noChangeArrowheads="1"/>
        </xdr:cNvSpPr>
      </xdr:nvSpPr>
      <xdr:spPr bwMode="auto">
        <a:xfrm>
          <a:off x="3657600" y="31584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311</xdr:row>
      <xdr:rowOff>0</xdr:rowOff>
    </xdr:from>
    <xdr:ext cx="190500" cy="114300"/>
    <xdr:sp macro="" textlink="">
      <xdr:nvSpPr>
        <xdr:cNvPr id="156" name="AutoShape 48" descr="Bandeira Cruz do Espírito Santo.svg">
          <a:hlinkClick xmlns:r="http://schemas.openxmlformats.org/officeDocument/2006/relationships" r:id="rId106"/>
          <a:extLst>
            <a:ext uri="{FF2B5EF4-FFF2-40B4-BE49-F238E27FC236}">
              <a16:creationId xmlns:a16="http://schemas.microsoft.com/office/drawing/2014/main" id="{00000000-0008-0000-0700-00009C000000}"/>
            </a:ext>
          </a:extLst>
        </xdr:cNvPr>
        <xdr:cNvSpPr>
          <a:spLocks noChangeAspect="1" noChangeArrowheads="1"/>
        </xdr:cNvSpPr>
      </xdr:nvSpPr>
      <xdr:spPr bwMode="auto">
        <a:xfrm>
          <a:off x="3657600" y="316039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354</xdr:row>
      <xdr:rowOff>0</xdr:rowOff>
    </xdr:from>
    <xdr:ext cx="190500" cy="133350"/>
    <xdr:sp macro="" textlink="">
      <xdr:nvSpPr>
        <xdr:cNvPr id="157" name="AutoShape 49" descr="Bandeira de Cacimba de Dentro.png">
          <a:hlinkClick xmlns:r="http://schemas.openxmlformats.org/officeDocument/2006/relationships" r:id="rId107"/>
          <a:extLst>
            <a:ext uri="{FF2B5EF4-FFF2-40B4-BE49-F238E27FC236}">
              <a16:creationId xmlns:a16="http://schemas.microsoft.com/office/drawing/2014/main" id="{00000000-0008-0000-0700-00009D000000}"/>
            </a:ext>
          </a:extLst>
        </xdr:cNvPr>
        <xdr:cNvSpPr>
          <a:spLocks noChangeAspect="1" noChangeArrowheads="1"/>
        </xdr:cNvSpPr>
      </xdr:nvSpPr>
      <xdr:spPr bwMode="auto">
        <a:xfrm>
          <a:off x="3657600" y="316230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451</xdr:row>
      <xdr:rowOff>0</xdr:rowOff>
    </xdr:from>
    <xdr:ext cx="190500" cy="123825"/>
    <xdr:sp macro="" textlink="">
      <xdr:nvSpPr>
        <xdr:cNvPr id="158" name="AutoShape 50" descr="Sumé, PB - Bandeira.svg">
          <a:hlinkClick xmlns:r="http://schemas.openxmlformats.org/officeDocument/2006/relationships" r:id="rId108"/>
          <a:extLst>
            <a:ext uri="{FF2B5EF4-FFF2-40B4-BE49-F238E27FC236}">
              <a16:creationId xmlns:a16="http://schemas.microsoft.com/office/drawing/2014/main" id="{00000000-0008-0000-0700-00009E000000}"/>
            </a:ext>
          </a:extLst>
        </xdr:cNvPr>
        <xdr:cNvSpPr>
          <a:spLocks noChangeAspect="1" noChangeArrowheads="1"/>
        </xdr:cNvSpPr>
      </xdr:nvSpPr>
      <xdr:spPr bwMode="auto">
        <a:xfrm>
          <a:off x="3657600" y="31642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408</xdr:row>
      <xdr:rowOff>0</xdr:rowOff>
    </xdr:from>
    <xdr:ext cx="190500" cy="104775"/>
    <xdr:sp macro="" textlink="">
      <xdr:nvSpPr>
        <xdr:cNvPr id="159" name="AutoShape 51" descr="Bandeiraaracagi.png">
          <a:hlinkClick xmlns:r="http://schemas.openxmlformats.org/officeDocument/2006/relationships" r:id="rId109"/>
          <a:extLst>
            <a:ext uri="{FF2B5EF4-FFF2-40B4-BE49-F238E27FC236}">
              <a16:creationId xmlns:a16="http://schemas.microsoft.com/office/drawing/2014/main" id="{00000000-0008-0000-0700-00009F000000}"/>
            </a:ext>
          </a:extLst>
        </xdr:cNvPr>
        <xdr:cNvSpPr>
          <a:spLocks noChangeAspect="1" noChangeArrowheads="1"/>
        </xdr:cNvSpPr>
      </xdr:nvSpPr>
      <xdr:spPr bwMode="auto">
        <a:xfrm>
          <a:off x="3657600" y="316611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331</xdr:row>
      <xdr:rowOff>0</xdr:rowOff>
    </xdr:from>
    <xdr:ext cx="190500" cy="123825"/>
    <xdr:sp macro="" textlink="">
      <xdr:nvSpPr>
        <xdr:cNvPr id="160" name="AutoShape 52" descr="Bandeira pianco.PNG">
          <a:hlinkClick xmlns:r="http://schemas.openxmlformats.org/officeDocument/2006/relationships" r:id="rId110"/>
          <a:extLst>
            <a:ext uri="{FF2B5EF4-FFF2-40B4-BE49-F238E27FC236}">
              <a16:creationId xmlns:a16="http://schemas.microsoft.com/office/drawing/2014/main" id="{00000000-0008-0000-0700-0000A0000000}"/>
            </a:ext>
          </a:extLst>
        </xdr:cNvPr>
        <xdr:cNvSpPr>
          <a:spLocks noChangeAspect="1" noChangeArrowheads="1"/>
        </xdr:cNvSpPr>
      </xdr:nvSpPr>
      <xdr:spPr bwMode="auto">
        <a:xfrm>
          <a:off x="3657600" y="31680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14300"/>
    <xdr:sp macro="" textlink="">
      <xdr:nvSpPr>
        <xdr:cNvPr id="161" name="AutoShape 53" descr="Bandeira de Barra de Santa Rosa.jpg">
          <a:hlinkClick xmlns:r="http://schemas.openxmlformats.org/officeDocument/2006/relationships" r:id="rId111"/>
          <a:extLst>
            <a:ext uri="{FF2B5EF4-FFF2-40B4-BE49-F238E27FC236}">
              <a16:creationId xmlns:a16="http://schemas.microsoft.com/office/drawing/2014/main" id="{00000000-0008-0000-0700-0000A1000000}"/>
            </a:ext>
          </a:extLst>
        </xdr:cNvPr>
        <xdr:cNvSpPr>
          <a:spLocks noChangeAspect="1" noChangeArrowheads="1"/>
        </xdr:cNvSpPr>
      </xdr:nvSpPr>
      <xdr:spPr bwMode="auto">
        <a:xfrm>
          <a:off x="3657600" y="316992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162" name="AutoShape 54" descr="Bandeira de Coremas.jpg">
          <a:hlinkClick xmlns:r="http://schemas.openxmlformats.org/officeDocument/2006/relationships" r:id="rId112"/>
          <a:extLst>
            <a:ext uri="{FF2B5EF4-FFF2-40B4-BE49-F238E27FC236}">
              <a16:creationId xmlns:a16="http://schemas.microsoft.com/office/drawing/2014/main" id="{00000000-0008-0000-0700-0000A2000000}"/>
            </a:ext>
          </a:extLst>
        </xdr:cNvPr>
        <xdr:cNvSpPr>
          <a:spLocks noChangeAspect="1" noChangeArrowheads="1"/>
        </xdr:cNvSpPr>
      </xdr:nvSpPr>
      <xdr:spPr bwMode="auto">
        <a:xfrm>
          <a:off x="3657600" y="317182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361</xdr:row>
      <xdr:rowOff>0</xdr:rowOff>
    </xdr:from>
    <xdr:ext cx="190500" cy="123825"/>
    <xdr:sp macro="" textlink="">
      <xdr:nvSpPr>
        <xdr:cNvPr id="163" name="AutoShape 55" descr="Taperoá, PB - Bandeira.svg">
          <a:hlinkClick xmlns:r="http://schemas.openxmlformats.org/officeDocument/2006/relationships" r:id="rId113"/>
          <a:extLst>
            <a:ext uri="{FF2B5EF4-FFF2-40B4-BE49-F238E27FC236}">
              <a16:creationId xmlns:a16="http://schemas.microsoft.com/office/drawing/2014/main" id="{00000000-0008-0000-0700-0000A3000000}"/>
            </a:ext>
          </a:extLst>
        </xdr:cNvPr>
        <xdr:cNvSpPr>
          <a:spLocks noChangeAspect="1" noChangeArrowheads="1"/>
        </xdr:cNvSpPr>
      </xdr:nvSpPr>
      <xdr:spPr bwMode="auto">
        <a:xfrm>
          <a:off x="3657600" y="31737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458</xdr:row>
      <xdr:rowOff>0</xdr:rowOff>
    </xdr:from>
    <xdr:ext cx="190500" cy="133350"/>
    <xdr:sp macro="" textlink="">
      <xdr:nvSpPr>
        <xdr:cNvPr id="165" name="AutoShape 57" descr="Bandeira UIRAUNA.jpg">
          <a:hlinkClick xmlns:r="http://schemas.openxmlformats.org/officeDocument/2006/relationships" r:id="rId114"/>
          <a:extLst>
            <a:ext uri="{FF2B5EF4-FFF2-40B4-BE49-F238E27FC236}">
              <a16:creationId xmlns:a16="http://schemas.microsoft.com/office/drawing/2014/main" id="{00000000-0008-0000-0700-0000A5000000}"/>
            </a:ext>
          </a:extLst>
        </xdr:cNvPr>
        <xdr:cNvSpPr>
          <a:spLocks noChangeAspect="1" noChangeArrowheads="1"/>
        </xdr:cNvSpPr>
      </xdr:nvSpPr>
      <xdr:spPr bwMode="auto">
        <a:xfrm>
          <a:off x="3657600" y="31775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33350"/>
    <xdr:sp macro="" textlink="">
      <xdr:nvSpPr>
        <xdr:cNvPr id="166" name="AutoShape 58" descr="Bandeira teixeira pb.png">
          <a:hlinkClick xmlns:r="http://schemas.openxmlformats.org/officeDocument/2006/relationships" r:id="rId115"/>
          <a:extLst>
            <a:ext uri="{FF2B5EF4-FFF2-40B4-BE49-F238E27FC236}">
              <a16:creationId xmlns:a16="http://schemas.microsoft.com/office/drawing/2014/main" id="{00000000-0008-0000-0700-0000A6000000}"/>
            </a:ext>
          </a:extLst>
        </xdr:cNvPr>
        <xdr:cNvSpPr>
          <a:spLocks noChangeAspect="1" noChangeArrowheads="1"/>
        </xdr:cNvSpPr>
      </xdr:nvSpPr>
      <xdr:spPr bwMode="auto">
        <a:xfrm>
          <a:off x="3657600" y="31794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488</xdr:row>
      <xdr:rowOff>0</xdr:rowOff>
    </xdr:from>
    <xdr:ext cx="190500" cy="114300"/>
    <xdr:sp macro="" textlink="">
      <xdr:nvSpPr>
        <xdr:cNvPr id="167" name="AutoShape 59" descr="BandeiraSoledadePB.jpg">
          <a:hlinkClick xmlns:r="http://schemas.openxmlformats.org/officeDocument/2006/relationships" r:id="rId116"/>
          <a:extLst>
            <a:ext uri="{FF2B5EF4-FFF2-40B4-BE49-F238E27FC236}">
              <a16:creationId xmlns:a16="http://schemas.microsoft.com/office/drawing/2014/main" id="{00000000-0008-0000-0700-0000A7000000}"/>
            </a:ext>
          </a:extLst>
        </xdr:cNvPr>
        <xdr:cNvSpPr>
          <a:spLocks noChangeAspect="1" noChangeArrowheads="1"/>
        </xdr:cNvSpPr>
      </xdr:nvSpPr>
      <xdr:spPr bwMode="auto">
        <a:xfrm>
          <a:off x="3657600" y="318135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308</xdr:row>
      <xdr:rowOff>0</xdr:rowOff>
    </xdr:from>
    <xdr:ext cx="190500" cy="123825"/>
    <xdr:sp macro="" textlink="">
      <xdr:nvSpPr>
        <xdr:cNvPr id="168" name="AutoShape 60" descr="Bandeira tavares.svg">
          <a:hlinkClick xmlns:r="http://schemas.openxmlformats.org/officeDocument/2006/relationships" r:id="rId117"/>
          <a:extLst>
            <a:ext uri="{FF2B5EF4-FFF2-40B4-BE49-F238E27FC236}">
              <a16:creationId xmlns:a16="http://schemas.microsoft.com/office/drawing/2014/main" id="{00000000-0008-0000-0700-0000A8000000}"/>
            </a:ext>
          </a:extLst>
        </xdr:cNvPr>
        <xdr:cNvSpPr>
          <a:spLocks noChangeAspect="1" noChangeArrowheads="1"/>
        </xdr:cNvSpPr>
      </xdr:nvSpPr>
      <xdr:spPr bwMode="auto">
        <a:xfrm>
          <a:off x="3657600" y="31832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304</xdr:row>
      <xdr:rowOff>0</xdr:rowOff>
    </xdr:from>
    <xdr:ext cx="190500" cy="123825"/>
    <xdr:sp macro="" textlink="">
      <xdr:nvSpPr>
        <xdr:cNvPr id="169" name="AutoShape 61" descr="Bandeira Alagoinha (PB).jpg">
          <a:hlinkClick xmlns:r="http://schemas.openxmlformats.org/officeDocument/2006/relationships" r:id="rId118"/>
          <a:extLst>
            <a:ext uri="{FF2B5EF4-FFF2-40B4-BE49-F238E27FC236}">
              <a16:creationId xmlns:a16="http://schemas.microsoft.com/office/drawing/2014/main" id="{00000000-0008-0000-0700-0000A9000000}"/>
            </a:ext>
          </a:extLst>
        </xdr:cNvPr>
        <xdr:cNvSpPr>
          <a:spLocks noChangeAspect="1" noChangeArrowheads="1"/>
        </xdr:cNvSpPr>
      </xdr:nvSpPr>
      <xdr:spPr bwMode="auto">
        <a:xfrm>
          <a:off x="3657600" y="31851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170" name="AutoShape 62" descr="Bandeira jacarau.PNG">
          <a:hlinkClick xmlns:r="http://schemas.openxmlformats.org/officeDocument/2006/relationships" r:id="rId119"/>
          <a:extLst>
            <a:ext uri="{FF2B5EF4-FFF2-40B4-BE49-F238E27FC236}">
              <a16:creationId xmlns:a16="http://schemas.microsoft.com/office/drawing/2014/main" id="{00000000-0008-0000-0700-0000AA000000}"/>
            </a:ext>
          </a:extLst>
        </xdr:cNvPr>
        <xdr:cNvSpPr>
          <a:spLocks noChangeAspect="1" noChangeArrowheads="1"/>
        </xdr:cNvSpPr>
      </xdr:nvSpPr>
      <xdr:spPr bwMode="auto">
        <a:xfrm>
          <a:off x="3657600" y="318706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352</xdr:row>
      <xdr:rowOff>0</xdr:rowOff>
    </xdr:from>
    <xdr:ext cx="190500" cy="123825"/>
    <xdr:sp macro="" textlink="">
      <xdr:nvSpPr>
        <xdr:cNvPr id="171" name="AutoShape 63" descr="BANDEIRA DE BREJO DO CRUZ.svg">
          <a:hlinkClick xmlns:r="http://schemas.openxmlformats.org/officeDocument/2006/relationships" r:id="rId120"/>
          <a:extLst>
            <a:ext uri="{FF2B5EF4-FFF2-40B4-BE49-F238E27FC236}">
              <a16:creationId xmlns:a16="http://schemas.microsoft.com/office/drawing/2014/main" id="{00000000-0008-0000-0700-0000AB000000}"/>
            </a:ext>
          </a:extLst>
        </xdr:cNvPr>
        <xdr:cNvSpPr>
          <a:spLocks noChangeAspect="1" noChangeArrowheads="1"/>
        </xdr:cNvSpPr>
      </xdr:nvSpPr>
      <xdr:spPr bwMode="auto">
        <a:xfrm>
          <a:off x="3657600" y="31889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440</xdr:row>
      <xdr:rowOff>0</xdr:rowOff>
    </xdr:from>
    <xdr:ext cx="190500" cy="152400"/>
    <xdr:sp macro="" textlink="">
      <xdr:nvSpPr>
        <xdr:cNvPr id="172" name="AutoShape 64" descr="Bandeiragurinhem.jpg">
          <a:hlinkClick xmlns:r="http://schemas.openxmlformats.org/officeDocument/2006/relationships" r:id="rId121"/>
          <a:extLst>
            <a:ext uri="{FF2B5EF4-FFF2-40B4-BE49-F238E27FC236}">
              <a16:creationId xmlns:a16="http://schemas.microsoft.com/office/drawing/2014/main" id="{00000000-0008-0000-0700-0000AC000000}"/>
            </a:ext>
          </a:extLst>
        </xdr:cNvPr>
        <xdr:cNvSpPr>
          <a:spLocks noChangeAspect="1" noChangeArrowheads="1"/>
        </xdr:cNvSpPr>
      </xdr:nvSpPr>
      <xdr:spPr bwMode="auto">
        <a:xfrm>
          <a:off x="3657600" y="3190875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483</xdr:row>
      <xdr:rowOff>0</xdr:rowOff>
    </xdr:from>
    <xdr:ext cx="190500" cy="114300"/>
    <xdr:sp macro="" textlink="">
      <xdr:nvSpPr>
        <xdr:cNvPr id="173" name="AutoShape 65" descr="Bandeira de Massaranduba-PB.jpg">
          <a:hlinkClick xmlns:r="http://schemas.openxmlformats.org/officeDocument/2006/relationships" r:id="rId122"/>
          <a:extLst>
            <a:ext uri="{FF2B5EF4-FFF2-40B4-BE49-F238E27FC236}">
              <a16:creationId xmlns:a16="http://schemas.microsoft.com/office/drawing/2014/main" id="{00000000-0008-0000-0700-0000AD000000}"/>
            </a:ext>
          </a:extLst>
        </xdr:cNvPr>
        <xdr:cNvSpPr>
          <a:spLocks noChangeAspect="1" noChangeArrowheads="1"/>
        </xdr:cNvSpPr>
      </xdr:nvSpPr>
      <xdr:spPr bwMode="auto">
        <a:xfrm>
          <a:off x="3657600" y="319278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14300"/>
    <xdr:sp macro="" textlink="">
      <xdr:nvSpPr>
        <xdr:cNvPr id="174" name="AutoShape 66" descr="Bandeira do município de Serra Branca.jpg">
          <a:hlinkClick xmlns:r="http://schemas.openxmlformats.org/officeDocument/2006/relationships" r:id="rId123"/>
          <a:extLst>
            <a:ext uri="{FF2B5EF4-FFF2-40B4-BE49-F238E27FC236}">
              <a16:creationId xmlns:a16="http://schemas.microsoft.com/office/drawing/2014/main" id="{00000000-0008-0000-0700-0000AE000000}"/>
            </a:ext>
          </a:extLst>
        </xdr:cNvPr>
        <xdr:cNvSpPr>
          <a:spLocks noChangeAspect="1" noChangeArrowheads="1"/>
        </xdr:cNvSpPr>
      </xdr:nvSpPr>
      <xdr:spPr bwMode="auto">
        <a:xfrm>
          <a:off x="3657600" y="319468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298</xdr:row>
      <xdr:rowOff>0</xdr:rowOff>
    </xdr:from>
    <xdr:ext cx="190500" cy="114300"/>
    <xdr:sp macro="" textlink="">
      <xdr:nvSpPr>
        <xdr:cNvPr id="175" name="AutoShape 67" descr="Bandeira Puxinanã.jpg">
          <a:hlinkClick xmlns:r="http://schemas.openxmlformats.org/officeDocument/2006/relationships" r:id="rId124"/>
          <a:extLst>
            <a:ext uri="{FF2B5EF4-FFF2-40B4-BE49-F238E27FC236}">
              <a16:creationId xmlns:a16="http://schemas.microsoft.com/office/drawing/2014/main" id="{00000000-0008-0000-0700-0000AF000000}"/>
            </a:ext>
          </a:extLst>
        </xdr:cNvPr>
        <xdr:cNvSpPr>
          <a:spLocks noChangeAspect="1" noChangeArrowheads="1"/>
        </xdr:cNvSpPr>
      </xdr:nvSpPr>
      <xdr:spPr bwMode="auto">
        <a:xfrm>
          <a:off x="3657600" y="319659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455</xdr:row>
      <xdr:rowOff>0</xdr:rowOff>
    </xdr:from>
    <xdr:ext cx="190500" cy="123825"/>
    <xdr:sp macro="" textlink="">
      <xdr:nvSpPr>
        <xdr:cNvPr id="176" name="AutoShape 68" descr="Flag of Arara.svg">
          <a:hlinkClick xmlns:r="http://schemas.openxmlformats.org/officeDocument/2006/relationships" r:id="rId125"/>
          <a:extLst>
            <a:ext uri="{FF2B5EF4-FFF2-40B4-BE49-F238E27FC236}">
              <a16:creationId xmlns:a16="http://schemas.microsoft.com/office/drawing/2014/main" id="{00000000-0008-0000-0700-0000B0000000}"/>
            </a:ext>
          </a:extLst>
        </xdr:cNvPr>
        <xdr:cNvSpPr>
          <a:spLocks noChangeAspect="1" noChangeArrowheads="1"/>
        </xdr:cNvSpPr>
      </xdr:nvSpPr>
      <xdr:spPr bwMode="auto">
        <a:xfrm>
          <a:off x="3657600" y="31984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04775"/>
    <xdr:sp macro="" textlink="">
      <xdr:nvSpPr>
        <xdr:cNvPr id="177" name="AutoShape 69" descr="Bandeira de Mogeiro.jpg">
          <a:hlinkClick xmlns:r="http://schemas.openxmlformats.org/officeDocument/2006/relationships" r:id="rId126"/>
          <a:extLst>
            <a:ext uri="{FF2B5EF4-FFF2-40B4-BE49-F238E27FC236}">
              <a16:creationId xmlns:a16="http://schemas.microsoft.com/office/drawing/2014/main" id="{00000000-0008-0000-0700-0000B1000000}"/>
            </a:ext>
          </a:extLst>
        </xdr:cNvPr>
        <xdr:cNvSpPr>
          <a:spLocks noChangeAspect="1" noChangeArrowheads="1"/>
        </xdr:cNvSpPr>
      </xdr:nvSpPr>
      <xdr:spPr bwMode="auto">
        <a:xfrm>
          <a:off x="3657600" y="320040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178" name="AutoShape 70" descr="Flag of Lucena.svg">
          <a:hlinkClick xmlns:r="http://schemas.openxmlformats.org/officeDocument/2006/relationships" r:id="rId127"/>
          <a:extLst>
            <a:ext uri="{FF2B5EF4-FFF2-40B4-BE49-F238E27FC236}">
              <a16:creationId xmlns:a16="http://schemas.microsoft.com/office/drawing/2014/main" id="{00000000-0008-0000-0700-0000B2000000}"/>
            </a:ext>
          </a:extLst>
        </xdr:cNvPr>
        <xdr:cNvSpPr>
          <a:spLocks noChangeAspect="1" noChangeArrowheads="1"/>
        </xdr:cNvSpPr>
      </xdr:nvSpPr>
      <xdr:spPr bwMode="auto">
        <a:xfrm>
          <a:off x="3657600" y="32023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317</xdr:row>
      <xdr:rowOff>0</xdr:rowOff>
    </xdr:from>
    <xdr:ext cx="190500" cy="104775"/>
    <xdr:sp macro="" textlink="">
      <xdr:nvSpPr>
        <xdr:cNvPr id="179" name="AutoShape 71" descr="Bandeira Paulista (PB).jpg">
          <a:hlinkClick xmlns:r="http://schemas.openxmlformats.org/officeDocument/2006/relationships" r:id="rId128"/>
          <a:extLst>
            <a:ext uri="{FF2B5EF4-FFF2-40B4-BE49-F238E27FC236}">
              <a16:creationId xmlns:a16="http://schemas.microsoft.com/office/drawing/2014/main" id="{00000000-0008-0000-0700-0000B3000000}"/>
            </a:ext>
          </a:extLst>
        </xdr:cNvPr>
        <xdr:cNvSpPr>
          <a:spLocks noChangeAspect="1" noChangeArrowheads="1"/>
        </xdr:cNvSpPr>
      </xdr:nvSpPr>
      <xdr:spPr bwMode="auto">
        <a:xfrm>
          <a:off x="3657600" y="320421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446</xdr:row>
      <xdr:rowOff>0</xdr:rowOff>
    </xdr:from>
    <xdr:ext cx="190500" cy="142875"/>
    <xdr:sp macro="" textlink="">
      <xdr:nvSpPr>
        <xdr:cNvPr id="180" name="AutoShape 72" descr="Bandeira de Salgado de São Félix.gif">
          <a:hlinkClick xmlns:r="http://schemas.openxmlformats.org/officeDocument/2006/relationships" r:id="rId129"/>
          <a:extLst>
            <a:ext uri="{FF2B5EF4-FFF2-40B4-BE49-F238E27FC236}">
              <a16:creationId xmlns:a16="http://schemas.microsoft.com/office/drawing/2014/main" id="{00000000-0008-0000-0700-0000B4000000}"/>
            </a:ext>
          </a:extLst>
        </xdr:cNvPr>
        <xdr:cNvSpPr>
          <a:spLocks noChangeAspect="1" noChangeArrowheads="1"/>
        </xdr:cNvSpPr>
      </xdr:nvSpPr>
      <xdr:spPr bwMode="auto">
        <a:xfrm>
          <a:off x="3657600" y="320611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445</xdr:row>
      <xdr:rowOff>0</xdr:rowOff>
    </xdr:from>
    <xdr:ext cx="190500" cy="133350"/>
    <xdr:sp macro="" textlink="">
      <xdr:nvSpPr>
        <xdr:cNvPr id="181" name="AutoShape 73" descr="Bandeira Bonito de Santa Fe.JPG">
          <a:hlinkClick xmlns:r="http://schemas.openxmlformats.org/officeDocument/2006/relationships" r:id="rId130"/>
          <a:extLst>
            <a:ext uri="{FF2B5EF4-FFF2-40B4-BE49-F238E27FC236}">
              <a16:creationId xmlns:a16="http://schemas.microsoft.com/office/drawing/2014/main" id="{00000000-0008-0000-0700-0000B5000000}"/>
            </a:ext>
          </a:extLst>
        </xdr:cNvPr>
        <xdr:cNvSpPr>
          <a:spLocks noChangeAspect="1" noChangeArrowheads="1"/>
        </xdr:cNvSpPr>
      </xdr:nvSpPr>
      <xdr:spPr bwMode="auto">
        <a:xfrm>
          <a:off x="3657600" y="32080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33350"/>
    <xdr:sp macro="" textlink="">
      <xdr:nvSpPr>
        <xdr:cNvPr id="182" name="AutoShape 74" descr="Bandeira pilar.PNG">
          <a:hlinkClick xmlns:r="http://schemas.openxmlformats.org/officeDocument/2006/relationships" r:id="rId131"/>
          <a:extLst>
            <a:ext uri="{FF2B5EF4-FFF2-40B4-BE49-F238E27FC236}">
              <a16:creationId xmlns:a16="http://schemas.microsoft.com/office/drawing/2014/main" id="{00000000-0008-0000-0700-0000B6000000}"/>
            </a:ext>
          </a:extLst>
        </xdr:cNvPr>
        <xdr:cNvSpPr>
          <a:spLocks noChangeAspect="1" noChangeArrowheads="1"/>
        </xdr:cNvSpPr>
      </xdr:nvSpPr>
      <xdr:spPr bwMode="auto">
        <a:xfrm>
          <a:off x="3657600" y="32099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325</xdr:row>
      <xdr:rowOff>0</xdr:rowOff>
    </xdr:from>
    <xdr:ext cx="190500" cy="219075"/>
    <xdr:sp macro="" textlink="">
      <xdr:nvSpPr>
        <xdr:cNvPr id="183" name="AutoShape 75" descr="Brasão Imaculada.jpg">
          <a:hlinkClick xmlns:r="http://schemas.openxmlformats.org/officeDocument/2006/relationships" r:id="rId132"/>
          <a:extLst>
            <a:ext uri="{FF2B5EF4-FFF2-40B4-BE49-F238E27FC236}">
              <a16:creationId xmlns:a16="http://schemas.microsoft.com/office/drawing/2014/main" id="{00000000-0008-0000-0700-0000B7000000}"/>
            </a:ext>
          </a:extLst>
        </xdr:cNvPr>
        <xdr:cNvSpPr>
          <a:spLocks noChangeAspect="1" noChangeArrowheads="1"/>
        </xdr:cNvSpPr>
      </xdr:nvSpPr>
      <xdr:spPr bwMode="auto">
        <a:xfrm>
          <a:off x="3657600" y="321183000"/>
          <a:ext cx="190500" cy="2190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23825"/>
    <xdr:sp macro="" textlink="">
      <xdr:nvSpPr>
        <xdr:cNvPr id="184" name="AutoShape 76" descr="Bandeiralagoaderoca.png">
          <a:hlinkClick xmlns:r="http://schemas.openxmlformats.org/officeDocument/2006/relationships" r:id="rId133"/>
          <a:extLst>
            <a:ext uri="{FF2B5EF4-FFF2-40B4-BE49-F238E27FC236}">
              <a16:creationId xmlns:a16="http://schemas.microsoft.com/office/drawing/2014/main" id="{00000000-0008-0000-0700-0000B8000000}"/>
            </a:ext>
          </a:extLst>
        </xdr:cNvPr>
        <xdr:cNvSpPr>
          <a:spLocks noChangeAspect="1" noChangeArrowheads="1"/>
        </xdr:cNvSpPr>
      </xdr:nvSpPr>
      <xdr:spPr bwMode="auto">
        <a:xfrm>
          <a:off x="3657600" y="3213925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306</xdr:row>
      <xdr:rowOff>0</xdr:rowOff>
    </xdr:from>
    <xdr:ext cx="190500" cy="142875"/>
    <xdr:sp macro="" textlink="">
      <xdr:nvSpPr>
        <xdr:cNvPr id="185" name="AutoShape 77" descr="Bandeira fagundes.PNG">
          <a:hlinkClick xmlns:r="http://schemas.openxmlformats.org/officeDocument/2006/relationships" r:id="rId134"/>
          <a:extLst>
            <a:ext uri="{FF2B5EF4-FFF2-40B4-BE49-F238E27FC236}">
              <a16:creationId xmlns:a16="http://schemas.microsoft.com/office/drawing/2014/main" id="{00000000-0008-0000-0700-0000B9000000}"/>
            </a:ext>
          </a:extLst>
        </xdr:cNvPr>
        <xdr:cNvSpPr>
          <a:spLocks noChangeAspect="1" noChangeArrowheads="1"/>
        </xdr:cNvSpPr>
      </xdr:nvSpPr>
      <xdr:spPr bwMode="auto">
        <a:xfrm>
          <a:off x="3657600" y="321564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392</xdr:row>
      <xdr:rowOff>0</xdr:rowOff>
    </xdr:from>
    <xdr:ext cx="190500" cy="200025"/>
    <xdr:sp macro="" textlink="">
      <xdr:nvSpPr>
        <xdr:cNvPr id="186" name="AutoShape 78" descr="Brasão Itatuba-PB.jpg">
          <a:hlinkClick xmlns:r="http://schemas.openxmlformats.org/officeDocument/2006/relationships" r:id="rId135"/>
          <a:extLst>
            <a:ext uri="{FF2B5EF4-FFF2-40B4-BE49-F238E27FC236}">
              <a16:creationId xmlns:a16="http://schemas.microsoft.com/office/drawing/2014/main" id="{00000000-0008-0000-0700-0000BA000000}"/>
            </a:ext>
          </a:extLst>
        </xdr:cNvPr>
        <xdr:cNvSpPr>
          <a:spLocks noChangeAspect="1" noChangeArrowheads="1"/>
        </xdr:cNvSpPr>
      </xdr:nvSpPr>
      <xdr:spPr bwMode="auto">
        <a:xfrm>
          <a:off x="3657600" y="321754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33350"/>
    <xdr:sp macro="" textlink="">
      <xdr:nvSpPr>
        <xdr:cNvPr id="187" name="AutoShape 79" descr="Bandeira proj.jpg">
          <a:hlinkClick xmlns:r="http://schemas.openxmlformats.org/officeDocument/2006/relationships" r:id="rId136"/>
          <a:extLst>
            <a:ext uri="{FF2B5EF4-FFF2-40B4-BE49-F238E27FC236}">
              <a16:creationId xmlns:a16="http://schemas.microsoft.com/office/drawing/2014/main" id="{00000000-0008-0000-0700-0000BB000000}"/>
            </a:ext>
          </a:extLst>
        </xdr:cNvPr>
        <xdr:cNvSpPr>
          <a:spLocks noChangeAspect="1" noChangeArrowheads="1"/>
        </xdr:cNvSpPr>
      </xdr:nvSpPr>
      <xdr:spPr bwMode="auto">
        <a:xfrm>
          <a:off x="3657600" y="321945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336</xdr:row>
      <xdr:rowOff>0</xdr:rowOff>
    </xdr:from>
    <xdr:ext cx="190500" cy="123825"/>
    <xdr:sp macro="" textlink="">
      <xdr:nvSpPr>
        <xdr:cNvPr id="188" name="AutoShape 80" descr="Bandeira de Tacima PB.jpg">
          <a:hlinkClick xmlns:r="http://schemas.openxmlformats.org/officeDocument/2006/relationships" r:id="rId137"/>
          <a:extLst>
            <a:ext uri="{FF2B5EF4-FFF2-40B4-BE49-F238E27FC236}">
              <a16:creationId xmlns:a16="http://schemas.microsoft.com/office/drawing/2014/main" id="{00000000-0008-0000-0700-0000BC000000}"/>
            </a:ext>
          </a:extLst>
        </xdr:cNvPr>
        <xdr:cNvSpPr>
          <a:spLocks noChangeAspect="1" noChangeArrowheads="1"/>
        </xdr:cNvSpPr>
      </xdr:nvSpPr>
      <xdr:spPr bwMode="auto">
        <a:xfrm>
          <a:off x="3657600" y="322135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358</xdr:row>
      <xdr:rowOff>0</xdr:rowOff>
    </xdr:from>
    <xdr:ext cx="190500" cy="95250"/>
    <xdr:sp macro="" textlink="">
      <xdr:nvSpPr>
        <xdr:cNvPr id="189" name="AutoShape 81" descr="Bandeira de São Vicente do Seridó.JPG">
          <a:hlinkClick xmlns:r="http://schemas.openxmlformats.org/officeDocument/2006/relationships" r:id="rId138"/>
          <a:extLst>
            <a:ext uri="{FF2B5EF4-FFF2-40B4-BE49-F238E27FC236}">
              <a16:creationId xmlns:a16="http://schemas.microsoft.com/office/drawing/2014/main" id="{00000000-0008-0000-0700-0000BD000000}"/>
            </a:ext>
          </a:extLst>
        </xdr:cNvPr>
        <xdr:cNvSpPr>
          <a:spLocks noChangeAspect="1" noChangeArrowheads="1"/>
        </xdr:cNvSpPr>
      </xdr:nvSpPr>
      <xdr:spPr bwMode="auto">
        <a:xfrm>
          <a:off x="3657600" y="3223260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42875"/>
    <xdr:sp macro="" textlink="">
      <xdr:nvSpPr>
        <xdr:cNvPr id="190" name="AutoShape 82" descr="Bandeira de Juripiranga.jpg">
          <a:hlinkClick xmlns:r="http://schemas.openxmlformats.org/officeDocument/2006/relationships" r:id="rId139"/>
          <a:extLst>
            <a:ext uri="{FF2B5EF4-FFF2-40B4-BE49-F238E27FC236}">
              <a16:creationId xmlns:a16="http://schemas.microsoft.com/office/drawing/2014/main" id="{00000000-0008-0000-0700-0000BE000000}"/>
            </a:ext>
          </a:extLst>
        </xdr:cNvPr>
        <xdr:cNvSpPr>
          <a:spLocks noChangeAspect="1" noChangeArrowheads="1"/>
        </xdr:cNvSpPr>
      </xdr:nvSpPr>
      <xdr:spPr bwMode="auto">
        <a:xfrm>
          <a:off x="3657600" y="322516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359</xdr:row>
      <xdr:rowOff>0</xdr:rowOff>
    </xdr:from>
    <xdr:ext cx="190500" cy="114300"/>
    <xdr:sp macro="" textlink="">
      <xdr:nvSpPr>
        <xdr:cNvPr id="191" name="AutoShape 83" descr="Bandeira NovaFloresta.jpg">
          <a:hlinkClick xmlns:r="http://schemas.openxmlformats.org/officeDocument/2006/relationships" r:id="rId140"/>
          <a:extLst>
            <a:ext uri="{FF2B5EF4-FFF2-40B4-BE49-F238E27FC236}">
              <a16:creationId xmlns:a16="http://schemas.microsoft.com/office/drawing/2014/main" id="{00000000-0008-0000-0700-0000BF000000}"/>
            </a:ext>
          </a:extLst>
        </xdr:cNvPr>
        <xdr:cNvSpPr>
          <a:spLocks noChangeAspect="1" noChangeArrowheads="1"/>
        </xdr:cNvSpPr>
      </xdr:nvSpPr>
      <xdr:spPr bwMode="auto">
        <a:xfrm>
          <a:off x="3657600" y="322707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512</xdr:row>
      <xdr:rowOff>0</xdr:rowOff>
    </xdr:from>
    <xdr:ext cx="190500" cy="123825"/>
    <xdr:sp macro="" textlink="">
      <xdr:nvSpPr>
        <xdr:cNvPr id="192" name="AutoShape 84" descr="Bandeira Pirpirituba.jpg">
          <a:hlinkClick xmlns:r="http://schemas.openxmlformats.org/officeDocument/2006/relationships" r:id="rId141"/>
          <a:extLst>
            <a:ext uri="{FF2B5EF4-FFF2-40B4-BE49-F238E27FC236}">
              <a16:creationId xmlns:a16="http://schemas.microsoft.com/office/drawing/2014/main" id="{00000000-0008-0000-0700-0000C0000000}"/>
            </a:ext>
          </a:extLst>
        </xdr:cNvPr>
        <xdr:cNvSpPr>
          <a:spLocks noChangeAspect="1" noChangeArrowheads="1"/>
        </xdr:cNvSpPr>
      </xdr:nvSpPr>
      <xdr:spPr bwMode="auto">
        <a:xfrm>
          <a:off x="3657600" y="32289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42875"/>
    <xdr:sp macro="" textlink="">
      <xdr:nvSpPr>
        <xdr:cNvPr id="193" name="AutoShape 85" descr="Bandeira Oficial - Natuba-PB.png">
          <a:hlinkClick xmlns:r="http://schemas.openxmlformats.org/officeDocument/2006/relationships" r:id="rId142"/>
          <a:extLst>
            <a:ext uri="{FF2B5EF4-FFF2-40B4-BE49-F238E27FC236}">
              <a16:creationId xmlns:a16="http://schemas.microsoft.com/office/drawing/2014/main" id="{00000000-0008-0000-0700-0000C1000000}"/>
            </a:ext>
          </a:extLst>
        </xdr:cNvPr>
        <xdr:cNvSpPr>
          <a:spLocks noChangeAspect="1" noChangeArrowheads="1"/>
        </xdr:cNvSpPr>
      </xdr:nvSpPr>
      <xdr:spPr bwMode="auto">
        <a:xfrm>
          <a:off x="3657600" y="323088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439</xdr:row>
      <xdr:rowOff>0</xdr:rowOff>
    </xdr:from>
    <xdr:ext cx="190500" cy="142875"/>
    <xdr:sp macro="" textlink="">
      <xdr:nvSpPr>
        <xdr:cNvPr id="194" name="AutoShape 86" descr="Bandeira Dona Inês (PB).jpg">
          <a:hlinkClick xmlns:r="http://schemas.openxmlformats.org/officeDocument/2006/relationships" r:id="rId143"/>
          <a:extLst>
            <a:ext uri="{FF2B5EF4-FFF2-40B4-BE49-F238E27FC236}">
              <a16:creationId xmlns:a16="http://schemas.microsoft.com/office/drawing/2014/main" id="{00000000-0008-0000-0700-0000C2000000}"/>
            </a:ext>
          </a:extLst>
        </xdr:cNvPr>
        <xdr:cNvSpPr>
          <a:spLocks noChangeAspect="1" noChangeArrowheads="1"/>
        </xdr:cNvSpPr>
      </xdr:nvSpPr>
      <xdr:spPr bwMode="auto">
        <a:xfrm>
          <a:off x="3657600" y="323278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356</xdr:row>
      <xdr:rowOff>0</xdr:rowOff>
    </xdr:from>
    <xdr:ext cx="190500" cy="133350"/>
    <xdr:sp macro="" textlink="">
      <xdr:nvSpPr>
        <xdr:cNvPr id="195" name="AutoShape 87" descr="Água Branca Flag.PNG">
          <a:hlinkClick xmlns:r="http://schemas.openxmlformats.org/officeDocument/2006/relationships" r:id="rId144"/>
          <a:extLst>
            <a:ext uri="{FF2B5EF4-FFF2-40B4-BE49-F238E27FC236}">
              <a16:creationId xmlns:a16="http://schemas.microsoft.com/office/drawing/2014/main" id="{00000000-0008-0000-0700-0000C3000000}"/>
            </a:ext>
          </a:extLst>
        </xdr:cNvPr>
        <xdr:cNvSpPr>
          <a:spLocks noChangeAspect="1" noChangeArrowheads="1"/>
        </xdr:cNvSpPr>
      </xdr:nvSpPr>
      <xdr:spPr bwMode="auto">
        <a:xfrm>
          <a:off x="3657600" y="323469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513</xdr:row>
      <xdr:rowOff>0</xdr:rowOff>
    </xdr:from>
    <xdr:ext cx="190500" cy="133350"/>
    <xdr:sp macro="" textlink="">
      <xdr:nvSpPr>
        <xdr:cNvPr id="196" name="AutoShape 88" descr="Bandeira de Cachoeira dos Índios.jpg">
          <a:hlinkClick xmlns:r="http://schemas.openxmlformats.org/officeDocument/2006/relationships" r:id="rId145"/>
          <a:extLst>
            <a:ext uri="{FF2B5EF4-FFF2-40B4-BE49-F238E27FC236}">
              <a16:creationId xmlns:a16="http://schemas.microsoft.com/office/drawing/2014/main" id="{00000000-0008-0000-0700-0000C4000000}"/>
            </a:ext>
          </a:extLst>
        </xdr:cNvPr>
        <xdr:cNvSpPr>
          <a:spLocks noChangeAspect="1" noChangeArrowheads="1"/>
        </xdr:cNvSpPr>
      </xdr:nvSpPr>
      <xdr:spPr bwMode="auto">
        <a:xfrm>
          <a:off x="3657600" y="323659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468</xdr:row>
      <xdr:rowOff>0</xdr:rowOff>
    </xdr:from>
    <xdr:ext cx="190500" cy="133350"/>
    <xdr:sp macro="" textlink="">
      <xdr:nvSpPr>
        <xdr:cNvPr id="197" name="AutoShape 89" descr="Bandeira Mulungu PB.jpg">
          <a:hlinkClick xmlns:r="http://schemas.openxmlformats.org/officeDocument/2006/relationships" r:id="rId146"/>
          <a:extLst>
            <a:ext uri="{FF2B5EF4-FFF2-40B4-BE49-F238E27FC236}">
              <a16:creationId xmlns:a16="http://schemas.microsoft.com/office/drawing/2014/main" id="{00000000-0008-0000-0700-0000C5000000}"/>
            </a:ext>
          </a:extLst>
        </xdr:cNvPr>
        <xdr:cNvSpPr>
          <a:spLocks noChangeAspect="1" noChangeArrowheads="1"/>
        </xdr:cNvSpPr>
      </xdr:nvSpPr>
      <xdr:spPr bwMode="auto">
        <a:xfrm>
          <a:off x="3657600" y="323850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519</xdr:row>
      <xdr:rowOff>0</xdr:rowOff>
    </xdr:from>
    <xdr:ext cx="190500" cy="114300"/>
    <xdr:sp macro="" textlink="">
      <xdr:nvSpPr>
        <xdr:cNvPr id="198" name="AutoShape 90" descr="Bandeira umbuzeiro.JPG">
          <a:hlinkClick xmlns:r="http://schemas.openxmlformats.org/officeDocument/2006/relationships" r:id="rId147"/>
          <a:extLst>
            <a:ext uri="{FF2B5EF4-FFF2-40B4-BE49-F238E27FC236}">
              <a16:creationId xmlns:a16="http://schemas.microsoft.com/office/drawing/2014/main" id="{00000000-0008-0000-0700-0000C6000000}"/>
            </a:ext>
          </a:extLst>
        </xdr:cNvPr>
        <xdr:cNvSpPr>
          <a:spLocks noChangeAspect="1" noChangeArrowheads="1"/>
        </xdr:cNvSpPr>
      </xdr:nvSpPr>
      <xdr:spPr bwMode="auto">
        <a:xfrm>
          <a:off x="3657600" y="324040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313</xdr:row>
      <xdr:rowOff>0</xdr:rowOff>
    </xdr:from>
    <xdr:ext cx="190500" cy="133350"/>
    <xdr:sp macro="" textlink="">
      <xdr:nvSpPr>
        <xdr:cNvPr id="199" name="AutoShape 91" descr="Bandeira Juru-PB.jpg">
          <a:hlinkClick xmlns:r="http://schemas.openxmlformats.org/officeDocument/2006/relationships" r:id="rId148"/>
          <a:extLst>
            <a:ext uri="{FF2B5EF4-FFF2-40B4-BE49-F238E27FC236}">
              <a16:creationId xmlns:a16="http://schemas.microsoft.com/office/drawing/2014/main" id="{00000000-0008-0000-0700-0000C7000000}"/>
            </a:ext>
          </a:extLst>
        </xdr:cNvPr>
        <xdr:cNvSpPr>
          <a:spLocks noChangeAspect="1" noChangeArrowheads="1"/>
        </xdr:cNvSpPr>
      </xdr:nvSpPr>
      <xdr:spPr bwMode="auto">
        <a:xfrm>
          <a:off x="3657600" y="324231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515</xdr:row>
      <xdr:rowOff>0</xdr:rowOff>
    </xdr:from>
    <xdr:ext cx="190500" cy="123825"/>
    <xdr:sp macro="" textlink="">
      <xdr:nvSpPr>
        <xdr:cNvPr id="200" name="AutoShape 92" descr="Bandeira Triunfo-PB.jpg">
          <a:hlinkClick xmlns:r="http://schemas.openxmlformats.org/officeDocument/2006/relationships" r:id="rId149"/>
          <a:extLst>
            <a:ext uri="{FF2B5EF4-FFF2-40B4-BE49-F238E27FC236}">
              <a16:creationId xmlns:a16="http://schemas.microsoft.com/office/drawing/2014/main" id="{00000000-0008-0000-0700-0000C8000000}"/>
            </a:ext>
          </a:extLst>
        </xdr:cNvPr>
        <xdr:cNvSpPr>
          <a:spLocks noChangeAspect="1" noChangeArrowheads="1"/>
        </xdr:cNvSpPr>
      </xdr:nvSpPr>
      <xdr:spPr bwMode="auto">
        <a:xfrm>
          <a:off x="3657600" y="32442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514</xdr:row>
      <xdr:rowOff>0</xdr:rowOff>
    </xdr:from>
    <xdr:ext cx="190500" cy="104775"/>
    <xdr:sp macro="" textlink="">
      <xdr:nvSpPr>
        <xdr:cNvPr id="201" name="AutoShape 93" descr="Bandeirabaiadatraicao.png">
          <a:hlinkClick xmlns:r="http://schemas.openxmlformats.org/officeDocument/2006/relationships" r:id="rId150"/>
          <a:extLst>
            <a:ext uri="{FF2B5EF4-FFF2-40B4-BE49-F238E27FC236}">
              <a16:creationId xmlns:a16="http://schemas.microsoft.com/office/drawing/2014/main" id="{00000000-0008-0000-0700-0000C9000000}"/>
            </a:ext>
          </a:extLst>
        </xdr:cNvPr>
        <xdr:cNvSpPr>
          <a:spLocks noChangeAspect="1" noChangeArrowheads="1"/>
        </xdr:cNvSpPr>
      </xdr:nvSpPr>
      <xdr:spPr bwMode="auto">
        <a:xfrm>
          <a:off x="3657600" y="324612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388</xdr:row>
      <xdr:rowOff>0</xdr:rowOff>
    </xdr:from>
    <xdr:ext cx="190500" cy="114300"/>
    <xdr:sp macro="" textlink="">
      <xdr:nvSpPr>
        <xdr:cNvPr id="202" name="AutoShape 94" descr="Bandeira Marcação.jpg">
          <a:hlinkClick xmlns:r="http://schemas.openxmlformats.org/officeDocument/2006/relationships" r:id="rId151"/>
          <a:extLst>
            <a:ext uri="{FF2B5EF4-FFF2-40B4-BE49-F238E27FC236}">
              <a16:creationId xmlns:a16="http://schemas.microsoft.com/office/drawing/2014/main" id="{00000000-0008-0000-0700-0000CA000000}"/>
            </a:ext>
          </a:extLst>
        </xdr:cNvPr>
        <xdr:cNvSpPr>
          <a:spLocks noChangeAspect="1" noChangeArrowheads="1"/>
        </xdr:cNvSpPr>
      </xdr:nvSpPr>
      <xdr:spPr bwMode="auto">
        <a:xfrm>
          <a:off x="3657600" y="324802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203" name="AutoShape 95" descr="Bandeira do Riacho dos Cavalos.jpg">
          <a:hlinkClick xmlns:r="http://schemas.openxmlformats.org/officeDocument/2006/relationships" r:id="rId152"/>
          <a:extLst>
            <a:ext uri="{FF2B5EF4-FFF2-40B4-BE49-F238E27FC236}">
              <a16:creationId xmlns:a16="http://schemas.microsoft.com/office/drawing/2014/main" id="{00000000-0008-0000-0700-0000CB000000}"/>
            </a:ext>
          </a:extLst>
        </xdr:cNvPr>
        <xdr:cNvSpPr>
          <a:spLocks noChangeAspect="1" noChangeArrowheads="1"/>
        </xdr:cNvSpPr>
      </xdr:nvSpPr>
      <xdr:spPr bwMode="auto">
        <a:xfrm>
          <a:off x="3657600" y="32499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377</xdr:row>
      <xdr:rowOff>0</xdr:rowOff>
    </xdr:from>
    <xdr:ext cx="190500" cy="104775"/>
    <xdr:sp macro="" textlink="">
      <xdr:nvSpPr>
        <xdr:cNvPr id="204" name="AutoShape 96" descr="Bandeirademataraca.PNG">
          <a:hlinkClick xmlns:r="http://schemas.openxmlformats.org/officeDocument/2006/relationships" r:id="rId153"/>
          <a:extLst>
            <a:ext uri="{FF2B5EF4-FFF2-40B4-BE49-F238E27FC236}">
              <a16:creationId xmlns:a16="http://schemas.microsoft.com/office/drawing/2014/main" id="{00000000-0008-0000-0700-0000CC000000}"/>
            </a:ext>
          </a:extLst>
        </xdr:cNvPr>
        <xdr:cNvSpPr>
          <a:spLocks noChangeAspect="1" noChangeArrowheads="1"/>
        </xdr:cNvSpPr>
      </xdr:nvSpPr>
      <xdr:spPr bwMode="auto">
        <a:xfrm>
          <a:off x="3657600" y="325183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509</xdr:row>
      <xdr:rowOff>0</xdr:rowOff>
    </xdr:from>
    <xdr:ext cx="190500" cy="114300"/>
    <xdr:sp macro="" textlink="">
      <xdr:nvSpPr>
        <xdr:cNvPr id="205" name="AutoShape 97" descr="Bandeira de Aparecida PB.jpg">
          <a:hlinkClick xmlns:r="http://schemas.openxmlformats.org/officeDocument/2006/relationships" r:id="rId154"/>
          <a:extLst>
            <a:ext uri="{FF2B5EF4-FFF2-40B4-BE49-F238E27FC236}">
              <a16:creationId xmlns:a16="http://schemas.microsoft.com/office/drawing/2014/main" id="{00000000-0008-0000-0700-0000CD000000}"/>
            </a:ext>
          </a:extLst>
        </xdr:cNvPr>
        <xdr:cNvSpPr>
          <a:spLocks noChangeAspect="1" noChangeArrowheads="1"/>
        </xdr:cNvSpPr>
      </xdr:nvSpPr>
      <xdr:spPr bwMode="auto">
        <a:xfrm>
          <a:off x="3657600" y="325374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417</xdr:row>
      <xdr:rowOff>0</xdr:rowOff>
    </xdr:from>
    <xdr:ext cx="190500" cy="123825"/>
    <xdr:sp macro="" textlink="">
      <xdr:nvSpPr>
        <xdr:cNvPr id="206" name="AutoShape 98" descr="Bandeira Barra de Santana-PB.jpg">
          <a:hlinkClick xmlns:r="http://schemas.openxmlformats.org/officeDocument/2006/relationships" r:id="rId155"/>
          <a:extLst>
            <a:ext uri="{FF2B5EF4-FFF2-40B4-BE49-F238E27FC236}">
              <a16:creationId xmlns:a16="http://schemas.microsoft.com/office/drawing/2014/main" id="{00000000-0008-0000-0700-0000CE000000}"/>
            </a:ext>
          </a:extLst>
        </xdr:cNvPr>
        <xdr:cNvSpPr>
          <a:spLocks noChangeAspect="1" noChangeArrowheads="1"/>
        </xdr:cNvSpPr>
      </xdr:nvSpPr>
      <xdr:spPr bwMode="auto">
        <a:xfrm>
          <a:off x="3657600" y="32556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208" name="AutoShape 100" descr="Bandeira Gado Bravo.jpg">
          <a:hlinkClick xmlns:r="http://schemas.openxmlformats.org/officeDocument/2006/relationships" r:id="rId156"/>
          <a:extLst>
            <a:ext uri="{FF2B5EF4-FFF2-40B4-BE49-F238E27FC236}">
              <a16:creationId xmlns:a16="http://schemas.microsoft.com/office/drawing/2014/main" id="{00000000-0008-0000-0700-0000D0000000}"/>
            </a:ext>
          </a:extLst>
        </xdr:cNvPr>
        <xdr:cNvSpPr>
          <a:spLocks noChangeAspect="1" noChangeArrowheads="1"/>
        </xdr:cNvSpPr>
      </xdr:nvSpPr>
      <xdr:spPr bwMode="auto">
        <a:xfrm>
          <a:off x="3657600" y="325945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430</xdr:row>
      <xdr:rowOff>0</xdr:rowOff>
    </xdr:from>
    <xdr:ext cx="190500" cy="123825"/>
    <xdr:sp macro="" textlink="">
      <xdr:nvSpPr>
        <xdr:cNvPr id="209" name="AutoShape 101" descr="BandeiraJuarezTávora.png">
          <a:hlinkClick xmlns:r="http://schemas.openxmlformats.org/officeDocument/2006/relationships" r:id="rId157"/>
          <a:extLst>
            <a:ext uri="{FF2B5EF4-FFF2-40B4-BE49-F238E27FC236}">
              <a16:creationId xmlns:a16="http://schemas.microsoft.com/office/drawing/2014/main" id="{00000000-0008-0000-0700-0000D1000000}"/>
            </a:ext>
          </a:extLst>
        </xdr:cNvPr>
        <xdr:cNvSpPr>
          <a:spLocks noChangeAspect="1" noChangeArrowheads="1"/>
        </xdr:cNvSpPr>
      </xdr:nvSpPr>
      <xdr:spPr bwMode="auto">
        <a:xfrm>
          <a:off x="3657600" y="32613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328</xdr:row>
      <xdr:rowOff>0</xdr:rowOff>
    </xdr:from>
    <xdr:ext cx="190500" cy="104775"/>
    <xdr:sp macro="" textlink="">
      <xdr:nvSpPr>
        <xdr:cNvPr id="210" name="AutoShape 102" descr="Bandeira pedra lavada.png">
          <a:hlinkClick xmlns:r="http://schemas.openxmlformats.org/officeDocument/2006/relationships" r:id="rId158"/>
          <a:extLst>
            <a:ext uri="{FF2B5EF4-FFF2-40B4-BE49-F238E27FC236}">
              <a16:creationId xmlns:a16="http://schemas.microsoft.com/office/drawing/2014/main" id="{00000000-0008-0000-0700-0000D2000000}"/>
            </a:ext>
          </a:extLst>
        </xdr:cNvPr>
        <xdr:cNvSpPr>
          <a:spLocks noChangeAspect="1" noChangeArrowheads="1"/>
        </xdr:cNvSpPr>
      </xdr:nvSpPr>
      <xdr:spPr bwMode="auto">
        <a:xfrm>
          <a:off x="3657600" y="32632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501</xdr:row>
      <xdr:rowOff>0</xdr:rowOff>
    </xdr:from>
    <xdr:ext cx="190500" cy="133350"/>
    <xdr:sp macro="" textlink="">
      <xdr:nvSpPr>
        <xdr:cNvPr id="211" name="AutoShape 103" descr="Símbolo Municipal 1.jpg">
          <a:hlinkClick xmlns:r="http://schemas.openxmlformats.org/officeDocument/2006/relationships" r:id="rId159"/>
          <a:extLst>
            <a:ext uri="{FF2B5EF4-FFF2-40B4-BE49-F238E27FC236}">
              <a16:creationId xmlns:a16="http://schemas.microsoft.com/office/drawing/2014/main" id="{00000000-0008-0000-0700-0000D3000000}"/>
            </a:ext>
          </a:extLst>
        </xdr:cNvPr>
        <xdr:cNvSpPr>
          <a:spLocks noChangeAspect="1" noChangeArrowheads="1"/>
        </xdr:cNvSpPr>
      </xdr:nvSpPr>
      <xdr:spPr bwMode="auto">
        <a:xfrm>
          <a:off x="3657600" y="32651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209550"/>
    <xdr:sp macro="" textlink="">
      <xdr:nvSpPr>
        <xdr:cNvPr id="212" name="AutoShape 104" descr="Brasão Sobrado-PB.jpg">
          <a:hlinkClick xmlns:r="http://schemas.openxmlformats.org/officeDocument/2006/relationships" r:id="rId160"/>
          <a:extLst>
            <a:ext uri="{FF2B5EF4-FFF2-40B4-BE49-F238E27FC236}">
              <a16:creationId xmlns:a16="http://schemas.microsoft.com/office/drawing/2014/main" id="{00000000-0008-0000-0700-0000D4000000}"/>
            </a:ext>
          </a:extLst>
        </xdr:cNvPr>
        <xdr:cNvSpPr>
          <a:spLocks noChangeAspect="1" noChangeArrowheads="1"/>
        </xdr:cNvSpPr>
      </xdr:nvSpPr>
      <xdr:spPr bwMode="auto">
        <a:xfrm>
          <a:off x="3657600" y="326707500"/>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33350"/>
    <xdr:sp macro="" textlink="">
      <xdr:nvSpPr>
        <xdr:cNvPr id="213" name="AutoShape 105" descr="Bandeira do Município de Jericó.jpg">
          <a:hlinkClick xmlns:r="http://schemas.openxmlformats.org/officeDocument/2006/relationships" r:id="rId161"/>
          <a:extLst>
            <a:ext uri="{FF2B5EF4-FFF2-40B4-BE49-F238E27FC236}">
              <a16:creationId xmlns:a16="http://schemas.microsoft.com/office/drawing/2014/main" id="{00000000-0008-0000-0700-0000D5000000}"/>
            </a:ext>
          </a:extLst>
        </xdr:cNvPr>
        <xdr:cNvSpPr>
          <a:spLocks noChangeAspect="1" noChangeArrowheads="1"/>
        </xdr:cNvSpPr>
      </xdr:nvSpPr>
      <xdr:spPr bwMode="auto">
        <a:xfrm>
          <a:off x="3657600" y="326907525"/>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42875"/>
    <xdr:sp macro="" textlink="">
      <xdr:nvSpPr>
        <xdr:cNvPr id="214" name="AutoShape 106" descr="Bandeira lagoa de dentro.jpg">
          <a:hlinkClick xmlns:r="http://schemas.openxmlformats.org/officeDocument/2006/relationships" r:id="rId162"/>
          <a:extLst>
            <a:ext uri="{FF2B5EF4-FFF2-40B4-BE49-F238E27FC236}">
              <a16:creationId xmlns:a16="http://schemas.microsoft.com/office/drawing/2014/main" id="{00000000-0008-0000-0700-0000D6000000}"/>
            </a:ext>
          </a:extLst>
        </xdr:cNvPr>
        <xdr:cNvSpPr>
          <a:spLocks noChangeAspect="1" noChangeArrowheads="1"/>
        </xdr:cNvSpPr>
      </xdr:nvSpPr>
      <xdr:spPr bwMode="auto">
        <a:xfrm>
          <a:off x="3657600" y="327088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14300"/>
    <xdr:sp macro="" textlink="">
      <xdr:nvSpPr>
        <xdr:cNvPr id="215" name="AutoShape 107" descr="Bandeira São Mamede.jpg">
          <a:hlinkClick xmlns:r="http://schemas.openxmlformats.org/officeDocument/2006/relationships" r:id="rId163"/>
          <a:extLst>
            <a:ext uri="{FF2B5EF4-FFF2-40B4-BE49-F238E27FC236}">
              <a16:creationId xmlns:a16="http://schemas.microsoft.com/office/drawing/2014/main" id="{00000000-0008-0000-0700-0000D7000000}"/>
            </a:ext>
          </a:extLst>
        </xdr:cNvPr>
        <xdr:cNvSpPr>
          <a:spLocks noChangeAspect="1" noChangeArrowheads="1"/>
        </xdr:cNvSpPr>
      </xdr:nvSpPr>
      <xdr:spPr bwMode="auto">
        <a:xfrm>
          <a:off x="3657600" y="327279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33350"/>
    <xdr:sp macro="" textlink="">
      <xdr:nvSpPr>
        <xdr:cNvPr id="216" name="AutoShape 108" descr="Bandeira de São José da Lagoa Tapada.jpg">
          <a:hlinkClick xmlns:r="http://schemas.openxmlformats.org/officeDocument/2006/relationships" r:id="rId164"/>
          <a:extLst>
            <a:ext uri="{FF2B5EF4-FFF2-40B4-BE49-F238E27FC236}">
              <a16:creationId xmlns:a16="http://schemas.microsoft.com/office/drawing/2014/main" id="{00000000-0008-0000-0700-0000D8000000}"/>
            </a:ext>
          </a:extLst>
        </xdr:cNvPr>
        <xdr:cNvSpPr>
          <a:spLocks noChangeAspect="1" noChangeArrowheads="1"/>
        </xdr:cNvSpPr>
      </xdr:nvSpPr>
      <xdr:spPr bwMode="auto">
        <a:xfrm>
          <a:off x="3657600" y="327469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23825"/>
    <xdr:sp macro="" textlink="">
      <xdr:nvSpPr>
        <xdr:cNvPr id="217" name="AutoShape 109" descr="Bandeira casserengue.PNG">
          <a:hlinkClick xmlns:r="http://schemas.openxmlformats.org/officeDocument/2006/relationships" r:id="rId165"/>
          <a:extLst>
            <a:ext uri="{FF2B5EF4-FFF2-40B4-BE49-F238E27FC236}">
              <a16:creationId xmlns:a16="http://schemas.microsoft.com/office/drawing/2014/main" id="{00000000-0008-0000-0700-0000D9000000}"/>
            </a:ext>
          </a:extLst>
        </xdr:cNvPr>
        <xdr:cNvSpPr>
          <a:spLocks noChangeAspect="1" noChangeArrowheads="1"/>
        </xdr:cNvSpPr>
      </xdr:nvSpPr>
      <xdr:spPr bwMode="auto">
        <a:xfrm>
          <a:off x="3657600" y="32766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415</xdr:row>
      <xdr:rowOff>0</xdr:rowOff>
    </xdr:from>
    <xdr:ext cx="190500" cy="123825"/>
    <xdr:sp macro="" textlink="">
      <xdr:nvSpPr>
        <xdr:cNvPr id="218" name="AutoShape 110" descr="Bandeira São Miguel de Taipu-PB.jpg">
          <a:hlinkClick xmlns:r="http://schemas.openxmlformats.org/officeDocument/2006/relationships" r:id="rId166"/>
          <a:extLst>
            <a:ext uri="{FF2B5EF4-FFF2-40B4-BE49-F238E27FC236}">
              <a16:creationId xmlns:a16="http://schemas.microsoft.com/office/drawing/2014/main" id="{00000000-0008-0000-0700-0000DA000000}"/>
            </a:ext>
          </a:extLst>
        </xdr:cNvPr>
        <xdr:cNvSpPr>
          <a:spLocks noChangeAspect="1" noChangeArrowheads="1"/>
        </xdr:cNvSpPr>
      </xdr:nvSpPr>
      <xdr:spPr bwMode="auto">
        <a:xfrm>
          <a:off x="3657600" y="32785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14300"/>
    <xdr:sp macro="" textlink="">
      <xdr:nvSpPr>
        <xdr:cNvPr id="219" name="AutoShape 111" descr="Bandeira de Belém do Brejo do Cruz, Paraíba, Brasil.png">
          <a:hlinkClick xmlns:r="http://schemas.openxmlformats.org/officeDocument/2006/relationships" r:id="rId167"/>
          <a:extLst>
            <a:ext uri="{FF2B5EF4-FFF2-40B4-BE49-F238E27FC236}">
              <a16:creationId xmlns:a16="http://schemas.microsoft.com/office/drawing/2014/main" id="{00000000-0008-0000-0700-0000DB000000}"/>
            </a:ext>
          </a:extLst>
        </xdr:cNvPr>
        <xdr:cNvSpPr>
          <a:spLocks noChangeAspect="1" noChangeArrowheads="1"/>
        </xdr:cNvSpPr>
      </xdr:nvSpPr>
      <xdr:spPr bwMode="auto">
        <a:xfrm>
          <a:off x="3657600" y="32804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52400"/>
    <xdr:sp macro="" textlink="">
      <xdr:nvSpPr>
        <xdr:cNvPr id="220" name="AutoShape 112" descr="Brasão Nazarezinho.jpg">
          <a:hlinkClick xmlns:r="http://schemas.openxmlformats.org/officeDocument/2006/relationships" r:id="rId168"/>
          <a:extLst>
            <a:ext uri="{FF2B5EF4-FFF2-40B4-BE49-F238E27FC236}">
              <a16:creationId xmlns:a16="http://schemas.microsoft.com/office/drawing/2014/main" id="{00000000-0008-0000-0700-0000DC000000}"/>
            </a:ext>
          </a:extLst>
        </xdr:cNvPr>
        <xdr:cNvSpPr>
          <a:spLocks noChangeAspect="1" noChangeArrowheads="1"/>
        </xdr:cNvSpPr>
      </xdr:nvSpPr>
      <xdr:spPr bwMode="auto">
        <a:xfrm>
          <a:off x="3657600" y="3282315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433</xdr:row>
      <xdr:rowOff>0</xdr:rowOff>
    </xdr:from>
    <xdr:ext cx="190500" cy="161925"/>
    <xdr:sp macro="" textlink="">
      <xdr:nvSpPr>
        <xdr:cNvPr id="221" name="AutoShape 113" descr="Bandeira Livramento-PB.jpg">
          <a:hlinkClick xmlns:r="http://schemas.openxmlformats.org/officeDocument/2006/relationships" r:id="rId169"/>
          <a:extLst>
            <a:ext uri="{FF2B5EF4-FFF2-40B4-BE49-F238E27FC236}">
              <a16:creationId xmlns:a16="http://schemas.microsoft.com/office/drawing/2014/main" id="{00000000-0008-0000-0700-0000DD000000}"/>
            </a:ext>
          </a:extLst>
        </xdr:cNvPr>
        <xdr:cNvSpPr>
          <a:spLocks noChangeAspect="1" noChangeArrowheads="1"/>
        </xdr:cNvSpPr>
      </xdr:nvSpPr>
      <xdr:spPr bwMode="auto">
        <a:xfrm>
          <a:off x="3657600" y="328422000"/>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402</xdr:row>
      <xdr:rowOff>0</xdr:rowOff>
    </xdr:from>
    <xdr:ext cx="190500" cy="133350"/>
    <xdr:sp macro="" textlink="">
      <xdr:nvSpPr>
        <xdr:cNvPr id="222" name="AutoShape 114" descr="Bandeira cacimbas.png">
          <a:hlinkClick xmlns:r="http://schemas.openxmlformats.org/officeDocument/2006/relationships" r:id="rId170"/>
          <a:extLst>
            <a:ext uri="{FF2B5EF4-FFF2-40B4-BE49-F238E27FC236}">
              <a16:creationId xmlns:a16="http://schemas.microsoft.com/office/drawing/2014/main" id="{00000000-0008-0000-0700-0000DE000000}"/>
            </a:ext>
          </a:extLst>
        </xdr:cNvPr>
        <xdr:cNvSpPr>
          <a:spLocks noChangeAspect="1" noChangeArrowheads="1"/>
        </xdr:cNvSpPr>
      </xdr:nvSpPr>
      <xdr:spPr bwMode="auto">
        <a:xfrm>
          <a:off x="3657600" y="32861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473</xdr:row>
      <xdr:rowOff>0</xdr:rowOff>
    </xdr:from>
    <xdr:ext cx="190500" cy="200025"/>
    <xdr:sp macro="" textlink="">
      <xdr:nvSpPr>
        <xdr:cNvPr id="223" name="AutoShape 115" descr="Brasao junco do serido.png">
          <a:hlinkClick xmlns:r="http://schemas.openxmlformats.org/officeDocument/2006/relationships" r:id="rId171"/>
          <a:extLst>
            <a:ext uri="{FF2B5EF4-FFF2-40B4-BE49-F238E27FC236}">
              <a16:creationId xmlns:a16="http://schemas.microsoft.com/office/drawing/2014/main" id="{00000000-0008-0000-0700-0000DF000000}"/>
            </a:ext>
          </a:extLst>
        </xdr:cNvPr>
        <xdr:cNvSpPr>
          <a:spLocks noChangeAspect="1" noChangeArrowheads="1"/>
        </xdr:cNvSpPr>
      </xdr:nvSpPr>
      <xdr:spPr bwMode="auto">
        <a:xfrm>
          <a:off x="3657600" y="328803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224" name="AutoShape 116" descr="Bandeira Caiçara-PB.jpg">
          <a:hlinkClick xmlns:r="http://schemas.openxmlformats.org/officeDocument/2006/relationships" r:id="rId172"/>
          <a:extLst>
            <a:ext uri="{FF2B5EF4-FFF2-40B4-BE49-F238E27FC236}">
              <a16:creationId xmlns:a16="http://schemas.microsoft.com/office/drawing/2014/main" id="{00000000-0008-0000-0700-0000E0000000}"/>
            </a:ext>
          </a:extLst>
        </xdr:cNvPr>
        <xdr:cNvSpPr>
          <a:spLocks noChangeAspect="1" noChangeArrowheads="1"/>
        </xdr:cNvSpPr>
      </xdr:nvSpPr>
      <xdr:spPr bwMode="auto">
        <a:xfrm>
          <a:off x="3657600" y="32899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33350"/>
    <xdr:sp macro="" textlink="">
      <xdr:nvSpPr>
        <xdr:cNvPr id="225" name="AutoShape 117" descr="Bandeira boa vista.PNG">
          <a:hlinkClick xmlns:r="http://schemas.openxmlformats.org/officeDocument/2006/relationships" r:id="rId173"/>
          <a:extLst>
            <a:ext uri="{FF2B5EF4-FFF2-40B4-BE49-F238E27FC236}">
              <a16:creationId xmlns:a16="http://schemas.microsoft.com/office/drawing/2014/main" id="{00000000-0008-0000-0700-0000E1000000}"/>
            </a:ext>
          </a:extLst>
        </xdr:cNvPr>
        <xdr:cNvSpPr>
          <a:spLocks noChangeAspect="1" noChangeArrowheads="1"/>
        </xdr:cNvSpPr>
      </xdr:nvSpPr>
      <xdr:spPr bwMode="auto">
        <a:xfrm>
          <a:off x="3657600" y="32918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382</xdr:row>
      <xdr:rowOff>0</xdr:rowOff>
    </xdr:from>
    <xdr:ext cx="190500" cy="133350"/>
    <xdr:sp macro="" textlink="">
      <xdr:nvSpPr>
        <xdr:cNvPr id="226" name="AutoShape 118" descr="Bandeira Areial.jpg">
          <a:hlinkClick xmlns:r="http://schemas.openxmlformats.org/officeDocument/2006/relationships" r:id="rId174"/>
          <a:extLst>
            <a:ext uri="{FF2B5EF4-FFF2-40B4-BE49-F238E27FC236}">
              <a16:creationId xmlns:a16="http://schemas.microsoft.com/office/drawing/2014/main" id="{00000000-0008-0000-0700-0000E2000000}"/>
            </a:ext>
          </a:extLst>
        </xdr:cNvPr>
        <xdr:cNvSpPr>
          <a:spLocks noChangeAspect="1" noChangeArrowheads="1"/>
        </xdr:cNvSpPr>
      </xdr:nvSpPr>
      <xdr:spPr bwMode="auto">
        <a:xfrm>
          <a:off x="3657600" y="32937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441</xdr:row>
      <xdr:rowOff>0</xdr:rowOff>
    </xdr:from>
    <xdr:ext cx="190500" cy="104775"/>
    <xdr:sp macro="" textlink="">
      <xdr:nvSpPr>
        <xdr:cNvPr id="227" name="AutoShape 119" descr="Bandeira Serra Redonda-PB.jpg">
          <a:hlinkClick xmlns:r="http://schemas.openxmlformats.org/officeDocument/2006/relationships" r:id="rId175"/>
          <a:extLst>
            <a:ext uri="{FF2B5EF4-FFF2-40B4-BE49-F238E27FC236}">
              <a16:creationId xmlns:a16="http://schemas.microsoft.com/office/drawing/2014/main" id="{00000000-0008-0000-0700-0000E3000000}"/>
            </a:ext>
          </a:extLst>
        </xdr:cNvPr>
        <xdr:cNvSpPr>
          <a:spLocks noChangeAspect="1" noChangeArrowheads="1"/>
        </xdr:cNvSpPr>
      </xdr:nvSpPr>
      <xdr:spPr bwMode="auto">
        <a:xfrm>
          <a:off x="3657600" y="329565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497</xdr:row>
      <xdr:rowOff>0</xdr:rowOff>
    </xdr:from>
    <xdr:ext cx="190500" cy="161925"/>
    <xdr:sp macro="" textlink="">
      <xdr:nvSpPr>
        <xdr:cNvPr id="228" name="AutoShape 120" descr="Bandeirasa.jpg">
          <a:hlinkClick xmlns:r="http://schemas.openxmlformats.org/officeDocument/2006/relationships" r:id="rId176"/>
          <a:extLst>
            <a:ext uri="{FF2B5EF4-FFF2-40B4-BE49-F238E27FC236}">
              <a16:creationId xmlns:a16="http://schemas.microsoft.com/office/drawing/2014/main" id="{00000000-0008-0000-0700-0000E4000000}"/>
            </a:ext>
          </a:extLst>
        </xdr:cNvPr>
        <xdr:cNvSpPr>
          <a:spLocks noChangeAspect="1" noChangeArrowheads="1"/>
        </xdr:cNvSpPr>
      </xdr:nvSpPr>
      <xdr:spPr bwMode="auto">
        <a:xfrm>
          <a:off x="3657600" y="329755500"/>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14300"/>
    <xdr:sp macro="" textlink="">
      <xdr:nvSpPr>
        <xdr:cNvPr id="229" name="AutoShape 121" descr="Bandeira Cuitegi.jpg">
          <a:hlinkClick xmlns:r="http://schemas.openxmlformats.org/officeDocument/2006/relationships" r:id="rId177"/>
          <a:extLst>
            <a:ext uri="{FF2B5EF4-FFF2-40B4-BE49-F238E27FC236}">
              <a16:creationId xmlns:a16="http://schemas.microsoft.com/office/drawing/2014/main" id="{00000000-0008-0000-0700-0000E5000000}"/>
            </a:ext>
          </a:extLst>
        </xdr:cNvPr>
        <xdr:cNvSpPr>
          <a:spLocks noChangeAspect="1" noChangeArrowheads="1"/>
        </xdr:cNvSpPr>
      </xdr:nvSpPr>
      <xdr:spPr bwMode="auto">
        <a:xfrm>
          <a:off x="3657600" y="32994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23825"/>
    <xdr:sp macro="" textlink="">
      <xdr:nvSpPr>
        <xdr:cNvPr id="230" name="AutoShape 122" descr="Flag of None.svg">
          <a:hlinkClick xmlns:r="http://schemas.openxmlformats.org/officeDocument/2006/relationships" r:id="rId27"/>
          <a:extLst>
            <a:ext uri="{FF2B5EF4-FFF2-40B4-BE49-F238E27FC236}">
              <a16:creationId xmlns:a16="http://schemas.microsoft.com/office/drawing/2014/main" id="{00000000-0008-0000-0700-0000E6000000}"/>
            </a:ext>
          </a:extLst>
        </xdr:cNvPr>
        <xdr:cNvSpPr>
          <a:spLocks noChangeAspect="1" noChangeArrowheads="1"/>
        </xdr:cNvSpPr>
      </xdr:nvSpPr>
      <xdr:spPr bwMode="auto">
        <a:xfrm>
          <a:off x="3657600" y="33013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324</xdr:row>
      <xdr:rowOff>0</xdr:rowOff>
    </xdr:from>
    <xdr:ext cx="190500" cy="123825"/>
    <xdr:sp macro="" textlink="">
      <xdr:nvSpPr>
        <xdr:cNvPr id="231" name="AutoShape 123" descr="Flag of Marizópolis.svg">
          <a:hlinkClick xmlns:r="http://schemas.openxmlformats.org/officeDocument/2006/relationships" r:id="rId178"/>
          <a:extLst>
            <a:ext uri="{FF2B5EF4-FFF2-40B4-BE49-F238E27FC236}">
              <a16:creationId xmlns:a16="http://schemas.microsoft.com/office/drawing/2014/main" id="{00000000-0008-0000-0700-0000E7000000}"/>
            </a:ext>
          </a:extLst>
        </xdr:cNvPr>
        <xdr:cNvSpPr>
          <a:spLocks noChangeAspect="1" noChangeArrowheads="1"/>
        </xdr:cNvSpPr>
      </xdr:nvSpPr>
      <xdr:spPr bwMode="auto">
        <a:xfrm>
          <a:off x="3657600" y="33032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406</xdr:row>
      <xdr:rowOff>0</xdr:rowOff>
    </xdr:from>
    <xdr:ext cx="190500" cy="114300"/>
    <xdr:sp macro="" textlink="">
      <xdr:nvSpPr>
        <xdr:cNvPr id="232" name="AutoShape 124" descr="Bandeira matureia.jpg">
          <a:hlinkClick xmlns:r="http://schemas.openxmlformats.org/officeDocument/2006/relationships" r:id="rId179"/>
          <a:extLst>
            <a:ext uri="{FF2B5EF4-FFF2-40B4-BE49-F238E27FC236}">
              <a16:creationId xmlns:a16="http://schemas.microsoft.com/office/drawing/2014/main" id="{00000000-0008-0000-0700-0000E8000000}"/>
            </a:ext>
          </a:extLst>
        </xdr:cNvPr>
        <xdr:cNvSpPr>
          <a:spLocks noChangeAspect="1" noChangeArrowheads="1"/>
        </xdr:cNvSpPr>
      </xdr:nvSpPr>
      <xdr:spPr bwMode="auto">
        <a:xfrm>
          <a:off x="3657600" y="330517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04775"/>
    <xdr:sp macro="" textlink="">
      <xdr:nvSpPr>
        <xdr:cNvPr id="233" name="AutoShape 125" descr="Bandeiradecapim.png">
          <a:hlinkClick xmlns:r="http://schemas.openxmlformats.org/officeDocument/2006/relationships" r:id="rId180"/>
          <a:extLst>
            <a:ext uri="{FF2B5EF4-FFF2-40B4-BE49-F238E27FC236}">
              <a16:creationId xmlns:a16="http://schemas.microsoft.com/office/drawing/2014/main" id="{00000000-0008-0000-0700-0000E9000000}"/>
            </a:ext>
          </a:extLst>
        </xdr:cNvPr>
        <xdr:cNvSpPr>
          <a:spLocks noChangeAspect="1" noChangeArrowheads="1"/>
        </xdr:cNvSpPr>
      </xdr:nvSpPr>
      <xdr:spPr bwMode="auto">
        <a:xfrm>
          <a:off x="3657600" y="330708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234" name="AutoShape 126" descr="Flag of None.svg">
          <a:hlinkClick xmlns:r="http://schemas.openxmlformats.org/officeDocument/2006/relationships" r:id="rId27"/>
          <a:extLst>
            <a:ext uri="{FF2B5EF4-FFF2-40B4-BE49-F238E27FC236}">
              <a16:creationId xmlns:a16="http://schemas.microsoft.com/office/drawing/2014/main" id="{00000000-0008-0000-0700-0000EA000000}"/>
            </a:ext>
          </a:extLst>
        </xdr:cNvPr>
        <xdr:cNvSpPr>
          <a:spLocks noChangeAspect="1" noChangeArrowheads="1"/>
        </xdr:cNvSpPr>
      </xdr:nvSpPr>
      <xdr:spPr bwMode="auto">
        <a:xfrm>
          <a:off x="3657600" y="330898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369</xdr:row>
      <xdr:rowOff>0</xdr:rowOff>
    </xdr:from>
    <xdr:ext cx="190500" cy="123825"/>
    <xdr:sp macro="" textlink="">
      <xdr:nvSpPr>
        <xdr:cNvPr id="235" name="AutoShape 127" descr="Bandeira piloes.png">
          <a:hlinkClick xmlns:r="http://schemas.openxmlformats.org/officeDocument/2006/relationships" r:id="rId181"/>
          <a:extLst>
            <a:ext uri="{FF2B5EF4-FFF2-40B4-BE49-F238E27FC236}">
              <a16:creationId xmlns:a16="http://schemas.microsoft.com/office/drawing/2014/main" id="{00000000-0008-0000-0700-0000EB000000}"/>
            </a:ext>
          </a:extLst>
        </xdr:cNvPr>
        <xdr:cNvSpPr>
          <a:spLocks noChangeAspect="1" noChangeArrowheads="1"/>
        </xdr:cNvSpPr>
      </xdr:nvSpPr>
      <xdr:spPr bwMode="auto">
        <a:xfrm>
          <a:off x="3657600" y="33108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236" name="AutoShape 128" descr="Bandeira santa cecilia.png">
          <a:hlinkClick xmlns:r="http://schemas.openxmlformats.org/officeDocument/2006/relationships" r:id="rId182"/>
          <a:extLst>
            <a:ext uri="{FF2B5EF4-FFF2-40B4-BE49-F238E27FC236}">
              <a16:creationId xmlns:a16="http://schemas.microsoft.com/office/drawing/2014/main" id="{00000000-0008-0000-0700-0000EC000000}"/>
            </a:ext>
          </a:extLst>
        </xdr:cNvPr>
        <xdr:cNvSpPr>
          <a:spLocks noChangeAspect="1" noChangeArrowheads="1"/>
        </xdr:cNvSpPr>
      </xdr:nvSpPr>
      <xdr:spPr bwMode="auto">
        <a:xfrm>
          <a:off x="3657600" y="33127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477</xdr:row>
      <xdr:rowOff>0</xdr:rowOff>
    </xdr:from>
    <xdr:ext cx="190500" cy="123825"/>
    <xdr:sp macro="" textlink="">
      <xdr:nvSpPr>
        <xdr:cNvPr id="237" name="AutoShape 129" descr="Bandeira diamante.png">
          <a:hlinkClick xmlns:r="http://schemas.openxmlformats.org/officeDocument/2006/relationships" r:id="rId183"/>
          <a:extLst>
            <a:ext uri="{FF2B5EF4-FFF2-40B4-BE49-F238E27FC236}">
              <a16:creationId xmlns:a16="http://schemas.microsoft.com/office/drawing/2014/main" id="{00000000-0008-0000-0700-0000ED000000}"/>
            </a:ext>
          </a:extLst>
        </xdr:cNvPr>
        <xdr:cNvSpPr>
          <a:spLocks noChangeAspect="1" noChangeArrowheads="1"/>
        </xdr:cNvSpPr>
      </xdr:nvSpPr>
      <xdr:spPr bwMode="auto">
        <a:xfrm>
          <a:off x="3657600" y="33147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66675"/>
    <xdr:sp macro="" textlink="">
      <xdr:nvSpPr>
        <xdr:cNvPr id="238" name="AutoShape 130" descr="Bandeira Brejo dos Santos (PB).jpg">
          <a:hlinkClick xmlns:r="http://schemas.openxmlformats.org/officeDocument/2006/relationships" r:id="rId184"/>
          <a:extLst>
            <a:ext uri="{FF2B5EF4-FFF2-40B4-BE49-F238E27FC236}">
              <a16:creationId xmlns:a16="http://schemas.microsoft.com/office/drawing/2014/main" id="{00000000-0008-0000-0700-0000EE000000}"/>
            </a:ext>
          </a:extLst>
        </xdr:cNvPr>
        <xdr:cNvSpPr>
          <a:spLocks noChangeAspect="1" noChangeArrowheads="1"/>
        </xdr:cNvSpPr>
      </xdr:nvSpPr>
      <xdr:spPr bwMode="auto">
        <a:xfrm>
          <a:off x="3657600" y="331660500"/>
          <a:ext cx="190500" cy="666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394</xdr:row>
      <xdr:rowOff>0</xdr:rowOff>
    </xdr:from>
    <xdr:ext cx="190500" cy="152400"/>
    <xdr:sp macro="" textlink="">
      <xdr:nvSpPr>
        <xdr:cNvPr id="239" name="AutoShape 131" descr="Bandeira Olho d'Água (PB).jpg">
          <a:hlinkClick xmlns:r="http://schemas.openxmlformats.org/officeDocument/2006/relationships" r:id="rId185"/>
          <a:extLst>
            <a:ext uri="{FF2B5EF4-FFF2-40B4-BE49-F238E27FC236}">
              <a16:creationId xmlns:a16="http://schemas.microsoft.com/office/drawing/2014/main" id="{00000000-0008-0000-0700-0000EF000000}"/>
            </a:ext>
          </a:extLst>
        </xdr:cNvPr>
        <xdr:cNvSpPr>
          <a:spLocks noChangeAspect="1" noChangeArrowheads="1"/>
        </xdr:cNvSpPr>
      </xdr:nvSpPr>
      <xdr:spPr bwMode="auto">
        <a:xfrm>
          <a:off x="3657600" y="331851000"/>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500</xdr:row>
      <xdr:rowOff>0</xdr:rowOff>
    </xdr:from>
    <xdr:ext cx="190500" cy="123825"/>
    <xdr:sp macro="" textlink="">
      <xdr:nvSpPr>
        <xdr:cNvPr id="240" name="AutoShape 132" descr="Flag of None.svg">
          <a:hlinkClick xmlns:r="http://schemas.openxmlformats.org/officeDocument/2006/relationships" r:id="rId27"/>
          <a:extLst>
            <a:ext uri="{FF2B5EF4-FFF2-40B4-BE49-F238E27FC236}">
              <a16:creationId xmlns:a16="http://schemas.microsoft.com/office/drawing/2014/main" id="{00000000-0008-0000-0700-0000F0000000}"/>
            </a:ext>
          </a:extLst>
        </xdr:cNvPr>
        <xdr:cNvSpPr>
          <a:spLocks noChangeAspect="1" noChangeArrowheads="1"/>
        </xdr:cNvSpPr>
      </xdr:nvSpPr>
      <xdr:spPr bwMode="auto">
        <a:xfrm>
          <a:off x="3657600" y="33204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387</xdr:row>
      <xdr:rowOff>0</xdr:rowOff>
    </xdr:from>
    <xdr:ext cx="190500" cy="133350"/>
    <xdr:sp macro="" textlink="">
      <xdr:nvSpPr>
        <xdr:cNvPr id="241" name="AutoShape 133" descr="Bandeira Cuité de Mamanguape-PB.jpg">
          <a:hlinkClick xmlns:r="http://schemas.openxmlformats.org/officeDocument/2006/relationships" r:id="rId186"/>
          <a:extLst>
            <a:ext uri="{FF2B5EF4-FFF2-40B4-BE49-F238E27FC236}">
              <a16:creationId xmlns:a16="http://schemas.microsoft.com/office/drawing/2014/main" id="{00000000-0008-0000-0700-0000F1000000}"/>
            </a:ext>
          </a:extLst>
        </xdr:cNvPr>
        <xdr:cNvSpPr>
          <a:spLocks noChangeAspect="1" noChangeArrowheads="1"/>
        </xdr:cNvSpPr>
      </xdr:nvSpPr>
      <xdr:spPr bwMode="auto">
        <a:xfrm>
          <a:off x="3657600" y="33223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395</xdr:row>
      <xdr:rowOff>0</xdr:rowOff>
    </xdr:from>
    <xdr:ext cx="190500" cy="133350"/>
    <xdr:sp macro="" textlink="">
      <xdr:nvSpPr>
        <xdr:cNvPr id="242" name="AutoShape 134" descr="Bandeira Pedro Régis-PB.jpg">
          <a:hlinkClick xmlns:r="http://schemas.openxmlformats.org/officeDocument/2006/relationships" r:id="rId187"/>
          <a:extLst>
            <a:ext uri="{FF2B5EF4-FFF2-40B4-BE49-F238E27FC236}">
              <a16:creationId xmlns:a16="http://schemas.microsoft.com/office/drawing/2014/main" id="{00000000-0008-0000-0700-0000F2000000}"/>
            </a:ext>
          </a:extLst>
        </xdr:cNvPr>
        <xdr:cNvSpPr>
          <a:spLocks noChangeAspect="1" noChangeArrowheads="1"/>
        </xdr:cNvSpPr>
      </xdr:nvSpPr>
      <xdr:spPr bwMode="auto">
        <a:xfrm>
          <a:off x="3657600" y="33242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334</xdr:row>
      <xdr:rowOff>0</xdr:rowOff>
    </xdr:from>
    <xdr:ext cx="190500" cy="123825"/>
    <xdr:sp macro="" textlink="">
      <xdr:nvSpPr>
        <xdr:cNvPr id="243" name="AutoShape 135" descr="Bandeira igaracy.jpg">
          <a:hlinkClick xmlns:r="http://schemas.openxmlformats.org/officeDocument/2006/relationships" r:id="rId188"/>
          <a:extLst>
            <a:ext uri="{FF2B5EF4-FFF2-40B4-BE49-F238E27FC236}">
              <a16:creationId xmlns:a16="http://schemas.microsoft.com/office/drawing/2014/main" id="{00000000-0008-0000-0700-0000F3000000}"/>
            </a:ext>
          </a:extLst>
        </xdr:cNvPr>
        <xdr:cNvSpPr>
          <a:spLocks noChangeAspect="1" noChangeArrowheads="1"/>
        </xdr:cNvSpPr>
      </xdr:nvSpPr>
      <xdr:spPr bwMode="auto">
        <a:xfrm>
          <a:off x="3657600" y="33261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420</xdr:row>
      <xdr:rowOff>0</xdr:rowOff>
    </xdr:from>
    <xdr:ext cx="190500" cy="123825"/>
    <xdr:sp macro="" textlink="">
      <xdr:nvSpPr>
        <xdr:cNvPr id="244" name="AutoShape 136" descr="Bandeira de Serraria PB.jpg">
          <a:hlinkClick xmlns:r="http://schemas.openxmlformats.org/officeDocument/2006/relationships" r:id="rId189"/>
          <a:extLst>
            <a:ext uri="{FF2B5EF4-FFF2-40B4-BE49-F238E27FC236}">
              <a16:creationId xmlns:a16="http://schemas.microsoft.com/office/drawing/2014/main" id="{00000000-0008-0000-0700-0000F4000000}"/>
            </a:ext>
          </a:extLst>
        </xdr:cNvPr>
        <xdr:cNvSpPr>
          <a:spLocks noChangeAspect="1" noChangeArrowheads="1"/>
        </xdr:cNvSpPr>
      </xdr:nvSpPr>
      <xdr:spPr bwMode="auto">
        <a:xfrm>
          <a:off x="3657600" y="33280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291</xdr:row>
      <xdr:rowOff>0</xdr:rowOff>
    </xdr:from>
    <xdr:ext cx="190500" cy="123825"/>
    <xdr:sp macro="" textlink="">
      <xdr:nvSpPr>
        <xdr:cNvPr id="245" name="AutoShape 137" descr="Flag of None.svg">
          <a:hlinkClick xmlns:r="http://schemas.openxmlformats.org/officeDocument/2006/relationships" r:id="rId27"/>
          <a:extLst>
            <a:ext uri="{FF2B5EF4-FFF2-40B4-BE49-F238E27FC236}">
              <a16:creationId xmlns:a16="http://schemas.microsoft.com/office/drawing/2014/main" id="{00000000-0008-0000-0700-0000F5000000}"/>
            </a:ext>
          </a:extLst>
        </xdr:cNvPr>
        <xdr:cNvSpPr>
          <a:spLocks noChangeAspect="1" noChangeArrowheads="1"/>
        </xdr:cNvSpPr>
      </xdr:nvSpPr>
      <xdr:spPr bwMode="auto">
        <a:xfrm>
          <a:off x="3657600" y="33299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246" name="AutoShape 138" descr="BANDEIRA CAJA.jpg">
          <a:hlinkClick xmlns:r="http://schemas.openxmlformats.org/officeDocument/2006/relationships" r:id="rId190"/>
          <a:extLst>
            <a:ext uri="{FF2B5EF4-FFF2-40B4-BE49-F238E27FC236}">
              <a16:creationId xmlns:a16="http://schemas.microsoft.com/office/drawing/2014/main" id="{00000000-0008-0000-0700-0000F6000000}"/>
            </a:ext>
          </a:extLst>
        </xdr:cNvPr>
        <xdr:cNvSpPr>
          <a:spLocks noChangeAspect="1" noChangeArrowheads="1"/>
        </xdr:cNvSpPr>
      </xdr:nvSpPr>
      <xdr:spPr bwMode="auto">
        <a:xfrm>
          <a:off x="3657600" y="33318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521</xdr:row>
      <xdr:rowOff>0</xdr:rowOff>
    </xdr:from>
    <xdr:ext cx="190500" cy="123825"/>
    <xdr:sp macro="" textlink="">
      <xdr:nvSpPr>
        <xdr:cNvPr id="247" name="AutoShape 139" descr="Bandeira de camalaú.jpg">
          <a:hlinkClick xmlns:r="http://schemas.openxmlformats.org/officeDocument/2006/relationships" r:id="rId191"/>
          <a:extLst>
            <a:ext uri="{FF2B5EF4-FFF2-40B4-BE49-F238E27FC236}">
              <a16:creationId xmlns:a16="http://schemas.microsoft.com/office/drawing/2014/main" id="{00000000-0008-0000-0700-0000F7000000}"/>
            </a:ext>
          </a:extLst>
        </xdr:cNvPr>
        <xdr:cNvSpPr>
          <a:spLocks noChangeAspect="1" noChangeArrowheads="1"/>
        </xdr:cNvSpPr>
      </xdr:nvSpPr>
      <xdr:spPr bwMode="auto">
        <a:xfrm>
          <a:off x="3657600" y="33337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462</xdr:row>
      <xdr:rowOff>0</xdr:rowOff>
    </xdr:from>
    <xdr:ext cx="190500" cy="200025"/>
    <xdr:sp macro="" textlink="">
      <xdr:nvSpPr>
        <xdr:cNvPr id="248" name="AutoShape 140" descr="Brasao sao jose dos ramos.PNG">
          <a:hlinkClick xmlns:r="http://schemas.openxmlformats.org/officeDocument/2006/relationships" r:id="rId192"/>
          <a:extLst>
            <a:ext uri="{FF2B5EF4-FFF2-40B4-BE49-F238E27FC236}">
              <a16:creationId xmlns:a16="http://schemas.microsoft.com/office/drawing/2014/main" id="{00000000-0008-0000-0700-0000F8000000}"/>
            </a:ext>
          </a:extLst>
        </xdr:cNvPr>
        <xdr:cNvSpPr>
          <a:spLocks noChangeAspect="1" noChangeArrowheads="1"/>
        </xdr:cNvSpPr>
      </xdr:nvSpPr>
      <xdr:spPr bwMode="auto">
        <a:xfrm>
          <a:off x="3657600" y="3335655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9525</xdr:rowOff>
    </xdr:from>
    <xdr:ext cx="190500" cy="142875"/>
    <xdr:sp macro="" textlink="">
      <xdr:nvSpPr>
        <xdr:cNvPr id="249" name="AutoShape 141" descr="Bandeira Nova Olinda.svg">
          <a:hlinkClick xmlns:r="http://schemas.openxmlformats.org/officeDocument/2006/relationships" r:id="rId193"/>
          <a:extLst>
            <a:ext uri="{FF2B5EF4-FFF2-40B4-BE49-F238E27FC236}">
              <a16:creationId xmlns:a16="http://schemas.microsoft.com/office/drawing/2014/main" id="{00000000-0008-0000-0700-0000F9000000}"/>
            </a:ext>
          </a:extLst>
        </xdr:cNvPr>
        <xdr:cNvSpPr>
          <a:spLocks noChangeAspect="1" noChangeArrowheads="1"/>
        </xdr:cNvSpPr>
      </xdr:nvSpPr>
      <xdr:spPr bwMode="auto">
        <a:xfrm>
          <a:off x="3657600" y="333765525"/>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437</xdr:row>
      <xdr:rowOff>0</xdr:rowOff>
    </xdr:from>
    <xdr:ext cx="190500" cy="123825"/>
    <xdr:sp macro="" textlink="">
      <xdr:nvSpPr>
        <xdr:cNvPr id="250" name="AutoShape 142" descr="Flag of None.svg">
          <a:hlinkClick xmlns:r="http://schemas.openxmlformats.org/officeDocument/2006/relationships" r:id="rId27"/>
          <a:extLst>
            <a:ext uri="{FF2B5EF4-FFF2-40B4-BE49-F238E27FC236}">
              <a16:creationId xmlns:a16="http://schemas.microsoft.com/office/drawing/2014/main" id="{00000000-0008-0000-0700-0000FA000000}"/>
            </a:ext>
          </a:extLst>
        </xdr:cNvPr>
        <xdr:cNvSpPr>
          <a:spLocks noChangeAspect="1" noChangeArrowheads="1"/>
        </xdr:cNvSpPr>
      </xdr:nvSpPr>
      <xdr:spPr bwMode="auto">
        <a:xfrm>
          <a:off x="3657600" y="33394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251" name="AutoShape 143" descr="Bandeira de Santa Helena PB.jpg">
          <a:hlinkClick xmlns:r="http://schemas.openxmlformats.org/officeDocument/2006/relationships" r:id="rId194"/>
          <a:extLst>
            <a:ext uri="{FF2B5EF4-FFF2-40B4-BE49-F238E27FC236}">
              <a16:creationId xmlns:a16="http://schemas.microsoft.com/office/drawing/2014/main" id="{00000000-0008-0000-0700-0000FB000000}"/>
            </a:ext>
          </a:extLst>
        </xdr:cNvPr>
        <xdr:cNvSpPr>
          <a:spLocks noChangeAspect="1" noChangeArrowheads="1"/>
        </xdr:cNvSpPr>
      </xdr:nvSpPr>
      <xdr:spPr bwMode="auto">
        <a:xfrm>
          <a:off x="3657600" y="33413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252" name="AutoShape 144" descr="Bandeira do município de Malta.svg">
          <a:hlinkClick xmlns:r="http://schemas.openxmlformats.org/officeDocument/2006/relationships" r:id="rId195"/>
          <a:extLst>
            <a:ext uri="{FF2B5EF4-FFF2-40B4-BE49-F238E27FC236}">
              <a16:creationId xmlns:a16="http://schemas.microsoft.com/office/drawing/2014/main" id="{00000000-0008-0000-0700-0000FC000000}"/>
            </a:ext>
          </a:extLst>
        </xdr:cNvPr>
        <xdr:cNvSpPr>
          <a:spLocks noChangeAspect="1" noChangeArrowheads="1"/>
        </xdr:cNvSpPr>
      </xdr:nvSpPr>
      <xdr:spPr bwMode="auto">
        <a:xfrm>
          <a:off x="3657600" y="334327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33350"/>
    <xdr:sp macro="" textlink="">
      <xdr:nvSpPr>
        <xdr:cNvPr id="253" name="AutoShape 145" descr="Bandeira de Montadas-PB.jpg">
          <a:hlinkClick xmlns:r="http://schemas.openxmlformats.org/officeDocument/2006/relationships" r:id="rId196"/>
          <a:extLst>
            <a:ext uri="{FF2B5EF4-FFF2-40B4-BE49-F238E27FC236}">
              <a16:creationId xmlns:a16="http://schemas.microsoft.com/office/drawing/2014/main" id="{00000000-0008-0000-0700-0000FD000000}"/>
            </a:ext>
          </a:extLst>
        </xdr:cNvPr>
        <xdr:cNvSpPr>
          <a:spLocks noChangeAspect="1" noChangeArrowheads="1"/>
        </xdr:cNvSpPr>
      </xdr:nvSpPr>
      <xdr:spPr bwMode="auto">
        <a:xfrm>
          <a:off x="3657600" y="334518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381</xdr:row>
      <xdr:rowOff>0</xdr:rowOff>
    </xdr:from>
    <xdr:ext cx="190500" cy="133350"/>
    <xdr:sp macro="" textlink="">
      <xdr:nvSpPr>
        <xdr:cNvPr id="254" name="AutoShape 146" descr="Bandeira cabaceiras.jpg">
          <a:hlinkClick xmlns:r="http://schemas.openxmlformats.org/officeDocument/2006/relationships" r:id="rId197"/>
          <a:extLst>
            <a:ext uri="{FF2B5EF4-FFF2-40B4-BE49-F238E27FC236}">
              <a16:creationId xmlns:a16="http://schemas.microsoft.com/office/drawing/2014/main" id="{00000000-0008-0000-0700-0000FE000000}"/>
            </a:ext>
          </a:extLst>
        </xdr:cNvPr>
        <xdr:cNvSpPr>
          <a:spLocks noChangeAspect="1" noChangeArrowheads="1"/>
        </xdr:cNvSpPr>
      </xdr:nvSpPr>
      <xdr:spPr bwMode="auto">
        <a:xfrm>
          <a:off x="3657600" y="334708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460</xdr:row>
      <xdr:rowOff>0</xdr:rowOff>
    </xdr:from>
    <xdr:ext cx="190500" cy="123825"/>
    <xdr:sp macro="" textlink="">
      <xdr:nvSpPr>
        <xdr:cNvPr id="255" name="AutoShape 147" descr="Bandeira Aguiar.jpg">
          <a:hlinkClick xmlns:r="http://schemas.openxmlformats.org/officeDocument/2006/relationships" r:id="rId198"/>
          <a:extLst>
            <a:ext uri="{FF2B5EF4-FFF2-40B4-BE49-F238E27FC236}">
              <a16:creationId xmlns:a16="http://schemas.microsoft.com/office/drawing/2014/main" id="{00000000-0008-0000-0700-0000FF000000}"/>
            </a:ext>
          </a:extLst>
        </xdr:cNvPr>
        <xdr:cNvSpPr>
          <a:spLocks noChangeAspect="1" noChangeArrowheads="1"/>
        </xdr:cNvSpPr>
      </xdr:nvSpPr>
      <xdr:spPr bwMode="auto">
        <a:xfrm>
          <a:off x="3657600" y="33489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314</xdr:row>
      <xdr:rowOff>0</xdr:rowOff>
    </xdr:from>
    <xdr:ext cx="190500" cy="123825"/>
    <xdr:sp macro="" textlink="">
      <xdr:nvSpPr>
        <xdr:cNvPr id="256" name="AutoShape 148" descr="Flag of Alcantil.svg">
          <a:hlinkClick xmlns:r="http://schemas.openxmlformats.org/officeDocument/2006/relationships" r:id="rId199"/>
          <a:extLst>
            <a:ext uri="{FF2B5EF4-FFF2-40B4-BE49-F238E27FC236}">
              <a16:creationId xmlns:a16="http://schemas.microsoft.com/office/drawing/2014/main" id="{00000000-0008-0000-0700-000000010000}"/>
            </a:ext>
          </a:extLst>
        </xdr:cNvPr>
        <xdr:cNvSpPr>
          <a:spLocks noChangeAspect="1" noChangeArrowheads="1"/>
        </xdr:cNvSpPr>
      </xdr:nvSpPr>
      <xdr:spPr bwMode="auto">
        <a:xfrm>
          <a:off x="3657600" y="33508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95250"/>
    <xdr:sp macro="" textlink="">
      <xdr:nvSpPr>
        <xdr:cNvPr id="258" name="AutoShape 150" descr="Bandeira Damião.jpg">
          <a:hlinkClick xmlns:r="http://schemas.openxmlformats.org/officeDocument/2006/relationships" r:id="rId200"/>
          <a:extLst>
            <a:ext uri="{FF2B5EF4-FFF2-40B4-BE49-F238E27FC236}">
              <a16:creationId xmlns:a16="http://schemas.microsoft.com/office/drawing/2014/main" id="{00000000-0008-0000-0700-000002010000}"/>
            </a:ext>
          </a:extLst>
        </xdr:cNvPr>
        <xdr:cNvSpPr>
          <a:spLocks noChangeAspect="1" noChangeArrowheads="1"/>
        </xdr:cNvSpPr>
      </xdr:nvSpPr>
      <xdr:spPr bwMode="auto">
        <a:xfrm>
          <a:off x="3657600" y="3354705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367</xdr:row>
      <xdr:rowOff>0</xdr:rowOff>
    </xdr:from>
    <xdr:ext cx="190500" cy="238125"/>
    <xdr:sp macro="" textlink="">
      <xdr:nvSpPr>
        <xdr:cNvPr id="259" name="AutoShape 151" descr="Brasao boa ventura.PNG">
          <a:hlinkClick xmlns:r="http://schemas.openxmlformats.org/officeDocument/2006/relationships" r:id="rId201"/>
          <a:extLst>
            <a:ext uri="{FF2B5EF4-FFF2-40B4-BE49-F238E27FC236}">
              <a16:creationId xmlns:a16="http://schemas.microsoft.com/office/drawing/2014/main" id="{00000000-0008-0000-0700-000003010000}"/>
            </a:ext>
          </a:extLst>
        </xdr:cNvPr>
        <xdr:cNvSpPr>
          <a:spLocks noChangeAspect="1" noChangeArrowheads="1"/>
        </xdr:cNvSpPr>
      </xdr:nvSpPr>
      <xdr:spPr bwMode="auto">
        <a:xfrm>
          <a:off x="3657600" y="335661000"/>
          <a:ext cx="190500"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495</xdr:row>
      <xdr:rowOff>47625</xdr:rowOff>
    </xdr:from>
    <xdr:ext cx="190500" cy="123825"/>
    <xdr:sp macro="" textlink="">
      <xdr:nvSpPr>
        <xdr:cNvPr id="260" name="AutoShape 152" descr="Flag of None.svg">
          <a:hlinkClick xmlns:r="http://schemas.openxmlformats.org/officeDocument/2006/relationships" r:id="rId27"/>
          <a:extLst>
            <a:ext uri="{FF2B5EF4-FFF2-40B4-BE49-F238E27FC236}">
              <a16:creationId xmlns:a16="http://schemas.microsoft.com/office/drawing/2014/main" id="{00000000-0008-0000-0700-000004010000}"/>
            </a:ext>
          </a:extLst>
        </xdr:cNvPr>
        <xdr:cNvSpPr>
          <a:spLocks noChangeAspect="1" noChangeArrowheads="1"/>
        </xdr:cNvSpPr>
      </xdr:nvSpPr>
      <xdr:spPr bwMode="auto">
        <a:xfrm>
          <a:off x="3657600" y="33589912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330</xdr:row>
      <xdr:rowOff>0</xdr:rowOff>
    </xdr:from>
    <xdr:ext cx="190500" cy="133350"/>
    <xdr:sp macro="" textlink="">
      <xdr:nvSpPr>
        <xdr:cNvPr id="261" name="AutoShape 153" descr="Bandeira de Curral de Cima.jpg">
          <a:hlinkClick xmlns:r="http://schemas.openxmlformats.org/officeDocument/2006/relationships" r:id="rId202"/>
          <a:extLst>
            <a:ext uri="{FF2B5EF4-FFF2-40B4-BE49-F238E27FC236}">
              <a16:creationId xmlns:a16="http://schemas.microsoft.com/office/drawing/2014/main" id="{00000000-0008-0000-0700-000005010000}"/>
            </a:ext>
          </a:extLst>
        </xdr:cNvPr>
        <xdr:cNvSpPr>
          <a:spLocks noChangeAspect="1" noChangeArrowheads="1"/>
        </xdr:cNvSpPr>
      </xdr:nvSpPr>
      <xdr:spPr bwMode="auto">
        <a:xfrm>
          <a:off x="3657600" y="33604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301</xdr:row>
      <xdr:rowOff>0</xdr:rowOff>
    </xdr:from>
    <xdr:ext cx="190500" cy="123825"/>
    <xdr:sp macro="" textlink="">
      <xdr:nvSpPr>
        <xdr:cNvPr id="262" name="AutoShape 154" descr="Flag of None.svg">
          <a:hlinkClick xmlns:r="http://schemas.openxmlformats.org/officeDocument/2006/relationships" r:id="rId27"/>
          <a:extLst>
            <a:ext uri="{FF2B5EF4-FFF2-40B4-BE49-F238E27FC236}">
              <a16:creationId xmlns:a16="http://schemas.microsoft.com/office/drawing/2014/main" id="{00000000-0008-0000-0700-000006010000}"/>
            </a:ext>
          </a:extLst>
        </xdr:cNvPr>
        <xdr:cNvSpPr>
          <a:spLocks noChangeAspect="1" noChangeArrowheads="1"/>
        </xdr:cNvSpPr>
      </xdr:nvSpPr>
      <xdr:spPr bwMode="auto">
        <a:xfrm>
          <a:off x="3657600" y="33623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407</xdr:row>
      <xdr:rowOff>0</xdr:rowOff>
    </xdr:from>
    <xdr:ext cx="190500" cy="114300"/>
    <xdr:sp macro="" textlink="">
      <xdr:nvSpPr>
        <xdr:cNvPr id="263" name="AutoShape 155" descr="Bandeira de Sertãozinho PB.jpg">
          <a:hlinkClick xmlns:r="http://schemas.openxmlformats.org/officeDocument/2006/relationships" r:id="rId203"/>
          <a:extLst>
            <a:ext uri="{FF2B5EF4-FFF2-40B4-BE49-F238E27FC236}">
              <a16:creationId xmlns:a16="http://schemas.microsoft.com/office/drawing/2014/main" id="{00000000-0008-0000-0700-000007010000}"/>
            </a:ext>
          </a:extLst>
        </xdr:cNvPr>
        <xdr:cNvSpPr>
          <a:spLocks noChangeAspect="1" noChangeArrowheads="1"/>
        </xdr:cNvSpPr>
      </xdr:nvSpPr>
      <xdr:spPr bwMode="auto">
        <a:xfrm>
          <a:off x="3657600" y="336423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485</xdr:row>
      <xdr:rowOff>0</xdr:rowOff>
    </xdr:from>
    <xdr:ext cx="190500" cy="133350"/>
    <xdr:sp macro="" textlink="">
      <xdr:nvSpPr>
        <xdr:cNvPr id="264" name="AutoShape 156" descr="Bandeira barauna.jpg">
          <a:hlinkClick xmlns:r="http://schemas.openxmlformats.org/officeDocument/2006/relationships" r:id="rId204"/>
          <a:extLst>
            <a:ext uri="{FF2B5EF4-FFF2-40B4-BE49-F238E27FC236}">
              <a16:creationId xmlns:a16="http://schemas.microsoft.com/office/drawing/2014/main" id="{00000000-0008-0000-0700-000008010000}"/>
            </a:ext>
          </a:extLst>
        </xdr:cNvPr>
        <xdr:cNvSpPr>
          <a:spLocks noChangeAspect="1" noChangeArrowheads="1"/>
        </xdr:cNvSpPr>
      </xdr:nvSpPr>
      <xdr:spPr bwMode="auto">
        <a:xfrm>
          <a:off x="3657600" y="33661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85725"/>
    <xdr:sp macro="" textlink="">
      <xdr:nvSpPr>
        <xdr:cNvPr id="265" name="AutoShape 157" descr="Bandeira Nova Palmeira.jpg">
          <a:hlinkClick xmlns:r="http://schemas.openxmlformats.org/officeDocument/2006/relationships" r:id="rId205"/>
          <a:extLst>
            <a:ext uri="{FF2B5EF4-FFF2-40B4-BE49-F238E27FC236}">
              <a16:creationId xmlns:a16="http://schemas.microsoft.com/office/drawing/2014/main" id="{00000000-0008-0000-0700-000009010000}"/>
            </a:ext>
          </a:extLst>
        </xdr:cNvPr>
        <xdr:cNvSpPr>
          <a:spLocks noChangeAspect="1" noChangeArrowheads="1"/>
        </xdr:cNvSpPr>
      </xdr:nvSpPr>
      <xdr:spPr bwMode="auto">
        <a:xfrm>
          <a:off x="3657600" y="336804000"/>
          <a:ext cx="190500" cy="857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435</xdr:row>
      <xdr:rowOff>0</xdr:rowOff>
    </xdr:from>
    <xdr:ext cx="190500" cy="104775"/>
    <xdr:sp macro="" textlink="">
      <xdr:nvSpPr>
        <xdr:cNvPr id="266" name="AutoShape 158" descr="Bandeira Bom Sucesso PB.jpg">
          <a:hlinkClick xmlns:r="http://schemas.openxmlformats.org/officeDocument/2006/relationships" r:id="rId206"/>
          <a:extLst>
            <a:ext uri="{FF2B5EF4-FFF2-40B4-BE49-F238E27FC236}">
              <a16:creationId xmlns:a16="http://schemas.microsoft.com/office/drawing/2014/main" id="{00000000-0008-0000-0700-00000A010000}"/>
            </a:ext>
          </a:extLst>
        </xdr:cNvPr>
        <xdr:cNvSpPr>
          <a:spLocks noChangeAspect="1" noChangeArrowheads="1"/>
        </xdr:cNvSpPr>
      </xdr:nvSpPr>
      <xdr:spPr bwMode="auto">
        <a:xfrm>
          <a:off x="3657600" y="336994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391</xdr:row>
      <xdr:rowOff>0</xdr:rowOff>
    </xdr:from>
    <xdr:ext cx="190500" cy="104775"/>
    <xdr:sp macro="" textlink="">
      <xdr:nvSpPr>
        <xdr:cNvPr id="267" name="AutoShape 159" descr="Bandeiradepiloezinhos.png">
          <a:hlinkClick xmlns:r="http://schemas.openxmlformats.org/officeDocument/2006/relationships" r:id="rId207"/>
          <a:extLst>
            <a:ext uri="{FF2B5EF4-FFF2-40B4-BE49-F238E27FC236}">
              <a16:creationId xmlns:a16="http://schemas.microsoft.com/office/drawing/2014/main" id="{00000000-0008-0000-0700-00000B010000}"/>
            </a:ext>
          </a:extLst>
        </xdr:cNvPr>
        <xdr:cNvSpPr>
          <a:spLocks noChangeAspect="1" noChangeArrowheads="1"/>
        </xdr:cNvSpPr>
      </xdr:nvSpPr>
      <xdr:spPr bwMode="auto">
        <a:xfrm>
          <a:off x="3657600" y="337185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411</xdr:row>
      <xdr:rowOff>0</xdr:rowOff>
    </xdr:from>
    <xdr:ext cx="190500" cy="95250"/>
    <xdr:sp macro="" textlink="">
      <xdr:nvSpPr>
        <xdr:cNvPr id="268" name="AutoShape 160" descr="Bandeira Catingueira.jpg">
          <a:hlinkClick xmlns:r="http://schemas.openxmlformats.org/officeDocument/2006/relationships" r:id="rId208"/>
          <a:extLst>
            <a:ext uri="{FF2B5EF4-FFF2-40B4-BE49-F238E27FC236}">
              <a16:creationId xmlns:a16="http://schemas.microsoft.com/office/drawing/2014/main" id="{00000000-0008-0000-0700-00000C010000}"/>
            </a:ext>
          </a:extLst>
        </xdr:cNvPr>
        <xdr:cNvSpPr>
          <a:spLocks noChangeAspect="1" noChangeArrowheads="1"/>
        </xdr:cNvSpPr>
      </xdr:nvSpPr>
      <xdr:spPr bwMode="auto">
        <a:xfrm>
          <a:off x="3657600" y="3373755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14300"/>
    <xdr:sp macro="" textlink="">
      <xdr:nvSpPr>
        <xdr:cNvPr id="269" name="AutoShape 161" descr="Bandeiracatuurite.jpg">
          <a:hlinkClick xmlns:r="http://schemas.openxmlformats.org/officeDocument/2006/relationships" r:id="rId209"/>
          <a:extLst>
            <a:ext uri="{FF2B5EF4-FFF2-40B4-BE49-F238E27FC236}">
              <a16:creationId xmlns:a16="http://schemas.microsoft.com/office/drawing/2014/main" id="{00000000-0008-0000-0700-00000D010000}"/>
            </a:ext>
          </a:extLst>
        </xdr:cNvPr>
        <xdr:cNvSpPr>
          <a:spLocks noChangeAspect="1" noChangeArrowheads="1"/>
        </xdr:cNvSpPr>
      </xdr:nvSpPr>
      <xdr:spPr bwMode="auto">
        <a:xfrm>
          <a:off x="3657600" y="337566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397</xdr:row>
      <xdr:rowOff>0</xdr:rowOff>
    </xdr:from>
    <xdr:ext cx="190500" cy="171450"/>
    <xdr:sp macro="" textlink="">
      <xdr:nvSpPr>
        <xdr:cNvPr id="270" name="AutoShape 162" descr="Brasão Monte Horebe-PB.jpg">
          <a:hlinkClick xmlns:r="http://schemas.openxmlformats.org/officeDocument/2006/relationships" r:id="rId210"/>
          <a:extLst>
            <a:ext uri="{FF2B5EF4-FFF2-40B4-BE49-F238E27FC236}">
              <a16:creationId xmlns:a16="http://schemas.microsoft.com/office/drawing/2014/main" id="{00000000-0008-0000-0700-00000E010000}"/>
            </a:ext>
          </a:extLst>
        </xdr:cNvPr>
        <xdr:cNvSpPr>
          <a:spLocks noChangeAspect="1" noChangeArrowheads="1"/>
        </xdr:cNvSpPr>
      </xdr:nvSpPr>
      <xdr:spPr bwMode="auto">
        <a:xfrm>
          <a:off x="3657600" y="337756500"/>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23825"/>
    <xdr:sp macro="" textlink="">
      <xdr:nvSpPr>
        <xdr:cNvPr id="271" name="AutoShape 163" descr="Bandeira de Congo PB.png">
          <a:hlinkClick xmlns:r="http://schemas.openxmlformats.org/officeDocument/2006/relationships" r:id="rId211"/>
          <a:extLst>
            <a:ext uri="{FF2B5EF4-FFF2-40B4-BE49-F238E27FC236}">
              <a16:creationId xmlns:a16="http://schemas.microsoft.com/office/drawing/2014/main" id="{00000000-0008-0000-0700-00000F010000}"/>
            </a:ext>
          </a:extLst>
        </xdr:cNvPr>
        <xdr:cNvSpPr>
          <a:spLocks noChangeAspect="1" noChangeArrowheads="1"/>
        </xdr:cNvSpPr>
      </xdr:nvSpPr>
      <xdr:spPr bwMode="auto">
        <a:xfrm>
          <a:off x="3657600" y="33794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422</xdr:row>
      <xdr:rowOff>0</xdr:rowOff>
    </xdr:from>
    <xdr:ext cx="190500" cy="95250"/>
    <xdr:sp macro="" textlink="">
      <xdr:nvSpPr>
        <xdr:cNvPr id="272" name="AutoShape 164" descr="Bandeira São José de Espinharas.png">
          <a:hlinkClick xmlns:r="http://schemas.openxmlformats.org/officeDocument/2006/relationships" r:id="rId212"/>
          <a:extLst>
            <a:ext uri="{FF2B5EF4-FFF2-40B4-BE49-F238E27FC236}">
              <a16:creationId xmlns:a16="http://schemas.microsoft.com/office/drawing/2014/main" id="{00000000-0008-0000-0700-000010010000}"/>
            </a:ext>
          </a:extLst>
        </xdr:cNvPr>
        <xdr:cNvSpPr>
          <a:spLocks noChangeAspect="1" noChangeArrowheads="1"/>
        </xdr:cNvSpPr>
      </xdr:nvSpPr>
      <xdr:spPr bwMode="auto">
        <a:xfrm>
          <a:off x="3657600" y="3381375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472</xdr:row>
      <xdr:rowOff>0</xdr:rowOff>
    </xdr:from>
    <xdr:ext cx="190500" cy="123825"/>
    <xdr:sp macro="" textlink="">
      <xdr:nvSpPr>
        <xdr:cNvPr id="273" name="AutoShape 165" descr="Bandeira Municpio.jpg">
          <a:hlinkClick xmlns:r="http://schemas.openxmlformats.org/officeDocument/2006/relationships" r:id="rId213"/>
          <a:extLst>
            <a:ext uri="{FF2B5EF4-FFF2-40B4-BE49-F238E27FC236}">
              <a16:creationId xmlns:a16="http://schemas.microsoft.com/office/drawing/2014/main" id="{00000000-0008-0000-0700-000011010000}"/>
            </a:ext>
          </a:extLst>
        </xdr:cNvPr>
        <xdr:cNvSpPr>
          <a:spLocks noChangeAspect="1" noChangeArrowheads="1"/>
        </xdr:cNvSpPr>
      </xdr:nvSpPr>
      <xdr:spPr bwMode="auto">
        <a:xfrm>
          <a:off x="3657600" y="33832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338</xdr:row>
      <xdr:rowOff>0</xdr:rowOff>
    </xdr:from>
    <xdr:ext cx="190500" cy="104775"/>
    <xdr:sp macro="" textlink="">
      <xdr:nvSpPr>
        <xdr:cNvPr id="274" name="AutoShape 166" descr="Bandeira São Bentinho.png">
          <a:hlinkClick xmlns:r="http://schemas.openxmlformats.org/officeDocument/2006/relationships" r:id="rId214"/>
          <a:extLst>
            <a:ext uri="{FF2B5EF4-FFF2-40B4-BE49-F238E27FC236}">
              <a16:creationId xmlns:a16="http://schemas.microsoft.com/office/drawing/2014/main" id="{00000000-0008-0000-0700-000012010000}"/>
            </a:ext>
          </a:extLst>
        </xdr:cNvPr>
        <xdr:cNvSpPr>
          <a:spLocks noChangeAspect="1" noChangeArrowheads="1"/>
        </xdr:cNvSpPr>
      </xdr:nvSpPr>
      <xdr:spPr bwMode="auto">
        <a:xfrm>
          <a:off x="3657600" y="338518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400</xdr:row>
      <xdr:rowOff>0</xdr:rowOff>
    </xdr:from>
    <xdr:ext cx="190500" cy="95250"/>
    <xdr:sp macro="" textlink="">
      <xdr:nvSpPr>
        <xdr:cNvPr id="275" name="AutoShape 167" descr="Bandeira Santa Terezinha.jpg">
          <a:hlinkClick xmlns:r="http://schemas.openxmlformats.org/officeDocument/2006/relationships" r:id="rId215"/>
          <a:extLst>
            <a:ext uri="{FF2B5EF4-FFF2-40B4-BE49-F238E27FC236}">
              <a16:creationId xmlns:a16="http://schemas.microsoft.com/office/drawing/2014/main" id="{00000000-0008-0000-0700-000013010000}"/>
            </a:ext>
          </a:extLst>
        </xdr:cNvPr>
        <xdr:cNvSpPr>
          <a:spLocks noChangeAspect="1" noChangeArrowheads="1"/>
        </xdr:cNvSpPr>
      </xdr:nvSpPr>
      <xdr:spPr bwMode="auto">
        <a:xfrm>
          <a:off x="3657600" y="338709000"/>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318</xdr:row>
      <xdr:rowOff>0</xdr:rowOff>
    </xdr:from>
    <xdr:ext cx="190500" cy="123825"/>
    <xdr:sp macro="" textlink="">
      <xdr:nvSpPr>
        <xdr:cNvPr id="276" name="AutoShape 168" descr="Flag of None.svg">
          <a:hlinkClick xmlns:r="http://schemas.openxmlformats.org/officeDocument/2006/relationships" r:id="rId27"/>
          <a:extLst>
            <a:ext uri="{FF2B5EF4-FFF2-40B4-BE49-F238E27FC236}">
              <a16:creationId xmlns:a16="http://schemas.microsoft.com/office/drawing/2014/main" id="{00000000-0008-0000-0700-000014010000}"/>
            </a:ext>
          </a:extLst>
        </xdr:cNvPr>
        <xdr:cNvSpPr>
          <a:spLocks noChangeAspect="1" noChangeArrowheads="1"/>
        </xdr:cNvSpPr>
      </xdr:nvSpPr>
      <xdr:spPr bwMode="auto">
        <a:xfrm>
          <a:off x="3657600" y="33889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347</xdr:row>
      <xdr:rowOff>0</xdr:rowOff>
    </xdr:from>
    <xdr:ext cx="190500" cy="123825"/>
    <xdr:sp macro="" textlink="">
      <xdr:nvSpPr>
        <xdr:cNvPr id="277" name="AutoShape 169" descr="Bandeira Riachão do Poço-PB.jpg">
          <a:hlinkClick xmlns:r="http://schemas.openxmlformats.org/officeDocument/2006/relationships" r:id="rId216"/>
          <a:extLst>
            <a:ext uri="{FF2B5EF4-FFF2-40B4-BE49-F238E27FC236}">
              <a16:creationId xmlns:a16="http://schemas.microsoft.com/office/drawing/2014/main" id="{00000000-0008-0000-0700-000015010000}"/>
            </a:ext>
          </a:extLst>
        </xdr:cNvPr>
        <xdr:cNvSpPr>
          <a:spLocks noChangeAspect="1" noChangeArrowheads="1"/>
        </xdr:cNvSpPr>
      </xdr:nvSpPr>
      <xdr:spPr bwMode="auto">
        <a:xfrm>
          <a:off x="3657600" y="33909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504</xdr:row>
      <xdr:rowOff>0</xdr:rowOff>
    </xdr:from>
    <xdr:ext cx="190500" cy="123825"/>
    <xdr:sp macro="" textlink="">
      <xdr:nvSpPr>
        <xdr:cNvPr id="278" name="AutoShape 170" descr="Bandeiramatinhas.jpg">
          <a:hlinkClick xmlns:r="http://schemas.openxmlformats.org/officeDocument/2006/relationships" r:id="rId217"/>
          <a:extLst>
            <a:ext uri="{FF2B5EF4-FFF2-40B4-BE49-F238E27FC236}">
              <a16:creationId xmlns:a16="http://schemas.microsoft.com/office/drawing/2014/main" id="{00000000-0008-0000-0700-000016010000}"/>
            </a:ext>
          </a:extLst>
        </xdr:cNvPr>
        <xdr:cNvSpPr>
          <a:spLocks noChangeAspect="1" noChangeArrowheads="1"/>
        </xdr:cNvSpPr>
      </xdr:nvSpPr>
      <xdr:spPr bwMode="auto">
        <a:xfrm>
          <a:off x="3657600" y="33928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471</xdr:row>
      <xdr:rowOff>0</xdr:rowOff>
    </xdr:from>
    <xdr:ext cx="190500" cy="123825"/>
    <xdr:sp macro="" textlink="">
      <xdr:nvSpPr>
        <xdr:cNvPr id="279" name="AutoShape 171" descr="Bandeira São João do Tigre.jpg">
          <a:hlinkClick xmlns:r="http://schemas.openxmlformats.org/officeDocument/2006/relationships" r:id="rId218"/>
          <a:extLst>
            <a:ext uri="{FF2B5EF4-FFF2-40B4-BE49-F238E27FC236}">
              <a16:creationId xmlns:a16="http://schemas.microsoft.com/office/drawing/2014/main" id="{00000000-0008-0000-0700-000017010000}"/>
            </a:ext>
          </a:extLst>
        </xdr:cNvPr>
        <xdr:cNvSpPr>
          <a:spLocks noChangeAspect="1" noChangeArrowheads="1"/>
        </xdr:cNvSpPr>
      </xdr:nvSpPr>
      <xdr:spPr bwMode="auto">
        <a:xfrm>
          <a:off x="3657600" y="339471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442</xdr:row>
      <xdr:rowOff>0</xdr:rowOff>
    </xdr:from>
    <xdr:ext cx="190500" cy="133350"/>
    <xdr:sp macro="" textlink="">
      <xdr:nvSpPr>
        <xdr:cNvPr id="280" name="AutoShape 172" descr="Bandeira Logradouro (PB).jpg">
          <a:hlinkClick xmlns:r="http://schemas.openxmlformats.org/officeDocument/2006/relationships" r:id="rId219"/>
          <a:extLst>
            <a:ext uri="{FF2B5EF4-FFF2-40B4-BE49-F238E27FC236}">
              <a16:creationId xmlns:a16="http://schemas.microsoft.com/office/drawing/2014/main" id="{00000000-0008-0000-0700-000018010000}"/>
            </a:ext>
          </a:extLst>
        </xdr:cNvPr>
        <xdr:cNvSpPr>
          <a:spLocks noChangeAspect="1" noChangeArrowheads="1"/>
        </xdr:cNvSpPr>
      </xdr:nvSpPr>
      <xdr:spPr bwMode="auto">
        <a:xfrm>
          <a:off x="3657600" y="33966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426</xdr:row>
      <xdr:rowOff>0</xdr:rowOff>
    </xdr:from>
    <xdr:ext cx="190500" cy="114300"/>
    <xdr:sp macro="" textlink="">
      <xdr:nvSpPr>
        <xdr:cNvPr id="281" name="AutoShape 173" descr="Bandeira Poço de José de Moura.jpg">
          <a:hlinkClick xmlns:r="http://schemas.openxmlformats.org/officeDocument/2006/relationships" r:id="rId220"/>
          <a:extLst>
            <a:ext uri="{FF2B5EF4-FFF2-40B4-BE49-F238E27FC236}">
              <a16:creationId xmlns:a16="http://schemas.microsoft.com/office/drawing/2014/main" id="{00000000-0008-0000-0700-000019010000}"/>
            </a:ext>
          </a:extLst>
        </xdr:cNvPr>
        <xdr:cNvSpPr>
          <a:spLocks noChangeAspect="1" noChangeArrowheads="1"/>
        </xdr:cNvSpPr>
      </xdr:nvSpPr>
      <xdr:spPr bwMode="auto">
        <a:xfrm>
          <a:off x="3657600" y="339852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363</xdr:row>
      <xdr:rowOff>0</xdr:rowOff>
    </xdr:from>
    <xdr:ext cx="190500" cy="133350"/>
    <xdr:sp macro="" textlink="">
      <xdr:nvSpPr>
        <xdr:cNvPr id="282" name="AutoShape 174" descr="Bandeira do Município de Prata, Paraíba.svg">
          <a:hlinkClick xmlns:r="http://schemas.openxmlformats.org/officeDocument/2006/relationships" r:id="rId221"/>
          <a:extLst>
            <a:ext uri="{FF2B5EF4-FFF2-40B4-BE49-F238E27FC236}">
              <a16:creationId xmlns:a16="http://schemas.microsoft.com/office/drawing/2014/main" id="{00000000-0008-0000-0700-00001A010000}"/>
            </a:ext>
          </a:extLst>
        </xdr:cNvPr>
        <xdr:cNvSpPr>
          <a:spLocks noChangeAspect="1" noChangeArrowheads="1"/>
        </xdr:cNvSpPr>
      </xdr:nvSpPr>
      <xdr:spPr bwMode="auto">
        <a:xfrm>
          <a:off x="3657600" y="340042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360</xdr:row>
      <xdr:rowOff>0</xdr:rowOff>
    </xdr:from>
    <xdr:ext cx="190500" cy="142875"/>
    <xdr:sp macro="" textlink="">
      <xdr:nvSpPr>
        <xdr:cNvPr id="283" name="AutoShape 175" descr="Bandeira Caraúbas (PB).jpg">
          <a:hlinkClick xmlns:r="http://schemas.openxmlformats.org/officeDocument/2006/relationships" r:id="rId222"/>
          <a:extLst>
            <a:ext uri="{FF2B5EF4-FFF2-40B4-BE49-F238E27FC236}">
              <a16:creationId xmlns:a16="http://schemas.microsoft.com/office/drawing/2014/main" id="{00000000-0008-0000-0700-00001B010000}"/>
            </a:ext>
          </a:extLst>
        </xdr:cNvPr>
        <xdr:cNvSpPr>
          <a:spLocks noChangeAspect="1" noChangeArrowheads="1"/>
        </xdr:cNvSpPr>
      </xdr:nvSpPr>
      <xdr:spPr bwMode="auto">
        <a:xfrm>
          <a:off x="3657600" y="3402330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337</xdr:row>
      <xdr:rowOff>0</xdr:rowOff>
    </xdr:from>
    <xdr:ext cx="190500" cy="123825"/>
    <xdr:sp macro="" textlink="">
      <xdr:nvSpPr>
        <xdr:cNvPr id="284" name="AutoShape 176" descr="Bandeira sao joao do cariri.jpg">
          <a:hlinkClick xmlns:r="http://schemas.openxmlformats.org/officeDocument/2006/relationships" r:id="rId223"/>
          <a:extLst>
            <a:ext uri="{FF2B5EF4-FFF2-40B4-BE49-F238E27FC236}">
              <a16:creationId xmlns:a16="http://schemas.microsoft.com/office/drawing/2014/main" id="{00000000-0008-0000-0700-00001C010000}"/>
            </a:ext>
          </a:extLst>
        </xdr:cNvPr>
        <xdr:cNvSpPr>
          <a:spLocks noChangeAspect="1" noChangeArrowheads="1"/>
        </xdr:cNvSpPr>
      </xdr:nvSpPr>
      <xdr:spPr bwMode="auto">
        <a:xfrm>
          <a:off x="3657600" y="34042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496</xdr:row>
      <xdr:rowOff>0</xdr:rowOff>
    </xdr:from>
    <xdr:ext cx="190500" cy="133350"/>
    <xdr:sp macro="" textlink="">
      <xdr:nvSpPr>
        <xdr:cNvPr id="285" name="AutoShape 177" descr="Bandeira sao jose do sabugi.PNG">
          <a:hlinkClick xmlns:r="http://schemas.openxmlformats.org/officeDocument/2006/relationships" r:id="rId224"/>
          <a:extLst>
            <a:ext uri="{FF2B5EF4-FFF2-40B4-BE49-F238E27FC236}">
              <a16:creationId xmlns:a16="http://schemas.microsoft.com/office/drawing/2014/main" id="{00000000-0008-0000-0700-00001D010000}"/>
            </a:ext>
          </a:extLst>
        </xdr:cNvPr>
        <xdr:cNvSpPr>
          <a:spLocks noChangeAspect="1" noChangeArrowheads="1"/>
        </xdr:cNvSpPr>
      </xdr:nvSpPr>
      <xdr:spPr bwMode="auto">
        <a:xfrm>
          <a:off x="3657600" y="340614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464</xdr:row>
      <xdr:rowOff>0</xdr:rowOff>
    </xdr:from>
    <xdr:ext cx="190500" cy="133350"/>
    <xdr:sp macro="" textlink="">
      <xdr:nvSpPr>
        <xdr:cNvPr id="286" name="AutoShape 178" descr="Bandeira assuncao.jpg">
          <a:hlinkClick xmlns:r="http://schemas.openxmlformats.org/officeDocument/2006/relationships" r:id="rId225"/>
          <a:extLst>
            <a:ext uri="{FF2B5EF4-FFF2-40B4-BE49-F238E27FC236}">
              <a16:creationId xmlns:a16="http://schemas.microsoft.com/office/drawing/2014/main" id="{00000000-0008-0000-0700-00001E010000}"/>
            </a:ext>
          </a:extLst>
        </xdr:cNvPr>
        <xdr:cNvSpPr>
          <a:spLocks noChangeAspect="1" noChangeArrowheads="1"/>
        </xdr:cNvSpPr>
      </xdr:nvSpPr>
      <xdr:spPr bwMode="auto">
        <a:xfrm>
          <a:off x="3657600" y="340804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393</xdr:row>
      <xdr:rowOff>0</xdr:rowOff>
    </xdr:from>
    <xdr:ext cx="190500" cy="123825"/>
    <xdr:sp macro="" textlink="">
      <xdr:nvSpPr>
        <xdr:cNvPr id="287" name="AutoShape 179" descr="Brandeira Mãe D'água-PB.jpg">
          <a:hlinkClick xmlns:r="http://schemas.openxmlformats.org/officeDocument/2006/relationships" r:id="rId226"/>
          <a:extLst>
            <a:ext uri="{FF2B5EF4-FFF2-40B4-BE49-F238E27FC236}">
              <a16:creationId xmlns:a16="http://schemas.microsoft.com/office/drawing/2014/main" id="{00000000-0008-0000-0700-00001F010000}"/>
            </a:ext>
          </a:extLst>
        </xdr:cNvPr>
        <xdr:cNvSpPr>
          <a:spLocks noChangeAspect="1" noChangeArrowheads="1"/>
        </xdr:cNvSpPr>
      </xdr:nvSpPr>
      <xdr:spPr bwMode="auto">
        <a:xfrm>
          <a:off x="3657600" y="34099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368</xdr:row>
      <xdr:rowOff>0</xdr:rowOff>
    </xdr:from>
    <xdr:ext cx="190500" cy="104775"/>
    <xdr:sp macro="" textlink="">
      <xdr:nvSpPr>
        <xdr:cNvPr id="288" name="AutoShape 180" descr="Bandeira Olivedos.png">
          <a:hlinkClick xmlns:r="http://schemas.openxmlformats.org/officeDocument/2006/relationships" r:id="rId227"/>
          <a:extLst>
            <a:ext uri="{FF2B5EF4-FFF2-40B4-BE49-F238E27FC236}">
              <a16:creationId xmlns:a16="http://schemas.microsoft.com/office/drawing/2014/main" id="{00000000-0008-0000-0700-000020010000}"/>
            </a:ext>
          </a:extLst>
        </xdr:cNvPr>
        <xdr:cNvSpPr>
          <a:spLocks noChangeAspect="1" noChangeArrowheads="1"/>
        </xdr:cNvSpPr>
      </xdr:nvSpPr>
      <xdr:spPr bwMode="auto">
        <a:xfrm>
          <a:off x="3657600" y="341185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353</xdr:row>
      <xdr:rowOff>0</xdr:rowOff>
    </xdr:from>
    <xdr:ext cx="190500" cy="123825"/>
    <xdr:sp macro="" textlink="">
      <xdr:nvSpPr>
        <xdr:cNvPr id="289" name="AutoShape 181" descr="Bandeira de São José de Princesa.jpg">
          <a:hlinkClick xmlns:r="http://schemas.openxmlformats.org/officeDocument/2006/relationships" r:id="rId228"/>
          <a:extLst>
            <a:ext uri="{FF2B5EF4-FFF2-40B4-BE49-F238E27FC236}">
              <a16:creationId xmlns:a16="http://schemas.microsoft.com/office/drawing/2014/main" id="{00000000-0008-0000-0700-000021010000}"/>
            </a:ext>
          </a:extLst>
        </xdr:cNvPr>
        <xdr:cNvSpPr>
          <a:spLocks noChangeAspect="1" noChangeArrowheads="1"/>
        </xdr:cNvSpPr>
      </xdr:nvSpPr>
      <xdr:spPr bwMode="auto">
        <a:xfrm>
          <a:off x="3657600" y="34137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465</xdr:row>
      <xdr:rowOff>0</xdr:rowOff>
    </xdr:from>
    <xdr:ext cx="190500" cy="114300"/>
    <xdr:sp macro="" textlink="">
      <xdr:nvSpPr>
        <xdr:cNvPr id="290" name="AutoShape 182" descr="Bandeira de Salgadinho PB.png">
          <a:hlinkClick xmlns:r="http://schemas.openxmlformats.org/officeDocument/2006/relationships" r:id="rId229"/>
          <a:extLst>
            <a:ext uri="{FF2B5EF4-FFF2-40B4-BE49-F238E27FC236}">
              <a16:creationId xmlns:a16="http://schemas.microsoft.com/office/drawing/2014/main" id="{00000000-0008-0000-0700-000022010000}"/>
            </a:ext>
          </a:extLst>
        </xdr:cNvPr>
        <xdr:cNvSpPr>
          <a:spLocks noChangeAspect="1" noChangeArrowheads="1"/>
        </xdr:cNvSpPr>
      </xdr:nvSpPr>
      <xdr:spPr bwMode="auto">
        <a:xfrm>
          <a:off x="3657600" y="341566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307</xdr:row>
      <xdr:rowOff>0</xdr:rowOff>
    </xdr:from>
    <xdr:ext cx="190500" cy="133350"/>
    <xdr:sp macro="" textlink="">
      <xdr:nvSpPr>
        <xdr:cNvPr id="291" name="AutoShape 183" descr="Bandeira Poço Dantas.jpg">
          <a:hlinkClick xmlns:r="http://schemas.openxmlformats.org/officeDocument/2006/relationships" r:id="rId230"/>
          <a:extLst>
            <a:ext uri="{FF2B5EF4-FFF2-40B4-BE49-F238E27FC236}">
              <a16:creationId xmlns:a16="http://schemas.microsoft.com/office/drawing/2014/main" id="{00000000-0008-0000-0700-000023010000}"/>
            </a:ext>
          </a:extLst>
        </xdr:cNvPr>
        <xdr:cNvSpPr>
          <a:spLocks noChangeAspect="1" noChangeArrowheads="1"/>
        </xdr:cNvSpPr>
      </xdr:nvSpPr>
      <xdr:spPr bwMode="auto">
        <a:xfrm>
          <a:off x="3657600" y="34175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403</xdr:row>
      <xdr:rowOff>0</xdr:rowOff>
    </xdr:from>
    <xdr:ext cx="190500" cy="133350"/>
    <xdr:sp macro="" textlink="">
      <xdr:nvSpPr>
        <xdr:cNvPr id="292" name="AutoShape 184" descr="Bandeira de Vista Serrana.jpg">
          <a:hlinkClick xmlns:r="http://schemas.openxmlformats.org/officeDocument/2006/relationships" r:id="rId231"/>
          <a:extLst>
            <a:ext uri="{FF2B5EF4-FFF2-40B4-BE49-F238E27FC236}">
              <a16:creationId xmlns:a16="http://schemas.microsoft.com/office/drawing/2014/main" id="{00000000-0008-0000-0700-000024010000}"/>
            </a:ext>
          </a:extLst>
        </xdr:cNvPr>
        <xdr:cNvSpPr>
          <a:spLocks noChangeAspect="1" noChangeArrowheads="1"/>
        </xdr:cNvSpPr>
      </xdr:nvSpPr>
      <xdr:spPr bwMode="auto">
        <a:xfrm>
          <a:off x="3657600" y="341947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505</xdr:row>
      <xdr:rowOff>0</xdr:rowOff>
    </xdr:from>
    <xdr:ext cx="190500" cy="200025"/>
    <xdr:sp macro="" textlink="">
      <xdr:nvSpPr>
        <xdr:cNvPr id="293" name="AutoShape 185" descr="Pm pedrabranca.png">
          <a:hlinkClick xmlns:r="http://schemas.openxmlformats.org/officeDocument/2006/relationships" r:id="rId232"/>
          <a:extLst>
            <a:ext uri="{FF2B5EF4-FFF2-40B4-BE49-F238E27FC236}">
              <a16:creationId xmlns:a16="http://schemas.microsoft.com/office/drawing/2014/main" id="{00000000-0008-0000-0700-000025010000}"/>
            </a:ext>
          </a:extLst>
        </xdr:cNvPr>
        <xdr:cNvSpPr>
          <a:spLocks noChangeAspect="1" noChangeArrowheads="1"/>
        </xdr:cNvSpPr>
      </xdr:nvSpPr>
      <xdr:spPr bwMode="auto">
        <a:xfrm>
          <a:off x="3657600" y="342138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294" name="AutoShape 186" descr="Bandeira de Cacimba de Areia.jpg">
          <a:hlinkClick xmlns:r="http://schemas.openxmlformats.org/officeDocument/2006/relationships" r:id="rId233"/>
          <a:extLst>
            <a:ext uri="{FF2B5EF4-FFF2-40B4-BE49-F238E27FC236}">
              <a16:creationId xmlns:a16="http://schemas.microsoft.com/office/drawing/2014/main" id="{00000000-0008-0000-0700-000026010000}"/>
            </a:ext>
          </a:extLst>
        </xdr:cNvPr>
        <xdr:cNvSpPr>
          <a:spLocks noChangeAspect="1" noChangeArrowheads="1"/>
        </xdr:cNvSpPr>
      </xdr:nvSpPr>
      <xdr:spPr bwMode="auto">
        <a:xfrm>
          <a:off x="3657600" y="34233802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321</xdr:row>
      <xdr:rowOff>0</xdr:rowOff>
    </xdr:from>
    <xdr:ext cx="190500" cy="123825"/>
    <xdr:sp macro="" textlink="">
      <xdr:nvSpPr>
        <xdr:cNvPr id="295" name="AutoShape 187" descr="Bandeira de Riachão PB.jpg">
          <a:hlinkClick xmlns:r="http://schemas.openxmlformats.org/officeDocument/2006/relationships" r:id="rId234"/>
          <a:extLst>
            <a:ext uri="{FF2B5EF4-FFF2-40B4-BE49-F238E27FC236}">
              <a16:creationId xmlns:a16="http://schemas.microsoft.com/office/drawing/2014/main" id="{00000000-0008-0000-0700-000027010000}"/>
            </a:ext>
          </a:extLst>
        </xdr:cNvPr>
        <xdr:cNvSpPr>
          <a:spLocks noChangeAspect="1" noChangeArrowheads="1"/>
        </xdr:cNvSpPr>
      </xdr:nvSpPr>
      <xdr:spPr bwMode="auto">
        <a:xfrm>
          <a:off x="3657600" y="34251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362</xdr:row>
      <xdr:rowOff>0</xdr:rowOff>
    </xdr:from>
    <xdr:ext cx="190500" cy="114300"/>
    <xdr:sp macro="" textlink="">
      <xdr:nvSpPr>
        <xdr:cNvPr id="296" name="AutoShape 188" descr="Bandeira São José dos Cordeiros.png">
          <a:hlinkClick xmlns:r="http://schemas.openxmlformats.org/officeDocument/2006/relationships" r:id="rId235"/>
          <a:extLst>
            <a:ext uri="{FF2B5EF4-FFF2-40B4-BE49-F238E27FC236}">
              <a16:creationId xmlns:a16="http://schemas.microsoft.com/office/drawing/2014/main" id="{00000000-0008-0000-0700-000028010000}"/>
            </a:ext>
          </a:extLst>
        </xdr:cNvPr>
        <xdr:cNvSpPr>
          <a:spLocks noChangeAspect="1" noChangeArrowheads="1"/>
        </xdr:cNvSpPr>
      </xdr:nvSpPr>
      <xdr:spPr bwMode="auto">
        <a:xfrm>
          <a:off x="3657600" y="342709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329</xdr:row>
      <xdr:rowOff>0</xdr:rowOff>
    </xdr:from>
    <xdr:ext cx="190500" cy="133350"/>
    <xdr:sp macro="" textlink="">
      <xdr:nvSpPr>
        <xdr:cNvPr id="297" name="AutoShape 189" descr="Bandeira Sossêgo.jpg">
          <a:hlinkClick xmlns:r="http://schemas.openxmlformats.org/officeDocument/2006/relationships" r:id="rId236"/>
          <a:extLst>
            <a:ext uri="{FF2B5EF4-FFF2-40B4-BE49-F238E27FC236}">
              <a16:creationId xmlns:a16="http://schemas.microsoft.com/office/drawing/2014/main" id="{00000000-0008-0000-0700-000029010000}"/>
            </a:ext>
          </a:extLst>
        </xdr:cNvPr>
        <xdr:cNvSpPr>
          <a:spLocks noChangeAspect="1" noChangeArrowheads="1"/>
        </xdr:cNvSpPr>
      </xdr:nvSpPr>
      <xdr:spPr bwMode="auto">
        <a:xfrm>
          <a:off x="3657600" y="342900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409</xdr:row>
      <xdr:rowOff>0</xdr:rowOff>
    </xdr:from>
    <xdr:ext cx="190500" cy="133350"/>
    <xdr:sp macro="" textlink="">
      <xdr:nvSpPr>
        <xdr:cNvPr id="298" name="AutoShape 190" descr="Bandeira de Santa Inês PB.jpg">
          <a:hlinkClick xmlns:r="http://schemas.openxmlformats.org/officeDocument/2006/relationships" r:id="rId237"/>
          <a:extLst>
            <a:ext uri="{FF2B5EF4-FFF2-40B4-BE49-F238E27FC236}">
              <a16:creationId xmlns:a16="http://schemas.microsoft.com/office/drawing/2014/main" id="{00000000-0008-0000-0700-00002A010000}"/>
            </a:ext>
          </a:extLst>
        </xdr:cNvPr>
        <xdr:cNvSpPr>
          <a:spLocks noChangeAspect="1" noChangeArrowheads="1"/>
        </xdr:cNvSpPr>
      </xdr:nvSpPr>
      <xdr:spPr bwMode="auto">
        <a:xfrm>
          <a:off x="3657600" y="343090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380</xdr:row>
      <xdr:rowOff>0</xdr:rowOff>
    </xdr:from>
    <xdr:ext cx="190500" cy="114300"/>
    <xdr:sp macro="" textlink="">
      <xdr:nvSpPr>
        <xdr:cNvPr id="299" name="AutoShape 191" descr="Bandeira São José do Bonfim.png">
          <a:hlinkClick xmlns:r="http://schemas.openxmlformats.org/officeDocument/2006/relationships" r:id="rId238"/>
          <a:extLst>
            <a:ext uri="{FF2B5EF4-FFF2-40B4-BE49-F238E27FC236}">
              <a16:creationId xmlns:a16="http://schemas.microsoft.com/office/drawing/2014/main" id="{00000000-0008-0000-0700-00002B010000}"/>
            </a:ext>
          </a:extLst>
        </xdr:cNvPr>
        <xdr:cNvSpPr>
          <a:spLocks noChangeAspect="1" noChangeArrowheads="1"/>
        </xdr:cNvSpPr>
      </xdr:nvSpPr>
      <xdr:spPr bwMode="auto">
        <a:xfrm>
          <a:off x="3657600" y="34328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424</xdr:row>
      <xdr:rowOff>0</xdr:rowOff>
    </xdr:from>
    <xdr:ext cx="190500" cy="123825"/>
    <xdr:sp macro="" textlink="">
      <xdr:nvSpPr>
        <xdr:cNvPr id="300" name="AutoShape 192" descr="Bandeira de Duas Estradas.svg">
          <a:hlinkClick xmlns:r="http://schemas.openxmlformats.org/officeDocument/2006/relationships" r:id="rId239"/>
          <a:extLst>
            <a:ext uri="{FF2B5EF4-FFF2-40B4-BE49-F238E27FC236}">
              <a16:creationId xmlns:a16="http://schemas.microsoft.com/office/drawing/2014/main" id="{00000000-0008-0000-0700-00002C010000}"/>
            </a:ext>
          </a:extLst>
        </xdr:cNvPr>
        <xdr:cNvSpPr>
          <a:spLocks noChangeAspect="1" noChangeArrowheads="1"/>
        </xdr:cNvSpPr>
      </xdr:nvSpPr>
      <xdr:spPr bwMode="auto">
        <a:xfrm>
          <a:off x="3657600" y="343471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379</xdr:row>
      <xdr:rowOff>0</xdr:rowOff>
    </xdr:from>
    <xdr:ext cx="190500" cy="133350"/>
    <xdr:sp macro="" textlink="">
      <xdr:nvSpPr>
        <xdr:cNvPr id="301" name="AutoShape 193" descr="Bandeira Emas (PB).jpg">
          <a:hlinkClick xmlns:r="http://schemas.openxmlformats.org/officeDocument/2006/relationships" r:id="rId240"/>
          <a:extLst>
            <a:ext uri="{FF2B5EF4-FFF2-40B4-BE49-F238E27FC236}">
              <a16:creationId xmlns:a16="http://schemas.microsoft.com/office/drawing/2014/main" id="{00000000-0008-0000-0700-00002D010000}"/>
            </a:ext>
          </a:extLst>
        </xdr:cNvPr>
        <xdr:cNvSpPr>
          <a:spLocks noChangeAspect="1" noChangeArrowheads="1"/>
        </xdr:cNvSpPr>
      </xdr:nvSpPr>
      <xdr:spPr bwMode="auto">
        <a:xfrm>
          <a:off x="3657600" y="343662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486</xdr:row>
      <xdr:rowOff>0</xdr:rowOff>
    </xdr:from>
    <xdr:ext cx="190500" cy="123825"/>
    <xdr:sp macro="" textlink="">
      <xdr:nvSpPr>
        <xdr:cNvPr id="302" name="AutoShape 194" descr="Bandeira Bernardino Batista (PB).jpg">
          <a:hlinkClick xmlns:r="http://schemas.openxmlformats.org/officeDocument/2006/relationships" r:id="rId241"/>
          <a:extLst>
            <a:ext uri="{FF2B5EF4-FFF2-40B4-BE49-F238E27FC236}">
              <a16:creationId xmlns:a16="http://schemas.microsoft.com/office/drawing/2014/main" id="{00000000-0008-0000-0700-00002E010000}"/>
            </a:ext>
          </a:extLst>
        </xdr:cNvPr>
        <xdr:cNvSpPr>
          <a:spLocks noChangeAspect="1" noChangeArrowheads="1"/>
        </xdr:cNvSpPr>
      </xdr:nvSpPr>
      <xdr:spPr bwMode="auto">
        <a:xfrm>
          <a:off x="3657600" y="343852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303" name="AutoShape 195" descr="Bandeira São Sebastião do Umbuzeiro.jpg">
          <a:hlinkClick xmlns:r="http://schemas.openxmlformats.org/officeDocument/2006/relationships" r:id="rId242"/>
          <a:extLst>
            <a:ext uri="{FF2B5EF4-FFF2-40B4-BE49-F238E27FC236}">
              <a16:creationId xmlns:a16="http://schemas.microsoft.com/office/drawing/2014/main" id="{00000000-0008-0000-0700-00002F010000}"/>
            </a:ext>
          </a:extLst>
        </xdr:cNvPr>
        <xdr:cNvSpPr>
          <a:spLocks noChangeAspect="1" noChangeArrowheads="1"/>
        </xdr:cNvSpPr>
      </xdr:nvSpPr>
      <xdr:spPr bwMode="auto">
        <a:xfrm>
          <a:off x="3657600" y="344043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414</xdr:row>
      <xdr:rowOff>0</xdr:rowOff>
    </xdr:from>
    <xdr:ext cx="190500" cy="123825"/>
    <xdr:sp macro="" textlink="">
      <xdr:nvSpPr>
        <xdr:cNvPr id="304" name="AutoShape 196" descr="Flag of None.svg">
          <a:hlinkClick xmlns:r="http://schemas.openxmlformats.org/officeDocument/2006/relationships" r:id="rId27"/>
          <a:extLst>
            <a:ext uri="{FF2B5EF4-FFF2-40B4-BE49-F238E27FC236}">
              <a16:creationId xmlns:a16="http://schemas.microsoft.com/office/drawing/2014/main" id="{00000000-0008-0000-0700-000030010000}"/>
            </a:ext>
          </a:extLst>
        </xdr:cNvPr>
        <xdr:cNvSpPr>
          <a:spLocks noChangeAspect="1" noChangeArrowheads="1"/>
        </xdr:cNvSpPr>
      </xdr:nvSpPr>
      <xdr:spPr bwMode="auto">
        <a:xfrm>
          <a:off x="3657600" y="344233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438</xdr:row>
      <xdr:rowOff>0</xdr:rowOff>
    </xdr:from>
    <xdr:ext cx="190500" cy="123825"/>
    <xdr:sp macro="" textlink="">
      <xdr:nvSpPr>
        <xdr:cNvPr id="305" name="AutoShape 197" descr="Flag of None.svg">
          <a:hlinkClick xmlns:r="http://schemas.openxmlformats.org/officeDocument/2006/relationships" r:id="rId27"/>
          <a:extLst>
            <a:ext uri="{FF2B5EF4-FFF2-40B4-BE49-F238E27FC236}">
              <a16:creationId xmlns:a16="http://schemas.microsoft.com/office/drawing/2014/main" id="{00000000-0008-0000-0700-000031010000}"/>
            </a:ext>
          </a:extLst>
        </xdr:cNvPr>
        <xdr:cNvSpPr>
          <a:spLocks noChangeAspect="1" noChangeArrowheads="1"/>
        </xdr:cNvSpPr>
      </xdr:nvSpPr>
      <xdr:spPr bwMode="auto">
        <a:xfrm>
          <a:off x="3657600" y="34442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320</xdr:row>
      <xdr:rowOff>0</xdr:rowOff>
    </xdr:from>
    <xdr:ext cx="190500" cy="114300"/>
    <xdr:sp macro="" textlink="">
      <xdr:nvSpPr>
        <xdr:cNvPr id="306" name="AutoShape 198" descr="Bandeira Cajazeirinhas.jpg">
          <a:hlinkClick xmlns:r="http://schemas.openxmlformats.org/officeDocument/2006/relationships" r:id="rId243"/>
          <a:extLst>
            <a:ext uri="{FF2B5EF4-FFF2-40B4-BE49-F238E27FC236}">
              <a16:creationId xmlns:a16="http://schemas.microsoft.com/office/drawing/2014/main" id="{00000000-0008-0000-0700-000032010000}"/>
            </a:ext>
          </a:extLst>
        </xdr:cNvPr>
        <xdr:cNvSpPr>
          <a:spLocks noChangeAspect="1" noChangeArrowheads="1"/>
        </xdr:cNvSpPr>
      </xdr:nvSpPr>
      <xdr:spPr bwMode="auto">
        <a:xfrm>
          <a:off x="3657600" y="344614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342</xdr:row>
      <xdr:rowOff>0</xdr:rowOff>
    </xdr:from>
    <xdr:ext cx="190500" cy="123825"/>
    <xdr:sp macro="" textlink="">
      <xdr:nvSpPr>
        <xdr:cNvPr id="307" name="AutoShape 199" descr="Bandeira de Serra da Raíz.jpg">
          <a:hlinkClick xmlns:r="http://schemas.openxmlformats.org/officeDocument/2006/relationships" r:id="rId244"/>
          <a:extLst>
            <a:ext uri="{FF2B5EF4-FFF2-40B4-BE49-F238E27FC236}">
              <a16:creationId xmlns:a16="http://schemas.microsoft.com/office/drawing/2014/main" id="{00000000-0008-0000-0700-000033010000}"/>
            </a:ext>
          </a:extLst>
        </xdr:cNvPr>
        <xdr:cNvSpPr>
          <a:spLocks noChangeAspect="1" noChangeArrowheads="1"/>
        </xdr:cNvSpPr>
      </xdr:nvSpPr>
      <xdr:spPr bwMode="auto">
        <a:xfrm>
          <a:off x="3657600" y="34480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14300"/>
    <xdr:sp macro="" textlink="">
      <xdr:nvSpPr>
        <xdr:cNvPr id="308" name="AutoShape 200" descr="Bandeira São Domingos.png">
          <a:hlinkClick xmlns:r="http://schemas.openxmlformats.org/officeDocument/2006/relationships" r:id="rId245"/>
          <a:extLst>
            <a:ext uri="{FF2B5EF4-FFF2-40B4-BE49-F238E27FC236}">
              <a16:creationId xmlns:a16="http://schemas.microsoft.com/office/drawing/2014/main" id="{00000000-0008-0000-0700-000034010000}"/>
            </a:ext>
          </a:extLst>
        </xdr:cNvPr>
        <xdr:cNvSpPr>
          <a:spLocks noChangeAspect="1" noChangeArrowheads="1"/>
        </xdr:cNvSpPr>
      </xdr:nvSpPr>
      <xdr:spPr bwMode="auto">
        <a:xfrm>
          <a:off x="3657600" y="3449955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341</xdr:row>
      <xdr:rowOff>0</xdr:rowOff>
    </xdr:from>
    <xdr:ext cx="190500" cy="123825"/>
    <xdr:sp macro="" textlink="">
      <xdr:nvSpPr>
        <xdr:cNvPr id="309" name="AutoShape 201" descr="Bandeira de Tenório.jpg">
          <a:hlinkClick xmlns:r="http://schemas.openxmlformats.org/officeDocument/2006/relationships" r:id="rId246"/>
          <a:extLst>
            <a:ext uri="{FF2B5EF4-FFF2-40B4-BE49-F238E27FC236}">
              <a16:creationId xmlns:a16="http://schemas.microsoft.com/office/drawing/2014/main" id="{00000000-0008-0000-0700-000035010000}"/>
            </a:ext>
          </a:extLst>
        </xdr:cNvPr>
        <xdr:cNvSpPr>
          <a:spLocks noChangeAspect="1" noChangeArrowheads="1"/>
        </xdr:cNvSpPr>
      </xdr:nvSpPr>
      <xdr:spPr bwMode="auto">
        <a:xfrm>
          <a:off x="3657600" y="34518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351</xdr:row>
      <xdr:rowOff>0</xdr:rowOff>
    </xdr:from>
    <xdr:ext cx="190500" cy="123825"/>
    <xdr:sp macro="" textlink="">
      <xdr:nvSpPr>
        <xdr:cNvPr id="310" name="AutoShape 202" descr="Flag of None.svg">
          <a:hlinkClick xmlns:r="http://schemas.openxmlformats.org/officeDocument/2006/relationships" r:id="rId27"/>
          <a:extLst>
            <a:ext uri="{FF2B5EF4-FFF2-40B4-BE49-F238E27FC236}">
              <a16:creationId xmlns:a16="http://schemas.microsoft.com/office/drawing/2014/main" id="{00000000-0008-0000-0700-000036010000}"/>
            </a:ext>
          </a:extLst>
        </xdr:cNvPr>
        <xdr:cNvSpPr>
          <a:spLocks noChangeAspect="1" noChangeArrowheads="1"/>
        </xdr:cNvSpPr>
      </xdr:nvSpPr>
      <xdr:spPr bwMode="auto">
        <a:xfrm>
          <a:off x="3657600" y="34537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23825"/>
    <xdr:sp macro="" textlink="">
      <xdr:nvSpPr>
        <xdr:cNvPr id="311" name="AutoShape 203" descr="Bandeira frei martinho.jpg">
          <a:hlinkClick xmlns:r="http://schemas.openxmlformats.org/officeDocument/2006/relationships" r:id="rId247"/>
          <a:extLst>
            <a:ext uri="{FF2B5EF4-FFF2-40B4-BE49-F238E27FC236}">
              <a16:creationId xmlns:a16="http://schemas.microsoft.com/office/drawing/2014/main" id="{00000000-0008-0000-0700-000037010000}"/>
            </a:ext>
          </a:extLst>
        </xdr:cNvPr>
        <xdr:cNvSpPr>
          <a:spLocks noChangeAspect="1" noChangeArrowheads="1"/>
        </xdr:cNvSpPr>
      </xdr:nvSpPr>
      <xdr:spPr bwMode="auto">
        <a:xfrm>
          <a:off x="3657600" y="345567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315</xdr:row>
      <xdr:rowOff>0</xdr:rowOff>
    </xdr:from>
    <xdr:ext cx="190500" cy="104775"/>
    <xdr:sp macro="" textlink="">
      <xdr:nvSpPr>
        <xdr:cNvPr id="312" name="AutoShape 204" descr="Bandeira Mato Grosso - Paraíba.png">
          <a:hlinkClick xmlns:r="http://schemas.openxmlformats.org/officeDocument/2006/relationships" r:id="rId248"/>
          <a:extLst>
            <a:ext uri="{FF2B5EF4-FFF2-40B4-BE49-F238E27FC236}">
              <a16:creationId xmlns:a16="http://schemas.microsoft.com/office/drawing/2014/main" id="{00000000-0008-0000-0700-000038010000}"/>
            </a:ext>
          </a:extLst>
        </xdr:cNvPr>
        <xdr:cNvSpPr>
          <a:spLocks noChangeAspect="1" noChangeArrowheads="1"/>
        </xdr:cNvSpPr>
      </xdr:nvSpPr>
      <xdr:spPr bwMode="auto">
        <a:xfrm>
          <a:off x="3657600" y="345757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71450"/>
    <xdr:sp macro="" textlink="">
      <xdr:nvSpPr>
        <xdr:cNvPr id="313" name="AutoShape 205" descr="Brasão Serra Grande.png">
          <a:hlinkClick xmlns:r="http://schemas.openxmlformats.org/officeDocument/2006/relationships" r:id="rId249"/>
          <a:extLst>
            <a:ext uri="{FF2B5EF4-FFF2-40B4-BE49-F238E27FC236}">
              <a16:creationId xmlns:a16="http://schemas.microsoft.com/office/drawing/2014/main" id="{00000000-0008-0000-0700-000039010000}"/>
            </a:ext>
          </a:extLst>
        </xdr:cNvPr>
        <xdr:cNvSpPr>
          <a:spLocks noChangeAspect="1" noChangeArrowheads="1"/>
        </xdr:cNvSpPr>
      </xdr:nvSpPr>
      <xdr:spPr bwMode="auto">
        <a:xfrm>
          <a:off x="3657600" y="345948000"/>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292</xdr:row>
      <xdr:rowOff>0</xdr:rowOff>
    </xdr:from>
    <xdr:ext cx="190500" cy="104775"/>
    <xdr:sp macro="" textlink="">
      <xdr:nvSpPr>
        <xdr:cNvPr id="314" name="AutoShape 206" descr="Bandeira de Varzea PB.jpg">
          <a:hlinkClick xmlns:r="http://schemas.openxmlformats.org/officeDocument/2006/relationships" r:id="rId250"/>
          <a:extLst>
            <a:ext uri="{FF2B5EF4-FFF2-40B4-BE49-F238E27FC236}">
              <a16:creationId xmlns:a16="http://schemas.microsoft.com/office/drawing/2014/main" id="{00000000-0008-0000-0700-00003A010000}"/>
            </a:ext>
          </a:extLst>
        </xdr:cNvPr>
        <xdr:cNvSpPr>
          <a:spLocks noChangeAspect="1" noChangeArrowheads="1"/>
        </xdr:cNvSpPr>
      </xdr:nvSpPr>
      <xdr:spPr bwMode="auto">
        <a:xfrm>
          <a:off x="3657600" y="346138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494</xdr:row>
      <xdr:rowOff>0</xdr:rowOff>
    </xdr:from>
    <xdr:ext cx="190500" cy="123825"/>
    <xdr:sp macro="" textlink="">
      <xdr:nvSpPr>
        <xdr:cNvPr id="315" name="AutoShape 207" descr="Bandeira Lastro (PB).jpg">
          <a:hlinkClick xmlns:r="http://schemas.openxmlformats.org/officeDocument/2006/relationships" r:id="rId251"/>
          <a:extLst>
            <a:ext uri="{FF2B5EF4-FFF2-40B4-BE49-F238E27FC236}">
              <a16:creationId xmlns:a16="http://schemas.microsoft.com/office/drawing/2014/main" id="{00000000-0008-0000-0700-00003B010000}"/>
            </a:ext>
          </a:extLst>
        </xdr:cNvPr>
        <xdr:cNvSpPr>
          <a:spLocks noChangeAspect="1" noChangeArrowheads="1"/>
        </xdr:cNvSpPr>
      </xdr:nvSpPr>
      <xdr:spPr bwMode="auto">
        <a:xfrm>
          <a:off x="3657600" y="346329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466</xdr:row>
      <xdr:rowOff>0</xdr:rowOff>
    </xdr:from>
    <xdr:ext cx="190500" cy="123825"/>
    <xdr:sp macro="" textlink="">
      <xdr:nvSpPr>
        <xdr:cNvPr id="316" name="AutoShape 208" descr="Bandeira carrapateira.svg">
          <a:hlinkClick xmlns:r="http://schemas.openxmlformats.org/officeDocument/2006/relationships" r:id="rId252"/>
          <a:extLst>
            <a:ext uri="{FF2B5EF4-FFF2-40B4-BE49-F238E27FC236}">
              <a16:creationId xmlns:a16="http://schemas.microsoft.com/office/drawing/2014/main" id="{00000000-0008-0000-0700-00003C010000}"/>
            </a:ext>
          </a:extLst>
        </xdr:cNvPr>
        <xdr:cNvSpPr>
          <a:spLocks noChangeAspect="1" noChangeArrowheads="1"/>
        </xdr:cNvSpPr>
      </xdr:nvSpPr>
      <xdr:spPr bwMode="auto">
        <a:xfrm>
          <a:off x="3657600" y="346519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470</xdr:row>
      <xdr:rowOff>0</xdr:rowOff>
    </xdr:from>
    <xdr:ext cx="190500" cy="123825"/>
    <xdr:sp macro="" textlink="">
      <xdr:nvSpPr>
        <xdr:cNvPr id="317" name="AutoShape 209" descr="Bandeira Joca Claudino.jpg">
          <a:hlinkClick xmlns:r="http://schemas.openxmlformats.org/officeDocument/2006/relationships" r:id="rId253"/>
          <a:extLst>
            <a:ext uri="{FF2B5EF4-FFF2-40B4-BE49-F238E27FC236}">
              <a16:creationId xmlns:a16="http://schemas.microsoft.com/office/drawing/2014/main" id="{00000000-0008-0000-0700-00003D010000}"/>
            </a:ext>
          </a:extLst>
        </xdr:cNvPr>
        <xdr:cNvSpPr>
          <a:spLocks noChangeAspect="1" noChangeArrowheads="1"/>
        </xdr:cNvSpPr>
      </xdr:nvSpPr>
      <xdr:spPr bwMode="auto">
        <a:xfrm>
          <a:off x="3657600" y="346710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374</xdr:row>
      <xdr:rowOff>0</xdr:rowOff>
    </xdr:from>
    <xdr:ext cx="190500" cy="123825"/>
    <xdr:sp macro="" textlink="">
      <xdr:nvSpPr>
        <xdr:cNvPr id="318" name="AutoShape 210" descr="Flag of None.svg">
          <a:hlinkClick xmlns:r="http://schemas.openxmlformats.org/officeDocument/2006/relationships" r:id="rId27"/>
          <a:extLst>
            <a:ext uri="{FF2B5EF4-FFF2-40B4-BE49-F238E27FC236}">
              <a16:creationId xmlns:a16="http://schemas.microsoft.com/office/drawing/2014/main" id="{00000000-0008-0000-0700-00003E010000}"/>
            </a:ext>
          </a:extLst>
        </xdr:cNvPr>
        <xdr:cNvSpPr>
          <a:spLocks noChangeAspect="1" noChangeArrowheads="1"/>
        </xdr:cNvSpPr>
      </xdr:nvSpPr>
      <xdr:spPr bwMode="auto">
        <a:xfrm>
          <a:off x="3657600" y="346900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296</xdr:row>
      <xdr:rowOff>0</xdr:rowOff>
    </xdr:from>
    <xdr:ext cx="190500" cy="114300"/>
    <xdr:sp macro="" textlink="">
      <xdr:nvSpPr>
        <xdr:cNvPr id="319" name="AutoShape 211" descr="Bandeira algodao de jandaira.jpg">
          <a:hlinkClick xmlns:r="http://schemas.openxmlformats.org/officeDocument/2006/relationships" r:id="rId254"/>
          <a:extLst>
            <a:ext uri="{FF2B5EF4-FFF2-40B4-BE49-F238E27FC236}">
              <a16:creationId xmlns:a16="http://schemas.microsoft.com/office/drawing/2014/main" id="{00000000-0008-0000-0700-00003F010000}"/>
            </a:ext>
          </a:extLst>
        </xdr:cNvPr>
        <xdr:cNvSpPr>
          <a:spLocks noChangeAspect="1" noChangeArrowheads="1"/>
        </xdr:cNvSpPr>
      </xdr:nvSpPr>
      <xdr:spPr bwMode="auto">
        <a:xfrm>
          <a:off x="3657600" y="347091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364</xdr:row>
      <xdr:rowOff>0</xdr:rowOff>
    </xdr:from>
    <xdr:ext cx="190500" cy="133350"/>
    <xdr:sp macro="" textlink="">
      <xdr:nvSpPr>
        <xdr:cNvPr id="320" name="AutoShape 212" descr="Bandeira bom jesus.png">
          <a:hlinkClick xmlns:r="http://schemas.openxmlformats.org/officeDocument/2006/relationships" r:id="rId255"/>
          <a:extLst>
            <a:ext uri="{FF2B5EF4-FFF2-40B4-BE49-F238E27FC236}">
              <a16:creationId xmlns:a16="http://schemas.microsoft.com/office/drawing/2014/main" id="{00000000-0008-0000-0700-000040010000}"/>
            </a:ext>
          </a:extLst>
        </xdr:cNvPr>
        <xdr:cNvSpPr>
          <a:spLocks noChangeAspect="1" noChangeArrowheads="1"/>
        </xdr:cNvSpPr>
      </xdr:nvSpPr>
      <xdr:spPr bwMode="auto">
        <a:xfrm>
          <a:off x="3657600" y="347281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443</xdr:row>
      <xdr:rowOff>0</xdr:rowOff>
    </xdr:from>
    <xdr:ext cx="190500" cy="200025"/>
    <xdr:sp macro="" textlink="">
      <xdr:nvSpPr>
        <xdr:cNvPr id="321" name="AutoShape 213" descr="Curral Velho.png">
          <a:hlinkClick xmlns:r="http://schemas.openxmlformats.org/officeDocument/2006/relationships" r:id="rId256"/>
          <a:extLst>
            <a:ext uri="{FF2B5EF4-FFF2-40B4-BE49-F238E27FC236}">
              <a16:creationId xmlns:a16="http://schemas.microsoft.com/office/drawing/2014/main" id="{00000000-0008-0000-0700-000041010000}"/>
            </a:ext>
          </a:extLst>
        </xdr:cNvPr>
        <xdr:cNvSpPr>
          <a:spLocks noChangeAspect="1" noChangeArrowheads="1"/>
        </xdr:cNvSpPr>
      </xdr:nvSpPr>
      <xdr:spPr bwMode="auto">
        <a:xfrm>
          <a:off x="3657600" y="347472000"/>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327</xdr:row>
      <xdr:rowOff>9525</xdr:rowOff>
    </xdr:from>
    <xdr:ext cx="190500" cy="123825"/>
    <xdr:sp macro="" textlink="">
      <xdr:nvSpPr>
        <xdr:cNvPr id="322" name="AutoShape 214" descr="Bandeira Santo André (PB).jpg">
          <a:hlinkClick xmlns:r="http://schemas.openxmlformats.org/officeDocument/2006/relationships" r:id="rId257"/>
          <a:extLst>
            <a:ext uri="{FF2B5EF4-FFF2-40B4-BE49-F238E27FC236}">
              <a16:creationId xmlns:a16="http://schemas.microsoft.com/office/drawing/2014/main" id="{00000000-0008-0000-0700-000042010000}"/>
            </a:ext>
          </a:extLst>
        </xdr:cNvPr>
        <xdr:cNvSpPr>
          <a:spLocks noChangeAspect="1" noChangeArrowheads="1"/>
        </xdr:cNvSpPr>
      </xdr:nvSpPr>
      <xdr:spPr bwMode="auto">
        <a:xfrm>
          <a:off x="3657600" y="347672025"/>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523</xdr:row>
      <xdr:rowOff>0</xdr:rowOff>
    </xdr:from>
    <xdr:ext cx="190500" cy="133350"/>
    <xdr:sp macro="" textlink="">
      <xdr:nvSpPr>
        <xdr:cNvPr id="323" name="AutoShape 215" descr="Bandeira Passagem (PB).jpg">
          <a:hlinkClick xmlns:r="http://schemas.openxmlformats.org/officeDocument/2006/relationships" r:id="rId258"/>
          <a:extLst>
            <a:ext uri="{FF2B5EF4-FFF2-40B4-BE49-F238E27FC236}">
              <a16:creationId xmlns:a16="http://schemas.microsoft.com/office/drawing/2014/main" id="{00000000-0008-0000-0700-000043010000}"/>
            </a:ext>
          </a:extLst>
        </xdr:cNvPr>
        <xdr:cNvSpPr>
          <a:spLocks noChangeAspect="1" noChangeArrowheads="1"/>
        </xdr:cNvSpPr>
      </xdr:nvSpPr>
      <xdr:spPr bwMode="auto">
        <a:xfrm>
          <a:off x="3657600" y="347853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323</xdr:row>
      <xdr:rowOff>0</xdr:rowOff>
    </xdr:from>
    <xdr:ext cx="190500" cy="133350"/>
    <xdr:sp macro="" textlink="">
      <xdr:nvSpPr>
        <xdr:cNvPr id="324" name="AutoShape 216" descr="Bandeira Zabelê (PB).jpg">
          <a:hlinkClick xmlns:r="http://schemas.openxmlformats.org/officeDocument/2006/relationships" r:id="rId259"/>
          <a:extLst>
            <a:ext uri="{FF2B5EF4-FFF2-40B4-BE49-F238E27FC236}">
              <a16:creationId xmlns:a16="http://schemas.microsoft.com/office/drawing/2014/main" id="{00000000-0008-0000-0700-000044010000}"/>
            </a:ext>
          </a:extLst>
        </xdr:cNvPr>
        <xdr:cNvSpPr>
          <a:spLocks noChangeAspect="1" noChangeArrowheads="1"/>
        </xdr:cNvSpPr>
      </xdr:nvSpPr>
      <xdr:spPr bwMode="auto">
        <a:xfrm>
          <a:off x="3657600" y="348043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332</xdr:row>
      <xdr:rowOff>0</xdr:rowOff>
    </xdr:from>
    <xdr:ext cx="190500" cy="123825"/>
    <xdr:sp macro="" textlink="">
      <xdr:nvSpPr>
        <xdr:cNvPr id="325" name="AutoShape 217" descr="Bandeira Amparo (PB).jpg">
          <a:hlinkClick xmlns:r="http://schemas.openxmlformats.org/officeDocument/2006/relationships" r:id="rId260"/>
          <a:extLst>
            <a:ext uri="{FF2B5EF4-FFF2-40B4-BE49-F238E27FC236}">
              <a16:creationId xmlns:a16="http://schemas.microsoft.com/office/drawing/2014/main" id="{00000000-0008-0000-0700-000045010000}"/>
            </a:ext>
          </a:extLst>
        </xdr:cNvPr>
        <xdr:cNvSpPr>
          <a:spLocks noChangeAspect="1" noChangeArrowheads="1"/>
        </xdr:cNvSpPr>
      </xdr:nvSpPr>
      <xdr:spPr bwMode="auto">
        <a:xfrm>
          <a:off x="3657600" y="348234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23825"/>
    <xdr:sp macro="" textlink="">
      <xdr:nvSpPr>
        <xdr:cNvPr id="326" name="AutoShape 218" descr="Bandeira Areia de Baraúnas (PB).jpg">
          <a:hlinkClick xmlns:r="http://schemas.openxmlformats.org/officeDocument/2006/relationships" r:id="rId261"/>
          <a:extLst>
            <a:ext uri="{FF2B5EF4-FFF2-40B4-BE49-F238E27FC236}">
              <a16:creationId xmlns:a16="http://schemas.microsoft.com/office/drawing/2014/main" id="{00000000-0008-0000-0700-000046010000}"/>
            </a:ext>
          </a:extLst>
        </xdr:cNvPr>
        <xdr:cNvSpPr>
          <a:spLocks noChangeAspect="1" noChangeArrowheads="1"/>
        </xdr:cNvSpPr>
      </xdr:nvSpPr>
      <xdr:spPr bwMode="auto">
        <a:xfrm>
          <a:off x="3657600" y="348424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327" name="AutoShape 219" descr="Bandeira municip quixaba.png">
          <a:hlinkClick xmlns:r="http://schemas.openxmlformats.org/officeDocument/2006/relationships" r:id="rId262"/>
          <a:extLst>
            <a:ext uri="{FF2B5EF4-FFF2-40B4-BE49-F238E27FC236}">
              <a16:creationId xmlns:a16="http://schemas.microsoft.com/office/drawing/2014/main" id="{00000000-0008-0000-0700-000047010000}"/>
            </a:ext>
          </a:extLst>
        </xdr:cNvPr>
        <xdr:cNvSpPr>
          <a:spLocks noChangeAspect="1" noChangeArrowheads="1"/>
        </xdr:cNvSpPr>
      </xdr:nvSpPr>
      <xdr:spPr bwMode="auto">
        <a:xfrm>
          <a:off x="3657600" y="348615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366</xdr:row>
      <xdr:rowOff>0</xdr:rowOff>
    </xdr:from>
    <xdr:ext cx="190500" cy="133350"/>
    <xdr:sp macro="" textlink="">
      <xdr:nvSpPr>
        <xdr:cNvPr id="328" name="AutoShape 220" descr="Bandeira de Riacho de santo Antônio.png">
          <a:hlinkClick xmlns:r="http://schemas.openxmlformats.org/officeDocument/2006/relationships" r:id="rId263"/>
          <a:extLst>
            <a:ext uri="{FF2B5EF4-FFF2-40B4-BE49-F238E27FC236}">
              <a16:creationId xmlns:a16="http://schemas.microsoft.com/office/drawing/2014/main" id="{00000000-0008-0000-0700-000048010000}"/>
            </a:ext>
          </a:extLst>
        </xdr:cNvPr>
        <xdr:cNvSpPr>
          <a:spLocks noChangeAspect="1" noChangeArrowheads="1"/>
        </xdr:cNvSpPr>
      </xdr:nvSpPr>
      <xdr:spPr bwMode="auto">
        <a:xfrm>
          <a:off x="3657600" y="3488055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348</xdr:row>
      <xdr:rowOff>0</xdr:rowOff>
    </xdr:from>
    <xdr:ext cx="190500" cy="123825"/>
    <xdr:sp macro="" textlink="">
      <xdr:nvSpPr>
        <xdr:cNvPr id="329" name="AutoShape 221" descr="Flag of None.svg">
          <a:hlinkClick xmlns:r="http://schemas.openxmlformats.org/officeDocument/2006/relationships" r:id="rId27"/>
          <a:extLst>
            <a:ext uri="{FF2B5EF4-FFF2-40B4-BE49-F238E27FC236}">
              <a16:creationId xmlns:a16="http://schemas.microsoft.com/office/drawing/2014/main" id="{00000000-0008-0000-0700-000049010000}"/>
            </a:ext>
          </a:extLst>
        </xdr:cNvPr>
        <xdr:cNvSpPr>
          <a:spLocks noChangeAspect="1" noChangeArrowheads="1"/>
        </xdr:cNvSpPr>
      </xdr:nvSpPr>
      <xdr:spPr bwMode="auto">
        <a:xfrm>
          <a:off x="3657600" y="348996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487</xdr:row>
      <xdr:rowOff>0</xdr:rowOff>
    </xdr:from>
    <xdr:ext cx="190500" cy="142875"/>
    <xdr:sp macro="" textlink="">
      <xdr:nvSpPr>
        <xdr:cNvPr id="330" name="AutoShape 222" descr="Bandeira-São-José-BC.png">
          <a:hlinkClick xmlns:r="http://schemas.openxmlformats.org/officeDocument/2006/relationships" r:id="rId264"/>
          <a:extLst>
            <a:ext uri="{FF2B5EF4-FFF2-40B4-BE49-F238E27FC236}">
              <a16:creationId xmlns:a16="http://schemas.microsoft.com/office/drawing/2014/main" id="{00000000-0008-0000-0700-00004A010000}"/>
            </a:ext>
          </a:extLst>
        </xdr:cNvPr>
        <xdr:cNvSpPr>
          <a:spLocks noChangeAspect="1" noChangeArrowheads="1"/>
        </xdr:cNvSpPr>
      </xdr:nvSpPr>
      <xdr:spPr bwMode="auto">
        <a:xfrm>
          <a:off x="3657600" y="349186500"/>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355</xdr:row>
      <xdr:rowOff>0</xdr:rowOff>
    </xdr:from>
    <xdr:ext cx="190500" cy="133350"/>
    <xdr:sp macro="" textlink="">
      <xdr:nvSpPr>
        <xdr:cNvPr id="331" name="AutoShape 223" descr="Bandeira Parari-PB.jpg">
          <a:hlinkClick xmlns:r="http://schemas.openxmlformats.org/officeDocument/2006/relationships" r:id="rId265"/>
          <a:extLst>
            <a:ext uri="{FF2B5EF4-FFF2-40B4-BE49-F238E27FC236}">
              <a16:creationId xmlns:a16="http://schemas.microsoft.com/office/drawing/2014/main" id="{00000000-0008-0000-0700-00004B010000}"/>
            </a:ext>
          </a:extLst>
        </xdr:cNvPr>
        <xdr:cNvSpPr>
          <a:spLocks noChangeAspect="1" noChangeArrowheads="1"/>
        </xdr:cNvSpPr>
      </xdr:nvSpPr>
      <xdr:spPr bwMode="auto">
        <a:xfrm>
          <a:off x="3657600" y="349377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290</xdr:row>
      <xdr:rowOff>0</xdr:rowOff>
    </xdr:from>
    <xdr:ext cx="190500" cy="133350"/>
    <xdr:sp macro="" textlink="">
      <xdr:nvSpPr>
        <xdr:cNvPr id="332" name="AutoShape 1" descr="Bandeira de Cuiabá.svg">
          <a:hlinkClick xmlns:r="http://schemas.openxmlformats.org/officeDocument/2006/relationships" r:id="rId1"/>
          <a:extLst>
            <a:ext uri="{FF2B5EF4-FFF2-40B4-BE49-F238E27FC236}">
              <a16:creationId xmlns:a16="http://schemas.microsoft.com/office/drawing/2014/main" id="{9E3B6883-D8D7-4BB9-823A-398658AF37A0}"/>
            </a:ext>
          </a:extLst>
        </xdr:cNvPr>
        <xdr:cNvSpPr>
          <a:spLocks noChangeAspect="1" noChangeArrowheads="1"/>
        </xdr:cNvSpPr>
      </xdr:nvSpPr>
      <xdr:spPr bwMode="auto">
        <a:xfrm>
          <a:off x="2707821" y="55870929"/>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427</xdr:row>
      <xdr:rowOff>0</xdr:rowOff>
    </xdr:from>
    <xdr:ext cx="190500" cy="123825"/>
    <xdr:sp macro="" textlink="">
      <xdr:nvSpPr>
        <xdr:cNvPr id="333" name="AutoShape 2" descr="Várzea Grande Flag.jpg">
          <a:hlinkClick xmlns:r="http://schemas.openxmlformats.org/officeDocument/2006/relationships" r:id="rId2"/>
          <a:extLst>
            <a:ext uri="{FF2B5EF4-FFF2-40B4-BE49-F238E27FC236}">
              <a16:creationId xmlns:a16="http://schemas.microsoft.com/office/drawing/2014/main" id="{CC8417C0-EF1E-41AD-AB68-F812F73F6418}"/>
            </a:ext>
          </a:extLst>
        </xdr:cNvPr>
        <xdr:cNvSpPr>
          <a:spLocks noChangeAspect="1" noChangeArrowheads="1"/>
        </xdr:cNvSpPr>
      </xdr:nvSpPr>
      <xdr:spPr bwMode="auto">
        <a:xfrm>
          <a:off x="2707821" y="8289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399</xdr:row>
      <xdr:rowOff>0</xdr:rowOff>
    </xdr:from>
    <xdr:ext cx="190500" cy="123825"/>
    <xdr:sp macro="" textlink="">
      <xdr:nvSpPr>
        <xdr:cNvPr id="334" name="AutoShape 3" descr="Bandeira de Rondonopolis.png">
          <a:hlinkClick xmlns:r="http://schemas.openxmlformats.org/officeDocument/2006/relationships" r:id="rId3"/>
          <a:extLst>
            <a:ext uri="{FF2B5EF4-FFF2-40B4-BE49-F238E27FC236}">
              <a16:creationId xmlns:a16="http://schemas.microsoft.com/office/drawing/2014/main" id="{B66D3A11-EA64-46CC-B53B-348B925B883B}"/>
            </a:ext>
          </a:extLst>
        </xdr:cNvPr>
        <xdr:cNvSpPr>
          <a:spLocks noChangeAspect="1" noChangeArrowheads="1"/>
        </xdr:cNvSpPr>
      </xdr:nvSpPr>
      <xdr:spPr bwMode="auto">
        <a:xfrm>
          <a:off x="2707821" y="77560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417</xdr:row>
      <xdr:rowOff>0</xdr:rowOff>
    </xdr:from>
    <xdr:ext cx="190500" cy="133350"/>
    <xdr:sp macro="" textlink="">
      <xdr:nvSpPr>
        <xdr:cNvPr id="335" name="AutoShape 4" descr="Bandeira sinop mt.png">
          <a:hlinkClick xmlns:r="http://schemas.openxmlformats.org/officeDocument/2006/relationships" r:id="rId4"/>
          <a:extLst>
            <a:ext uri="{FF2B5EF4-FFF2-40B4-BE49-F238E27FC236}">
              <a16:creationId xmlns:a16="http://schemas.microsoft.com/office/drawing/2014/main" id="{39A2F9A3-2006-44EB-A4C3-30378E6551D7}"/>
            </a:ext>
          </a:extLst>
        </xdr:cNvPr>
        <xdr:cNvSpPr>
          <a:spLocks noChangeAspect="1" noChangeArrowheads="1"/>
        </xdr:cNvSpPr>
      </xdr:nvSpPr>
      <xdr:spPr bwMode="auto">
        <a:xfrm>
          <a:off x="2707821" y="80989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310</xdr:row>
      <xdr:rowOff>0</xdr:rowOff>
    </xdr:from>
    <xdr:ext cx="190500" cy="123825"/>
    <xdr:sp macro="" textlink="">
      <xdr:nvSpPr>
        <xdr:cNvPr id="336" name="AutoShape 5" descr="Bandeira de Tangará da Serra.svg">
          <a:hlinkClick xmlns:r="http://schemas.openxmlformats.org/officeDocument/2006/relationships" r:id="rId5"/>
          <a:extLst>
            <a:ext uri="{FF2B5EF4-FFF2-40B4-BE49-F238E27FC236}">
              <a16:creationId xmlns:a16="http://schemas.microsoft.com/office/drawing/2014/main" id="{52EB8C0A-C970-44E1-A8F2-06DB61B37383}"/>
            </a:ext>
          </a:extLst>
        </xdr:cNvPr>
        <xdr:cNvSpPr>
          <a:spLocks noChangeAspect="1" noChangeArrowheads="1"/>
        </xdr:cNvSpPr>
      </xdr:nvSpPr>
      <xdr:spPr bwMode="auto">
        <a:xfrm>
          <a:off x="2707821" y="599530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420</xdr:row>
      <xdr:rowOff>0</xdr:rowOff>
    </xdr:from>
    <xdr:ext cx="190500" cy="123825"/>
    <xdr:sp macro="" textlink="">
      <xdr:nvSpPr>
        <xdr:cNvPr id="337" name="AutoShape 6" descr="Bandeira-caceres.jpg">
          <a:hlinkClick xmlns:r="http://schemas.openxmlformats.org/officeDocument/2006/relationships" r:id="rId6"/>
          <a:extLst>
            <a:ext uri="{FF2B5EF4-FFF2-40B4-BE49-F238E27FC236}">
              <a16:creationId xmlns:a16="http://schemas.microsoft.com/office/drawing/2014/main" id="{65193CD0-1B2E-41E9-86B7-7F622B391B18}"/>
            </a:ext>
          </a:extLst>
        </xdr:cNvPr>
        <xdr:cNvSpPr>
          <a:spLocks noChangeAspect="1" noChangeArrowheads="1"/>
        </xdr:cNvSpPr>
      </xdr:nvSpPr>
      <xdr:spPr bwMode="auto">
        <a:xfrm>
          <a:off x="2707821" y="8156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418</xdr:row>
      <xdr:rowOff>0</xdr:rowOff>
    </xdr:from>
    <xdr:ext cx="190500" cy="123825"/>
    <xdr:sp macro="" textlink="">
      <xdr:nvSpPr>
        <xdr:cNvPr id="338" name="AutoShape 7" descr="Bandeira de Sorriso (Mato Grosso).jpg">
          <a:hlinkClick xmlns:r="http://schemas.openxmlformats.org/officeDocument/2006/relationships" r:id="rId7"/>
          <a:extLst>
            <a:ext uri="{FF2B5EF4-FFF2-40B4-BE49-F238E27FC236}">
              <a16:creationId xmlns:a16="http://schemas.microsoft.com/office/drawing/2014/main" id="{D3A64139-F34A-4BAC-8D33-4AEA3AEEE108}"/>
            </a:ext>
          </a:extLst>
        </xdr:cNvPr>
        <xdr:cNvSpPr>
          <a:spLocks noChangeAspect="1" noChangeArrowheads="1"/>
        </xdr:cNvSpPr>
      </xdr:nvSpPr>
      <xdr:spPr bwMode="auto">
        <a:xfrm>
          <a:off x="2707821" y="8118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307</xdr:row>
      <xdr:rowOff>0</xdr:rowOff>
    </xdr:from>
    <xdr:ext cx="190500" cy="123825"/>
    <xdr:sp macro="" textlink="">
      <xdr:nvSpPr>
        <xdr:cNvPr id="339" name="AutoShape 8" descr="Bandeira de Lucas do Rio Verde.jpg">
          <a:hlinkClick xmlns:r="http://schemas.openxmlformats.org/officeDocument/2006/relationships" r:id="rId8"/>
          <a:extLst>
            <a:ext uri="{FF2B5EF4-FFF2-40B4-BE49-F238E27FC236}">
              <a16:creationId xmlns:a16="http://schemas.microsoft.com/office/drawing/2014/main" id="{9C8C5A1D-5194-4F3C-83B0-40C317393E9C}"/>
            </a:ext>
          </a:extLst>
        </xdr:cNvPr>
        <xdr:cNvSpPr>
          <a:spLocks noChangeAspect="1" noChangeArrowheads="1"/>
        </xdr:cNvSpPr>
      </xdr:nvSpPr>
      <xdr:spPr bwMode="auto">
        <a:xfrm>
          <a:off x="2707821" y="59340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392</xdr:row>
      <xdr:rowOff>0</xdr:rowOff>
    </xdr:from>
    <xdr:ext cx="190500" cy="123825"/>
    <xdr:sp macro="" textlink="">
      <xdr:nvSpPr>
        <xdr:cNvPr id="340" name="AutoShape 9" descr="Bandeira de Primavera do Leste.jpg">
          <a:hlinkClick xmlns:r="http://schemas.openxmlformats.org/officeDocument/2006/relationships" r:id="rId9"/>
          <a:extLst>
            <a:ext uri="{FF2B5EF4-FFF2-40B4-BE49-F238E27FC236}">
              <a16:creationId xmlns:a16="http://schemas.microsoft.com/office/drawing/2014/main" id="{E2A96244-EB12-4DD5-8A8F-1C4772BD01A6}"/>
            </a:ext>
          </a:extLst>
        </xdr:cNvPr>
        <xdr:cNvSpPr>
          <a:spLocks noChangeAspect="1" noChangeArrowheads="1"/>
        </xdr:cNvSpPr>
      </xdr:nvSpPr>
      <xdr:spPr bwMode="auto">
        <a:xfrm>
          <a:off x="2707821" y="7622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352</xdr:row>
      <xdr:rowOff>0</xdr:rowOff>
    </xdr:from>
    <xdr:ext cx="190500" cy="133350"/>
    <xdr:sp macro="" textlink="">
      <xdr:nvSpPr>
        <xdr:cNvPr id="341" name="AutoShape 11" descr="Bandeira de Alta Floresta.jpg">
          <a:hlinkClick xmlns:r="http://schemas.openxmlformats.org/officeDocument/2006/relationships" r:id="rId10"/>
          <a:extLst>
            <a:ext uri="{FF2B5EF4-FFF2-40B4-BE49-F238E27FC236}">
              <a16:creationId xmlns:a16="http://schemas.microsoft.com/office/drawing/2014/main" id="{9F483607-47A5-407B-BBCE-E0C75B730732}"/>
            </a:ext>
          </a:extLst>
        </xdr:cNvPr>
        <xdr:cNvSpPr>
          <a:spLocks noChangeAspect="1" noChangeArrowheads="1"/>
        </xdr:cNvSpPr>
      </xdr:nvSpPr>
      <xdr:spPr bwMode="auto">
        <a:xfrm>
          <a:off x="2707821" y="68457536"/>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386</xdr:row>
      <xdr:rowOff>0</xdr:rowOff>
    </xdr:from>
    <xdr:ext cx="190500" cy="123825"/>
    <xdr:sp macro="" textlink="">
      <xdr:nvSpPr>
        <xdr:cNvPr id="342" name="AutoShape 12" descr="Bandeira de Nova Mutum.jpg">
          <a:hlinkClick xmlns:r="http://schemas.openxmlformats.org/officeDocument/2006/relationships" r:id="rId11"/>
          <a:extLst>
            <a:ext uri="{FF2B5EF4-FFF2-40B4-BE49-F238E27FC236}">
              <a16:creationId xmlns:a16="http://schemas.microsoft.com/office/drawing/2014/main" id="{23C59845-A9D5-4466-866F-425ABA3A2E4A}"/>
            </a:ext>
          </a:extLst>
        </xdr:cNvPr>
        <xdr:cNvSpPr>
          <a:spLocks noChangeAspect="1" noChangeArrowheads="1"/>
        </xdr:cNvSpPr>
      </xdr:nvSpPr>
      <xdr:spPr bwMode="auto">
        <a:xfrm>
          <a:off x="2707821" y="75084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348</xdr:row>
      <xdr:rowOff>0</xdr:rowOff>
    </xdr:from>
    <xdr:ext cx="190500" cy="133350"/>
    <xdr:sp macro="" textlink="">
      <xdr:nvSpPr>
        <xdr:cNvPr id="343" name="AutoShape 13" descr="Flag of Pontes e Lacerda.jpg">
          <a:hlinkClick xmlns:r="http://schemas.openxmlformats.org/officeDocument/2006/relationships" r:id="rId12"/>
          <a:extLst>
            <a:ext uri="{FF2B5EF4-FFF2-40B4-BE49-F238E27FC236}">
              <a16:creationId xmlns:a16="http://schemas.microsoft.com/office/drawing/2014/main" id="{912CA2F4-BA36-4BB1-BE84-6562EF11F35D}"/>
            </a:ext>
          </a:extLst>
        </xdr:cNvPr>
        <xdr:cNvSpPr>
          <a:spLocks noChangeAspect="1" noChangeArrowheads="1"/>
        </xdr:cNvSpPr>
      </xdr:nvSpPr>
      <xdr:spPr bwMode="auto">
        <a:xfrm>
          <a:off x="2707821" y="67654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347</xdr:row>
      <xdr:rowOff>0</xdr:rowOff>
    </xdr:from>
    <xdr:ext cx="190500" cy="133350"/>
    <xdr:sp macro="" textlink="">
      <xdr:nvSpPr>
        <xdr:cNvPr id="344" name="AutoShape 14" descr="Bandeira de Campo Verde.jpg">
          <a:hlinkClick xmlns:r="http://schemas.openxmlformats.org/officeDocument/2006/relationships" r:id="rId13"/>
          <a:extLst>
            <a:ext uri="{FF2B5EF4-FFF2-40B4-BE49-F238E27FC236}">
              <a16:creationId xmlns:a16="http://schemas.microsoft.com/office/drawing/2014/main" id="{365907FC-F9FB-4D49-B7C5-512FF5DEA423}"/>
            </a:ext>
          </a:extLst>
        </xdr:cNvPr>
        <xdr:cNvSpPr>
          <a:spLocks noChangeAspect="1" noChangeArrowheads="1"/>
        </xdr:cNvSpPr>
      </xdr:nvSpPr>
      <xdr:spPr bwMode="auto">
        <a:xfrm>
          <a:off x="2707821" y="6745060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337</xdr:row>
      <xdr:rowOff>0</xdr:rowOff>
    </xdr:from>
    <xdr:ext cx="190500" cy="123825"/>
    <xdr:sp macro="" textlink="">
      <xdr:nvSpPr>
        <xdr:cNvPr id="345" name="AutoShape 15" descr="Bandeira de Juína (Mato Grosso).png">
          <a:hlinkClick xmlns:r="http://schemas.openxmlformats.org/officeDocument/2006/relationships" r:id="rId14"/>
          <a:extLst>
            <a:ext uri="{FF2B5EF4-FFF2-40B4-BE49-F238E27FC236}">
              <a16:creationId xmlns:a16="http://schemas.microsoft.com/office/drawing/2014/main" id="{C1CE1B15-31CC-4148-82BD-52D175EB1C7B}"/>
            </a:ext>
          </a:extLst>
        </xdr:cNvPr>
        <xdr:cNvSpPr>
          <a:spLocks noChangeAspect="1" noChangeArrowheads="1"/>
        </xdr:cNvSpPr>
      </xdr:nvSpPr>
      <xdr:spPr bwMode="auto">
        <a:xfrm>
          <a:off x="2707821" y="65436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306</xdr:row>
      <xdr:rowOff>0</xdr:rowOff>
    </xdr:from>
    <xdr:ext cx="190500" cy="209550"/>
    <xdr:sp macro="" textlink="">
      <xdr:nvSpPr>
        <xdr:cNvPr id="346" name="AutoShape 16" descr="Brasão do município de Colniza MT.png">
          <a:hlinkClick xmlns:r="http://schemas.openxmlformats.org/officeDocument/2006/relationships" r:id="rId15"/>
          <a:extLst>
            <a:ext uri="{FF2B5EF4-FFF2-40B4-BE49-F238E27FC236}">
              <a16:creationId xmlns:a16="http://schemas.microsoft.com/office/drawing/2014/main" id="{D87E84D5-CF66-42FA-991B-3F3DCF3E7D9E}"/>
            </a:ext>
          </a:extLst>
        </xdr:cNvPr>
        <xdr:cNvSpPr>
          <a:spLocks noChangeAspect="1" noChangeArrowheads="1"/>
        </xdr:cNvSpPr>
      </xdr:nvSpPr>
      <xdr:spPr bwMode="auto">
        <a:xfrm>
          <a:off x="2707821" y="59136643"/>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383</xdr:row>
      <xdr:rowOff>28575</xdr:rowOff>
    </xdr:from>
    <xdr:ext cx="190500" cy="123825"/>
    <xdr:sp macro="" textlink="">
      <xdr:nvSpPr>
        <xdr:cNvPr id="347" name="AutoShape 17" descr="Bandeira de Campo Novo do Parecis.jpeg">
          <a:hlinkClick xmlns:r="http://schemas.openxmlformats.org/officeDocument/2006/relationships" r:id="rId16"/>
          <a:extLst>
            <a:ext uri="{FF2B5EF4-FFF2-40B4-BE49-F238E27FC236}">
              <a16:creationId xmlns:a16="http://schemas.microsoft.com/office/drawing/2014/main" id="{9F58F924-E21F-49D7-AF75-7704788FAD66}"/>
            </a:ext>
          </a:extLst>
        </xdr:cNvPr>
        <xdr:cNvSpPr>
          <a:spLocks noChangeAspect="1" noChangeArrowheads="1"/>
        </xdr:cNvSpPr>
      </xdr:nvSpPr>
      <xdr:spPr bwMode="auto">
        <a:xfrm>
          <a:off x="2707821" y="7454128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368</xdr:row>
      <xdr:rowOff>0</xdr:rowOff>
    </xdr:from>
    <xdr:ext cx="190500" cy="133350"/>
    <xdr:sp macro="" textlink="">
      <xdr:nvSpPr>
        <xdr:cNvPr id="348" name="AutoShape 18" descr="Bandeira de guarantã do norte.png">
          <a:hlinkClick xmlns:r="http://schemas.openxmlformats.org/officeDocument/2006/relationships" r:id="rId17"/>
          <a:extLst>
            <a:ext uri="{FF2B5EF4-FFF2-40B4-BE49-F238E27FC236}">
              <a16:creationId xmlns:a16="http://schemas.microsoft.com/office/drawing/2014/main" id="{564E1703-30D4-4F6D-BFF4-8AF8D98D713C}"/>
            </a:ext>
          </a:extLst>
        </xdr:cNvPr>
        <xdr:cNvSpPr>
          <a:spLocks noChangeAspect="1" noChangeArrowheads="1"/>
        </xdr:cNvSpPr>
      </xdr:nvSpPr>
      <xdr:spPr bwMode="auto">
        <a:xfrm>
          <a:off x="2707821" y="71655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313</xdr:row>
      <xdr:rowOff>0</xdr:rowOff>
    </xdr:from>
    <xdr:ext cx="190500" cy="123825"/>
    <xdr:sp macro="" textlink="">
      <xdr:nvSpPr>
        <xdr:cNvPr id="349" name="AutoShape 19" descr="Bandeira de peixoto de azevedo.jpg">
          <a:hlinkClick xmlns:r="http://schemas.openxmlformats.org/officeDocument/2006/relationships" r:id="rId18"/>
          <a:extLst>
            <a:ext uri="{FF2B5EF4-FFF2-40B4-BE49-F238E27FC236}">
              <a16:creationId xmlns:a16="http://schemas.microsoft.com/office/drawing/2014/main" id="{864ABA2A-79E4-4060-A3A8-A934EAFEB542}"/>
            </a:ext>
          </a:extLst>
        </xdr:cNvPr>
        <xdr:cNvSpPr>
          <a:spLocks noChangeAspect="1" noChangeArrowheads="1"/>
        </xdr:cNvSpPr>
      </xdr:nvSpPr>
      <xdr:spPr bwMode="auto">
        <a:xfrm>
          <a:off x="2707821" y="60551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381</xdr:row>
      <xdr:rowOff>0</xdr:rowOff>
    </xdr:from>
    <xdr:ext cx="190500" cy="123825"/>
    <xdr:sp macro="" textlink="">
      <xdr:nvSpPr>
        <xdr:cNvPr id="350" name="AutoShape 20" descr="Bandeira de Barra do Bugres (Mato Grosso).svg">
          <a:hlinkClick xmlns:r="http://schemas.openxmlformats.org/officeDocument/2006/relationships" r:id="rId19"/>
          <a:extLst>
            <a:ext uri="{FF2B5EF4-FFF2-40B4-BE49-F238E27FC236}">
              <a16:creationId xmlns:a16="http://schemas.microsoft.com/office/drawing/2014/main" id="{D8E75139-E7F8-442B-BF5E-CADE5E52B695}"/>
            </a:ext>
          </a:extLst>
        </xdr:cNvPr>
        <xdr:cNvSpPr>
          <a:spLocks noChangeAspect="1" noChangeArrowheads="1"/>
        </xdr:cNvSpPr>
      </xdr:nvSpPr>
      <xdr:spPr bwMode="auto">
        <a:xfrm>
          <a:off x="2707821" y="7413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322</xdr:row>
      <xdr:rowOff>0</xdr:rowOff>
    </xdr:from>
    <xdr:ext cx="190500" cy="123825"/>
    <xdr:sp macro="" textlink="">
      <xdr:nvSpPr>
        <xdr:cNvPr id="351" name="AutoShape 21" descr="Bandeira de Juara (Mato Grosso).png">
          <a:hlinkClick xmlns:r="http://schemas.openxmlformats.org/officeDocument/2006/relationships" r:id="rId20"/>
          <a:extLst>
            <a:ext uri="{FF2B5EF4-FFF2-40B4-BE49-F238E27FC236}">
              <a16:creationId xmlns:a16="http://schemas.microsoft.com/office/drawing/2014/main" id="{1C6FB3A8-6F17-4D0B-B338-8D1FF2F2FB47}"/>
            </a:ext>
          </a:extLst>
        </xdr:cNvPr>
        <xdr:cNvSpPr>
          <a:spLocks noChangeAspect="1" noChangeArrowheads="1"/>
        </xdr:cNvSpPr>
      </xdr:nvSpPr>
      <xdr:spPr bwMode="auto">
        <a:xfrm>
          <a:off x="2707821" y="62388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312</xdr:row>
      <xdr:rowOff>0</xdr:rowOff>
    </xdr:from>
    <xdr:ext cx="190500" cy="123825"/>
    <xdr:sp macro="" textlink="">
      <xdr:nvSpPr>
        <xdr:cNvPr id="352" name="AutoShape 22" descr="Bandeira de Colíder (Mato Grosso).png">
          <a:hlinkClick xmlns:r="http://schemas.openxmlformats.org/officeDocument/2006/relationships" r:id="rId21"/>
          <a:extLst>
            <a:ext uri="{FF2B5EF4-FFF2-40B4-BE49-F238E27FC236}">
              <a16:creationId xmlns:a16="http://schemas.microsoft.com/office/drawing/2014/main" id="{6FC5EF74-8006-443D-9B8D-48A013EF335A}"/>
            </a:ext>
          </a:extLst>
        </xdr:cNvPr>
        <xdr:cNvSpPr>
          <a:spLocks noChangeAspect="1" noChangeArrowheads="1"/>
        </xdr:cNvSpPr>
      </xdr:nvSpPr>
      <xdr:spPr bwMode="auto">
        <a:xfrm>
          <a:off x="2707821" y="603612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323</xdr:row>
      <xdr:rowOff>0</xdr:rowOff>
    </xdr:from>
    <xdr:ext cx="190500" cy="123825"/>
    <xdr:sp macro="" textlink="">
      <xdr:nvSpPr>
        <xdr:cNvPr id="353" name="AutoShape 23" descr="Bandeira de Poconé.png">
          <a:hlinkClick xmlns:r="http://schemas.openxmlformats.org/officeDocument/2006/relationships" r:id="rId22"/>
          <a:extLst>
            <a:ext uri="{FF2B5EF4-FFF2-40B4-BE49-F238E27FC236}">
              <a16:creationId xmlns:a16="http://schemas.microsoft.com/office/drawing/2014/main" id="{1FC51BC0-37CD-4EE3-A708-44B7E1E0058E}"/>
            </a:ext>
          </a:extLst>
        </xdr:cNvPr>
        <xdr:cNvSpPr>
          <a:spLocks noChangeAspect="1" noChangeArrowheads="1"/>
        </xdr:cNvSpPr>
      </xdr:nvSpPr>
      <xdr:spPr bwMode="auto">
        <a:xfrm>
          <a:off x="2707821" y="62592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356</xdr:row>
      <xdr:rowOff>0</xdr:rowOff>
    </xdr:from>
    <xdr:ext cx="190500" cy="200025"/>
    <xdr:sp macro="" textlink="">
      <xdr:nvSpPr>
        <xdr:cNvPr id="354" name="AutoShape 25" descr="Brasao-mirassol-d'este-mt.png">
          <a:hlinkClick xmlns:r="http://schemas.openxmlformats.org/officeDocument/2006/relationships" r:id="rId23"/>
          <a:extLst>
            <a:ext uri="{FF2B5EF4-FFF2-40B4-BE49-F238E27FC236}">
              <a16:creationId xmlns:a16="http://schemas.microsoft.com/office/drawing/2014/main" id="{8D80C178-5F82-4D49-B124-3BD83996D06A}"/>
            </a:ext>
          </a:extLst>
        </xdr:cNvPr>
        <xdr:cNvSpPr>
          <a:spLocks noChangeAspect="1" noChangeArrowheads="1"/>
        </xdr:cNvSpPr>
      </xdr:nvSpPr>
      <xdr:spPr bwMode="auto">
        <a:xfrm>
          <a:off x="2707821" y="6927396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325</xdr:row>
      <xdr:rowOff>19050</xdr:rowOff>
    </xdr:from>
    <xdr:ext cx="190500" cy="123825"/>
    <xdr:sp macro="" textlink="">
      <xdr:nvSpPr>
        <xdr:cNvPr id="355" name="AutoShape 26" descr="Bandeira de Jaciara.png">
          <a:hlinkClick xmlns:r="http://schemas.openxmlformats.org/officeDocument/2006/relationships" r:id="rId24"/>
          <a:extLst>
            <a:ext uri="{FF2B5EF4-FFF2-40B4-BE49-F238E27FC236}">
              <a16:creationId xmlns:a16="http://schemas.microsoft.com/office/drawing/2014/main" id="{DE307EAB-0B75-462D-A01F-3597E1FE5F60}"/>
            </a:ext>
          </a:extLst>
        </xdr:cNvPr>
        <xdr:cNvSpPr>
          <a:spLocks noChangeAspect="1" noChangeArrowheads="1"/>
        </xdr:cNvSpPr>
      </xdr:nvSpPr>
      <xdr:spPr bwMode="auto">
        <a:xfrm>
          <a:off x="2707821" y="630201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430</xdr:row>
      <xdr:rowOff>0</xdr:rowOff>
    </xdr:from>
    <xdr:ext cx="190500" cy="133350"/>
    <xdr:sp macro="" textlink="">
      <xdr:nvSpPr>
        <xdr:cNvPr id="356" name="AutoShape 27" descr="Bandeira Sapezal MT.jpg">
          <a:hlinkClick xmlns:r="http://schemas.openxmlformats.org/officeDocument/2006/relationships" r:id="rId25"/>
          <a:extLst>
            <a:ext uri="{FF2B5EF4-FFF2-40B4-BE49-F238E27FC236}">
              <a16:creationId xmlns:a16="http://schemas.microsoft.com/office/drawing/2014/main" id="{E6197DB9-F95B-4A03-83AE-F97A5C4FE7D6}"/>
            </a:ext>
          </a:extLst>
        </xdr:cNvPr>
        <xdr:cNvSpPr>
          <a:spLocks noChangeAspect="1" noChangeArrowheads="1"/>
        </xdr:cNvSpPr>
      </xdr:nvSpPr>
      <xdr:spPr bwMode="auto">
        <a:xfrm>
          <a:off x="2707821" y="83466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330</xdr:row>
      <xdr:rowOff>0</xdr:rowOff>
    </xdr:from>
    <xdr:ext cx="190500" cy="123825"/>
    <xdr:sp macro="" textlink="">
      <xdr:nvSpPr>
        <xdr:cNvPr id="357" name="AutoShape 29" descr="Bandeira Água Boa MT.png">
          <a:hlinkClick xmlns:r="http://schemas.openxmlformats.org/officeDocument/2006/relationships" r:id="rId26"/>
          <a:extLst>
            <a:ext uri="{FF2B5EF4-FFF2-40B4-BE49-F238E27FC236}">
              <a16:creationId xmlns:a16="http://schemas.microsoft.com/office/drawing/2014/main" id="{E63B76DF-25A6-4E85-B19F-B260436467BC}"/>
            </a:ext>
          </a:extLst>
        </xdr:cNvPr>
        <xdr:cNvSpPr>
          <a:spLocks noChangeAspect="1" noChangeArrowheads="1"/>
        </xdr:cNvSpPr>
      </xdr:nvSpPr>
      <xdr:spPr bwMode="auto">
        <a:xfrm>
          <a:off x="2707821" y="64008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373</xdr:row>
      <xdr:rowOff>0</xdr:rowOff>
    </xdr:from>
    <xdr:ext cx="190500" cy="123825"/>
    <xdr:sp macro="" textlink="">
      <xdr:nvSpPr>
        <xdr:cNvPr id="358" name="AutoShape 30" descr="Flag of none.svg">
          <a:hlinkClick xmlns:r="http://schemas.openxmlformats.org/officeDocument/2006/relationships" r:id="rId27"/>
          <a:extLst>
            <a:ext uri="{FF2B5EF4-FFF2-40B4-BE49-F238E27FC236}">
              <a16:creationId xmlns:a16="http://schemas.microsoft.com/office/drawing/2014/main" id="{300E05EB-979D-42B6-A0A6-37DE905622E6}"/>
            </a:ext>
          </a:extLst>
        </xdr:cNvPr>
        <xdr:cNvSpPr>
          <a:spLocks noChangeAspect="1" noChangeArrowheads="1"/>
        </xdr:cNvSpPr>
      </xdr:nvSpPr>
      <xdr:spPr bwMode="auto">
        <a:xfrm>
          <a:off x="2707821" y="72607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379</xdr:row>
      <xdr:rowOff>0</xdr:rowOff>
    </xdr:from>
    <xdr:ext cx="190500" cy="133350"/>
    <xdr:sp macro="" textlink="">
      <xdr:nvSpPr>
        <xdr:cNvPr id="359" name="AutoShape 31" descr="Aripuanã - Bandeira.PNG">
          <a:hlinkClick xmlns:r="http://schemas.openxmlformats.org/officeDocument/2006/relationships" r:id="rId28"/>
          <a:extLst>
            <a:ext uri="{FF2B5EF4-FFF2-40B4-BE49-F238E27FC236}">
              <a16:creationId xmlns:a16="http://schemas.microsoft.com/office/drawing/2014/main" id="{6E10D61A-C764-46A6-AF6E-A5A99558E7A7}"/>
            </a:ext>
          </a:extLst>
        </xdr:cNvPr>
        <xdr:cNvSpPr>
          <a:spLocks noChangeAspect="1" noChangeArrowheads="1"/>
        </xdr:cNvSpPr>
      </xdr:nvSpPr>
      <xdr:spPr bwMode="auto">
        <a:xfrm>
          <a:off x="2707821" y="73750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413</xdr:row>
      <xdr:rowOff>0</xdr:rowOff>
    </xdr:from>
    <xdr:ext cx="190500" cy="114300"/>
    <xdr:sp macro="" textlink="">
      <xdr:nvSpPr>
        <xdr:cNvPr id="360" name="AutoShape 32" descr="Bandeira de Diamantino.svg">
          <a:hlinkClick xmlns:r="http://schemas.openxmlformats.org/officeDocument/2006/relationships" r:id="rId29"/>
          <a:extLst>
            <a:ext uri="{FF2B5EF4-FFF2-40B4-BE49-F238E27FC236}">
              <a16:creationId xmlns:a16="http://schemas.microsoft.com/office/drawing/2014/main" id="{6AD79590-C46D-474A-B700-AAA488BD4D9B}"/>
            </a:ext>
          </a:extLst>
        </xdr:cNvPr>
        <xdr:cNvSpPr>
          <a:spLocks noChangeAspect="1" noChangeArrowheads="1"/>
        </xdr:cNvSpPr>
      </xdr:nvSpPr>
      <xdr:spPr bwMode="auto">
        <a:xfrm>
          <a:off x="2707821" y="80227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316</xdr:row>
      <xdr:rowOff>0</xdr:rowOff>
    </xdr:from>
    <xdr:ext cx="190500" cy="123825"/>
    <xdr:sp macro="" textlink="">
      <xdr:nvSpPr>
        <xdr:cNvPr id="361" name="AutoShape 33" descr="Bandeira Canarana MT.png">
          <a:hlinkClick xmlns:r="http://schemas.openxmlformats.org/officeDocument/2006/relationships" r:id="rId30"/>
          <a:extLst>
            <a:ext uri="{FF2B5EF4-FFF2-40B4-BE49-F238E27FC236}">
              <a16:creationId xmlns:a16="http://schemas.microsoft.com/office/drawing/2014/main" id="{6CF3D283-E6DA-4A3E-9387-78643417E1D8}"/>
            </a:ext>
          </a:extLst>
        </xdr:cNvPr>
        <xdr:cNvSpPr>
          <a:spLocks noChangeAspect="1" noChangeArrowheads="1"/>
        </xdr:cNvSpPr>
      </xdr:nvSpPr>
      <xdr:spPr bwMode="auto">
        <a:xfrm>
          <a:off x="2707821" y="611641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304</xdr:row>
      <xdr:rowOff>0</xdr:rowOff>
    </xdr:from>
    <xdr:ext cx="190500" cy="123825"/>
    <xdr:sp macro="" textlink="">
      <xdr:nvSpPr>
        <xdr:cNvPr id="362" name="AutoShape 34" descr="Bandeira de São José do Rio Claro.png">
          <a:hlinkClick xmlns:r="http://schemas.openxmlformats.org/officeDocument/2006/relationships" r:id="rId31"/>
          <a:extLst>
            <a:ext uri="{FF2B5EF4-FFF2-40B4-BE49-F238E27FC236}">
              <a16:creationId xmlns:a16="http://schemas.microsoft.com/office/drawing/2014/main" id="{2AEE8E21-D81A-4890-9B5F-752CB6DA9617}"/>
            </a:ext>
          </a:extLst>
        </xdr:cNvPr>
        <xdr:cNvSpPr>
          <a:spLocks noChangeAspect="1" noChangeArrowheads="1"/>
        </xdr:cNvSpPr>
      </xdr:nvSpPr>
      <xdr:spPr bwMode="auto">
        <a:xfrm>
          <a:off x="2707821" y="58728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408</xdr:row>
      <xdr:rowOff>0</xdr:rowOff>
    </xdr:from>
    <xdr:ext cx="190500" cy="123825"/>
    <xdr:sp macro="" textlink="">
      <xdr:nvSpPr>
        <xdr:cNvPr id="363" name="AutoShape 35" descr="Bandeiracomodoromt.png">
          <a:hlinkClick xmlns:r="http://schemas.openxmlformats.org/officeDocument/2006/relationships" r:id="rId32"/>
          <a:extLst>
            <a:ext uri="{FF2B5EF4-FFF2-40B4-BE49-F238E27FC236}">
              <a16:creationId xmlns:a16="http://schemas.microsoft.com/office/drawing/2014/main" id="{696A3FF7-8305-452F-B66E-1CC37F284786}"/>
            </a:ext>
          </a:extLst>
        </xdr:cNvPr>
        <xdr:cNvSpPr>
          <a:spLocks noChangeAspect="1" noChangeArrowheads="1"/>
        </xdr:cNvSpPr>
      </xdr:nvSpPr>
      <xdr:spPr bwMode="auto">
        <a:xfrm>
          <a:off x="2707821" y="79275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324</xdr:row>
      <xdr:rowOff>0</xdr:rowOff>
    </xdr:from>
    <xdr:ext cx="190500" cy="133350"/>
    <xdr:sp macro="" textlink="">
      <xdr:nvSpPr>
        <xdr:cNvPr id="364" name="AutoShape 36" descr="Bandeira novaxavantina mt.png">
          <a:hlinkClick xmlns:r="http://schemas.openxmlformats.org/officeDocument/2006/relationships" r:id="rId33"/>
          <a:extLst>
            <a:ext uri="{FF2B5EF4-FFF2-40B4-BE49-F238E27FC236}">
              <a16:creationId xmlns:a16="http://schemas.microsoft.com/office/drawing/2014/main" id="{35459497-6F5E-4CD8-926D-A6CB25A1B0D4}"/>
            </a:ext>
          </a:extLst>
        </xdr:cNvPr>
        <xdr:cNvSpPr>
          <a:spLocks noChangeAspect="1" noChangeArrowheads="1"/>
        </xdr:cNvSpPr>
      </xdr:nvSpPr>
      <xdr:spPr bwMode="auto">
        <a:xfrm>
          <a:off x="2707821" y="6279696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415</xdr:row>
      <xdr:rowOff>0</xdr:rowOff>
    </xdr:from>
    <xdr:ext cx="190500" cy="123825"/>
    <xdr:sp macro="" textlink="">
      <xdr:nvSpPr>
        <xdr:cNvPr id="365" name="AutoShape 37" descr="Bandeira Nova Olímpia.png">
          <a:hlinkClick xmlns:r="http://schemas.openxmlformats.org/officeDocument/2006/relationships" r:id="rId34"/>
          <a:extLst>
            <a:ext uri="{FF2B5EF4-FFF2-40B4-BE49-F238E27FC236}">
              <a16:creationId xmlns:a16="http://schemas.microsoft.com/office/drawing/2014/main" id="{5839D4BD-B862-4836-8E31-F6F8093F3690}"/>
            </a:ext>
          </a:extLst>
        </xdr:cNvPr>
        <xdr:cNvSpPr>
          <a:spLocks noChangeAspect="1" noChangeArrowheads="1"/>
        </xdr:cNvSpPr>
      </xdr:nvSpPr>
      <xdr:spPr bwMode="auto">
        <a:xfrm>
          <a:off x="2707821" y="8060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319</xdr:row>
      <xdr:rowOff>0</xdr:rowOff>
    </xdr:from>
    <xdr:ext cx="190500" cy="142875"/>
    <xdr:sp macro="" textlink="">
      <xdr:nvSpPr>
        <xdr:cNvPr id="366" name="AutoShape 38" descr="Bandeira Cotriguaçu MT.jpg">
          <a:hlinkClick xmlns:r="http://schemas.openxmlformats.org/officeDocument/2006/relationships" r:id="rId35"/>
          <a:extLst>
            <a:ext uri="{FF2B5EF4-FFF2-40B4-BE49-F238E27FC236}">
              <a16:creationId xmlns:a16="http://schemas.microsoft.com/office/drawing/2014/main" id="{5A416BC4-6A05-48E0-9479-AE0C34822B93}"/>
            </a:ext>
          </a:extLst>
        </xdr:cNvPr>
        <xdr:cNvSpPr>
          <a:spLocks noChangeAspect="1" noChangeArrowheads="1"/>
        </xdr:cNvSpPr>
      </xdr:nvSpPr>
      <xdr:spPr bwMode="auto">
        <a:xfrm>
          <a:off x="2707821" y="61776429"/>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400</xdr:row>
      <xdr:rowOff>0</xdr:rowOff>
    </xdr:from>
    <xdr:ext cx="190500" cy="142875"/>
    <xdr:sp macro="" textlink="">
      <xdr:nvSpPr>
        <xdr:cNvPr id="367" name="AutoShape 39" descr="Bandeira Brasnorte.png">
          <a:hlinkClick xmlns:r="http://schemas.openxmlformats.org/officeDocument/2006/relationships" r:id="rId36"/>
          <a:extLst>
            <a:ext uri="{FF2B5EF4-FFF2-40B4-BE49-F238E27FC236}">
              <a16:creationId xmlns:a16="http://schemas.microsoft.com/office/drawing/2014/main" id="{B52522CB-972F-4189-B414-65872CACBF01}"/>
            </a:ext>
          </a:extLst>
        </xdr:cNvPr>
        <xdr:cNvSpPr>
          <a:spLocks noChangeAspect="1" noChangeArrowheads="1"/>
        </xdr:cNvSpPr>
      </xdr:nvSpPr>
      <xdr:spPr bwMode="auto">
        <a:xfrm>
          <a:off x="2707821" y="77751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391</xdr:row>
      <xdr:rowOff>0</xdr:rowOff>
    </xdr:from>
    <xdr:ext cx="190500" cy="123825"/>
    <xdr:sp macro="" textlink="">
      <xdr:nvSpPr>
        <xdr:cNvPr id="368" name="AutoShape 40" descr="Bandeira de chapada dos guimaraes.jpg">
          <a:hlinkClick xmlns:r="http://schemas.openxmlformats.org/officeDocument/2006/relationships" r:id="rId37"/>
          <a:extLst>
            <a:ext uri="{FF2B5EF4-FFF2-40B4-BE49-F238E27FC236}">
              <a16:creationId xmlns:a16="http://schemas.microsoft.com/office/drawing/2014/main" id="{8ED43AF5-4135-4207-B46B-261BD5CEAE7B}"/>
            </a:ext>
          </a:extLst>
        </xdr:cNvPr>
        <xdr:cNvSpPr>
          <a:spLocks noChangeAspect="1" noChangeArrowheads="1"/>
        </xdr:cNvSpPr>
      </xdr:nvSpPr>
      <xdr:spPr bwMode="auto">
        <a:xfrm>
          <a:off x="2707821" y="76036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370</xdr:row>
      <xdr:rowOff>0</xdr:rowOff>
    </xdr:from>
    <xdr:ext cx="190500" cy="133350"/>
    <xdr:sp macro="" textlink="">
      <xdr:nvSpPr>
        <xdr:cNvPr id="369" name="AutoShape 41" descr="Bandeira de Alto Araguaia (Mato Grosso).png">
          <a:hlinkClick xmlns:r="http://schemas.openxmlformats.org/officeDocument/2006/relationships" r:id="rId38"/>
          <a:extLst>
            <a:ext uri="{FF2B5EF4-FFF2-40B4-BE49-F238E27FC236}">
              <a16:creationId xmlns:a16="http://schemas.microsoft.com/office/drawing/2014/main" id="{72DABC0A-4FA5-4988-955F-3B944F263561}"/>
            </a:ext>
          </a:extLst>
        </xdr:cNvPr>
        <xdr:cNvSpPr>
          <a:spLocks noChangeAspect="1" noChangeArrowheads="1"/>
        </xdr:cNvSpPr>
      </xdr:nvSpPr>
      <xdr:spPr bwMode="auto">
        <a:xfrm>
          <a:off x="2707821" y="72036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411</xdr:row>
      <xdr:rowOff>0</xdr:rowOff>
    </xdr:from>
    <xdr:ext cx="190500" cy="142875"/>
    <xdr:sp macro="" textlink="">
      <xdr:nvSpPr>
        <xdr:cNvPr id="370" name="AutoShape 42" descr="Bandeira de SJQMarcos.jpg">
          <a:hlinkClick xmlns:r="http://schemas.openxmlformats.org/officeDocument/2006/relationships" r:id="rId39"/>
          <a:extLst>
            <a:ext uri="{FF2B5EF4-FFF2-40B4-BE49-F238E27FC236}">
              <a16:creationId xmlns:a16="http://schemas.microsoft.com/office/drawing/2014/main" id="{3C25E11A-6A9A-45E8-B6C1-9BC59C64E144}"/>
            </a:ext>
          </a:extLst>
        </xdr:cNvPr>
        <xdr:cNvSpPr>
          <a:spLocks noChangeAspect="1" noChangeArrowheads="1"/>
        </xdr:cNvSpPr>
      </xdr:nvSpPr>
      <xdr:spPr bwMode="auto">
        <a:xfrm>
          <a:off x="2707821" y="79846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380</xdr:row>
      <xdr:rowOff>0</xdr:rowOff>
    </xdr:from>
    <xdr:ext cx="190500" cy="133350"/>
    <xdr:sp macro="" textlink="">
      <xdr:nvSpPr>
        <xdr:cNvPr id="371" name="AutoShape 43" descr="Querencia bandeira.jpg">
          <a:hlinkClick xmlns:r="http://schemas.openxmlformats.org/officeDocument/2006/relationships" r:id="rId40"/>
          <a:extLst>
            <a:ext uri="{FF2B5EF4-FFF2-40B4-BE49-F238E27FC236}">
              <a16:creationId xmlns:a16="http://schemas.microsoft.com/office/drawing/2014/main" id="{F076B4D5-D8F6-4EE7-841D-F88D31990EA4}"/>
            </a:ext>
          </a:extLst>
        </xdr:cNvPr>
        <xdr:cNvSpPr>
          <a:spLocks noChangeAspect="1" noChangeArrowheads="1"/>
        </xdr:cNvSpPr>
      </xdr:nvSpPr>
      <xdr:spPr bwMode="auto">
        <a:xfrm>
          <a:off x="2707821" y="73941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294</xdr:row>
      <xdr:rowOff>0</xdr:rowOff>
    </xdr:from>
    <xdr:ext cx="190500" cy="123825"/>
    <xdr:sp macro="" textlink="">
      <xdr:nvSpPr>
        <xdr:cNvPr id="372" name="AutoShape 44" descr="Bandeira de Pedra Preta - MT.svg">
          <a:hlinkClick xmlns:r="http://schemas.openxmlformats.org/officeDocument/2006/relationships" r:id="rId41"/>
          <a:extLst>
            <a:ext uri="{FF2B5EF4-FFF2-40B4-BE49-F238E27FC236}">
              <a16:creationId xmlns:a16="http://schemas.microsoft.com/office/drawing/2014/main" id="{EF5F1453-9C3A-4F76-BC91-EDC91C1A1D0C}"/>
            </a:ext>
          </a:extLst>
        </xdr:cNvPr>
        <xdr:cNvSpPr>
          <a:spLocks noChangeAspect="1" noChangeArrowheads="1"/>
        </xdr:cNvSpPr>
      </xdr:nvSpPr>
      <xdr:spPr bwMode="auto">
        <a:xfrm>
          <a:off x="2707821" y="566873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309</xdr:row>
      <xdr:rowOff>0</xdr:rowOff>
    </xdr:from>
    <xdr:ext cx="190500" cy="123825"/>
    <xdr:sp macro="" textlink="">
      <xdr:nvSpPr>
        <xdr:cNvPr id="373" name="AutoShape 45" descr="Rosario oeste bandeira.jpg">
          <a:hlinkClick xmlns:r="http://schemas.openxmlformats.org/officeDocument/2006/relationships" r:id="rId42"/>
          <a:extLst>
            <a:ext uri="{FF2B5EF4-FFF2-40B4-BE49-F238E27FC236}">
              <a16:creationId xmlns:a16="http://schemas.microsoft.com/office/drawing/2014/main" id="{C225CD1C-E109-44D7-8A1A-4040FE2B85D7}"/>
            </a:ext>
          </a:extLst>
        </xdr:cNvPr>
        <xdr:cNvSpPr>
          <a:spLocks noChangeAspect="1" noChangeArrowheads="1"/>
        </xdr:cNvSpPr>
      </xdr:nvSpPr>
      <xdr:spPr bwMode="auto">
        <a:xfrm>
          <a:off x="2707821" y="5974896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302</xdr:row>
      <xdr:rowOff>0</xdr:rowOff>
    </xdr:from>
    <xdr:ext cx="190500" cy="123825"/>
    <xdr:sp macro="" textlink="">
      <xdr:nvSpPr>
        <xdr:cNvPr id="374" name="AutoShape 46" descr="Flag of None.svg">
          <a:hlinkClick xmlns:r="http://schemas.openxmlformats.org/officeDocument/2006/relationships" r:id="rId27"/>
          <a:extLst>
            <a:ext uri="{FF2B5EF4-FFF2-40B4-BE49-F238E27FC236}">
              <a16:creationId xmlns:a16="http://schemas.microsoft.com/office/drawing/2014/main" id="{B649F96C-B5E2-4EA4-8098-EA2EF0FFDFAC}"/>
            </a:ext>
          </a:extLst>
        </xdr:cNvPr>
        <xdr:cNvSpPr>
          <a:spLocks noChangeAspect="1" noChangeArrowheads="1"/>
        </xdr:cNvSpPr>
      </xdr:nvSpPr>
      <xdr:spPr bwMode="auto">
        <a:xfrm>
          <a:off x="2707821" y="5832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357</xdr:row>
      <xdr:rowOff>0</xdr:rowOff>
    </xdr:from>
    <xdr:ext cx="190500" cy="123825"/>
    <xdr:sp macro="" textlink="">
      <xdr:nvSpPr>
        <xdr:cNvPr id="375" name="AutoShape 47" descr="Santo Antônio de Leverger Flag.jpg">
          <a:hlinkClick xmlns:r="http://schemas.openxmlformats.org/officeDocument/2006/relationships" r:id="rId43"/>
          <a:extLst>
            <a:ext uri="{FF2B5EF4-FFF2-40B4-BE49-F238E27FC236}">
              <a16:creationId xmlns:a16="http://schemas.microsoft.com/office/drawing/2014/main" id="{ED9BE997-B228-4ADA-876B-9D06549B38A6}"/>
            </a:ext>
          </a:extLst>
        </xdr:cNvPr>
        <xdr:cNvSpPr>
          <a:spLocks noChangeAspect="1" noChangeArrowheads="1"/>
        </xdr:cNvSpPr>
      </xdr:nvSpPr>
      <xdr:spPr bwMode="auto">
        <a:xfrm>
          <a:off x="2707821" y="694780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327</xdr:row>
      <xdr:rowOff>0</xdr:rowOff>
    </xdr:from>
    <xdr:ext cx="190500" cy="142875"/>
    <xdr:sp macro="" textlink="">
      <xdr:nvSpPr>
        <xdr:cNvPr id="376" name="AutoShape 48" descr="Bandeira de Poxoréu (Mato Grosso).jpg">
          <a:hlinkClick xmlns:r="http://schemas.openxmlformats.org/officeDocument/2006/relationships" r:id="rId44"/>
          <a:extLst>
            <a:ext uri="{FF2B5EF4-FFF2-40B4-BE49-F238E27FC236}">
              <a16:creationId xmlns:a16="http://schemas.microsoft.com/office/drawing/2014/main" id="{6A394E33-D38D-4A09-911A-52727415E175}"/>
            </a:ext>
          </a:extLst>
        </xdr:cNvPr>
        <xdr:cNvSpPr>
          <a:spLocks noChangeAspect="1" noChangeArrowheads="1"/>
        </xdr:cNvSpPr>
      </xdr:nvSpPr>
      <xdr:spPr bwMode="auto">
        <a:xfrm>
          <a:off x="2707821" y="63395679"/>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429</xdr:row>
      <xdr:rowOff>0</xdr:rowOff>
    </xdr:from>
    <xdr:ext cx="190500" cy="123825"/>
    <xdr:sp macro="" textlink="">
      <xdr:nvSpPr>
        <xdr:cNvPr id="377" name="AutoShape 49" descr="Flag of None.svg">
          <a:hlinkClick xmlns:r="http://schemas.openxmlformats.org/officeDocument/2006/relationships" r:id="rId27"/>
          <a:extLst>
            <a:ext uri="{FF2B5EF4-FFF2-40B4-BE49-F238E27FC236}">
              <a16:creationId xmlns:a16="http://schemas.microsoft.com/office/drawing/2014/main" id="{F6B32C6A-4A5B-435D-AFDF-A373D63236AF}"/>
            </a:ext>
          </a:extLst>
        </xdr:cNvPr>
        <xdr:cNvSpPr>
          <a:spLocks noChangeAspect="1" noChangeArrowheads="1"/>
        </xdr:cNvSpPr>
      </xdr:nvSpPr>
      <xdr:spPr bwMode="auto">
        <a:xfrm>
          <a:off x="2707821" y="8327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311</xdr:row>
      <xdr:rowOff>0</xdr:rowOff>
    </xdr:from>
    <xdr:ext cx="190500" cy="114300"/>
    <xdr:sp macro="" textlink="">
      <xdr:nvSpPr>
        <xdr:cNvPr id="378" name="AutoShape 50" descr="Vila-Belabandeira.jpg">
          <a:hlinkClick xmlns:r="http://schemas.openxmlformats.org/officeDocument/2006/relationships" r:id="rId45"/>
          <a:extLst>
            <a:ext uri="{FF2B5EF4-FFF2-40B4-BE49-F238E27FC236}">
              <a16:creationId xmlns:a16="http://schemas.microsoft.com/office/drawing/2014/main" id="{9AE82906-0428-4AC9-B6C2-4B017EA7D118}"/>
            </a:ext>
          </a:extLst>
        </xdr:cNvPr>
        <xdr:cNvSpPr>
          <a:spLocks noChangeAspect="1" noChangeArrowheads="1"/>
        </xdr:cNvSpPr>
      </xdr:nvSpPr>
      <xdr:spPr bwMode="auto">
        <a:xfrm>
          <a:off x="2707821" y="60157179"/>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355</xdr:row>
      <xdr:rowOff>0</xdr:rowOff>
    </xdr:from>
    <xdr:ext cx="190500" cy="123825"/>
    <xdr:sp macro="" textlink="">
      <xdr:nvSpPr>
        <xdr:cNvPr id="379" name="AutoShape 51" descr="Flag of None.svg">
          <a:hlinkClick xmlns:r="http://schemas.openxmlformats.org/officeDocument/2006/relationships" r:id="rId27"/>
          <a:extLst>
            <a:ext uri="{FF2B5EF4-FFF2-40B4-BE49-F238E27FC236}">
              <a16:creationId xmlns:a16="http://schemas.microsoft.com/office/drawing/2014/main" id="{0E89A22B-55CE-468A-923D-E1C3A2936F8A}"/>
            </a:ext>
          </a:extLst>
        </xdr:cNvPr>
        <xdr:cNvSpPr>
          <a:spLocks noChangeAspect="1" noChangeArrowheads="1"/>
        </xdr:cNvSpPr>
      </xdr:nvSpPr>
      <xdr:spPr bwMode="auto">
        <a:xfrm>
          <a:off x="2707821" y="69069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338</xdr:row>
      <xdr:rowOff>0</xdr:rowOff>
    </xdr:from>
    <xdr:ext cx="190500" cy="123825"/>
    <xdr:sp macro="" textlink="">
      <xdr:nvSpPr>
        <xdr:cNvPr id="380" name="AutoShape 52" descr="Flag of None.svg">
          <a:hlinkClick xmlns:r="http://schemas.openxmlformats.org/officeDocument/2006/relationships" r:id="rId27"/>
          <a:extLst>
            <a:ext uri="{FF2B5EF4-FFF2-40B4-BE49-F238E27FC236}">
              <a16:creationId xmlns:a16="http://schemas.microsoft.com/office/drawing/2014/main" id="{18BA24BA-A1F7-4FA5-811F-1E8BC0668184}"/>
            </a:ext>
          </a:extLst>
        </xdr:cNvPr>
        <xdr:cNvSpPr>
          <a:spLocks noChangeAspect="1" noChangeArrowheads="1"/>
        </xdr:cNvSpPr>
      </xdr:nvSpPr>
      <xdr:spPr bwMode="auto">
        <a:xfrm>
          <a:off x="2707821" y="65640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393</xdr:row>
      <xdr:rowOff>0</xdr:rowOff>
    </xdr:from>
    <xdr:ext cx="190500" cy="104775"/>
    <xdr:sp macro="" textlink="">
      <xdr:nvSpPr>
        <xdr:cNvPr id="381" name="AutoShape 53" descr="Bandeira de Nobres.png">
          <a:hlinkClick xmlns:r="http://schemas.openxmlformats.org/officeDocument/2006/relationships" r:id="rId46"/>
          <a:extLst>
            <a:ext uri="{FF2B5EF4-FFF2-40B4-BE49-F238E27FC236}">
              <a16:creationId xmlns:a16="http://schemas.microsoft.com/office/drawing/2014/main" id="{9DFE656A-636F-4E2F-AACF-84104BA64513}"/>
            </a:ext>
          </a:extLst>
        </xdr:cNvPr>
        <xdr:cNvSpPr>
          <a:spLocks noChangeAspect="1" noChangeArrowheads="1"/>
        </xdr:cNvSpPr>
      </xdr:nvSpPr>
      <xdr:spPr bwMode="auto">
        <a:xfrm>
          <a:off x="2707821" y="76417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362</xdr:row>
      <xdr:rowOff>0</xdr:rowOff>
    </xdr:from>
    <xdr:ext cx="190500" cy="123825"/>
    <xdr:sp macro="" textlink="">
      <xdr:nvSpPr>
        <xdr:cNvPr id="382" name="AutoShape 54" descr="Flag of None.svg">
          <a:hlinkClick xmlns:r="http://schemas.openxmlformats.org/officeDocument/2006/relationships" r:id="rId27"/>
          <a:extLst>
            <a:ext uri="{FF2B5EF4-FFF2-40B4-BE49-F238E27FC236}">
              <a16:creationId xmlns:a16="http://schemas.microsoft.com/office/drawing/2014/main" id="{329D8F98-4913-4D97-B4D0-530664A56859}"/>
            </a:ext>
          </a:extLst>
        </xdr:cNvPr>
        <xdr:cNvSpPr>
          <a:spLocks noChangeAspect="1" noChangeArrowheads="1"/>
        </xdr:cNvSpPr>
      </xdr:nvSpPr>
      <xdr:spPr bwMode="auto">
        <a:xfrm>
          <a:off x="2707821" y="704850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360</xdr:row>
      <xdr:rowOff>0</xdr:rowOff>
    </xdr:from>
    <xdr:ext cx="190500" cy="123825"/>
    <xdr:sp macro="" textlink="">
      <xdr:nvSpPr>
        <xdr:cNvPr id="383" name="AutoShape 56" descr="Bandeira de Feliz Natal, Mato Grosso.svg">
          <a:hlinkClick xmlns:r="http://schemas.openxmlformats.org/officeDocument/2006/relationships" r:id="rId47"/>
          <a:extLst>
            <a:ext uri="{FF2B5EF4-FFF2-40B4-BE49-F238E27FC236}">
              <a16:creationId xmlns:a16="http://schemas.microsoft.com/office/drawing/2014/main" id="{49449673-06CA-4E9C-AC03-E477970EF794}"/>
            </a:ext>
          </a:extLst>
        </xdr:cNvPr>
        <xdr:cNvSpPr>
          <a:spLocks noChangeAspect="1" noChangeArrowheads="1"/>
        </xdr:cNvSpPr>
      </xdr:nvSpPr>
      <xdr:spPr bwMode="auto">
        <a:xfrm>
          <a:off x="2707821" y="70076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359</xdr:row>
      <xdr:rowOff>0</xdr:rowOff>
    </xdr:from>
    <xdr:ext cx="190500" cy="133350"/>
    <xdr:sp macro="" textlink="">
      <xdr:nvSpPr>
        <xdr:cNvPr id="384" name="AutoShape 57" descr="Bandeira de tapurah.jpg">
          <a:hlinkClick xmlns:r="http://schemas.openxmlformats.org/officeDocument/2006/relationships" r:id="rId48"/>
          <a:extLst>
            <a:ext uri="{FF2B5EF4-FFF2-40B4-BE49-F238E27FC236}">
              <a16:creationId xmlns:a16="http://schemas.microsoft.com/office/drawing/2014/main" id="{6C8C1CE0-7F0C-4A22-8700-4B7409109E1D}"/>
            </a:ext>
          </a:extLst>
        </xdr:cNvPr>
        <xdr:cNvSpPr>
          <a:spLocks noChangeAspect="1" noChangeArrowheads="1"/>
        </xdr:cNvSpPr>
      </xdr:nvSpPr>
      <xdr:spPr bwMode="auto">
        <a:xfrm>
          <a:off x="2707821" y="69872679"/>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422</xdr:row>
      <xdr:rowOff>0</xdr:rowOff>
    </xdr:from>
    <xdr:ext cx="190500" cy="123825"/>
    <xdr:sp macro="" textlink="">
      <xdr:nvSpPr>
        <xdr:cNvPr id="385" name="AutoShape 60" descr="Flag of None.svg">
          <a:hlinkClick xmlns:r="http://schemas.openxmlformats.org/officeDocument/2006/relationships" r:id="rId27"/>
          <a:extLst>
            <a:ext uri="{FF2B5EF4-FFF2-40B4-BE49-F238E27FC236}">
              <a16:creationId xmlns:a16="http://schemas.microsoft.com/office/drawing/2014/main" id="{68467FA7-D0BD-43A9-B90C-05AAC76B47D8}"/>
            </a:ext>
          </a:extLst>
        </xdr:cNvPr>
        <xdr:cNvSpPr>
          <a:spLocks noChangeAspect="1" noChangeArrowheads="1"/>
        </xdr:cNvSpPr>
      </xdr:nvSpPr>
      <xdr:spPr bwMode="auto">
        <a:xfrm>
          <a:off x="2707821" y="81942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349</xdr:row>
      <xdr:rowOff>0</xdr:rowOff>
    </xdr:from>
    <xdr:ext cx="190500" cy="123825"/>
    <xdr:sp macro="" textlink="">
      <xdr:nvSpPr>
        <xdr:cNvPr id="386" name="AutoShape 61" descr="Flag of None.svg">
          <a:hlinkClick xmlns:r="http://schemas.openxmlformats.org/officeDocument/2006/relationships" r:id="rId27"/>
          <a:extLst>
            <a:ext uri="{FF2B5EF4-FFF2-40B4-BE49-F238E27FC236}">
              <a16:creationId xmlns:a16="http://schemas.microsoft.com/office/drawing/2014/main" id="{5414A335-8D2B-47C8-8CCE-029EF80BA1A2}"/>
            </a:ext>
          </a:extLst>
        </xdr:cNvPr>
        <xdr:cNvSpPr>
          <a:spLocks noChangeAspect="1" noChangeArrowheads="1"/>
        </xdr:cNvSpPr>
      </xdr:nvSpPr>
      <xdr:spPr bwMode="auto">
        <a:xfrm>
          <a:off x="2707821" y="678588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389</xdr:row>
      <xdr:rowOff>0</xdr:rowOff>
    </xdr:from>
    <xdr:ext cx="190500" cy="123825"/>
    <xdr:sp macro="" textlink="">
      <xdr:nvSpPr>
        <xdr:cNvPr id="387" name="AutoShape 62" descr="Flag of None.svg">
          <a:hlinkClick xmlns:r="http://schemas.openxmlformats.org/officeDocument/2006/relationships" r:id="rId27"/>
          <a:extLst>
            <a:ext uri="{FF2B5EF4-FFF2-40B4-BE49-F238E27FC236}">
              <a16:creationId xmlns:a16="http://schemas.microsoft.com/office/drawing/2014/main" id="{79F5C450-F00C-4E11-B46D-7EB865339B7B}"/>
            </a:ext>
          </a:extLst>
        </xdr:cNvPr>
        <xdr:cNvSpPr>
          <a:spLocks noChangeAspect="1" noChangeArrowheads="1"/>
        </xdr:cNvSpPr>
      </xdr:nvSpPr>
      <xdr:spPr bwMode="auto">
        <a:xfrm>
          <a:off x="2707821" y="7565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320</xdr:row>
      <xdr:rowOff>0</xdr:rowOff>
    </xdr:from>
    <xdr:ext cx="190500" cy="123825"/>
    <xdr:sp macro="" textlink="">
      <xdr:nvSpPr>
        <xdr:cNvPr id="388" name="AutoShape 63" descr="Flag of None.svg">
          <a:hlinkClick xmlns:r="http://schemas.openxmlformats.org/officeDocument/2006/relationships" r:id="rId27"/>
          <a:extLst>
            <a:ext uri="{FF2B5EF4-FFF2-40B4-BE49-F238E27FC236}">
              <a16:creationId xmlns:a16="http://schemas.microsoft.com/office/drawing/2014/main" id="{CB550F63-4D2A-47D9-985F-04C007A921D5}"/>
            </a:ext>
          </a:extLst>
        </xdr:cNvPr>
        <xdr:cNvSpPr>
          <a:spLocks noChangeAspect="1" noChangeArrowheads="1"/>
        </xdr:cNvSpPr>
      </xdr:nvSpPr>
      <xdr:spPr bwMode="auto">
        <a:xfrm>
          <a:off x="2707821" y="61980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317</xdr:row>
      <xdr:rowOff>0</xdr:rowOff>
    </xdr:from>
    <xdr:ext cx="190500" cy="123825"/>
    <xdr:sp macro="" textlink="">
      <xdr:nvSpPr>
        <xdr:cNvPr id="389" name="AutoShape 64" descr="Flag of None.svg">
          <a:hlinkClick xmlns:r="http://schemas.openxmlformats.org/officeDocument/2006/relationships" r:id="rId27"/>
          <a:extLst>
            <a:ext uri="{FF2B5EF4-FFF2-40B4-BE49-F238E27FC236}">
              <a16:creationId xmlns:a16="http://schemas.microsoft.com/office/drawing/2014/main" id="{539CD753-F7CA-44F3-9DC7-AE4D1CED3739}"/>
            </a:ext>
          </a:extLst>
        </xdr:cNvPr>
        <xdr:cNvSpPr>
          <a:spLocks noChangeAspect="1" noChangeArrowheads="1"/>
        </xdr:cNvSpPr>
      </xdr:nvSpPr>
      <xdr:spPr bwMode="auto">
        <a:xfrm>
          <a:off x="2707821" y="6136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332</xdr:row>
      <xdr:rowOff>0</xdr:rowOff>
    </xdr:from>
    <xdr:ext cx="190500" cy="123825"/>
    <xdr:sp macro="" textlink="">
      <xdr:nvSpPr>
        <xdr:cNvPr id="390" name="AutoShape 65" descr="Bandeira de Nova Ubiratã.png">
          <a:hlinkClick xmlns:r="http://schemas.openxmlformats.org/officeDocument/2006/relationships" r:id="rId49"/>
          <a:extLst>
            <a:ext uri="{FF2B5EF4-FFF2-40B4-BE49-F238E27FC236}">
              <a16:creationId xmlns:a16="http://schemas.microsoft.com/office/drawing/2014/main" id="{B78C8B9D-C6A5-44EF-B61B-DBA97851A6D7}"/>
            </a:ext>
          </a:extLst>
        </xdr:cNvPr>
        <xdr:cNvSpPr>
          <a:spLocks noChangeAspect="1" noChangeArrowheads="1"/>
        </xdr:cNvSpPr>
      </xdr:nvSpPr>
      <xdr:spPr bwMode="auto">
        <a:xfrm>
          <a:off x="2707821" y="6441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387</xdr:row>
      <xdr:rowOff>0</xdr:rowOff>
    </xdr:from>
    <xdr:ext cx="190500" cy="123825"/>
    <xdr:sp macro="" textlink="">
      <xdr:nvSpPr>
        <xdr:cNvPr id="391" name="AutoShape 66" descr="Bandeira de Nova Ubiratã.png">
          <a:hlinkClick xmlns:r="http://schemas.openxmlformats.org/officeDocument/2006/relationships" r:id="rId49"/>
          <a:extLst>
            <a:ext uri="{FF2B5EF4-FFF2-40B4-BE49-F238E27FC236}">
              <a16:creationId xmlns:a16="http://schemas.microsoft.com/office/drawing/2014/main" id="{B7AB390B-A664-44AE-8320-C28B034D6819}"/>
            </a:ext>
          </a:extLst>
        </xdr:cNvPr>
        <xdr:cNvSpPr>
          <a:spLocks noChangeAspect="1" noChangeArrowheads="1"/>
        </xdr:cNvSpPr>
      </xdr:nvSpPr>
      <xdr:spPr bwMode="auto">
        <a:xfrm>
          <a:off x="2707821" y="7527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378</xdr:row>
      <xdr:rowOff>0</xdr:rowOff>
    </xdr:from>
    <xdr:ext cx="190500" cy="123825"/>
    <xdr:sp macro="" textlink="">
      <xdr:nvSpPr>
        <xdr:cNvPr id="392" name="AutoShape 67" descr="Flag of None.svg">
          <a:hlinkClick xmlns:r="http://schemas.openxmlformats.org/officeDocument/2006/relationships" r:id="rId27"/>
          <a:extLst>
            <a:ext uri="{FF2B5EF4-FFF2-40B4-BE49-F238E27FC236}">
              <a16:creationId xmlns:a16="http://schemas.microsoft.com/office/drawing/2014/main" id="{231F7E64-3121-49C4-B71F-85A6E92DAA43}"/>
            </a:ext>
          </a:extLst>
        </xdr:cNvPr>
        <xdr:cNvSpPr>
          <a:spLocks noChangeAspect="1" noChangeArrowheads="1"/>
        </xdr:cNvSpPr>
      </xdr:nvSpPr>
      <xdr:spPr bwMode="auto">
        <a:xfrm>
          <a:off x="2707821" y="7356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409</xdr:row>
      <xdr:rowOff>0</xdr:rowOff>
    </xdr:from>
    <xdr:ext cx="190500" cy="123825"/>
    <xdr:sp macro="" textlink="">
      <xdr:nvSpPr>
        <xdr:cNvPr id="393" name="AutoShape 68" descr="Alto Paraguai.jpg">
          <a:hlinkClick xmlns:r="http://schemas.openxmlformats.org/officeDocument/2006/relationships" r:id="rId50"/>
          <a:extLst>
            <a:ext uri="{FF2B5EF4-FFF2-40B4-BE49-F238E27FC236}">
              <a16:creationId xmlns:a16="http://schemas.microsoft.com/office/drawing/2014/main" id="{0D148314-171C-47FC-91E2-AE984FBA6F18}"/>
            </a:ext>
          </a:extLst>
        </xdr:cNvPr>
        <xdr:cNvSpPr>
          <a:spLocks noChangeAspect="1" noChangeArrowheads="1"/>
        </xdr:cNvSpPr>
      </xdr:nvSpPr>
      <xdr:spPr bwMode="auto">
        <a:xfrm>
          <a:off x="2707821" y="7946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346</xdr:row>
      <xdr:rowOff>0</xdr:rowOff>
    </xdr:from>
    <xdr:ext cx="190500" cy="123825"/>
    <xdr:sp macro="" textlink="">
      <xdr:nvSpPr>
        <xdr:cNvPr id="394" name="AutoShape 69" descr="Flag of None.svg">
          <a:hlinkClick xmlns:r="http://schemas.openxmlformats.org/officeDocument/2006/relationships" r:id="rId27"/>
          <a:extLst>
            <a:ext uri="{FF2B5EF4-FFF2-40B4-BE49-F238E27FC236}">
              <a16:creationId xmlns:a16="http://schemas.microsoft.com/office/drawing/2014/main" id="{763783E9-557C-4C24-A7DA-8A004A09A6E2}"/>
            </a:ext>
          </a:extLst>
        </xdr:cNvPr>
        <xdr:cNvSpPr>
          <a:spLocks noChangeAspect="1" noChangeArrowheads="1"/>
        </xdr:cNvSpPr>
      </xdr:nvSpPr>
      <xdr:spPr bwMode="auto">
        <a:xfrm>
          <a:off x="2707821" y="6724650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421</xdr:row>
      <xdr:rowOff>0</xdr:rowOff>
    </xdr:from>
    <xdr:ext cx="190500" cy="123825"/>
    <xdr:sp macro="" textlink="">
      <xdr:nvSpPr>
        <xdr:cNvPr id="395" name="AutoShape 70" descr="Flag of Paranaíta MT.png">
          <a:hlinkClick xmlns:r="http://schemas.openxmlformats.org/officeDocument/2006/relationships" r:id="rId51"/>
          <a:extLst>
            <a:ext uri="{FF2B5EF4-FFF2-40B4-BE49-F238E27FC236}">
              <a16:creationId xmlns:a16="http://schemas.microsoft.com/office/drawing/2014/main" id="{BDB559BB-8E74-48B0-9B9D-AFCEF2E9F94C}"/>
            </a:ext>
          </a:extLst>
        </xdr:cNvPr>
        <xdr:cNvSpPr>
          <a:spLocks noChangeAspect="1" noChangeArrowheads="1"/>
        </xdr:cNvSpPr>
      </xdr:nvSpPr>
      <xdr:spPr bwMode="auto">
        <a:xfrm>
          <a:off x="2707821" y="8175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296</xdr:row>
      <xdr:rowOff>0</xdr:rowOff>
    </xdr:from>
    <xdr:ext cx="190500" cy="114300"/>
    <xdr:sp macro="" textlink="">
      <xdr:nvSpPr>
        <xdr:cNvPr id="396" name="AutoShape 71" descr="Bandeira Ribeirão Cascalheira MT.jpg">
          <a:hlinkClick xmlns:r="http://schemas.openxmlformats.org/officeDocument/2006/relationships" r:id="rId52"/>
          <a:extLst>
            <a:ext uri="{FF2B5EF4-FFF2-40B4-BE49-F238E27FC236}">
              <a16:creationId xmlns:a16="http://schemas.microsoft.com/office/drawing/2014/main" id="{46BE693B-7EBD-4BDF-A87B-C3D54AE538D5}"/>
            </a:ext>
          </a:extLst>
        </xdr:cNvPr>
        <xdr:cNvSpPr>
          <a:spLocks noChangeAspect="1" noChangeArrowheads="1"/>
        </xdr:cNvSpPr>
      </xdr:nvSpPr>
      <xdr:spPr bwMode="auto">
        <a:xfrm>
          <a:off x="2707821" y="57095571"/>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303</xdr:row>
      <xdr:rowOff>0</xdr:rowOff>
    </xdr:from>
    <xdr:ext cx="190500" cy="123825"/>
    <xdr:sp macro="" textlink="">
      <xdr:nvSpPr>
        <xdr:cNvPr id="397" name="AutoShape 72" descr="Flag of None.svg">
          <a:hlinkClick xmlns:r="http://schemas.openxmlformats.org/officeDocument/2006/relationships" r:id="rId27"/>
          <a:extLst>
            <a:ext uri="{FF2B5EF4-FFF2-40B4-BE49-F238E27FC236}">
              <a16:creationId xmlns:a16="http://schemas.microsoft.com/office/drawing/2014/main" id="{E4D250EA-5407-47DA-B447-FFBDA503D43A}"/>
            </a:ext>
          </a:extLst>
        </xdr:cNvPr>
        <xdr:cNvSpPr>
          <a:spLocks noChangeAspect="1" noChangeArrowheads="1"/>
        </xdr:cNvSpPr>
      </xdr:nvSpPr>
      <xdr:spPr bwMode="auto">
        <a:xfrm>
          <a:off x="2707821" y="58524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428</xdr:row>
      <xdr:rowOff>0</xdr:rowOff>
    </xdr:from>
    <xdr:ext cx="190500" cy="123825"/>
    <xdr:sp macro="" textlink="">
      <xdr:nvSpPr>
        <xdr:cNvPr id="398" name="AutoShape 73" descr="Flag of None.svg">
          <a:hlinkClick xmlns:r="http://schemas.openxmlformats.org/officeDocument/2006/relationships" r:id="rId27"/>
          <a:extLst>
            <a:ext uri="{FF2B5EF4-FFF2-40B4-BE49-F238E27FC236}">
              <a16:creationId xmlns:a16="http://schemas.microsoft.com/office/drawing/2014/main" id="{C4BA8D64-5ED0-4E08-91D2-0C7775A4DB1A}"/>
            </a:ext>
          </a:extLst>
        </xdr:cNvPr>
        <xdr:cNvSpPr>
          <a:spLocks noChangeAspect="1" noChangeArrowheads="1"/>
        </xdr:cNvSpPr>
      </xdr:nvSpPr>
      <xdr:spPr bwMode="auto">
        <a:xfrm>
          <a:off x="2707821" y="83085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297</xdr:row>
      <xdr:rowOff>0</xdr:rowOff>
    </xdr:from>
    <xdr:ext cx="190500" cy="123825"/>
    <xdr:sp macro="" textlink="">
      <xdr:nvSpPr>
        <xdr:cNvPr id="399" name="AutoShape 74" descr="Flag of None.svg">
          <a:hlinkClick xmlns:r="http://schemas.openxmlformats.org/officeDocument/2006/relationships" r:id="rId27"/>
          <a:extLst>
            <a:ext uri="{FF2B5EF4-FFF2-40B4-BE49-F238E27FC236}">
              <a16:creationId xmlns:a16="http://schemas.microsoft.com/office/drawing/2014/main" id="{28A36985-4D59-4568-94FE-28A52DD542D2}"/>
            </a:ext>
          </a:extLst>
        </xdr:cNvPr>
        <xdr:cNvSpPr>
          <a:spLocks noChangeAspect="1" noChangeArrowheads="1"/>
        </xdr:cNvSpPr>
      </xdr:nvSpPr>
      <xdr:spPr bwMode="auto">
        <a:xfrm>
          <a:off x="2707821" y="572996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419</xdr:row>
      <xdr:rowOff>0</xdr:rowOff>
    </xdr:from>
    <xdr:ext cx="190500" cy="123825"/>
    <xdr:sp macro="" textlink="">
      <xdr:nvSpPr>
        <xdr:cNvPr id="400" name="AutoShape 75" descr="Flag of None.svg">
          <a:hlinkClick xmlns:r="http://schemas.openxmlformats.org/officeDocument/2006/relationships" r:id="rId27"/>
          <a:extLst>
            <a:ext uri="{FF2B5EF4-FFF2-40B4-BE49-F238E27FC236}">
              <a16:creationId xmlns:a16="http://schemas.microsoft.com/office/drawing/2014/main" id="{47D78B60-6559-4C76-8D7B-04C1E006AA0A}"/>
            </a:ext>
          </a:extLst>
        </xdr:cNvPr>
        <xdr:cNvSpPr>
          <a:spLocks noChangeAspect="1" noChangeArrowheads="1"/>
        </xdr:cNvSpPr>
      </xdr:nvSpPr>
      <xdr:spPr bwMode="auto">
        <a:xfrm>
          <a:off x="2707821" y="81370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372</xdr:row>
      <xdr:rowOff>0</xdr:rowOff>
    </xdr:from>
    <xdr:ext cx="190500" cy="123825"/>
    <xdr:sp macro="" textlink="">
      <xdr:nvSpPr>
        <xdr:cNvPr id="401" name="AutoShape 76" descr="Flag of None.svg">
          <a:hlinkClick xmlns:r="http://schemas.openxmlformats.org/officeDocument/2006/relationships" r:id="rId27"/>
          <a:extLst>
            <a:ext uri="{FF2B5EF4-FFF2-40B4-BE49-F238E27FC236}">
              <a16:creationId xmlns:a16="http://schemas.microsoft.com/office/drawing/2014/main" id="{E94983D6-95E5-4AEB-9584-F1F3092A0B53}"/>
            </a:ext>
          </a:extLst>
        </xdr:cNvPr>
        <xdr:cNvSpPr>
          <a:spLocks noChangeAspect="1" noChangeArrowheads="1"/>
        </xdr:cNvSpPr>
      </xdr:nvSpPr>
      <xdr:spPr bwMode="auto">
        <a:xfrm>
          <a:off x="2707821" y="7241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395</xdr:row>
      <xdr:rowOff>0</xdr:rowOff>
    </xdr:from>
    <xdr:ext cx="190500" cy="123825"/>
    <xdr:sp macro="" textlink="">
      <xdr:nvSpPr>
        <xdr:cNvPr id="402" name="AutoShape 77" descr="Flag of None.svg">
          <a:hlinkClick xmlns:r="http://schemas.openxmlformats.org/officeDocument/2006/relationships" r:id="rId27"/>
          <a:extLst>
            <a:ext uri="{FF2B5EF4-FFF2-40B4-BE49-F238E27FC236}">
              <a16:creationId xmlns:a16="http://schemas.microsoft.com/office/drawing/2014/main" id="{FE990D9B-4A08-438F-82B2-64213E71FA78}"/>
            </a:ext>
          </a:extLst>
        </xdr:cNvPr>
        <xdr:cNvSpPr>
          <a:spLocks noChangeAspect="1" noChangeArrowheads="1"/>
        </xdr:cNvSpPr>
      </xdr:nvSpPr>
      <xdr:spPr bwMode="auto">
        <a:xfrm>
          <a:off x="2707821" y="7679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299</xdr:row>
      <xdr:rowOff>0</xdr:rowOff>
    </xdr:from>
    <xdr:ext cx="190500" cy="123825"/>
    <xdr:sp macro="" textlink="">
      <xdr:nvSpPr>
        <xdr:cNvPr id="403" name="AutoShape 78" descr="Flag of None.svg">
          <a:hlinkClick xmlns:r="http://schemas.openxmlformats.org/officeDocument/2006/relationships" r:id="rId27"/>
          <a:extLst>
            <a:ext uri="{FF2B5EF4-FFF2-40B4-BE49-F238E27FC236}">
              <a16:creationId xmlns:a16="http://schemas.microsoft.com/office/drawing/2014/main" id="{37DAA897-DE1E-4CE0-BB21-A501B65F1885}"/>
            </a:ext>
          </a:extLst>
        </xdr:cNvPr>
        <xdr:cNvSpPr>
          <a:spLocks noChangeAspect="1" noChangeArrowheads="1"/>
        </xdr:cNvSpPr>
      </xdr:nvSpPr>
      <xdr:spPr bwMode="auto">
        <a:xfrm>
          <a:off x="2707821" y="57707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329</xdr:row>
      <xdr:rowOff>0</xdr:rowOff>
    </xdr:from>
    <xdr:ext cx="190500" cy="133350"/>
    <xdr:sp macro="" textlink="">
      <xdr:nvSpPr>
        <xdr:cNvPr id="404" name="AutoShape 79" descr="BandeiraDenise-MT.jpg">
          <a:hlinkClick xmlns:r="http://schemas.openxmlformats.org/officeDocument/2006/relationships" r:id="rId53"/>
          <a:extLst>
            <a:ext uri="{FF2B5EF4-FFF2-40B4-BE49-F238E27FC236}">
              <a16:creationId xmlns:a16="http://schemas.microsoft.com/office/drawing/2014/main" id="{9355C51B-14AE-44F3-9EDF-588982CD3946}"/>
            </a:ext>
          </a:extLst>
        </xdr:cNvPr>
        <xdr:cNvSpPr>
          <a:spLocks noChangeAspect="1" noChangeArrowheads="1"/>
        </xdr:cNvSpPr>
      </xdr:nvSpPr>
      <xdr:spPr bwMode="auto">
        <a:xfrm>
          <a:off x="2707821" y="63803893"/>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318</xdr:row>
      <xdr:rowOff>0</xdr:rowOff>
    </xdr:from>
    <xdr:ext cx="190500" cy="133350"/>
    <xdr:sp macro="" textlink="">
      <xdr:nvSpPr>
        <xdr:cNvPr id="405" name="AutoShape 80" descr="Bandeira NMV.jpg">
          <a:hlinkClick xmlns:r="http://schemas.openxmlformats.org/officeDocument/2006/relationships" r:id="rId54"/>
          <a:extLst>
            <a:ext uri="{FF2B5EF4-FFF2-40B4-BE49-F238E27FC236}">
              <a16:creationId xmlns:a16="http://schemas.microsoft.com/office/drawing/2014/main" id="{8261EA72-AD4A-4813-B95B-F4573472A6E0}"/>
            </a:ext>
          </a:extLst>
        </xdr:cNvPr>
        <xdr:cNvSpPr>
          <a:spLocks noChangeAspect="1" noChangeArrowheads="1"/>
        </xdr:cNvSpPr>
      </xdr:nvSpPr>
      <xdr:spPr bwMode="auto">
        <a:xfrm>
          <a:off x="2707821" y="61572321"/>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331</xdr:row>
      <xdr:rowOff>0</xdr:rowOff>
    </xdr:from>
    <xdr:ext cx="190500" cy="114300"/>
    <xdr:sp macro="" textlink="">
      <xdr:nvSpPr>
        <xdr:cNvPr id="406" name="AutoShape 81" descr="Flag of Jauru.jpg">
          <a:hlinkClick xmlns:r="http://schemas.openxmlformats.org/officeDocument/2006/relationships" r:id="rId55"/>
          <a:extLst>
            <a:ext uri="{FF2B5EF4-FFF2-40B4-BE49-F238E27FC236}">
              <a16:creationId xmlns:a16="http://schemas.microsoft.com/office/drawing/2014/main" id="{B4914421-A34F-4C2F-8B17-83E5C0F68813}"/>
            </a:ext>
          </a:extLst>
        </xdr:cNvPr>
        <xdr:cNvSpPr>
          <a:spLocks noChangeAspect="1" noChangeArrowheads="1"/>
        </xdr:cNvSpPr>
      </xdr:nvSpPr>
      <xdr:spPr bwMode="auto">
        <a:xfrm>
          <a:off x="2707821" y="64212107"/>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367</xdr:row>
      <xdr:rowOff>0</xdr:rowOff>
    </xdr:from>
    <xdr:ext cx="190500" cy="123825"/>
    <xdr:sp macro="" textlink="">
      <xdr:nvSpPr>
        <xdr:cNvPr id="407" name="AutoShape 82" descr="Bandeira Novo Mundo MT.png">
          <a:hlinkClick xmlns:r="http://schemas.openxmlformats.org/officeDocument/2006/relationships" r:id="rId56"/>
          <a:extLst>
            <a:ext uri="{FF2B5EF4-FFF2-40B4-BE49-F238E27FC236}">
              <a16:creationId xmlns:a16="http://schemas.microsoft.com/office/drawing/2014/main" id="{FE361A08-C9FC-468F-95AD-F02A5388BB6D}"/>
            </a:ext>
          </a:extLst>
        </xdr:cNvPr>
        <xdr:cNvSpPr>
          <a:spLocks noChangeAspect="1" noChangeArrowheads="1"/>
        </xdr:cNvSpPr>
      </xdr:nvSpPr>
      <xdr:spPr bwMode="auto">
        <a:xfrm>
          <a:off x="2707821" y="7146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298</xdr:row>
      <xdr:rowOff>0</xdr:rowOff>
    </xdr:from>
    <xdr:ext cx="190500" cy="123825"/>
    <xdr:sp macro="" textlink="">
      <xdr:nvSpPr>
        <xdr:cNvPr id="408" name="AutoShape 83" descr="Flag of None.svg">
          <a:hlinkClick xmlns:r="http://schemas.openxmlformats.org/officeDocument/2006/relationships" r:id="rId27"/>
          <a:extLst>
            <a:ext uri="{FF2B5EF4-FFF2-40B4-BE49-F238E27FC236}">
              <a16:creationId xmlns:a16="http://schemas.microsoft.com/office/drawing/2014/main" id="{E76350F6-272C-4B61-80BF-030B0D115C27}"/>
            </a:ext>
          </a:extLst>
        </xdr:cNvPr>
        <xdr:cNvSpPr>
          <a:spLocks noChangeAspect="1" noChangeArrowheads="1"/>
        </xdr:cNvSpPr>
      </xdr:nvSpPr>
      <xdr:spPr bwMode="auto">
        <a:xfrm>
          <a:off x="2707821" y="57503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305</xdr:row>
      <xdr:rowOff>0</xdr:rowOff>
    </xdr:from>
    <xdr:ext cx="190500" cy="123825"/>
    <xdr:sp macro="" textlink="">
      <xdr:nvSpPr>
        <xdr:cNvPr id="409" name="AutoShape 85" descr="Flag of None.svg">
          <a:hlinkClick xmlns:r="http://schemas.openxmlformats.org/officeDocument/2006/relationships" r:id="rId27"/>
          <a:extLst>
            <a:ext uri="{FF2B5EF4-FFF2-40B4-BE49-F238E27FC236}">
              <a16:creationId xmlns:a16="http://schemas.microsoft.com/office/drawing/2014/main" id="{256C8CBA-5EFF-411E-83E9-15D159C9D82E}"/>
            </a:ext>
          </a:extLst>
        </xdr:cNvPr>
        <xdr:cNvSpPr>
          <a:spLocks noChangeAspect="1" noChangeArrowheads="1"/>
        </xdr:cNvSpPr>
      </xdr:nvSpPr>
      <xdr:spPr bwMode="auto">
        <a:xfrm>
          <a:off x="2707821" y="58932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405</xdr:row>
      <xdr:rowOff>0</xdr:rowOff>
    </xdr:from>
    <xdr:ext cx="190500" cy="123825"/>
    <xdr:sp macro="" textlink="">
      <xdr:nvSpPr>
        <xdr:cNvPr id="410" name="AutoShape 86" descr="Flag of None.svg">
          <a:hlinkClick xmlns:r="http://schemas.openxmlformats.org/officeDocument/2006/relationships" r:id="rId27"/>
          <a:extLst>
            <a:ext uri="{FF2B5EF4-FFF2-40B4-BE49-F238E27FC236}">
              <a16:creationId xmlns:a16="http://schemas.microsoft.com/office/drawing/2014/main" id="{71CB5EAE-E6EC-432C-8119-B54361DBD9FC}"/>
            </a:ext>
          </a:extLst>
        </xdr:cNvPr>
        <xdr:cNvSpPr>
          <a:spLocks noChangeAspect="1" noChangeArrowheads="1"/>
        </xdr:cNvSpPr>
      </xdr:nvSpPr>
      <xdr:spPr bwMode="auto">
        <a:xfrm>
          <a:off x="2707821" y="78703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375</xdr:row>
      <xdr:rowOff>0</xdr:rowOff>
    </xdr:from>
    <xdr:ext cx="190500" cy="123825"/>
    <xdr:sp macro="" textlink="">
      <xdr:nvSpPr>
        <xdr:cNvPr id="411" name="AutoShape 87" descr="Flag of None.svg">
          <a:hlinkClick xmlns:r="http://schemas.openxmlformats.org/officeDocument/2006/relationships" r:id="rId27"/>
          <a:extLst>
            <a:ext uri="{FF2B5EF4-FFF2-40B4-BE49-F238E27FC236}">
              <a16:creationId xmlns:a16="http://schemas.microsoft.com/office/drawing/2014/main" id="{FCB9AE08-6A81-419B-96CD-F2ECD1D8037D}"/>
            </a:ext>
          </a:extLst>
        </xdr:cNvPr>
        <xdr:cNvSpPr>
          <a:spLocks noChangeAspect="1" noChangeArrowheads="1"/>
        </xdr:cNvSpPr>
      </xdr:nvSpPr>
      <xdr:spPr bwMode="auto">
        <a:xfrm>
          <a:off x="2707821" y="7298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366</xdr:row>
      <xdr:rowOff>0</xdr:rowOff>
    </xdr:from>
    <xdr:ext cx="190500" cy="133350"/>
    <xdr:sp macro="" textlink="">
      <xdr:nvSpPr>
        <xdr:cNvPr id="412" name="AutoShape 88" descr="Bandeira Dom Aquino.jpg">
          <a:hlinkClick xmlns:r="http://schemas.openxmlformats.org/officeDocument/2006/relationships" r:id="rId57"/>
          <a:extLst>
            <a:ext uri="{FF2B5EF4-FFF2-40B4-BE49-F238E27FC236}">
              <a16:creationId xmlns:a16="http://schemas.microsoft.com/office/drawing/2014/main" id="{45B9F46F-DAE8-493F-AE16-7A6272160E90}"/>
            </a:ext>
          </a:extLst>
        </xdr:cNvPr>
        <xdr:cNvSpPr>
          <a:spLocks noChangeAspect="1" noChangeArrowheads="1"/>
        </xdr:cNvSpPr>
      </xdr:nvSpPr>
      <xdr:spPr bwMode="auto">
        <a:xfrm>
          <a:off x="2707821" y="71274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358</xdr:row>
      <xdr:rowOff>0</xdr:rowOff>
    </xdr:from>
    <xdr:ext cx="190500" cy="123825"/>
    <xdr:sp macro="" textlink="">
      <xdr:nvSpPr>
        <xdr:cNvPr id="413" name="AutoShape 89" descr="Flag of None.svg">
          <a:hlinkClick xmlns:r="http://schemas.openxmlformats.org/officeDocument/2006/relationships" r:id="rId27"/>
          <a:extLst>
            <a:ext uri="{FF2B5EF4-FFF2-40B4-BE49-F238E27FC236}">
              <a16:creationId xmlns:a16="http://schemas.microsoft.com/office/drawing/2014/main" id="{53DD0A93-F140-42B9-A17F-C70D827F84D2}"/>
            </a:ext>
          </a:extLst>
        </xdr:cNvPr>
        <xdr:cNvSpPr>
          <a:spLocks noChangeAspect="1" noChangeArrowheads="1"/>
        </xdr:cNvSpPr>
      </xdr:nvSpPr>
      <xdr:spPr bwMode="auto">
        <a:xfrm>
          <a:off x="2707821" y="696821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334</xdr:row>
      <xdr:rowOff>0</xdr:rowOff>
    </xdr:from>
    <xdr:ext cx="190500" cy="123825"/>
    <xdr:sp macro="" textlink="">
      <xdr:nvSpPr>
        <xdr:cNvPr id="414" name="AutoShape 90" descr="Flag of None.svg">
          <a:hlinkClick xmlns:r="http://schemas.openxmlformats.org/officeDocument/2006/relationships" r:id="rId27"/>
          <a:extLst>
            <a:ext uri="{FF2B5EF4-FFF2-40B4-BE49-F238E27FC236}">
              <a16:creationId xmlns:a16="http://schemas.microsoft.com/office/drawing/2014/main" id="{557479D8-2606-4968-A7BF-79D611FB5CF5}"/>
            </a:ext>
          </a:extLst>
        </xdr:cNvPr>
        <xdr:cNvSpPr>
          <a:spLocks noChangeAspect="1" noChangeArrowheads="1"/>
        </xdr:cNvSpPr>
      </xdr:nvSpPr>
      <xdr:spPr bwMode="auto">
        <a:xfrm>
          <a:off x="2707821" y="64824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377</xdr:row>
      <xdr:rowOff>0</xdr:rowOff>
    </xdr:from>
    <xdr:ext cx="190500" cy="114300"/>
    <xdr:sp macro="" textlink="">
      <xdr:nvSpPr>
        <xdr:cNvPr id="415" name="AutoShape 91" descr="Bandeira de Campos de Júlio.jpg">
          <a:hlinkClick xmlns:r="http://schemas.openxmlformats.org/officeDocument/2006/relationships" r:id="rId58"/>
          <a:extLst>
            <a:ext uri="{FF2B5EF4-FFF2-40B4-BE49-F238E27FC236}">
              <a16:creationId xmlns:a16="http://schemas.microsoft.com/office/drawing/2014/main" id="{0FBDD083-488A-47EB-A6AF-D3DCD65955C2}"/>
            </a:ext>
          </a:extLst>
        </xdr:cNvPr>
        <xdr:cNvSpPr>
          <a:spLocks noChangeAspect="1" noChangeArrowheads="1"/>
        </xdr:cNvSpPr>
      </xdr:nvSpPr>
      <xdr:spPr bwMode="auto">
        <a:xfrm>
          <a:off x="2707821" y="73369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321</xdr:row>
      <xdr:rowOff>0</xdr:rowOff>
    </xdr:from>
    <xdr:ext cx="190500" cy="123825"/>
    <xdr:sp macro="" textlink="">
      <xdr:nvSpPr>
        <xdr:cNvPr id="416" name="AutoShape 93" descr="Flag of None.svg">
          <a:hlinkClick xmlns:r="http://schemas.openxmlformats.org/officeDocument/2006/relationships" r:id="rId27"/>
          <a:extLst>
            <a:ext uri="{FF2B5EF4-FFF2-40B4-BE49-F238E27FC236}">
              <a16:creationId xmlns:a16="http://schemas.microsoft.com/office/drawing/2014/main" id="{C625F6A7-C53B-47F5-B1F1-EFCDCD15146A}"/>
            </a:ext>
          </a:extLst>
        </xdr:cNvPr>
        <xdr:cNvSpPr>
          <a:spLocks noChangeAspect="1" noChangeArrowheads="1"/>
        </xdr:cNvSpPr>
      </xdr:nvSpPr>
      <xdr:spPr bwMode="auto">
        <a:xfrm>
          <a:off x="2707821" y="62184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388</xdr:row>
      <xdr:rowOff>0</xdr:rowOff>
    </xdr:from>
    <xdr:ext cx="190500" cy="142875"/>
    <xdr:sp macro="" textlink="">
      <xdr:nvSpPr>
        <xdr:cNvPr id="417" name="AutoShape 94" descr="Bandeira PontalDoAraguaia MatoGrosso Brasil.jpg">
          <a:hlinkClick xmlns:r="http://schemas.openxmlformats.org/officeDocument/2006/relationships" r:id="rId59"/>
          <a:extLst>
            <a:ext uri="{FF2B5EF4-FFF2-40B4-BE49-F238E27FC236}">
              <a16:creationId xmlns:a16="http://schemas.microsoft.com/office/drawing/2014/main" id="{7F7CED35-617F-4774-BEA8-A74AF7E244B3}"/>
            </a:ext>
          </a:extLst>
        </xdr:cNvPr>
        <xdr:cNvSpPr>
          <a:spLocks noChangeAspect="1" noChangeArrowheads="1"/>
        </xdr:cNvSpPr>
      </xdr:nvSpPr>
      <xdr:spPr bwMode="auto">
        <a:xfrm>
          <a:off x="2707821" y="75465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364</xdr:row>
      <xdr:rowOff>0</xdr:rowOff>
    </xdr:from>
    <xdr:ext cx="190500" cy="123825"/>
    <xdr:sp macro="" textlink="">
      <xdr:nvSpPr>
        <xdr:cNvPr id="418" name="AutoShape 95" descr="Flag of None.svg">
          <a:hlinkClick xmlns:r="http://schemas.openxmlformats.org/officeDocument/2006/relationships" r:id="rId27"/>
          <a:extLst>
            <a:ext uri="{FF2B5EF4-FFF2-40B4-BE49-F238E27FC236}">
              <a16:creationId xmlns:a16="http://schemas.microsoft.com/office/drawing/2014/main" id="{9CE59DEF-0CA0-4897-A0FA-1FF07EB29E5F}"/>
            </a:ext>
          </a:extLst>
        </xdr:cNvPr>
        <xdr:cNvSpPr>
          <a:spLocks noChangeAspect="1" noChangeArrowheads="1"/>
        </xdr:cNvSpPr>
      </xdr:nvSpPr>
      <xdr:spPr bwMode="auto">
        <a:xfrm>
          <a:off x="2707821" y="7089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384</xdr:row>
      <xdr:rowOff>0</xdr:rowOff>
    </xdr:from>
    <xdr:ext cx="190500" cy="123825"/>
    <xdr:sp macro="" textlink="">
      <xdr:nvSpPr>
        <xdr:cNvPr id="419" name="AutoShape 97" descr="Flag of None.svg">
          <a:hlinkClick xmlns:r="http://schemas.openxmlformats.org/officeDocument/2006/relationships" r:id="rId27"/>
          <a:extLst>
            <a:ext uri="{FF2B5EF4-FFF2-40B4-BE49-F238E27FC236}">
              <a16:creationId xmlns:a16="http://schemas.microsoft.com/office/drawing/2014/main" id="{B92381FE-71D1-4E4B-9ACD-B94333682631}"/>
            </a:ext>
          </a:extLst>
        </xdr:cNvPr>
        <xdr:cNvSpPr>
          <a:spLocks noChangeAspect="1" noChangeArrowheads="1"/>
        </xdr:cNvSpPr>
      </xdr:nvSpPr>
      <xdr:spPr bwMode="auto">
        <a:xfrm>
          <a:off x="2707821" y="7470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308</xdr:row>
      <xdr:rowOff>0</xdr:rowOff>
    </xdr:from>
    <xdr:ext cx="190500" cy="114300"/>
    <xdr:sp macro="" textlink="">
      <xdr:nvSpPr>
        <xdr:cNvPr id="420" name="AutoShape 98" descr="Bandeira nortelandia.jpg">
          <a:hlinkClick xmlns:r="http://schemas.openxmlformats.org/officeDocument/2006/relationships" r:id="rId60"/>
          <a:extLst>
            <a:ext uri="{FF2B5EF4-FFF2-40B4-BE49-F238E27FC236}">
              <a16:creationId xmlns:a16="http://schemas.microsoft.com/office/drawing/2014/main" id="{FF40744A-D8FB-4C2B-9E9F-0940C8FF5931}"/>
            </a:ext>
          </a:extLst>
        </xdr:cNvPr>
        <xdr:cNvSpPr>
          <a:spLocks noChangeAspect="1" noChangeArrowheads="1"/>
        </xdr:cNvSpPr>
      </xdr:nvSpPr>
      <xdr:spPr bwMode="auto">
        <a:xfrm>
          <a:off x="2707821" y="59544857"/>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341</xdr:row>
      <xdr:rowOff>0</xdr:rowOff>
    </xdr:from>
    <xdr:ext cx="190500" cy="123825"/>
    <xdr:sp macro="" textlink="">
      <xdr:nvSpPr>
        <xdr:cNvPr id="421" name="AutoShape 99" descr="Flag of None.svg">
          <a:hlinkClick xmlns:r="http://schemas.openxmlformats.org/officeDocument/2006/relationships" r:id="rId27"/>
          <a:extLst>
            <a:ext uri="{FF2B5EF4-FFF2-40B4-BE49-F238E27FC236}">
              <a16:creationId xmlns:a16="http://schemas.microsoft.com/office/drawing/2014/main" id="{DAD8A17F-672D-4622-8637-D7E69E2303B6}"/>
            </a:ext>
          </a:extLst>
        </xdr:cNvPr>
        <xdr:cNvSpPr>
          <a:spLocks noChangeAspect="1" noChangeArrowheads="1"/>
        </xdr:cNvSpPr>
      </xdr:nvSpPr>
      <xdr:spPr bwMode="auto">
        <a:xfrm>
          <a:off x="2707821" y="662395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295</xdr:row>
      <xdr:rowOff>0</xdr:rowOff>
    </xdr:from>
    <xdr:ext cx="190500" cy="123825"/>
    <xdr:sp macro="" textlink="">
      <xdr:nvSpPr>
        <xdr:cNvPr id="422" name="AutoShape 100" descr="Flag of None.svg">
          <a:hlinkClick xmlns:r="http://schemas.openxmlformats.org/officeDocument/2006/relationships" r:id="rId27"/>
          <a:extLst>
            <a:ext uri="{FF2B5EF4-FFF2-40B4-BE49-F238E27FC236}">
              <a16:creationId xmlns:a16="http://schemas.microsoft.com/office/drawing/2014/main" id="{63237AEB-2FE2-4B4A-8205-888EE145CC6F}"/>
            </a:ext>
          </a:extLst>
        </xdr:cNvPr>
        <xdr:cNvSpPr>
          <a:spLocks noChangeAspect="1" noChangeArrowheads="1"/>
        </xdr:cNvSpPr>
      </xdr:nvSpPr>
      <xdr:spPr bwMode="auto">
        <a:xfrm>
          <a:off x="2707821" y="5689146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33350"/>
    <xdr:sp macro="" textlink="">
      <xdr:nvSpPr>
        <xdr:cNvPr id="423" name="AutoShape 2" descr="Flag campina grande.svg">
          <a:hlinkClick xmlns:r="http://schemas.openxmlformats.org/officeDocument/2006/relationships" r:id="rId61"/>
          <a:extLst>
            <a:ext uri="{FF2B5EF4-FFF2-40B4-BE49-F238E27FC236}">
              <a16:creationId xmlns:a16="http://schemas.microsoft.com/office/drawing/2014/main" id="{4B8D0AD3-9650-4A7C-92DB-86C2AF03BFD2}"/>
            </a:ext>
          </a:extLst>
        </xdr:cNvPr>
        <xdr:cNvSpPr>
          <a:spLocks noChangeAspect="1" noChangeArrowheads="1"/>
        </xdr:cNvSpPr>
      </xdr:nvSpPr>
      <xdr:spPr bwMode="auto">
        <a:xfrm>
          <a:off x="0" y="58524321"/>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343</xdr:row>
      <xdr:rowOff>0</xdr:rowOff>
    </xdr:from>
    <xdr:ext cx="190500" cy="123825"/>
    <xdr:sp macro="" textlink="">
      <xdr:nvSpPr>
        <xdr:cNvPr id="424" name="AutoShape 3" descr="Bandeira Santa Rita PB.jpg">
          <a:hlinkClick xmlns:r="http://schemas.openxmlformats.org/officeDocument/2006/relationships" r:id="rId62"/>
          <a:extLst>
            <a:ext uri="{FF2B5EF4-FFF2-40B4-BE49-F238E27FC236}">
              <a16:creationId xmlns:a16="http://schemas.microsoft.com/office/drawing/2014/main" id="{B37510CB-C424-4A04-BCBF-79BB55B7A9E0}"/>
            </a:ext>
          </a:extLst>
        </xdr:cNvPr>
        <xdr:cNvSpPr>
          <a:spLocks noChangeAspect="1" noChangeArrowheads="1"/>
        </xdr:cNvSpPr>
      </xdr:nvSpPr>
      <xdr:spPr bwMode="auto">
        <a:xfrm>
          <a:off x="0" y="6664778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425" name="AutoShape 4" descr="Bandeira de Patos - PB.svg">
          <a:hlinkClick xmlns:r="http://schemas.openxmlformats.org/officeDocument/2006/relationships" r:id="rId63"/>
          <a:extLst>
            <a:ext uri="{FF2B5EF4-FFF2-40B4-BE49-F238E27FC236}">
              <a16:creationId xmlns:a16="http://schemas.microsoft.com/office/drawing/2014/main" id="{07EEEB4D-1B28-4732-9F52-2595F0D864A1}"/>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133350"/>
    <xdr:sp macro="" textlink="">
      <xdr:nvSpPr>
        <xdr:cNvPr id="426" name="AutoShape 5" descr="Bandeira bayeux.jpg">
          <a:hlinkClick xmlns:r="http://schemas.openxmlformats.org/officeDocument/2006/relationships" r:id="rId64"/>
          <a:extLst>
            <a:ext uri="{FF2B5EF4-FFF2-40B4-BE49-F238E27FC236}">
              <a16:creationId xmlns:a16="http://schemas.microsoft.com/office/drawing/2014/main" id="{D9FE483B-1DBE-42B1-BB16-1A709122C620}"/>
            </a:ext>
          </a:extLst>
        </xdr:cNvPr>
        <xdr:cNvSpPr>
          <a:spLocks noChangeAspect="1" noChangeArrowheads="1"/>
        </xdr:cNvSpPr>
      </xdr:nvSpPr>
      <xdr:spPr bwMode="auto">
        <a:xfrm>
          <a:off x="0" y="9089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432</xdr:row>
      <xdr:rowOff>0</xdr:rowOff>
    </xdr:from>
    <xdr:ext cx="190500" cy="123825"/>
    <xdr:sp macro="" textlink="">
      <xdr:nvSpPr>
        <xdr:cNvPr id="427" name="AutoShape 6" descr="Bandeira Sousa.png">
          <a:hlinkClick xmlns:r="http://schemas.openxmlformats.org/officeDocument/2006/relationships" r:id="rId65"/>
          <a:extLst>
            <a:ext uri="{FF2B5EF4-FFF2-40B4-BE49-F238E27FC236}">
              <a16:creationId xmlns:a16="http://schemas.microsoft.com/office/drawing/2014/main" id="{9B7EE4AE-200A-419A-B84B-A7E37092BAF0}"/>
            </a:ext>
          </a:extLst>
        </xdr:cNvPr>
        <xdr:cNvSpPr>
          <a:spLocks noChangeAspect="1" noChangeArrowheads="1"/>
        </xdr:cNvSpPr>
      </xdr:nvSpPr>
      <xdr:spPr bwMode="auto">
        <a:xfrm>
          <a:off x="0" y="8384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33350"/>
    <xdr:sp macro="" textlink="">
      <xdr:nvSpPr>
        <xdr:cNvPr id="428" name="AutoShape 7" descr="Bandeira Cabedelo.jpg">
          <a:hlinkClick xmlns:r="http://schemas.openxmlformats.org/officeDocument/2006/relationships" r:id="rId66"/>
          <a:extLst>
            <a:ext uri="{FF2B5EF4-FFF2-40B4-BE49-F238E27FC236}">
              <a16:creationId xmlns:a16="http://schemas.microsoft.com/office/drawing/2014/main" id="{6737F4D8-4962-433A-B0FD-E6466432D85D}"/>
            </a:ext>
          </a:extLst>
        </xdr:cNvPr>
        <xdr:cNvSpPr>
          <a:spLocks noChangeAspect="1" noChangeArrowheads="1"/>
        </xdr:cNvSpPr>
      </xdr:nvSpPr>
      <xdr:spPr bwMode="auto">
        <a:xfrm>
          <a:off x="0" y="6116410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396</xdr:row>
      <xdr:rowOff>0</xdr:rowOff>
    </xdr:from>
    <xdr:ext cx="190500" cy="152400"/>
    <xdr:sp macro="" textlink="">
      <xdr:nvSpPr>
        <xdr:cNvPr id="429" name="AutoShape 8" descr="Bandeira de cajazeiras.JPG">
          <a:hlinkClick xmlns:r="http://schemas.openxmlformats.org/officeDocument/2006/relationships" r:id="rId67"/>
          <a:extLst>
            <a:ext uri="{FF2B5EF4-FFF2-40B4-BE49-F238E27FC236}">
              <a16:creationId xmlns:a16="http://schemas.microsoft.com/office/drawing/2014/main" id="{4A57471D-6E79-4A52-AC42-CEFBA8815564}"/>
            </a:ext>
          </a:extLst>
        </xdr:cNvPr>
        <xdr:cNvSpPr>
          <a:spLocks noChangeAspect="1" noChangeArrowheads="1"/>
        </xdr:cNvSpPr>
      </xdr:nvSpPr>
      <xdr:spPr bwMode="auto">
        <a:xfrm>
          <a:off x="0" y="769892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384</xdr:row>
      <xdr:rowOff>0</xdr:rowOff>
    </xdr:from>
    <xdr:ext cx="190500" cy="104775"/>
    <xdr:sp macro="" textlink="">
      <xdr:nvSpPr>
        <xdr:cNvPr id="430" name="AutoShape 9" descr="Bandeiraguarabira.svg">
          <a:hlinkClick xmlns:r="http://schemas.openxmlformats.org/officeDocument/2006/relationships" r:id="rId68"/>
          <a:extLst>
            <a:ext uri="{FF2B5EF4-FFF2-40B4-BE49-F238E27FC236}">
              <a16:creationId xmlns:a16="http://schemas.microsoft.com/office/drawing/2014/main" id="{28231C51-E81B-40C2-A935-BBAB17CCB1E6}"/>
            </a:ext>
          </a:extLst>
        </xdr:cNvPr>
        <xdr:cNvSpPr>
          <a:spLocks noChangeAspect="1" noChangeArrowheads="1"/>
        </xdr:cNvSpPr>
      </xdr:nvSpPr>
      <xdr:spPr bwMode="auto">
        <a:xfrm>
          <a:off x="0" y="74703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476</xdr:row>
      <xdr:rowOff>0</xdr:rowOff>
    </xdr:from>
    <xdr:ext cx="190500" cy="123825"/>
    <xdr:sp macro="" textlink="">
      <xdr:nvSpPr>
        <xdr:cNvPr id="431" name="AutoShape 10" descr="Bandeira sapé.jpg">
          <a:hlinkClick xmlns:r="http://schemas.openxmlformats.org/officeDocument/2006/relationships" r:id="rId69"/>
          <a:extLst>
            <a:ext uri="{FF2B5EF4-FFF2-40B4-BE49-F238E27FC236}">
              <a16:creationId xmlns:a16="http://schemas.microsoft.com/office/drawing/2014/main" id="{04340FF4-D397-4EDC-8CDD-3E0EFA1EF0E5}"/>
            </a:ext>
          </a:extLst>
        </xdr:cNvPr>
        <xdr:cNvSpPr>
          <a:spLocks noChangeAspect="1" noChangeArrowheads="1"/>
        </xdr:cNvSpPr>
      </xdr:nvSpPr>
      <xdr:spPr bwMode="auto">
        <a:xfrm>
          <a:off x="0" y="92229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511</xdr:row>
      <xdr:rowOff>0</xdr:rowOff>
    </xdr:from>
    <xdr:ext cx="190500" cy="104775"/>
    <xdr:sp macro="" textlink="">
      <xdr:nvSpPr>
        <xdr:cNvPr id="432" name="AutoShape 11" descr="Bandeiramamanguape.png">
          <a:hlinkClick xmlns:r="http://schemas.openxmlformats.org/officeDocument/2006/relationships" r:id="rId70"/>
          <a:extLst>
            <a:ext uri="{FF2B5EF4-FFF2-40B4-BE49-F238E27FC236}">
              <a16:creationId xmlns:a16="http://schemas.microsoft.com/office/drawing/2014/main" id="{69FC8775-D019-4904-9D3C-08E169C4FD4E}"/>
            </a:ext>
          </a:extLst>
        </xdr:cNvPr>
        <xdr:cNvSpPr>
          <a:spLocks noChangeAspect="1" noChangeArrowheads="1"/>
        </xdr:cNvSpPr>
      </xdr:nvSpPr>
      <xdr:spPr bwMode="auto">
        <a:xfrm>
          <a:off x="0" y="98896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433" name="AutoShape 12" descr="Bandeiraqueimadas.jpg">
          <a:hlinkClick xmlns:r="http://schemas.openxmlformats.org/officeDocument/2006/relationships" r:id="rId71"/>
          <a:extLst>
            <a:ext uri="{FF2B5EF4-FFF2-40B4-BE49-F238E27FC236}">
              <a16:creationId xmlns:a16="http://schemas.microsoft.com/office/drawing/2014/main" id="{9C5BD738-B54E-4E9A-8ACB-2F38C909DCB8}"/>
            </a:ext>
          </a:extLst>
        </xdr:cNvPr>
        <xdr:cNvSpPr>
          <a:spLocks noChangeAspect="1" noChangeArrowheads="1"/>
        </xdr:cNvSpPr>
      </xdr:nvSpPr>
      <xdr:spPr bwMode="auto">
        <a:xfrm>
          <a:off x="0" y="72607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339</xdr:row>
      <xdr:rowOff>0</xdr:rowOff>
    </xdr:from>
    <xdr:ext cx="190500" cy="123825"/>
    <xdr:sp macro="" textlink="">
      <xdr:nvSpPr>
        <xdr:cNvPr id="434" name="AutoShape 13" descr="Bandeira de São Bento, Paraíba, Brasil.PNG">
          <a:hlinkClick xmlns:r="http://schemas.openxmlformats.org/officeDocument/2006/relationships" r:id="rId72"/>
          <a:extLst>
            <a:ext uri="{FF2B5EF4-FFF2-40B4-BE49-F238E27FC236}">
              <a16:creationId xmlns:a16="http://schemas.microsoft.com/office/drawing/2014/main" id="{38C0760A-35B4-4558-A90D-6BDE3F4CABFB}"/>
            </a:ext>
          </a:extLst>
        </xdr:cNvPr>
        <xdr:cNvSpPr>
          <a:spLocks noChangeAspect="1" noChangeArrowheads="1"/>
        </xdr:cNvSpPr>
      </xdr:nvSpPr>
      <xdr:spPr bwMode="auto">
        <a:xfrm>
          <a:off x="0" y="658313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333</xdr:row>
      <xdr:rowOff>0</xdr:rowOff>
    </xdr:from>
    <xdr:ext cx="190500" cy="123825"/>
    <xdr:sp macro="" textlink="">
      <xdr:nvSpPr>
        <xdr:cNvPr id="435" name="AutoShape 14" descr="Bandeira monteiro.jpg">
          <a:hlinkClick xmlns:r="http://schemas.openxmlformats.org/officeDocument/2006/relationships" r:id="rId73"/>
          <a:extLst>
            <a:ext uri="{FF2B5EF4-FFF2-40B4-BE49-F238E27FC236}">
              <a16:creationId xmlns:a16="http://schemas.microsoft.com/office/drawing/2014/main" id="{8B9F743E-7CBB-4A08-BCBC-C203C20D11F2}"/>
            </a:ext>
          </a:extLst>
        </xdr:cNvPr>
        <xdr:cNvSpPr>
          <a:spLocks noChangeAspect="1" noChangeArrowheads="1"/>
        </xdr:cNvSpPr>
      </xdr:nvSpPr>
      <xdr:spPr bwMode="auto">
        <a:xfrm>
          <a:off x="0" y="64620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23825"/>
    <xdr:sp macro="" textlink="">
      <xdr:nvSpPr>
        <xdr:cNvPr id="436" name="AutoShape 15" descr="Bandeira esperanca.png">
          <a:hlinkClick xmlns:r="http://schemas.openxmlformats.org/officeDocument/2006/relationships" r:id="rId74"/>
          <a:extLst>
            <a:ext uri="{FF2B5EF4-FFF2-40B4-BE49-F238E27FC236}">
              <a16:creationId xmlns:a16="http://schemas.microsoft.com/office/drawing/2014/main" id="{9EE93D34-7EC7-4124-BBD8-8D90A4AEE1A3}"/>
            </a:ext>
          </a:extLst>
        </xdr:cNvPr>
        <xdr:cNvSpPr>
          <a:spLocks noChangeAspect="1" noChangeArrowheads="1"/>
        </xdr:cNvSpPr>
      </xdr:nvSpPr>
      <xdr:spPr bwMode="auto">
        <a:xfrm>
          <a:off x="0" y="73179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499</xdr:row>
      <xdr:rowOff>0</xdr:rowOff>
    </xdr:from>
    <xdr:ext cx="190500" cy="133350"/>
    <xdr:sp macro="" textlink="">
      <xdr:nvSpPr>
        <xdr:cNvPr id="437" name="AutoShape 16" descr="Bandeira pombal.PNG">
          <a:hlinkClick xmlns:r="http://schemas.openxmlformats.org/officeDocument/2006/relationships" r:id="rId75"/>
          <a:extLst>
            <a:ext uri="{FF2B5EF4-FFF2-40B4-BE49-F238E27FC236}">
              <a16:creationId xmlns:a16="http://schemas.microsoft.com/office/drawing/2014/main" id="{DDB8661A-9607-4A6C-98BD-B8EF44146913}"/>
            </a:ext>
          </a:extLst>
        </xdr:cNvPr>
        <xdr:cNvSpPr>
          <a:spLocks noChangeAspect="1" noChangeArrowheads="1"/>
        </xdr:cNvSpPr>
      </xdr:nvSpPr>
      <xdr:spPr bwMode="auto">
        <a:xfrm>
          <a:off x="0" y="96610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42875"/>
    <xdr:sp macro="" textlink="">
      <xdr:nvSpPr>
        <xdr:cNvPr id="438" name="AutoShape 17" descr="Bandeira de Catolé do Rocha, Paraíba, Brasil.PNG">
          <a:hlinkClick xmlns:r="http://schemas.openxmlformats.org/officeDocument/2006/relationships" r:id="rId76"/>
          <a:extLst>
            <a:ext uri="{FF2B5EF4-FFF2-40B4-BE49-F238E27FC236}">
              <a16:creationId xmlns:a16="http://schemas.microsoft.com/office/drawing/2014/main" id="{A1506CE4-4B2D-4F6F-813E-D89AABF88495}"/>
            </a:ext>
          </a:extLst>
        </xdr:cNvPr>
        <xdr:cNvSpPr>
          <a:spLocks noChangeAspect="1" noChangeArrowheads="1"/>
        </xdr:cNvSpPr>
      </xdr:nvSpPr>
      <xdr:spPr bwMode="auto">
        <a:xfrm>
          <a:off x="0" y="100230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405</xdr:row>
      <xdr:rowOff>0</xdr:rowOff>
    </xdr:from>
    <xdr:ext cx="190500" cy="123825"/>
    <xdr:sp macro="" textlink="">
      <xdr:nvSpPr>
        <xdr:cNvPr id="439" name="AutoShape 18" descr="Bandeira pedras de fogo.png">
          <a:hlinkClick xmlns:r="http://schemas.openxmlformats.org/officeDocument/2006/relationships" r:id="rId77"/>
          <a:extLst>
            <a:ext uri="{FF2B5EF4-FFF2-40B4-BE49-F238E27FC236}">
              <a16:creationId xmlns:a16="http://schemas.microsoft.com/office/drawing/2014/main" id="{43187CF9-9877-4117-BFE0-CFE41DF02626}"/>
            </a:ext>
          </a:extLst>
        </xdr:cNvPr>
        <xdr:cNvSpPr>
          <a:spLocks noChangeAspect="1" noChangeArrowheads="1"/>
        </xdr:cNvSpPr>
      </xdr:nvSpPr>
      <xdr:spPr bwMode="auto">
        <a:xfrm>
          <a:off x="0" y="78703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453</xdr:row>
      <xdr:rowOff>0</xdr:rowOff>
    </xdr:from>
    <xdr:ext cx="190500" cy="104775"/>
    <xdr:sp macro="" textlink="">
      <xdr:nvSpPr>
        <xdr:cNvPr id="440" name="AutoShape 19" descr="Bandeiraalagoagrande.png">
          <a:hlinkClick xmlns:r="http://schemas.openxmlformats.org/officeDocument/2006/relationships" r:id="rId78"/>
          <a:extLst>
            <a:ext uri="{FF2B5EF4-FFF2-40B4-BE49-F238E27FC236}">
              <a16:creationId xmlns:a16="http://schemas.microsoft.com/office/drawing/2014/main" id="{C61AB676-2975-4382-A8EC-A39D45171AB2}"/>
            </a:ext>
          </a:extLst>
        </xdr:cNvPr>
        <xdr:cNvSpPr>
          <a:spLocks noChangeAspect="1" noChangeArrowheads="1"/>
        </xdr:cNvSpPr>
      </xdr:nvSpPr>
      <xdr:spPr bwMode="auto">
        <a:xfrm>
          <a:off x="0" y="87847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441" name="AutoShape 20" descr="Bandeira lagoa seca.svg">
          <a:hlinkClick xmlns:r="http://schemas.openxmlformats.org/officeDocument/2006/relationships" r:id="rId79"/>
          <a:extLst>
            <a:ext uri="{FF2B5EF4-FFF2-40B4-BE49-F238E27FC236}">
              <a16:creationId xmlns:a16="http://schemas.microsoft.com/office/drawing/2014/main" id="{7EACA008-B809-4C4C-A843-CD21F9D534F0}"/>
            </a:ext>
          </a:extLst>
        </xdr:cNvPr>
        <xdr:cNvSpPr>
          <a:spLocks noChangeAspect="1" noChangeArrowheads="1"/>
        </xdr:cNvSpPr>
      </xdr:nvSpPr>
      <xdr:spPr bwMode="auto">
        <a:xfrm>
          <a:off x="0" y="7489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04775"/>
    <xdr:sp macro="" textlink="">
      <xdr:nvSpPr>
        <xdr:cNvPr id="442" name="AutoShape 21" descr="Bandeirasolanea.png">
          <a:hlinkClick xmlns:r="http://schemas.openxmlformats.org/officeDocument/2006/relationships" r:id="rId80"/>
          <a:extLst>
            <a:ext uri="{FF2B5EF4-FFF2-40B4-BE49-F238E27FC236}">
              <a16:creationId xmlns:a16="http://schemas.microsoft.com/office/drawing/2014/main" id="{9E437F1D-9B1A-489E-AE35-5C6BE5C4ADC7}"/>
            </a:ext>
          </a:extLst>
        </xdr:cNvPr>
        <xdr:cNvSpPr>
          <a:spLocks noChangeAspect="1" noChangeArrowheads="1"/>
        </xdr:cNvSpPr>
      </xdr:nvSpPr>
      <xdr:spPr bwMode="auto">
        <a:xfrm>
          <a:off x="0" y="98134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04775"/>
    <xdr:sp macro="" textlink="">
      <xdr:nvSpPr>
        <xdr:cNvPr id="443" name="AutoShape 22" descr="Bandeira conde.PNG">
          <a:hlinkClick xmlns:r="http://schemas.openxmlformats.org/officeDocument/2006/relationships" r:id="rId81"/>
          <a:extLst>
            <a:ext uri="{FF2B5EF4-FFF2-40B4-BE49-F238E27FC236}">
              <a16:creationId xmlns:a16="http://schemas.microsoft.com/office/drawing/2014/main" id="{B300D8C6-819E-484E-B398-0A0AA0BA4897}"/>
            </a:ext>
          </a:extLst>
        </xdr:cNvPr>
        <xdr:cNvSpPr>
          <a:spLocks noChangeAspect="1" noChangeArrowheads="1"/>
        </xdr:cNvSpPr>
      </xdr:nvSpPr>
      <xdr:spPr bwMode="auto">
        <a:xfrm>
          <a:off x="0" y="82132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33350"/>
    <xdr:sp macro="" textlink="">
      <xdr:nvSpPr>
        <xdr:cNvPr id="444" name="AutoShape 23" descr="Bandeira de Itaporanga (Paraíba).svg">
          <a:hlinkClick xmlns:r="http://schemas.openxmlformats.org/officeDocument/2006/relationships" r:id="rId82"/>
          <a:extLst>
            <a:ext uri="{FF2B5EF4-FFF2-40B4-BE49-F238E27FC236}">
              <a16:creationId xmlns:a16="http://schemas.microsoft.com/office/drawing/2014/main" id="{90EBE7D1-7989-46C7-989F-A8A2D341C128}"/>
            </a:ext>
          </a:extLst>
        </xdr:cNvPr>
        <xdr:cNvSpPr>
          <a:spLocks noChangeAspect="1" noChangeArrowheads="1"/>
        </xdr:cNvSpPr>
      </xdr:nvSpPr>
      <xdr:spPr bwMode="auto">
        <a:xfrm>
          <a:off x="0" y="8708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372</xdr:row>
      <xdr:rowOff>0</xdr:rowOff>
    </xdr:from>
    <xdr:ext cx="190500" cy="123825"/>
    <xdr:sp macro="" textlink="">
      <xdr:nvSpPr>
        <xdr:cNvPr id="445" name="AutoShape 24" descr="Bandeira itabaiana.jpg">
          <a:hlinkClick xmlns:r="http://schemas.openxmlformats.org/officeDocument/2006/relationships" r:id="rId83"/>
          <a:extLst>
            <a:ext uri="{FF2B5EF4-FFF2-40B4-BE49-F238E27FC236}">
              <a16:creationId xmlns:a16="http://schemas.microsoft.com/office/drawing/2014/main" id="{B172EFF9-9B57-46D1-89A5-89E56E776F8F}"/>
            </a:ext>
          </a:extLst>
        </xdr:cNvPr>
        <xdr:cNvSpPr>
          <a:spLocks noChangeAspect="1" noChangeArrowheads="1"/>
        </xdr:cNvSpPr>
      </xdr:nvSpPr>
      <xdr:spPr bwMode="auto">
        <a:xfrm>
          <a:off x="0" y="7241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446" name="AutoShape 25" descr="Bandeira rio tinto.PNG">
          <a:hlinkClick xmlns:r="http://schemas.openxmlformats.org/officeDocument/2006/relationships" r:id="rId84"/>
          <a:extLst>
            <a:ext uri="{FF2B5EF4-FFF2-40B4-BE49-F238E27FC236}">
              <a16:creationId xmlns:a16="http://schemas.microsoft.com/office/drawing/2014/main" id="{D68F1BF7-0EA4-4798-81BD-644DE37E67BD}"/>
            </a:ext>
          </a:extLst>
        </xdr:cNvPr>
        <xdr:cNvSpPr>
          <a:spLocks noChangeAspect="1" noChangeArrowheads="1"/>
        </xdr:cNvSpPr>
      </xdr:nvSpPr>
      <xdr:spPr bwMode="auto">
        <a:xfrm>
          <a:off x="0" y="8708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475</xdr:row>
      <xdr:rowOff>0</xdr:rowOff>
    </xdr:from>
    <xdr:ext cx="190500" cy="133350"/>
    <xdr:sp macro="" textlink="">
      <xdr:nvSpPr>
        <xdr:cNvPr id="447" name="AutoShape 26" descr="Bandeira princesa isabel.PNG">
          <a:hlinkClick xmlns:r="http://schemas.openxmlformats.org/officeDocument/2006/relationships" r:id="rId85"/>
          <a:extLst>
            <a:ext uri="{FF2B5EF4-FFF2-40B4-BE49-F238E27FC236}">
              <a16:creationId xmlns:a16="http://schemas.microsoft.com/office/drawing/2014/main" id="{782C2F60-733D-4A01-96DA-7099385B4F95}"/>
            </a:ext>
          </a:extLst>
        </xdr:cNvPr>
        <xdr:cNvSpPr>
          <a:spLocks noChangeAspect="1" noChangeArrowheads="1"/>
        </xdr:cNvSpPr>
      </xdr:nvSpPr>
      <xdr:spPr bwMode="auto">
        <a:xfrm>
          <a:off x="0" y="92038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419</xdr:row>
      <xdr:rowOff>0</xdr:rowOff>
    </xdr:from>
    <xdr:ext cx="190500" cy="104775"/>
    <xdr:sp macro="" textlink="">
      <xdr:nvSpPr>
        <xdr:cNvPr id="448" name="AutoShape 27" descr="Flag of Areia.svg">
          <a:hlinkClick xmlns:r="http://schemas.openxmlformats.org/officeDocument/2006/relationships" r:id="rId86"/>
          <a:extLst>
            <a:ext uri="{FF2B5EF4-FFF2-40B4-BE49-F238E27FC236}">
              <a16:creationId xmlns:a16="http://schemas.microsoft.com/office/drawing/2014/main" id="{875CAB14-B506-4F0F-BC92-2BDD5378E702}"/>
            </a:ext>
          </a:extLst>
        </xdr:cNvPr>
        <xdr:cNvSpPr>
          <a:spLocks noChangeAspect="1" noChangeArrowheads="1"/>
        </xdr:cNvSpPr>
      </xdr:nvSpPr>
      <xdr:spPr bwMode="auto">
        <a:xfrm>
          <a:off x="0" y="81370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23825"/>
    <xdr:sp macro="" textlink="">
      <xdr:nvSpPr>
        <xdr:cNvPr id="449" name="AutoShape 28" descr="Bandeira de Caaporã.jpg">
          <a:hlinkClick xmlns:r="http://schemas.openxmlformats.org/officeDocument/2006/relationships" r:id="rId87"/>
          <a:extLst>
            <a:ext uri="{FF2B5EF4-FFF2-40B4-BE49-F238E27FC236}">
              <a16:creationId xmlns:a16="http://schemas.microsoft.com/office/drawing/2014/main" id="{48E0DD01-2262-4689-81EE-44EAA305C6AD}"/>
            </a:ext>
          </a:extLst>
        </xdr:cNvPr>
        <xdr:cNvSpPr>
          <a:spLocks noChangeAspect="1" noChangeArrowheads="1"/>
        </xdr:cNvSpPr>
      </xdr:nvSpPr>
      <xdr:spPr bwMode="auto">
        <a:xfrm>
          <a:off x="0" y="66851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42875"/>
    <xdr:sp macro="" textlink="">
      <xdr:nvSpPr>
        <xdr:cNvPr id="450" name="AutoShape 29" descr="Bandeira-de-Mari.jpg">
          <a:hlinkClick xmlns:r="http://schemas.openxmlformats.org/officeDocument/2006/relationships" r:id="rId88"/>
          <a:extLst>
            <a:ext uri="{FF2B5EF4-FFF2-40B4-BE49-F238E27FC236}">
              <a16:creationId xmlns:a16="http://schemas.microsoft.com/office/drawing/2014/main" id="{1C08D1AE-E785-43CD-9160-30CD0DCF0666}"/>
            </a:ext>
          </a:extLst>
        </xdr:cNvPr>
        <xdr:cNvSpPr>
          <a:spLocks noChangeAspect="1" noChangeArrowheads="1"/>
        </xdr:cNvSpPr>
      </xdr:nvSpPr>
      <xdr:spPr bwMode="auto">
        <a:xfrm>
          <a:off x="0" y="75084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349</xdr:row>
      <xdr:rowOff>0</xdr:rowOff>
    </xdr:from>
    <xdr:ext cx="190500" cy="104775"/>
    <xdr:sp macro="" textlink="">
      <xdr:nvSpPr>
        <xdr:cNvPr id="451" name="AutoShape 30" descr="Bandeirabananeiras.png">
          <a:hlinkClick xmlns:r="http://schemas.openxmlformats.org/officeDocument/2006/relationships" r:id="rId89"/>
          <a:extLst>
            <a:ext uri="{FF2B5EF4-FFF2-40B4-BE49-F238E27FC236}">
              <a16:creationId xmlns:a16="http://schemas.microsoft.com/office/drawing/2014/main" id="{410F5079-8695-4185-9C4A-10AE5EC553E9}"/>
            </a:ext>
          </a:extLst>
        </xdr:cNvPr>
        <xdr:cNvSpPr>
          <a:spLocks noChangeAspect="1" noChangeArrowheads="1"/>
        </xdr:cNvSpPr>
      </xdr:nvSpPr>
      <xdr:spPr bwMode="auto">
        <a:xfrm>
          <a:off x="0" y="67858821"/>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33350"/>
    <xdr:sp macro="" textlink="">
      <xdr:nvSpPr>
        <xdr:cNvPr id="452" name="AutoShape 32" descr="Bandeira araruna pb atualizada.png">
          <a:hlinkClick xmlns:r="http://schemas.openxmlformats.org/officeDocument/2006/relationships" r:id="rId90"/>
          <a:extLst>
            <a:ext uri="{FF2B5EF4-FFF2-40B4-BE49-F238E27FC236}">
              <a16:creationId xmlns:a16="http://schemas.microsoft.com/office/drawing/2014/main" id="{8C52B803-B2DC-4147-9A98-FFF3FB9D77D3}"/>
            </a:ext>
          </a:extLst>
        </xdr:cNvPr>
        <xdr:cNvSpPr>
          <a:spLocks noChangeAspect="1" noChangeArrowheads="1"/>
        </xdr:cNvSpPr>
      </xdr:nvSpPr>
      <xdr:spPr bwMode="auto">
        <a:xfrm>
          <a:off x="0" y="87657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450</xdr:row>
      <xdr:rowOff>0</xdr:rowOff>
    </xdr:from>
    <xdr:ext cx="190500" cy="142875"/>
    <xdr:sp macro="" textlink="">
      <xdr:nvSpPr>
        <xdr:cNvPr id="453" name="AutoShape 33" descr="Bandeira cuite.PNG">
          <a:hlinkClick xmlns:r="http://schemas.openxmlformats.org/officeDocument/2006/relationships" r:id="rId91"/>
          <a:extLst>
            <a:ext uri="{FF2B5EF4-FFF2-40B4-BE49-F238E27FC236}">
              <a16:creationId xmlns:a16="http://schemas.microsoft.com/office/drawing/2014/main" id="{7D9AE687-C240-4EBE-8110-CC5807EF9CF7}"/>
            </a:ext>
          </a:extLst>
        </xdr:cNvPr>
        <xdr:cNvSpPr>
          <a:spLocks noChangeAspect="1" noChangeArrowheads="1"/>
        </xdr:cNvSpPr>
      </xdr:nvSpPr>
      <xdr:spPr bwMode="auto">
        <a:xfrm>
          <a:off x="0" y="87276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436</xdr:row>
      <xdr:rowOff>0</xdr:rowOff>
    </xdr:from>
    <xdr:ext cx="190500" cy="200025"/>
    <xdr:sp macro="" textlink="">
      <xdr:nvSpPr>
        <xdr:cNvPr id="454" name="AutoShape 34" descr="Brasao sao jose de piranhas.PNG">
          <a:hlinkClick xmlns:r="http://schemas.openxmlformats.org/officeDocument/2006/relationships" r:id="rId92"/>
          <a:extLst>
            <a:ext uri="{FF2B5EF4-FFF2-40B4-BE49-F238E27FC236}">
              <a16:creationId xmlns:a16="http://schemas.microsoft.com/office/drawing/2014/main" id="{213D4CC1-C959-48DA-9B8E-CAB6BED195EE}"/>
            </a:ext>
          </a:extLst>
        </xdr:cNvPr>
        <xdr:cNvSpPr>
          <a:spLocks noChangeAspect="1" noChangeArrowheads="1"/>
        </xdr:cNvSpPr>
      </xdr:nvSpPr>
      <xdr:spPr bwMode="auto">
        <a:xfrm>
          <a:off x="0" y="846092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399</xdr:row>
      <xdr:rowOff>0</xdr:rowOff>
    </xdr:from>
    <xdr:ext cx="190500" cy="104775"/>
    <xdr:sp macro="" textlink="">
      <xdr:nvSpPr>
        <xdr:cNvPr id="455" name="AutoShape 35" descr="Bandeiraremigio.png">
          <a:hlinkClick xmlns:r="http://schemas.openxmlformats.org/officeDocument/2006/relationships" r:id="rId93"/>
          <a:extLst>
            <a:ext uri="{FF2B5EF4-FFF2-40B4-BE49-F238E27FC236}">
              <a16:creationId xmlns:a16="http://schemas.microsoft.com/office/drawing/2014/main" id="{09C26E36-E9CB-4D8F-BE36-1068DEBDD993}"/>
            </a:ext>
          </a:extLst>
        </xdr:cNvPr>
        <xdr:cNvSpPr>
          <a:spLocks noChangeAspect="1" noChangeArrowheads="1"/>
        </xdr:cNvSpPr>
      </xdr:nvSpPr>
      <xdr:spPr bwMode="auto">
        <a:xfrm>
          <a:off x="0" y="77560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508</xdr:row>
      <xdr:rowOff>0</xdr:rowOff>
    </xdr:from>
    <xdr:ext cx="190500" cy="114300"/>
    <xdr:sp macro="" textlink="">
      <xdr:nvSpPr>
        <xdr:cNvPr id="456" name="AutoShape 36" descr="Bandeira alhandra.svg">
          <a:hlinkClick xmlns:r="http://schemas.openxmlformats.org/officeDocument/2006/relationships" r:id="rId94"/>
          <a:extLst>
            <a:ext uri="{FF2B5EF4-FFF2-40B4-BE49-F238E27FC236}">
              <a16:creationId xmlns:a16="http://schemas.microsoft.com/office/drawing/2014/main" id="{BDDF28EB-3DD1-45AD-A9DA-A27809ADF363}"/>
            </a:ext>
          </a:extLst>
        </xdr:cNvPr>
        <xdr:cNvSpPr>
          <a:spLocks noChangeAspect="1" noChangeArrowheads="1"/>
        </xdr:cNvSpPr>
      </xdr:nvSpPr>
      <xdr:spPr bwMode="auto">
        <a:xfrm>
          <a:off x="0" y="98325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398</xdr:row>
      <xdr:rowOff>0</xdr:rowOff>
    </xdr:from>
    <xdr:ext cx="190500" cy="133350"/>
    <xdr:sp macro="" textlink="">
      <xdr:nvSpPr>
        <xdr:cNvPr id="457" name="AutoShape 37" descr="Bandeira Pitimbu.jpg">
          <a:hlinkClick xmlns:r="http://schemas.openxmlformats.org/officeDocument/2006/relationships" r:id="rId95"/>
          <a:extLst>
            <a:ext uri="{FF2B5EF4-FFF2-40B4-BE49-F238E27FC236}">
              <a16:creationId xmlns:a16="http://schemas.microsoft.com/office/drawing/2014/main" id="{18EEB3DB-59CB-44CD-8208-413A51422BE3}"/>
            </a:ext>
          </a:extLst>
        </xdr:cNvPr>
        <xdr:cNvSpPr>
          <a:spLocks noChangeAspect="1" noChangeArrowheads="1"/>
        </xdr:cNvSpPr>
      </xdr:nvSpPr>
      <xdr:spPr bwMode="auto">
        <a:xfrm>
          <a:off x="0" y="77370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326</xdr:row>
      <xdr:rowOff>0</xdr:rowOff>
    </xdr:from>
    <xdr:ext cx="190500" cy="123825"/>
    <xdr:sp macro="" textlink="">
      <xdr:nvSpPr>
        <xdr:cNvPr id="458" name="AutoShape 38" descr="Bandeira Aroeiras-PB.jpg">
          <a:hlinkClick xmlns:r="http://schemas.openxmlformats.org/officeDocument/2006/relationships" r:id="rId96"/>
          <a:extLst>
            <a:ext uri="{FF2B5EF4-FFF2-40B4-BE49-F238E27FC236}">
              <a16:creationId xmlns:a16="http://schemas.microsoft.com/office/drawing/2014/main" id="{C2FC043B-E09B-4132-BA05-755E3438C2D0}"/>
            </a:ext>
          </a:extLst>
        </xdr:cNvPr>
        <xdr:cNvSpPr>
          <a:spLocks noChangeAspect="1" noChangeArrowheads="1"/>
        </xdr:cNvSpPr>
      </xdr:nvSpPr>
      <xdr:spPr bwMode="auto">
        <a:xfrm>
          <a:off x="0" y="632051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316</xdr:row>
      <xdr:rowOff>0</xdr:rowOff>
    </xdr:from>
    <xdr:ext cx="190500" cy="114300"/>
    <xdr:sp macro="" textlink="">
      <xdr:nvSpPr>
        <xdr:cNvPr id="459" name="AutoShape 39" descr="Bandeira Conceição (PB).jpg">
          <a:hlinkClick xmlns:r="http://schemas.openxmlformats.org/officeDocument/2006/relationships" r:id="rId97"/>
          <a:extLst>
            <a:ext uri="{FF2B5EF4-FFF2-40B4-BE49-F238E27FC236}">
              <a16:creationId xmlns:a16="http://schemas.microsoft.com/office/drawing/2014/main" id="{3A890BEC-C987-4055-90EC-7AD306FAA3AC}"/>
            </a:ext>
          </a:extLst>
        </xdr:cNvPr>
        <xdr:cNvSpPr>
          <a:spLocks noChangeAspect="1" noChangeArrowheads="1"/>
        </xdr:cNvSpPr>
      </xdr:nvSpPr>
      <xdr:spPr bwMode="auto">
        <a:xfrm>
          <a:off x="0" y="61164107"/>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200025"/>
    <xdr:sp macro="" textlink="">
      <xdr:nvSpPr>
        <xdr:cNvPr id="460" name="AutoShape 40" descr="BrasãoItapororoca.jpeg">
          <a:hlinkClick xmlns:r="http://schemas.openxmlformats.org/officeDocument/2006/relationships" r:id="rId98"/>
          <a:extLst>
            <a:ext uri="{FF2B5EF4-FFF2-40B4-BE49-F238E27FC236}">
              <a16:creationId xmlns:a16="http://schemas.microsoft.com/office/drawing/2014/main" id="{71196E98-BCC5-465B-8C79-648729751BBF}"/>
            </a:ext>
          </a:extLst>
        </xdr:cNvPr>
        <xdr:cNvSpPr>
          <a:spLocks noChangeAspect="1" noChangeArrowheads="1"/>
        </xdr:cNvSpPr>
      </xdr:nvSpPr>
      <xdr:spPr bwMode="auto">
        <a:xfrm>
          <a:off x="0" y="66851893"/>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461" name="AutoShape 41" descr="Bandeira Municipio Picui.jpg">
          <a:hlinkClick xmlns:r="http://schemas.openxmlformats.org/officeDocument/2006/relationships" r:id="rId99"/>
          <a:extLst>
            <a:ext uri="{FF2B5EF4-FFF2-40B4-BE49-F238E27FC236}">
              <a16:creationId xmlns:a16="http://schemas.microsoft.com/office/drawing/2014/main" id="{6183B246-8854-484F-B4D4-0968DAE5BD6C}"/>
            </a:ext>
          </a:extLst>
        </xdr:cNvPr>
        <xdr:cNvSpPr>
          <a:spLocks noChangeAspect="1" noChangeArrowheads="1"/>
        </xdr:cNvSpPr>
      </xdr:nvSpPr>
      <xdr:spPr bwMode="auto">
        <a:xfrm>
          <a:off x="0" y="8213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14300"/>
    <xdr:sp macro="" textlink="">
      <xdr:nvSpPr>
        <xdr:cNvPr id="462" name="AutoShape 42" descr="Bandeira de pocinhos.jpg">
          <a:hlinkClick xmlns:r="http://schemas.openxmlformats.org/officeDocument/2006/relationships" r:id="rId100"/>
          <a:extLst>
            <a:ext uri="{FF2B5EF4-FFF2-40B4-BE49-F238E27FC236}">
              <a16:creationId xmlns:a16="http://schemas.microsoft.com/office/drawing/2014/main" id="{58DC8B1A-F7F8-49AE-9CEF-3ED930C470B6}"/>
            </a:ext>
          </a:extLst>
        </xdr:cNvPr>
        <xdr:cNvSpPr>
          <a:spLocks noChangeAspect="1" noChangeArrowheads="1"/>
        </xdr:cNvSpPr>
      </xdr:nvSpPr>
      <xdr:spPr bwMode="auto">
        <a:xfrm>
          <a:off x="0" y="74893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42875"/>
    <xdr:sp macro="" textlink="">
      <xdr:nvSpPr>
        <xdr:cNvPr id="463" name="AutoShape 43" descr="Bandeira de Juazeirinho.jpg">
          <a:hlinkClick xmlns:r="http://schemas.openxmlformats.org/officeDocument/2006/relationships" r:id="rId101"/>
          <a:extLst>
            <a:ext uri="{FF2B5EF4-FFF2-40B4-BE49-F238E27FC236}">
              <a16:creationId xmlns:a16="http://schemas.microsoft.com/office/drawing/2014/main" id="{68599BD1-4AD4-44F1-A092-ED5C12D165A6}"/>
            </a:ext>
          </a:extLst>
        </xdr:cNvPr>
        <xdr:cNvSpPr>
          <a:spLocks noChangeAspect="1" noChangeArrowheads="1"/>
        </xdr:cNvSpPr>
      </xdr:nvSpPr>
      <xdr:spPr bwMode="auto">
        <a:xfrm>
          <a:off x="0" y="58932536"/>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464" name="AutoShape 44" descr="BANDEIRA DE INGÁ PARAÍBA.jpg">
          <a:hlinkClick xmlns:r="http://schemas.openxmlformats.org/officeDocument/2006/relationships" r:id="rId102"/>
          <a:extLst>
            <a:ext uri="{FF2B5EF4-FFF2-40B4-BE49-F238E27FC236}">
              <a16:creationId xmlns:a16="http://schemas.microsoft.com/office/drawing/2014/main" id="{ACE0C666-1D90-4E88-A3BB-142FAE8B4167}"/>
            </a:ext>
          </a:extLst>
        </xdr:cNvPr>
        <xdr:cNvSpPr>
          <a:spLocks noChangeAspect="1" noChangeArrowheads="1"/>
        </xdr:cNvSpPr>
      </xdr:nvSpPr>
      <xdr:spPr bwMode="auto">
        <a:xfrm>
          <a:off x="0" y="7489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465" name="AutoShape 45" descr="Bandeira sao joao do rio do peixe.PNG">
          <a:hlinkClick xmlns:r="http://schemas.openxmlformats.org/officeDocument/2006/relationships" r:id="rId103"/>
          <a:extLst>
            <a:ext uri="{FF2B5EF4-FFF2-40B4-BE49-F238E27FC236}">
              <a16:creationId xmlns:a16="http://schemas.microsoft.com/office/drawing/2014/main" id="{225A4E33-39D6-49F8-A723-F9F133D79AAD}"/>
            </a:ext>
          </a:extLst>
        </xdr:cNvPr>
        <xdr:cNvSpPr>
          <a:spLocks noChangeAspect="1" noChangeArrowheads="1"/>
        </xdr:cNvSpPr>
      </xdr:nvSpPr>
      <xdr:spPr bwMode="auto">
        <a:xfrm>
          <a:off x="0" y="8937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520</xdr:row>
      <xdr:rowOff>0</xdr:rowOff>
    </xdr:from>
    <xdr:ext cx="190500" cy="133350"/>
    <xdr:sp macro="" textlink="">
      <xdr:nvSpPr>
        <xdr:cNvPr id="466" name="AutoShape 46" descr="Bandeira de boqueirao.jpg">
          <a:hlinkClick xmlns:r="http://schemas.openxmlformats.org/officeDocument/2006/relationships" r:id="rId104"/>
          <a:extLst>
            <a:ext uri="{FF2B5EF4-FFF2-40B4-BE49-F238E27FC236}">
              <a16:creationId xmlns:a16="http://schemas.microsoft.com/office/drawing/2014/main" id="{248D2906-EAFA-4D9F-8DDA-B2053F6DB913}"/>
            </a:ext>
          </a:extLst>
        </xdr:cNvPr>
        <xdr:cNvSpPr>
          <a:spLocks noChangeAspect="1" noChangeArrowheads="1"/>
        </xdr:cNvSpPr>
      </xdr:nvSpPr>
      <xdr:spPr bwMode="auto">
        <a:xfrm>
          <a:off x="0" y="100611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449</xdr:row>
      <xdr:rowOff>0</xdr:rowOff>
    </xdr:from>
    <xdr:ext cx="190500" cy="123825"/>
    <xdr:sp macro="" textlink="">
      <xdr:nvSpPr>
        <xdr:cNvPr id="467" name="AutoShape 47" descr="Bandeira belem paraiba.png">
          <a:hlinkClick xmlns:r="http://schemas.openxmlformats.org/officeDocument/2006/relationships" r:id="rId105"/>
          <a:extLst>
            <a:ext uri="{FF2B5EF4-FFF2-40B4-BE49-F238E27FC236}">
              <a16:creationId xmlns:a16="http://schemas.microsoft.com/office/drawing/2014/main" id="{4BB9A93E-B472-450D-9248-481B97D11278}"/>
            </a:ext>
          </a:extLst>
        </xdr:cNvPr>
        <xdr:cNvSpPr>
          <a:spLocks noChangeAspect="1" noChangeArrowheads="1"/>
        </xdr:cNvSpPr>
      </xdr:nvSpPr>
      <xdr:spPr bwMode="auto">
        <a:xfrm>
          <a:off x="0" y="8708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311</xdr:row>
      <xdr:rowOff>0</xdr:rowOff>
    </xdr:from>
    <xdr:ext cx="190500" cy="114300"/>
    <xdr:sp macro="" textlink="">
      <xdr:nvSpPr>
        <xdr:cNvPr id="468" name="AutoShape 48" descr="Bandeira Cruz do Espírito Santo.svg">
          <a:hlinkClick xmlns:r="http://schemas.openxmlformats.org/officeDocument/2006/relationships" r:id="rId106"/>
          <a:extLst>
            <a:ext uri="{FF2B5EF4-FFF2-40B4-BE49-F238E27FC236}">
              <a16:creationId xmlns:a16="http://schemas.microsoft.com/office/drawing/2014/main" id="{4EA3F97F-4C64-46A9-B0F8-5E0D797BB2A9}"/>
            </a:ext>
          </a:extLst>
        </xdr:cNvPr>
        <xdr:cNvSpPr>
          <a:spLocks noChangeAspect="1" noChangeArrowheads="1"/>
        </xdr:cNvSpPr>
      </xdr:nvSpPr>
      <xdr:spPr bwMode="auto">
        <a:xfrm>
          <a:off x="0" y="60157179"/>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354</xdr:row>
      <xdr:rowOff>0</xdr:rowOff>
    </xdr:from>
    <xdr:ext cx="190500" cy="133350"/>
    <xdr:sp macro="" textlink="">
      <xdr:nvSpPr>
        <xdr:cNvPr id="469" name="AutoShape 49" descr="Bandeira de Cacimba de Dentro.png">
          <a:hlinkClick xmlns:r="http://schemas.openxmlformats.org/officeDocument/2006/relationships" r:id="rId107"/>
          <a:extLst>
            <a:ext uri="{FF2B5EF4-FFF2-40B4-BE49-F238E27FC236}">
              <a16:creationId xmlns:a16="http://schemas.microsoft.com/office/drawing/2014/main" id="{94C512DF-CD70-4A31-A651-AB77659892D6}"/>
            </a:ext>
          </a:extLst>
        </xdr:cNvPr>
        <xdr:cNvSpPr>
          <a:spLocks noChangeAspect="1" noChangeArrowheads="1"/>
        </xdr:cNvSpPr>
      </xdr:nvSpPr>
      <xdr:spPr bwMode="auto">
        <a:xfrm>
          <a:off x="0" y="6886575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451</xdr:row>
      <xdr:rowOff>0</xdr:rowOff>
    </xdr:from>
    <xdr:ext cx="190500" cy="123825"/>
    <xdr:sp macro="" textlink="">
      <xdr:nvSpPr>
        <xdr:cNvPr id="470" name="AutoShape 50" descr="Sumé, PB - Bandeira.svg">
          <a:hlinkClick xmlns:r="http://schemas.openxmlformats.org/officeDocument/2006/relationships" r:id="rId108"/>
          <a:extLst>
            <a:ext uri="{FF2B5EF4-FFF2-40B4-BE49-F238E27FC236}">
              <a16:creationId xmlns:a16="http://schemas.microsoft.com/office/drawing/2014/main" id="{CC57D9BE-AF2E-4F67-B101-FCEEEE8CDA36}"/>
            </a:ext>
          </a:extLst>
        </xdr:cNvPr>
        <xdr:cNvSpPr>
          <a:spLocks noChangeAspect="1" noChangeArrowheads="1"/>
        </xdr:cNvSpPr>
      </xdr:nvSpPr>
      <xdr:spPr bwMode="auto">
        <a:xfrm>
          <a:off x="0" y="87466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408</xdr:row>
      <xdr:rowOff>0</xdr:rowOff>
    </xdr:from>
    <xdr:ext cx="190500" cy="104775"/>
    <xdr:sp macro="" textlink="">
      <xdr:nvSpPr>
        <xdr:cNvPr id="471" name="AutoShape 51" descr="Bandeiraaracagi.png">
          <a:hlinkClick xmlns:r="http://schemas.openxmlformats.org/officeDocument/2006/relationships" r:id="rId109"/>
          <a:extLst>
            <a:ext uri="{FF2B5EF4-FFF2-40B4-BE49-F238E27FC236}">
              <a16:creationId xmlns:a16="http://schemas.microsoft.com/office/drawing/2014/main" id="{7F9EC405-BB69-4EA7-A07C-3792ADDA04F7}"/>
            </a:ext>
          </a:extLst>
        </xdr:cNvPr>
        <xdr:cNvSpPr>
          <a:spLocks noChangeAspect="1" noChangeArrowheads="1"/>
        </xdr:cNvSpPr>
      </xdr:nvSpPr>
      <xdr:spPr bwMode="auto">
        <a:xfrm>
          <a:off x="0" y="79275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331</xdr:row>
      <xdr:rowOff>0</xdr:rowOff>
    </xdr:from>
    <xdr:ext cx="190500" cy="123825"/>
    <xdr:sp macro="" textlink="">
      <xdr:nvSpPr>
        <xdr:cNvPr id="472" name="AutoShape 52" descr="Bandeira pianco.PNG">
          <a:hlinkClick xmlns:r="http://schemas.openxmlformats.org/officeDocument/2006/relationships" r:id="rId110"/>
          <a:extLst>
            <a:ext uri="{FF2B5EF4-FFF2-40B4-BE49-F238E27FC236}">
              <a16:creationId xmlns:a16="http://schemas.microsoft.com/office/drawing/2014/main" id="{C918BE31-B6B7-4D4A-A852-5204E8AD0807}"/>
            </a:ext>
          </a:extLst>
        </xdr:cNvPr>
        <xdr:cNvSpPr>
          <a:spLocks noChangeAspect="1" noChangeArrowheads="1"/>
        </xdr:cNvSpPr>
      </xdr:nvSpPr>
      <xdr:spPr bwMode="auto">
        <a:xfrm>
          <a:off x="0" y="642121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14300"/>
    <xdr:sp macro="" textlink="">
      <xdr:nvSpPr>
        <xdr:cNvPr id="473" name="AutoShape 53" descr="Bandeira de Barra de Santa Rosa.jpg">
          <a:hlinkClick xmlns:r="http://schemas.openxmlformats.org/officeDocument/2006/relationships" r:id="rId111"/>
          <a:extLst>
            <a:ext uri="{FF2B5EF4-FFF2-40B4-BE49-F238E27FC236}">
              <a16:creationId xmlns:a16="http://schemas.microsoft.com/office/drawing/2014/main" id="{90199931-D1A4-4210-9DA0-F06DB800AB7B}"/>
            </a:ext>
          </a:extLst>
        </xdr:cNvPr>
        <xdr:cNvSpPr>
          <a:spLocks noChangeAspect="1" noChangeArrowheads="1"/>
        </xdr:cNvSpPr>
      </xdr:nvSpPr>
      <xdr:spPr bwMode="auto">
        <a:xfrm>
          <a:off x="0" y="58320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474" name="AutoShape 54" descr="Bandeira de Coremas.jpg">
          <a:hlinkClick xmlns:r="http://schemas.openxmlformats.org/officeDocument/2006/relationships" r:id="rId112"/>
          <a:extLst>
            <a:ext uri="{FF2B5EF4-FFF2-40B4-BE49-F238E27FC236}">
              <a16:creationId xmlns:a16="http://schemas.microsoft.com/office/drawing/2014/main" id="{FEA4580A-ECD3-4A97-BC5D-23CD916E8561}"/>
            </a:ext>
          </a:extLst>
        </xdr:cNvPr>
        <xdr:cNvSpPr>
          <a:spLocks noChangeAspect="1" noChangeArrowheads="1"/>
        </xdr:cNvSpPr>
      </xdr:nvSpPr>
      <xdr:spPr bwMode="auto">
        <a:xfrm>
          <a:off x="0" y="6724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361</xdr:row>
      <xdr:rowOff>0</xdr:rowOff>
    </xdr:from>
    <xdr:ext cx="190500" cy="123825"/>
    <xdr:sp macro="" textlink="">
      <xdr:nvSpPr>
        <xdr:cNvPr id="475" name="AutoShape 55" descr="Taperoá, PB - Bandeira.svg">
          <a:hlinkClick xmlns:r="http://schemas.openxmlformats.org/officeDocument/2006/relationships" r:id="rId113"/>
          <a:extLst>
            <a:ext uri="{FF2B5EF4-FFF2-40B4-BE49-F238E27FC236}">
              <a16:creationId xmlns:a16="http://schemas.microsoft.com/office/drawing/2014/main" id="{41837AF6-99C7-4E35-9374-CB4CF4F02EEA}"/>
            </a:ext>
          </a:extLst>
        </xdr:cNvPr>
        <xdr:cNvSpPr>
          <a:spLocks noChangeAspect="1" noChangeArrowheads="1"/>
        </xdr:cNvSpPr>
      </xdr:nvSpPr>
      <xdr:spPr bwMode="auto">
        <a:xfrm>
          <a:off x="0" y="70280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458</xdr:row>
      <xdr:rowOff>0</xdr:rowOff>
    </xdr:from>
    <xdr:ext cx="190500" cy="133350"/>
    <xdr:sp macro="" textlink="">
      <xdr:nvSpPr>
        <xdr:cNvPr id="476" name="AutoShape 57" descr="Bandeira UIRAUNA.jpg">
          <a:hlinkClick xmlns:r="http://schemas.openxmlformats.org/officeDocument/2006/relationships" r:id="rId114"/>
          <a:extLst>
            <a:ext uri="{FF2B5EF4-FFF2-40B4-BE49-F238E27FC236}">
              <a16:creationId xmlns:a16="http://schemas.microsoft.com/office/drawing/2014/main" id="{EB5725A0-62F0-4CCB-A85C-093990BCB1EB}"/>
            </a:ext>
          </a:extLst>
        </xdr:cNvPr>
        <xdr:cNvSpPr>
          <a:spLocks noChangeAspect="1" noChangeArrowheads="1"/>
        </xdr:cNvSpPr>
      </xdr:nvSpPr>
      <xdr:spPr bwMode="auto">
        <a:xfrm>
          <a:off x="0" y="88800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33350"/>
    <xdr:sp macro="" textlink="">
      <xdr:nvSpPr>
        <xdr:cNvPr id="477" name="AutoShape 58" descr="Bandeira teixeira pb.png">
          <a:hlinkClick xmlns:r="http://schemas.openxmlformats.org/officeDocument/2006/relationships" r:id="rId115"/>
          <a:extLst>
            <a:ext uri="{FF2B5EF4-FFF2-40B4-BE49-F238E27FC236}">
              <a16:creationId xmlns:a16="http://schemas.microsoft.com/office/drawing/2014/main" id="{A09FB2DF-A9F9-4EE3-8050-AB93843F0F98}"/>
            </a:ext>
          </a:extLst>
        </xdr:cNvPr>
        <xdr:cNvSpPr>
          <a:spLocks noChangeAspect="1" noChangeArrowheads="1"/>
        </xdr:cNvSpPr>
      </xdr:nvSpPr>
      <xdr:spPr bwMode="auto">
        <a:xfrm>
          <a:off x="0" y="89752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488</xdr:row>
      <xdr:rowOff>0</xdr:rowOff>
    </xdr:from>
    <xdr:ext cx="190500" cy="114300"/>
    <xdr:sp macro="" textlink="">
      <xdr:nvSpPr>
        <xdr:cNvPr id="478" name="AutoShape 59" descr="BandeiraSoledadePB.jpg">
          <a:hlinkClick xmlns:r="http://schemas.openxmlformats.org/officeDocument/2006/relationships" r:id="rId116"/>
          <a:extLst>
            <a:ext uri="{FF2B5EF4-FFF2-40B4-BE49-F238E27FC236}">
              <a16:creationId xmlns:a16="http://schemas.microsoft.com/office/drawing/2014/main" id="{1D958B69-197F-4DFE-B951-58F770FE0287}"/>
            </a:ext>
          </a:extLst>
        </xdr:cNvPr>
        <xdr:cNvSpPr>
          <a:spLocks noChangeAspect="1" noChangeArrowheads="1"/>
        </xdr:cNvSpPr>
      </xdr:nvSpPr>
      <xdr:spPr bwMode="auto">
        <a:xfrm>
          <a:off x="0" y="94515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308</xdr:row>
      <xdr:rowOff>0</xdr:rowOff>
    </xdr:from>
    <xdr:ext cx="190500" cy="123825"/>
    <xdr:sp macro="" textlink="">
      <xdr:nvSpPr>
        <xdr:cNvPr id="479" name="AutoShape 60" descr="Bandeira tavares.svg">
          <a:hlinkClick xmlns:r="http://schemas.openxmlformats.org/officeDocument/2006/relationships" r:id="rId117"/>
          <a:extLst>
            <a:ext uri="{FF2B5EF4-FFF2-40B4-BE49-F238E27FC236}">
              <a16:creationId xmlns:a16="http://schemas.microsoft.com/office/drawing/2014/main" id="{F9356163-0784-4826-BC8C-BE65A4B61067}"/>
            </a:ext>
          </a:extLst>
        </xdr:cNvPr>
        <xdr:cNvSpPr>
          <a:spLocks noChangeAspect="1" noChangeArrowheads="1"/>
        </xdr:cNvSpPr>
      </xdr:nvSpPr>
      <xdr:spPr bwMode="auto">
        <a:xfrm>
          <a:off x="0" y="5954485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304</xdr:row>
      <xdr:rowOff>0</xdr:rowOff>
    </xdr:from>
    <xdr:ext cx="190500" cy="123825"/>
    <xdr:sp macro="" textlink="">
      <xdr:nvSpPr>
        <xdr:cNvPr id="480" name="AutoShape 61" descr="Bandeira Alagoinha (PB).jpg">
          <a:hlinkClick xmlns:r="http://schemas.openxmlformats.org/officeDocument/2006/relationships" r:id="rId118"/>
          <a:extLst>
            <a:ext uri="{FF2B5EF4-FFF2-40B4-BE49-F238E27FC236}">
              <a16:creationId xmlns:a16="http://schemas.microsoft.com/office/drawing/2014/main" id="{90B6C879-AB01-430D-8C61-E74AC4E331C9}"/>
            </a:ext>
          </a:extLst>
        </xdr:cNvPr>
        <xdr:cNvSpPr>
          <a:spLocks noChangeAspect="1" noChangeArrowheads="1"/>
        </xdr:cNvSpPr>
      </xdr:nvSpPr>
      <xdr:spPr bwMode="auto">
        <a:xfrm>
          <a:off x="0" y="58728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14300"/>
    <xdr:sp macro="" textlink="">
      <xdr:nvSpPr>
        <xdr:cNvPr id="481" name="AutoShape 62" descr="Bandeira jacarau.PNG">
          <a:hlinkClick xmlns:r="http://schemas.openxmlformats.org/officeDocument/2006/relationships" r:id="rId119"/>
          <a:extLst>
            <a:ext uri="{FF2B5EF4-FFF2-40B4-BE49-F238E27FC236}">
              <a16:creationId xmlns:a16="http://schemas.microsoft.com/office/drawing/2014/main" id="{F45A1AA9-9C69-4A5B-B882-2428B414B2F5}"/>
            </a:ext>
          </a:extLst>
        </xdr:cNvPr>
        <xdr:cNvSpPr>
          <a:spLocks noChangeAspect="1" noChangeArrowheads="1"/>
        </xdr:cNvSpPr>
      </xdr:nvSpPr>
      <xdr:spPr bwMode="auto">
        <a:xfrm>
          <a:off x="0" y="8213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352</xdr:row>
      <xdr:rowOff>0</xdr:rowOff>
    </xdr:from>
    <xdr:ext cx="190500" cy="123825"/>
    <xdr:sp macro="" textlink="">
      <xdr:nvSpPr>
        <xdr:cNvPr id="482" name="AutoShape 63" descr="BANDEIRA DE BREJO DO CRUZ.svg">
          <a:hlinkClick xmlns:r="http://schemas.openxmlformats.org/officeDocument/2006/relationships" r:id="rId120"/>
          <a:extLst>
            <a:ext uri="{FF2B5EF4-FFF2-40B4-BE49-F238E27FC236}">
              <a16:creationId xmlns:a16="http://schemas.microsoft.com/office/drawing/2014/main" id="{FC8C6C50-0600-4D62-849B-A9B7575D7FBA}"/>
            </a:ext>
          </a:extLst>
        </xdr:cNvPr>
        <xdr:cNvSpPr>
          <a:spLocks noChangeAspect="1" noChangeArrowheads="1"/>
        </xdr:cNvSpPr>
      </xdr:nvSpPr>
      <xdr:spPr bwMode="auto">
        <a:xfrm>
          <a:off x="0" y="68457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440</xdr:row>
      <xdr:rowOff>0</xdr:rowOff>
    </xdr:from>
    <xdr:ext cx="190500" cy="152400"/>
    <xdr:sp macro="" textlink="">
      <xdr:nvSpPr>
        <xdr:cNvPr id="483" name="AutoShape 64" descr="Bandeiragurinhem.jpg">
          <a:hlinkClick xmlns:r="http://schemas.openxmlformats.org/officeDocument/2006/relationships" r:id="rId121"/>
          <a:extLst>
            <a:ext uri="{FF2B5EF4-FFF2-40B4-BE49-F238E27FC236}">
              <a16:creationId xmlns:a16="http://schemas.microsoft.com/office/drawing/2014/main" id="{042C1CE3-E97E-46CF-9E41-A960D3677D7A}"/>
            </a:ext>
          </a:extLst>
        </xdr:cNvPr>
        <xdr:cNvSpPr>
          <a:spLocks noChangeAspect="1" noChangeArrowheads="1"/>
        </xdr:cNvSpPr>
      </xdr:nvSpPr>
      <xdr:spPr bwMode="auto">
        <a:xfrm>
          <a:off x="0" y="853712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483</xdr:row>
      <xdr:rowOff>0</xdr:rowOff>
    </xdr:from>
    <xdr:ext cx="190500" cy="114300"/>
    <xdr:sp macro="" textlink="">
      <xdr:nvSpPr>
        <xdr:cNvPr id="484" name="AutoShape 65" descr="Bandeira de Massaranduba-PB.jpg">
          <a:hlinkClick xmlns:r="http://schemas.openxmlformats.org/officeDocument/2006/relationships" r:id="rId122"/>
          <a:extLst>
            <a:ext uri="{FF2B5EF4-FFF2-40B4-BE49-F238E27FC236}">
              <a16:creationId xmlns:a16="http://schemas.microsoft.com/office/drawing/2014/main" id="{18BD9AF7-E8AF-428E-8472-4F1CF1DC6501}"/>
            </a:ext>
          </a:extLst>
        </xdr:cNvPr>
        <xdr:cNvSpPr>
          <a:spLocks noChangeAspect="1" noChangeArrowheads="1"/>
        </xdr:cNvSpPr>
      </xdr:nvSpPr>
      <xdr:spPr bwMode="auto">
        <a:xfrm>
          <a:off x="0" y="9356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14300"/>
    <xdr:sp macro="" textlink="">
      <xdr:nvSpPr>
        <xdr:cNvPr id="485" name="AutoShape 66" descr="Bandeira do município de Serra Branca.jpg">
          <a:hlinkClick xmlns:r="http://schemas.openxmlformats.org/officeDocument/2006/relationships" r:id="rId123"/>
          <a:extLst>
            <a:ext uri="{FF2B5EF4-FFF2-40B4-BE49-F238E27FC236}">
              <a16:creationId xmlns:a16="http://schemas.microsoft.com/office/drawing/2014/main" id="{700096E0-D1ED-4AD0-ADDF-A1AE47E14DFD}"/>
            </a:ext>
          </a:extLst>
        </xdr:cNvPr>
        <xdr:cNvSpPr>
          <a:spLocks noChangeAspect="1" noChangeArrowheads="1"/>
        </xdr:cNvSpPr>
      </xdr:nvSpPr>
      <xdr:spPr bwMode="auto">
        <a:xfrm>
          <a:off x="0" y="74512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298</xdr:row>
      <xdr:rowOff>0</xdr:rowOff>
    </xdr:from>
    <xdr:ext cx="190500" cy="114300"/>
    <xdr:sp macro="" textlink="">
      <xdr:nvSpPr>
        <xdr:cNvPr id="486" name="AutoShape 67" descr="Bandeira Puxinanã.jpg">
          <a:hlinkClick xmlns:r="http://schemas.openxmlformats.org/officeDocument/2006/relationships" r:id="rId124"/>
          <a:extLst>
            <a:ext uri="{FF2B5EF4-FFF2-40B4-BE49-F238E27FC236}">
              <a16:creationId xmlns:a16="http://schemas.microsoft.com/office/drawing/2014/main" id="{2819BBD4-C8D2-452C-9EBF-AE2B3044D7BC}"/>
            </a:ext>
          </a:extLst>
        </xdr:cNvPr>
        <xdr:cNvSpPr>
          <a:spLocks noChangeAspect="1" noChangeArrowheads="1"/>
        </xdr:cNvSpPr>
      </xdr:nvSpPr>
      <xdr:spPr bwMode="auto">
        <a:xfrm>
          <a:off x="0" y="57503786"/>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455</xdr:row>
      <xdr:rowOff>0</xdr:rowOff>
    </xdr:from>
    <xdr:ext cx="190500" cy="123825"/>
    <xdr:sp macro="" textlink="">
      <xdr:nvSpPr>
        <xdr:cNvPr id="487" name="AutoShape 68" descr="Flag of Arara.svg">
          <a:hlinkClick xmlns:r="http://schemas.openxmlformats.org/officeDocument/2006/relationships" r:id="rId125"/>
          <a:extLst>
            <a:ext uri="{FF2B5EF4-FFF2-40B4-BE49-F238E27FC236}">
              <a16:creationId xmlns:a16="http://schemas.microsoft.com/office/drawing/2014/main" id="{96EA54B4-57EC-4F31-9396-FF0DA3DD71FC}"/>
            </a:ext>
          </a:extLst>
        </xdr:cNvPr>
        <xdr:cNvSpPr>
          <a:spLocks noChangeAspect="1" noChangeArrowheads="1"/>
        </xdr:cNvSpPr>
      </xdr:nvSpPr>
      <xdr:spPr bwMode="auto">
        <a:xfrm>
          <a:off x="0" y="8822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302</xdr:row>
      <xdr:rowOff>0</xdr:rowOff>
    </xdr:from>
    <xdr:ext cx="190500" cy="104775"/>
    <xdr:sp macro="" textlink="">
      <xdr:nvSpPr>
        <xdr:cNvPr id="488" name="AutoShape 69" descr="Bandeira de Mogeiro.jpg">
          <a:hlinkClick xmlns:r="http://schemas.openxmlformats.org/officeDocument/2006/relationships" r:id="rId126"/>
          <a:extLst>
            <a:ext uri="{FF2B5EF4-FFF2-40B4-BE49-F238E27FC236}">
              <a16:creationId xmlns:a16="http://schemas.microsoft.com/office/drawing/2014/main" id="{E32FFBF7-D820-4F2B-8E5B-2E1DF8EE86F0}"/>
            </a:ext>
          </a:extLst>
        </xdr:cNvPr>
        <xdr:cNvSpPr>
          <a:spLocks noChangeAspect="1" noChangeArrowheads="1"/>
        </xdr:cNvSpPr>
      </xdr:nvSpPr>
      <xdr:spPr bwMode="auto">
        <a:xfrm>
          <a:off x="0" y="58320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489" name="AutoShape 70" descr="Flag of Lucena.svg">
          <a:hlinkClick xmlns:r="http://schemas.openxmlformats.org/officeDocument/2006/relationships" r:id="rId127"/>
          <a:extLst>
            <a:ext uri="{FF2B5EF4-FFF2-40B4-BE49-F238E27FC236}">
              <a16:creationId xmlns:a16="http://schemas.microsoft.com/office/drawing/2014/main" id="{AFBFF407-9BFA-4F37-8C1D-B43E32384D3A}"/>
            </a:ext>
          </a:extLst>
        </xdr:cNvPr>
        <xdr:cNvSpPr>
          <a:spLocks noChangeAspect="1" noChangeArrowheads="1"/>
        </xdr:cNvSpPr>
      </xdr:nvSpPr>
      <xdr:spPr bwMode="auto">
        <a:xfrm>
          <a:off x="0" y="8937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317</xdr:row>
      <xdr:rowOff>0</xdr:rowOff>
    </xdr:from>
    <xdr:ext cx="190500" cy="104775"/>
    <xdr:sp macro="" textlink="">
      <xdr:nvSpPr>
        <xdr:cNvPr id="490" name="AutoShape 71" descr="Bandeira Paulista (PB).jpg">
          <a:hlinkClick xmlns:r="http://schemas.openxmlformats.org/officeDocument/2006/relationships" r:id="rId128"/>
          <a:extLst>
            <a:ext uri="{FF2B5EF4-FFF2-40B4-BE49-F238E27FC236}">
              <a16:creationId xmlns:a16="http://schemas.microsoft.com/office/drawing/2014/main" id="{5558FA7F-AA44-44B9-9C43-6188F242E969}"/>
            </a:ext>
          </a:extLst>
        </xdr:cNvPr>
        <xdr:cNvSpPr>
          <a:spLocks noChangeAspect="1" noChangeArrowheads="1"/>
        </xdr:cNvSpPr>
      </xdr:nvSpPr>
      <xdr:spPr bwMode="auto">
        <a:xfrm>
          <a:off x="0" y="61368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446</xdr:row>
      <xdr:rowOff>0</xdr:rowOff>
    </xdr:from>
    <xdr:ext cx="190500" cy="142875"/>
    <xdr:sp macro="" textlink="">
      <xdr:nvSpPr>
        <xdr:cNvPr id="491" name="AutoShape 72" descr="Bandeira de Salgado de São Félix.gif">
          <a:hlinkClick xmlns:r="http://schemas.openxmlformats.org/officeDocument/2006/relationships" r:id="rId129"/>
          <a:extLst>
            <a:ext uri="{FF2B5EF4-FFF2-40B4-BE49-F238E27FC236}">
              <a16:creationId xmlns:a16="http://schemas.microsoft.com/office/drawing/2014/main" id="{B3023384-2356-487C-96F0-CEDF7D309B8A}"/>
            </a:ext>
          </a:extLst>
        </xdr:cNvPr>
        <xdr:cNvSpPr>
          <a:spLocks noChangeAspect="1" noChangeArrowheads="1"/>
        </xdr:cNvSpPr>
      </xdr:nvSpPr>
      <xdr:spPr bwMode="auto">
        <a:xfrm>
          <a:off x="0" y="86514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445</xdr:row>
      <xdr:rowOff>0</xdr:rowOff>
    </xdr:from>
    <xdr:ext cx="190500" cy="133350"/>
    <xdr:sp macro="" textlink="">
      <xdr:nvSpPr>
        <xdr:cNvPr id="492" name="AutoShape 73" descr="Bandeira Bonito de Santa Fe.JPG">
          <a:hlinkClick xmlns:r="http://schemas.openxmlformats.org/officeDocument/2006/relationships" r:id="rId130"/>
          <a:extLst>
            <a:ext uri="{FF2B5EF4-FFF2-40B4-BE49-F238E27FC236}">
              <a16:creationId xmlns:a16="http://schemas.microsoft.com/office/drawing/2014/main" id="{3CA34C32-7F41-466A-9592-E918EBE283C5}"/>
            </a:ext>
          </a:extLst>
        </xdr:cNvPr>
        <xdr:cNvSpPr>
          <a:spLocks noChangeAspect="1" noChangeArrowheads="1"/>
        </xdr:cNvSpPr>
      </xdr:nvSpPr>
      <xdr:spPr bwMode="auto">
        <a:xfrm>
          <a:off x="0" y="8632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386</xdr:row>
      <xdr:rowOff>0</xdr:rowOff>
    </xdr:from>
    <xdr:ext cx="190500" cy="133350"/>
    <xdr:sp macro="" textlink="">
      <xdr:nvSpPr>
        <xdr:cNvPr id="493" name="AutoShape 74" descr="Bandeira pilar.PNG">
          <a:hlinkClick xmlns:r="http://schemas.openxmlformats.org/officeDocument/2006/relationships" r:id="rId131"/>
          <a:extLst>
            <a:ext uri="{FF2B5EF4-FFF2-40B4-BE49-F238E27FC236}">
              <a16:creationId xmlns:a16="http://schemas.microsoft.com/office/drawing/2014/main" id="{05C011C8-9700-4017-9E4B-75D8F29863B0}"/>
            </a:ext>
          </a:extLst>
        </xdr:cNvPr>
        <xdr:cNvSpPr>
          <a:spLocks noChangeAspect="1" noChangeArrowheads="1"/>
        </xdr:cNvSpPr>
      </xdr:nvSpPr>
      <xdr:spPr bwMode="auto">
        <a:xfrm>
          <a:off x="0" y="75084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325</xdr:row>
      <xdr:rowOff>0</xdr:rowOff>
    </xdr:from>
    <xdr:ext cx="190500" cy="219075"/>
    <xdr:sp macro="" textlink="">
      <xdr:nvSpPr>
        <xdr:cNvPr id="494" name="AutoShape 75" descr="Brasão Imaculada.jpg">
          <a:hlinkClick xmlns:r="http://schemas.openxmlformats.org/officeDocument/2006/relationships" r:id="rId132"/>
          <a:extLst>
            <a:ext uri="{FF2B5EF4-FFF2-40B4-BE49-F238E27FC236}">
              <a16:creationId xmlns:a16="http://schemas.microsoft.com/office/drawing/2014/main" id="{F6479EBD-E6F4-4239-91EF-8E787E859D93}"/>
            </a:ext>
          </a:extLst>
        </xdr:cNvPr>
        <xdr:cNvSpPr>
          <a:spLocks noChangeAspect="1" noChangeArrowheads="1"/>
        </xdr:cNvSpPr>
      </xdr:nvSpPr>
      <xdr:spPr bwMode="auto">
        <a:xfrm>
          <a:off x="0" y="63001071"/>
          <a:ext cx="190500" cy="2190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23825"/>
    <xdr:sp macro="" textlink="">
      <xdr:nvSpPr>
        <xdr:cNvPr id="495" name="AutoShape 76" descr="Bandeiralagoaderoca.png">
          <a:hlinkClick xmlns:r="http://schemas.openxmlformats.org/officeDocument/2006/relationships" r:id="rId133"/>
          <a:extLst>
            <a:ext uri="{FF2B5EF4-FFF2-40B4-BE49-F238E27FC236}">
              <a16:creationId xmlns:a16="http://schemas.microsoft.com/office/drawing/2014/main" id="{1FB5E86D-6321-4677-BAE1-B6BBD8E83D67}"/>
            </a:ext>
          </a:extLst>
        </xdr:cNvPr>
        <xdr:cNvSpPr>
          <a:spLocks noChangeAspect="1" noChangeArrowheads="1"/>
        </xdr:cNvSpPr>
      </xdr:nvSpPr>
      <xdr:spPr bwMode="auto">
        <a:xfrm>
          <a:off x="0" y="7565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306</xdr:row>
      <xdr:rowOff>0</xdr:rowOff>
    </xdr:from>
    <xdr:ext cx="190500" cy="142875"/>
    <xdr:sp macro="" textlink="">
      <xdr:nvSpPr>
        <xdr:cNvPr id="496" name="AutoShape 77" descr="Bandeira fagundes.PNG">
          <a:hlinkClick xmlns:r="http://schemas.openxmlformats.org/officeDocument/2006/relationships" r:id="rId134"/>
          <a:extLst>
            <a:ext uri="{FF2B5EF4-FFF2-40B4-BE49-F238E27FC236}">
              <a16:creationId xmlns:a16="http://schemas.microsoft.com/office/drawing/2014/main" id="{B57D92CC-0CA2-4D3C-8C11-9A0F851C11DE}"/>
            </a:ext>
          </a:extLst>
        </xdr:cNvPr>
        <xdr:cNvSpPr>
          <a:spLocks noChangeAspect="1" noChangeArrowheads="1"/>
        </xdr:cNvSpPr>
      </xdr:nvSpPr>
      <xdr:spPr bwMode="auto">
        <a:xfrm>
          <a:off x="0" y="59136643"/>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392</xdr:row>
      <xdr:rowOff>0</xdr:rowOff>
    </xdr:from>
    <xdr:ext cx="190500" cy="200025"/>
    <xdr:sp macro="" textlink="">
      <xdr:nvSpPr>
        <xdr:cNvPr id="497" name="AutoShape 78" descr="Brasão Itatuba-PB.jpg">
          <a:hlinkClick xmlns:r="http://schemas.openxmlformats.org/officeDocument/2006/relationships" r:id="rId135"/>
          <a:extLst>
            <a:ext uri="{FF2B5EF4-FFF2-40B4-BE49-F238E27FC236}">
              <a16:creationId xmlns:a16="http://schemas.microsoft.com/office/drawing/2014/main" id="{29B2D0B3-80D7-4A32-9E0C-3E7ACB52C31F}"/>
            </a:ext>
          </a:extLst>
        </xdr:cNvPr>
        <xdr:cNvSpPr>
          <a:spLocks noChangeAspect="1" noChangeArrowheads="1"/>
        </xdr:cNvSpPr>
      </xdr:nvSpPr>
      <xdr:spPr bwMode="auto">
        <a:xfrm>
          <a:off x="0" y="762272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33350"/>
    <xdr:sp macro="" textlink="">
      <xdr:nvSpPr>
        <xdr:cNvPr id="498" name="AutoShape 79" descr="Bandeira proj.jpg">
          <a:hlinkClick xmlns:r="http://schemas.openxmlformats.org/officeDocument/2006/relationships" r:id="rId136"/>
          <a:extLst>
            <a:ext uri="{FF2B5EF4-FFF2-40B4-BE49-F238E27FC236}">
              <a16:creationId xmlns:a16="http://schemas.microsoft.com/office/drawing/2014/main" id="{53D8A65B-3E50-4E61-A0FE-4B78B63C05F4}"/>
            </a:ext>
          </a:extLst>
        </xdr:cNvPr>
        <xdr:cNvSpPr>
          <a:spLocks noChangeAspect="1" noChangeArrowheads="1"/>
        </xdr:cNvSpPr>
      </xdr:nvSpPr>
      <xdr:spPr bwMode="auto">
        <a:xfrm>
          <a:off x="0" y="66851893"/>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336</xdr:row>
      <xdr:rowOff>0</xdr:rowOff>
    </xdr:from>
    <xdr:ext cx="190500" cy="123825"/>
    <xdr:sp macro="" textlink="">
      <xdr:nvSpPr>
        <xdr:cNvPr id="499" name="AutoShape 80" descr="Bandeira de Tacima PB.jpg">
          <a:hlinkClick xmlns:r="http://schemas.openxmlformats.org/officeDocument/2006/relationships" r:id="rId137"/>
          <a:extLst>
            <a:ext uri="{FF2B5EF4-FFF2-40B4-BE49-F238E27FC236}">
              <a16:creationId xmlns:a16="http://schemas.microsoft.com/office/drawing/2014/main" id="{294F4CA8-70D1-49E8-B1C4-EB0B45DE3B93}"/>
            </a:ext>
          </a:extLst>
        </xdr:cNvPr>
        <xdr:cNvSpPr>
          <a:spLocks noChangeAspect="1" noChangeArrowheads="1"/>
        </xdr:cNvSpPr>
      </xdr:nvSpPr>
      <xdr:spPr bwMode="auto">
        <a:xfrm>
          <a:off x="0" y="65232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358</xdr:row>
      <xdr:rowOff>0</xdr:rowOff>
    </xdr:from>
    <xdr:ext cx="190500" cy="95250"/>
    <xdr:sp macro="" textlink="">
      <xdr:nvSpPr>
        <xdr:cNvPr id="500" name="AutoShape 81" descr="Bandeira de São Vicente do Seridó.JPG">
          <a:hlinkClick xmlns:r="http://schemas.openxmlformats.org/officeDocument/2006/relationships" r:id="rId138"/>
          <a:extLst>
            <a:ext uri="{FF2B5EF4-FFF2-40B4-BE49-F238E27FC236}">
              <a16:creationId xmlns:a16="http://schemas.microsoft.com/office/drawing/2014/main" id="{A61801D4-6728-467D-8924-62457467F6EC}"/>
            </a:ext>
          </a:extLst>
        </xdr:cNvPr>
        <xdr:cNvSpPr>
          <a:spLocks noChangeAspect="1" noChangeArrowheads="1"/>
        </xdr:cNvSpPr>
      </xdr:nvSpPr>
      <xdr:spPr bwMode="auto">
        <a:xfrm>
          <a:off x="0" y="69682179"/>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42875"/>
    <xdr:sp macro="" textlink="">
      <xdr:nvSpPr>
        <xdr:cNvPr id="501" name="AutoShape 82" descr="Bandeira de Juripiranga.jpg">
          <a:hlinkClick xmlns:r="http://schemas.openxmlformats.org/officeDocument/2006/relationships" r:id="rId139"/>
          <a:extLst>
            <a:ext uri="{FF2B5EF4-FFF2-40B4-BE49-F238E27FC236}">
              <a16:creationId xmlns:a16="http://schemas.microsoft.com/office/drawing/2014/main" id="{EA0A99F8-1719-40E7-8AF5-2AFDEF9FCB2D}"/>
            </a:ext>
          </a:extLst>
        </xdr:cNvPr>
        <xdr:cNvSpPr>
          <a:spLocks noChangeAspect="1" noChangeArrowheads="1"/>
        </xdr:cNvSpPr>
      </xdr:nvSpPr>
      <xdr:spPr bwMode="auto">
        <a:xfrm>
          <a:off x="0" y="79656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359</xdr:row>
      <xdr:rowOff>0</xdr:rowOff>
    </xdr:from>
    <xdr:ext cx="190500" cy="114300"/>
    <xdr:sp macro="" textlink="">
      <xdr:nvSpPr>
        <xdr:cNvPr id="502" name="AutoShape 83" descr="Bandeira NovaFloresta.jpg">
          <a:hlinkClick xmlns:r="http://schemas.openxmlformats.org/officeDocument/2006/relationships" r:id="rId140"/>
          <a:extLst>
            <a:ext uri="{FF2B5EF4-FFF2-40B4-BE49-F238E27FC236}">
              <a16:creationId xmlns:a16="http://schemas.microsoft.com/office/drawing/2014/main" id="{5E32E15F-B8F8-4582-823E-BD7A34C05ACC}"/>
            </a:ext>
          </a:extLst>
        </xdr:cNvPr>
        <xdr:cNvSpPr>
          <a:spLocks noChangeAspect="1" noChangeArrowheads="1"/>
        </xdr:cNvSpPr>
      </xdr:nvSpPr>
      <xdr:spPr bwMode="auto">
        <a:xfrm>
          <a:off x="0" y="69872679"/>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512</xdr:row>
      <xdr:rowOff>0</xdr:rowOff>
    </xdr:from>
    <xdr:ext cx="190500" cy="123825"/>
    <xdr:sp macro="" textlink="">
      <xdr:nvSpPr>
        <xdr:cNvPr id="503" name="AutoShape 84" descr="Bandeira Pirpirituba.jpg">
          <a:hlinkClick xmlns:r="http://schemas.openxmlformats.org/officeDocument/2006/relationships" r:id="rId141"/>
          <a:extLst>
            <a:ext uri="{FF2B5EF4-FFF2-40B4-BE49-F238E27FC236}">
              <a16:creationId xmlns:a16="http://schemas.microsoft.com/office/drawing/2014/main" id="{7381F4B2-DEE3-4524-9AB5-E5C940127AD9}"/>
            </a:ext>
          </a:extLst>
        </xdr:cNvPr>
        <xdr:cNvSpPr>
          <a:spLocks noChangeAspect="1" noChangeArrowheads="1"/>
        </xdr:cNvSpPr>
      </xdr:nvSpPr>
      <xdr:spPr bwMode="auto">
        <a:xfrm>
          <a:off x="0" y="9908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383</xdr:row>
      <xdr:rowOff>0</xdr:rowOff>
    </xdr:from>
    <xdr:ext cx="190500" cy="142875"/>
    <xdr:sp macro="" textlink="">
      <xdr:nvSpPr>
        <xdr:cNvPr id="504" name="AutoShape 85" descr="Bandeira Oficial - Natuba-PB.png">
          <a:hlinkClick xmlns:r="http://schemas.openxmlformats.org/officeDocument/2006/relationships" r:id="rId142"/>
          <a:extLst>
            <a:ext uri="{FF2B5EF4-FFF2-40B4-BE49-F238E27FC236}">
              <a16:creationId xmlns:a16="http://schemas.microsoft.com/office/drawing/2014/main" id="{4B3B01F4-F713-4AF9-A6B7-F6694758DE45}"/>
            </a:ext>
          </a:extLst>
        </xdr:cNvPr>
        <xdr:cNvSpPr>
          <a:spLocks noChangeAspect="1" noChangeArrowheads="1"/>
        </xdr:cNvSpPr>
      </xdr:nvSpPr>
      <xdr:spPr bwMode="auto">
        <a:xfrm>
          <a:off x="0" y="74512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439</xdr:row>
      <xdr:rowOff>0</xdr:rowOff>
    </xdr:from>
    <xdr:ext cx="190500" cy="142875"/>
    <xdr:sp macro="" textlink="">
      <xdr:nvSpPr>
        <xdr:cNvPr id="505" name="AutoShape 86" descr="Bandeira Dona Inês (PB).jpg">
          <a:hlinkClick xmlns:r="http://schemas.openxmlformats.org/officeDocument/2006/relationships" r:id="rId143"/>
          <a:extLst>
            <a:ext uri="{FF2B5EF4-FFF2-40B4-BE49-F238E27FC236}">
              <a16:creationId xmlns:a16="http://schemas.microsoft.com/office/drawing/2014/main" id="{AA259911-A1B4-4954-9CAB-3711E65204BB}"/>
            </a:ext>
          </a:extLst>
        </xdr:cNvPr>
        <xdr:cNvSpPr>
          <a:spLocks noChangeAspect="1" noChangeArrowheads="1"/>
        </xdr:cNvSpPr>
      </xdr:nvSpPr>
      <xdr:spPr bwMode="auto">
        <a:xfrm>
          <a:off x="0" y="85180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356</xdr:row>
      <xdr:rowOff>0</xdr:rowOff>
    </xdr:from>
    <xdr:ext cx="190500" cy="133350"/>
    <xdr:sp macro="" textlink="">
      <xdr:nvSpPr>
        <xdr:cNvPr id="506" name="AutoShape 87" descr="Água Branca Flag.PNG">
          <a:hlinkClick xmlns:r="http://schemas.openxmlformats.org/officeDocument/2006/relationships" r:id="rId144"/>
          <a:extLst>
            <a:ext uri="{FF2B5EF4-FFF2-40B4-BE49-F238E27FC236}">
              <a16:creationId xmlns:a16="http://schemas.microsoft.com/office/drawing/2014/main" id="{10561625-D611-454A-8161-41143348700D}"/>
            </a:ext>
          </a:extLst>
        </xdr:cNvPr>
        <xdr:cNvSpPr>
          <a:spLocks noChangeAspect="1" noChangeArrowheads="1"/>
        </xdr:cNvSpPr>
      </xdr:nvSpPr>
      <xdr:spPr bwMode="auto">
        <a:xfrm>
          <a:off x="0" y="6927396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513</xdr:row>
      <xdr:rowOff>0</xdr:rowOff>
    </xdr:from>
    <xdr:ext cx="190500" cy="133350"/>
    <xdr:sp macro="" textlink="">
      <xdr:nvSpPr>
        <xdr:cNvPr id="507" name="AutoShape 88" descr="Bandeira de Cachoeira dos Índios.jpg">
          <a:hlinkClick xmlns:r="http://schemas.openxmlformats.org/officeDocument/2006/relationships" r:id="rId145"/>
          <a:extLst>
            <a:ext uri="{FF2B5EF4-FFF2-40B4-BE49-F238E27FC236}">
              <a16:creationId xmlns:a16="http://schemas.microsoft.com/office/drawing/2014/main" id="{AABD4A03-8C6D-4BCA-97A6-CC02F333358D}"/>
            </a:ext>
          </a:extLst>
        </xdr:cNvPr>
        <xdr:cNvSpPr>
          <a:spLocks noChangeAspect="1" noChangeArrowheads="1"/>
        </xdr:cNvSpPr>
      </xdr:nvSpPr>
      <xdr:spPr bwMode="auto">
        <a:xfrm>
          <a:off x="0" y="99277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468</xdr:row>
      <xdr:rowOff>0</xdr:rowOff>
    </xdr:from>
    <xdr:ext cx="190500" cy="133350"/>
    <xdr:sp macro="" textlink="">
      <xdr:nvSpPr>
        <xdr:cNvPr id="508" name="AutoShape 89" descr="Bandeira Mulungu PB.jpg">
          <a:hlinkClick xmlns:r="http://schemas.openxmlformats.org/officeDocument/2006/relationships" r:id="rId146"/>
          <a:extLst>
            <a:ext uri="{FF2B5EF4-FFF2-40B4-BE49-F238E27FC236}">
              <a16:creationId xmlns:a16="http://schemas.microsoft.com/office/drawing/2014/main" id="{AC84B281-227D-4BFF-AB8B-CF42B52776B5}"/>
            </a:ext>
          </a:extLst>
        </xdr:cNvPr>
        <xdr:cNvSpPr>
          <a:spLocks noChangeAspect="1" noChangeArrowheads="1"/>
        </xdr:cNvSpPr>
      </xdr:nvSpPr>
      <xdr:spPr bwMode="auto">
        <a:xfrm>
          <a:off x="0" y="90705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519</xdr:row>
      <xdr:rowOff>0</xdr:rowOff>
    </xdr:from>
    <xdr:ext cx="190500" cy="114300"/>
    <xdr:sp macro="" textlink="">
      <xdr:nvSpPr>
        <xdr:cNvPr id="509" name="AutoShape 90" descr="Bandeira umbuzeiro.JPG">
          <a:hlinkClick xmlns:r="http://schemas.openxmlformats.org/officeDocument/2006/relationships" r:id="rId147"/>
          <a:extLst>
            <a:ext uri="{FF2B5EF4-FFF2-40B4-BE49-F238E27FC236}">
              <a16:creationId xmlns:a16="http://schemas.microsoft.com/office/drawing/2014/main" id="{FB6CC85D-3656-44C7-A307-05F5A4308F02}"/>
            </a:ext>
          </a:extLst>
        </xdr:cNvPr>
        <xdr:cNvSpPr>
          <a:spLocks noChangeAspect="1" noChangeArrowheads="1"/>
        </xdr:cNvSpPr>
      </xdr:nvSpPr>
      <xdr:spPr bwMode="auto">
        <a:xfrm>
          <a:off x="0" y="100420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313</xdr:row>
      <xdr:rowOff>0</xdr:rowOff>
    </xdr:from>
    <xdr:ext cx="190500" cy="133350"/>
    <xdr:sp macro="" textlink="">
      <xdr:nvSpPr>
        <xdr:cNvPr id="510" name="AutoShape 91" descr="Bandeira Juru-PB.jpg">
          <a:hlinkClick xmlns:r="http://schemas.openxmlformats.org/officeDocument/2006/relationships" r:id="rId148"/>
          <a:extLst>
            <a:ext uri="{FF2B5EF4-FFF2-40B4-BE49-F238E27FC236}">
              <a16:creationId xmlns:a16="http://schemas.microsoft.com/office/drawing/2014/main" id="{039C049A-12B8-409F-9DCA-8FFE2DABEFEB}"/>
            </a:ext>
          </a:extLst>
        </xdr:cNvPr>
        <xdr:cNvSpPr>
          <a:spLocks noChangeAspect="1" noChangeArrowheads="1"/>
        </xdr:cNvSpPr>
      </xdr:nvSpPr>
      <xdr:spPr bwMode="auto">
        <a:xfrm>
          <a:off x="0" y="60551786"/>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515</xdr:row>
      <xdr:rowOff>0</xdr:rowOff>
    </xdr:from>
    <xdr:ext cx="190500" cy="123825"/>
    <xdr:sp macro="" textlink="">
      <xdr:nvSpPr>
        <xdr:cNvPr id="511" name="AutoShape 92" descr="Bandeira Triunfo-PB.jpg">
          <a:hlinkClick xmlns:r="http://schemas.openxmlformats.org/officeDocument/2006/relationships" r:id="rId149"/>
          <a:extLst>
            <a:ext uri="{FF2B5EF4-FFF2-40B4-BE49-F238E27FC236}">
              <a16:creationId xmlns:a16="http://schemas.microsoft.com/office/drawing/2014/main" id="{7EA513B1-CDF9-4976-BF5E-2EFD85449BFC}"/>
            </a:ext>
          </a:extLst>
        </xdr:cNvPr>
        <xdr:cNvSpPr>
          <a:spLocks noChangeAspect="1" noChangeArrowheads="1"/>
        </xdr:cNvSpPr>
      </xdr:nvSpPr>
      <xdr:spPr bwMode="auto">
        <a:xfrm>
          <a:off x="0" y="9965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514</xdr:row>
      <xdr:rowOff>0</xdr:rowOff>
    </xdr:from>
    <xdr:ext cx="190500" cy="104775"/>
    <xdr:sp macro="" textlink="">
      <xdr:nvSpPr>
        <xdr:cNvPr id="512" name="AutoShape 93" descr="Bandeirabaiadatraicao.png">
          <a:hlinkClick xmlns:r="http://schemas.openxmlformats.org/officeDocument/2006/relationships" r:id="rId150"/>
          <a:extLst>
            <a:ext uri="{FF2B5EF4-FFF2-40B4-BE49-F238E27FC236}">
              <a16:creationId xmlns:a16="http://schemas.microsoft.com/office/drawing/2014/main" id="{36E114F7-CEF7-46FA-9F27-F7B4903D5123}"/>
            </a:ext>
          </a:extLst>
        </xdr:cNvPr>
        <xdr:cNvSpPr>
          <a:spLocks noChangeAspect="1" noChangeArrowheads="1"/>
        </xdr:cNvSpPr>
      </xdr:nvSpPr>
      <xdr:spPr bwMode="auto">
        <a:xfrm>
          <a:off x="0" y="99468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388</xdr:row>
      <xdr:rowOff>0</xdr:rowOff>
    </xdr:from>
    <xdr:ext cx="190500" cy="114300"/>
    <xdr:sp macro="" textlink="">
      <xdr:nvSpPr>
        <xdr:cNvPr id="513" name="AutoShape 94" descr="Bandeira Marcação.jpg">
          <a:hlinkClick xmlns:r="http://schemas.openxmlformats.org/officeDocument/2006/relationships" r:id="rId151"/>
          <a:extLst>
            <a:ext uri="{FF2B5EF4-FFF2-40B4-BE49-F238E27FC236}">
              <a16:creationId xmlns:a16="http://schemas.microsoft.com/office/drawing/2014/main" id="{86358A58-4CF2-4C13-A24D-3B58C406D413}"/>
            </a:ext>
          </a:extLst>
        </xdr:cNvPr>
        <xdr:cNvSpPr>
          <a:spLocks noChangeAspect="1" noChangeArrowheads="1"/>
        </xdr:cNvSpPr>
      </xdr:nvSpPr>
      <xdr:spPr bwMode="auto">
        <a:xfrm>
          <a:off x="0" y="75465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514" name="AutoShape 95" descr="Bandeira do Riacho dos Cavalos.jpg">
          <a:hlinkClick xmlns:r="http://schemas.openxmlformats.org/officeDocument/2006/relationships" r:id="rId152"/>
          <a:extLst>
            <a:ext uri="{FF2B5EF4-FFF2-40B4-BE49-F238E27FC236}">
              <a16:creationId xmlns:a16="http://schemas.microsoft.com/office/drawing/2014/main" id="{51E346DD-0107-43D2-A904-B0DE7C6B9615}"/>
            </a:ext>
          </a:extLst>
        </xdr:cNvPr>
        <xdr:cNvSpPr>
          <a:spLocks noChangeAspect="1" noChangeArrowheads="1"/>
        </xdr:cNvSpPr>
      </xdr:nvSpPr>
      <xdr:spPr bwMode="auto">
        <a:xfrm>
          <a:off x="0" y="7298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377</xdr:row>
      <xdr:rowOff>0</xdr:rowOff>
    </xdr:from>
    <xdr:ext cx="190500" cy="104775"/>
    <xdr:sp macro="" textlink="">
      <xdr:nvSpPr>
        <xdr:cNvPr id="515" name="AutoShape 96" descr="Bandeirademataraca.PNG">
          <a:hlinkClick xmlns:r="http://schemas.openxmlformats.org/officeDocument/2006/relationships" r:id="rId153"/>
          <a:extLst>
            <a:ext uri="{FF2B5EF4-FFF2-40B4-BE49-F238E27FC236}">
              <a16:creationId xmlns:a16="http://schemas.microsoft.com/office/drawing/2014/main" id="{4869B578-B388-41AE-96BE-6082D2D033D7}"/>
            </a:ext>
          </a:extLst>
        </xdr:cNvPr>
        <xdr:cNvSpPr>
          <a:spLocks noChangeAspect="1" noChangeArrowheads="1"/>
        </xdr:cNvSpPr>
      </xdr:nvSpPr>
      <xdr:spPr bwMode="auto">
        <a:xfrm>
          <a:off x="0" y="73369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509</xdr:row>
      <xdr:rowOff>0</xdr:rowOff>
    </xdr:from>
    <xdr:ext cx="190500" cy="114300"/>
    <xdr:sp macro="" textlink="">
      <xdr:nvSpPr>
        <xdr:cNvPr id="516" name="AutoShape 97" descr="Bandeira de Aparecida PB.jpg">
          <a:hlinkClick xmlns:r="http://schemas.openxmlformats.org/officeDocument/2006/relationships" r:id="rId154"/>
          <a:extLst>
            <a:ext uri="{FF2B5EF4-FFF2-40B4-BE49-F238E27FC236}">
              <a16:creationId xmlns:a16="http://schemas.microsoft.com/office/drawing/2014/main" id="{409E11A6-36E3-4859-99E5-4E0E783165E9}"/>
            </a:ext>
          </a:extLst>
        </xdr:cNvPr>
        <xdr:cNvSpPr>
          <a:spLocks noChangeAspect="1" noChangeArrowheads="1"/>
        </xdr:cNvSpPr>
      </xdr:nvSpPr>
      <xdr:spPr bwMode="auto">
        <a:xfrm>
          <a:off x="0" y="98515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417</xdr:row>
      <xdr:rowOff>0</xdr:rowOff>
    </xdr:from>
    <xdr:ext cx="190500" cy="123825"/>
    <xdr:sp macro="" textlink="">
      <xdr:nvSpPr>
        <xdr:cNvPr id="517" name="AutoShape 98" descr="Bandeira Barra de Santana-PB.jpg">
          <a:hlinkClick xmlns:r="http://schemas.openxmlformats.org/officeDocument/2006/relationships" r:id="rId155"/>
          <a:extLst>
            <a:ext uri="{FF2B5EF4-FFF2-40B4-BE49-F238E27FC236}">
              <a16:creationId xmlns:a16="http://schemas.microsoft.com/office/drawing/2014/main" id="{6220F67F-13EF-4048-BF14-FEC3019CC68E}"/>
            </a:ext>
          </a:extLst>
        </xdr:cNvPr>
        <xdr:cNvSpPr>
          <a:spLocks noChangeAspect="1" noChangeArrowheads="1"/>
        </xdr:cNvSpPr>
      </xdr:nvSpPr>
      <xdr:spPr bwMode="auto">
        <a:xfrm>
          <a:off x="0" y="80989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346</xdr:row>
      <xdr:rowOff>0</xdr:rowOff>
    </xdr:from>
    <xdr:ext cx="190500" cy="104775"/>
    <xdr:sp macro="" textlink="">
      <xdr:nvSpPr>
        <xdr:cNvPr id="518" name="AutoShape 100" descr="Bandeira Gado Bravo.jpg">
          <a:hlinkClick xmlns:r="http://schemas.openxmlformats.org/officeDocument/2006/relationships" r:id="rId156"/>
          <a:extLst>
            <a:ext uri="{FF2B5EF4-FFF2-40B4-BE49-F238E27FC236}">
              <a16:creationId xmlns:a16="http://schemas.microsoft.com/office/drawing/2014/main" id="{BDFD336E-8C76-48AF-84D0-4500F5CE3001}"/>
            </a:ext>
          </a:extLst>
        </xdr:cNvPr>
        <xdr:cNvSpPr>
          <a:spLocks noChangeAspect="1" noChangeArrowheads="1"/>
        </xdr:cNvSpPr>
      </xdr:nvSpPr>
      <xdr:spPr bwMode="auto">
        <a:xfrm>
          <a:off x="0" y="672465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430</xdr:row>
      <xdr:rowOff>0</xdr:rowOff>
    </xdr:from>
    <xdr:ext cx="190500" cy="123825"/>
    <xdr:sp macro="" textlink="">
      <xdr:nvSpPr>
        <xdr:cNvPr id="519" name="AutoShape 101" descr="BandeiraJuarezTávora.png">
          <a:hlinkClick xmlns:r="http://schemas.openxmlformats.org/officeDocument/2006/relationships" r:id="rId157"/>
          <a:extLst>
            <a:ext uri="{FF2B5EF4-FFF2-40B4-BE49-F238E27FC236}">
              <a16:creationId xmlns:a16="http://schemas.microsoft.com/office/drawing/2014/main" id="{DD65DB9D-E220-4670-964B-178EF79F3C60}"/>
            </a:ext>
          </a:extLst>
        </xdr:cNvPr>
        <xdr:cNvSpPr>
          <a:spLocks noChangeAspect="1" noChangeArrowheads="1"/>
        </xdr:cNvSpPr>
      </xdr:nvSpPr>
      <xdr:spPr bwMode="auto">
        <a:xfrm>
          <a:off x="0" y="8346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328</xdr:row>
      <xdr:rowOff>0</xdr:rowOff>
    </xdr:from>
    <xdr:ext cx="190500" cy="104775"/>
    <xdr:sp macro="" textlink="">
      <xdr:nvSpPr>
        <xdr:cNvPr id="520" name="AutoShape 102" descr="Bandeira pedra lavada.png">
          <a:hlinkClick xmlns:r="http://schemas.openxmlformats.org/officeDocument/2006/relationships" r:id="rId158"/>
          <a:extLst>
            <a:ext uri="{FF2B5EF4-FFF2-40B4-BE49-F238E27FC236}">
              <a16:creationId xmlns:a16="http://schemas.microsoft.com/office/drawing/2014/main" id="{AB468DE6-2CE5-4FB8-ABB7-E36DC39641C3}"/>
            </a:ext>
          </a:extLst>
        </xdr:cNvPr>
        <xdr:cNvSpPr>
          <a:spLocks noChangeAspect="1" noChangeArrowheads="1"/>
        </xdr:cNvSpPr>
      </xdr:nvSpPr>
      <xdr:spPr bwMode="auto">
        <a:xfrm>
          <a:off x="0" y="63599786"/>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501</xdr:row>
      <xdr:rowOff>0</xdr:rowOff>
    </xdr:from>
    <xdr:ext cx="190500" cy="133350"/>
    <xdr:sp macro="" textlink="">
      <xdr:nvSpPr>
        <xdr:cNvPr id="521" name="AutoShape 103" descr="Símbolo Municipal 1.jpg">
          <a:hlinkClick xmlns:r="http://schemas.openxmlformats.org/officeDocument/2006/relationships" r:id="rId159"/>
          <a:extLst>
            <a:ext uri="{FF2B5EF4-FFF2-40B4-BE49-F238E27FC236}">
              <a16:creationId xmlns:a16="http://schemas.microsoft.com/office/drawing/2014/main" id="{DD46B4D6-80AF-491B-9FE5-42215CF77B88}"/>
            </a:ext>
          </a:extLst>
        </xdr:cNvPr>
        <xdr:cNvSpPr>
          <a:spLocks noChangeAspect="1" noChangeArrowheads="1"/>
        </xdr:cNvSpPr>
      </xdr:nvSpPr>
      <xdr:spPr bwMode="auto">
        <a:xfrm>
          <a:off x="0" y="96991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469</xdr:row>
      <xdr:rowOff>0</xdr:rowOff>
    </xdr:from>
    <xdr:ext cx="190500" cy="209550"/>
    <xdr:sp macro="" textlink="">
      <xdr:nvSpPr>
        <xdr:cNvPr id="522" name="AutoShape 104" descr="Brasão Sobrado-PB.jpg">
          <a:hlinkClick xmlns:r="http://schemas.openxmlformats.org/officeDocument/2006/relationships" r:id="rId160"/>
          <a:extLst>
            <a:ext uri="{FF2B5EF4-FFF2-40B4-BE49-F238E27FC236}">
              <a16:creationId xmlns:a16="http://schemas.microsoft.com/office/drawing/2014/main" id="{8CF39871-81F0-40EB-AE3F-CB31FED32C76}"/>
            </a:ext>
          </a:extLst>
        </xdr:cNvPr>
        <xdr:cNvSpPr>
          <a:spLocks noChangeAspect="1" noChangeArrowheads="1"/>
        </xdr:cNvSpPr>
      </xdr:nvSpPr>
      <xdr:spPr bwMode="auto">
        <a:xfrm>
          <a:off x="0" y="90895714"/>
          <a:ext cx="190500" cy="2095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133350"/>
    <xdr:sp macro="" textlink="">
      <xdr:nvSpPr>
        <xdr:cNvPr id="523" name="AutoShape 105" descr="Bandeira do Município de Jericó.jpg">
          <a:hlinkClick xmlns:r="http://schemas.openxmlformats.org/officeDocument/2006/relationships" r:id="rId161"/>
          <a:extLst>
            <a:ext uri="{FF2B5EF4-FFF2-40B4-BE49-F238E27FC236}">
              <a16:creationId xmlns:a16="http://schemas.microsoft.com/office/drawing/2014/main" id="{D495D74E-70CA-48F2-AE4A-F3BE16614878}"/>
            </a:ext>
          </a:extLst>
        </xdr:cNvPr>
        <xdr:cNvSpPr>
          <a:spLocks noChangeAspect="1" noChangeArrowheads="1"/>
        </xdr:cNvSpPr>
      </xdr:nvSpPr>
      <xdr:spPr bwMode="auto">
        <a:xfrm>
          <a:off x="0" y="7565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452</xdr:row>
      <xdr:rowOff>0</xdr:rowOff>
    </xdr:from>
    <xdr:ext cx="190500" cy="142875"/>
    <xdr:sp macro="" textlink="">
      <xdr:nvSpPr>
        <xdr:cNvPr id="524" name="AutoShape 106" descr="Bandeira lagoa de dentro.jpg">
          <a:hlinkClick xmlns:r="http://schemas.openxmlformats.org/officeDocument/2006/relationships" r:id="rId162"/>
          <a:extLst>
            <a:ext uri="{FF2B5EF4-FFF2-40B4-BE49-F238E27FC236}">
              <a16:creationId xmlns:a16="http://schemas.microsoft.com/office/drawing/2014/main" id="{EDC705F6-792F-4DC6-8275-46827CFC3D91}"/>
            </a:ext>
          </a:extLst>
        </xdr:cNvPr>
        <xdr:cNvSpPr>
          <a:spLocks noChangeAspect="1" noChangeArrowheads="1"/>
        </xdr:cNvSpPr>
      </xdr:nvSpPr>
      <xdr:spPr bwMode="auto">
        <a:xfrm>
          <a:off x="0" y="876572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410</xdr:row>
      <xdr:rowOff>0</xdr:rowOff>
    </xdr:from>
    <xdr:ext cx="190500" cy="114300"/>
    <xdr:sp macro="" textlink="">
      <xdr:nvSpPr>
        <xdr:cNvPr id="525" name="AutoShape 107" descr="Bandeira São Mamede.jpg">
          <a:hlinkClick xmlns:r="http://schemas.openxmlformats.org/officeDocument/2006/relationships" r:id="rId163"/>
          <a:extLst>
            <a:ext uri="{FF2B5EF4-FFF2-40B4-BE49-F238E27FC236}">
              <a16:creationId xmlns:a16="http://schemas.microsoft.com/office/drawing/2014/main" id="{6BA01C2D-5182-44F9-8E3C-5F6F490ADB9B}"/>
            </a:ext>
          </a:extLst>
        </xdr:cNvPr>
        <xdr:cNvSpPr>
          <a:spLocks noChangeAspect="1" noChangeArrowheads="1"/>
        </xdr:cNvSpPr>
      </xdr:nvSpPr>
      <xdr:spPr bwMode="auto">
        <a:xfrm>
          <a:off x="0" y="79656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0</xdr:rowOff>
    </xdr:from>
    <xdr:ext cx="190500" cy="133350"/>
    <xdr:sp macro="" textlink="">
      <xdr:nvSpPr>
        <xdr:cNvPr id="526" name="AutoShape 108" descr="Bandeira de São José da Lagoa Tapada.jpg">
          <a:hlinkClick xmlns:r="http://schemas.openxmlformats.org/officeDocument/2006/relationships" r:id="rId164"/>
          <a:extLst>
            <a:ext uri="{FF2B5EF4-FFF2-40B4-BE49-F238E27FC236}">
              <a16:creationId xmlns:a16="http://schemas.microsoft.com/office/drawing/2014/main" id="{097304D4-9B62-4208-AA5F-E607FAB71A7E}"/>
            </a:ext>
          </a:extLst>
        </xdr:cNvPr>
        <xdr:cNvSpPr>
          <a:spLocks noChangeAspect="1" noChangeArrowheads="1"/>
        </xdr:cNvSpPr>
      </xdr:nvSpPr>
      <xdr:spPr bwMode="auto">
        <a:xfrm>
          <a:off x="0" y="100230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303</xdr:row>
      <xdr:rowOff>0</xdr:rowOff>
    </xdr:from>
    <xdr:ext cx="190500" cy="123825"/>
    <xdr:sp macro="" textlink="">
      <xdr:nvSpPr>
        <xdr:cNvPr id="527" name="AutoShape 109" descr="Bandeira casserengue.PNG">
          <a:hlinkClick xmlns:r="http://schemas.openxmlformats.org/officeDocument/2006/relationships" r:id="rId165"/>
          <a:extLst>
            <a:ext uri="{FF2B5EF4-FFF2-40B4-BE49-F238E27FC236}">
              <a16:creationId xmlns:a16="http://schemas.microsoft.com/office/drawing/2014/main" id="{AD2FFD37-11C2-45A9-8A6C-227D8AD2CBD0}"/>
            </a:ext>
          </a:extLst>
        </xdr:cNvPr>
        <xdr:cNvSpPr>
          <a:spLocks noChangeAspect="1" noChangeArrowheads="1"/>
        </xdr:cNvSpPr>
      </xdr:nvSpPr>
      <xdr:spPr bwMode="auto">
        <a:xfrm>
          <a:off x="0" y="58524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415</xdr:row>
      <xdr:rowOff>0</xdr:rowOff>
    </xdr:from>
    <xdr:ext cx="190500" cy="123825"/>
    <xdr:sp macro="" textlink="">
      <xdr:nvSpPr>
        <xdr:cNvPr id="528" name="AutoShape 110" descr="Bandeira São Miguel de Taipu-PB.jpg">
          <a:hlinkClick xmlns:r="http://schemas.openxmlformats.org/officeDocument/2006/relationships" r:id="rId166"/>
          <a:extLst>
            <a:ext uri="{FF2B5EF4-FFF2-40B4-BE49-F238E27FC236}">
              <a16:creationId xmlns:a16="http://schemas.microsoft.com/office/drawing/2014/main" id="{0341D2D4-0410-4866-9FA7-37ECB01A2900}"/>
            </a:ext>
          </a:extLst>
        </xdr:cNvPr>
        <xdr:cNvSpPr>
          <a:spLocks noChangeAspect="1" noChangeArrowheads="1"/>
        </xdr:cNvSpPr>
      </xdr:nvSpPr>
      <xdr:spPr bwMode="auto">
        <a:xfrm>
          <a:off x="0" y="8060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14300"/>
    <xdr:sp macro="" textlink="">
      <xdr:nvSpPr>
        <xdr:cNvPr id="529" name="AutoShape 111" descr="Bandeira de Belém do Brejo do Cruz, Paraíba, Brasil.png">
          <a:hlinkClick xmlns:r="http://schemas.openxmlformats.org/officeDocument/2006/relationships" r:id="rId167"/>
          <a:extLst>
            <a:ext uri="{FF2B5EF4-FFF2-40B4-BE49-F238E27FC236}">
              <a16:creationId xmlns:a16="http://schemas.microsoft.com/office/drawing/2014/main" id="{44150824-B12C-40D6-8219-FAE23429FE78}"/>
            </a:ext>
          </a:extLst>
        </xdr:cNvPr>
        <xdr:cNvSpPr>
          <a:spLocks noChangeAspect="1" noChangeArrowheads="1"/>
        </xdr:cNvSpPr>
      </xdr:nvSpPr>
      <xdr:spPr bwMode="auto">
        <a:xfrm>
          <a:off x="0" y="78513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463</xdr:row>
      <xdr:rowOff>0</xdr:rowOff>
    </xdr:from>
    <xdr:ext cx="190500" cy="152400"/>
    <xdr:sp macro="" textlink="">
      <xdr:nvSpPr>
        <xdr:cNvPr id="530" name="AutoShape 112" descr="Brasão Nazarezinho.jpg">
          <a:hlinkClick xmlns:r="http://schemas.openxmlformats.org/officeDocument/2006/relationships" r:id="rId168"/>
          <a:extLst>
            <a:ext uri="{FF2B5EF4-FFF2-40B4-BE49-F238E27FC236}">
              <a16:creationId xmlns:a16="http://schemas.microsoft.com/office/drawing/2014/main" id="{D601E91E-2A4E-4810-9886-3EAD72920165}"/>
            </a:ext>
          </a:extLst>
        </xdr:cNvPr>
        <xdr:cNvSpPr>
          <a:spLocks noChangeAspect="1" noChangeArrowheads="1"/>
        </xdr:cNvSpPr>
      </xdr:nvSpPr>
      <xdr:spPr bwMode="auto">
        <a:xfrm>
          <a:off x="0" y="897527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433</xdr:row>
      <xdr:rowOff>0</xdr:rowOff>
    </xdr:from>
    <xdr:ext cx="190500" cy="161925"/>
    <xdr:sp macro="" textlink="">
      <xdr:nvSpPr>
        <xdr:cNvPr id="531" name="AutoShape 113" descr="Bandeira Livramento-PB.jpg">
          <a:hlinkClick xmlns:r="http://schemas.openxmlformats.org/officeDocument/2006/relationships" r:id="rId169"/>
          <a:extLst>
            <a:ext uri="{FF2B5EF4-FFF2-40B4-BE49-F238E27FC236}">
              <a16:creationId xmlns:a16="http://schemas.microsoft.com/office/drawing/2014/main" id="{70C71C82-5350-482E-8CA6-BE759ED75010}"/>
            </a:ext>
          </a:extLst>
        </xdr:cNvPr>
        <xdr:cNvSpPr>
          <a:spLocks noChangeAspect="1" noChangeArrowheads="1"/>
        </xdr:cNvSpPr>
      </xdr:nvSpPr>
      <xdr:spPr bwMode="auto">
        <a:xfrm>
          <a:off x="0" y="84037714"/>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402</xdr:row>
      <xdr:rowOff>0</xdr:rowOff>
    </xdr:from>
    <xdr:ext cx="190500" cy="133350"/>
    <xdr:sp macro="" textlink="">
      <xdr:nvSpPr>
        <xdr:cNvPr id="532" name="AutoShape 114" descr="Bandeira cacimbas.png">
          <a:hlinkClick xmlns:r="http://schemas.openxmlformats.org/officeDocument/2006/relationships" r:id="rId170"/>
          <a:extLst>
            <a:ext uri="{FF2B5EF4-FFF2-40B4-BE49-F238E27FC236}">
              <a16:creationId xmlns:a16="http://schemas.microsoft.com/office/drawing/2014/main" id="{130752DC-1332-4630-B132-D251DC966F27}"/>
            </a:ext>
          </a:extLst>
        </xdr:cNvPr>
        <xdr:cNvSpPr>
          <a:spLocks noChangeAspect="1" noChangeArrowheads="1"/>
        </xdr:cNvSpPr>
      </xdr:nvSpPr>
      <xdr:spPr bwMode="auto">
        <a:xfrm>
          <a:off x="0" y="78132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473</xdr:row>
      <xdr:rowOff>0</xdr:rowOff>
    </xdr:from>
    <xdr:ext cx="190500" cy="200025"/>
    <xdr:sp macro="" textlink="">
      <xdr:nvSpPr>
        <xdr:cNvPr id="533" name="AutoShape 115" descr="Brasao junco do serido.png">
          <a:hlinkClick xmlns:r="http://schemas.openxmlformats.org/officeDocument/2006/relationships" r:id="rId171"/>
          <a:extLst>
            <a:ext uri="{FF2B5EF4-FFF2-40B4-BE49-F238E27FC236}">
              <a16:creationId xmlns:a16="http://schemas.microsoft.com/office/drawing/2014/main" id="{AC6B2A98-2A70-41C7-AD61-05958BA73CD5}"/>
            </a:ext>
          </a:extLst>
        </xdr:cNvPr>
        <xdr:cNvSpPr>
          <a:spLocks noChangeAspect="1" noChangeArrowheads="1"/>
        </xdr:cNvSpPr>
      </xdr:nvSpPr>
      <xdr:spPr bwMode="auto">
        <a:xfrm>
          <a:off x="0" y="916577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373</xdr:row>
      <xdr:rowOff>0</xdr:rowOff>
    </xdr:from>
    <xdr:ext cx="190500" cy="133350"/>
    <xdr:sp macro="" textlink="">
      <xdr:nvSpPr>
        <xdr:cNvPr id="534" name="AutoShape 116" descr="Bandeira Caiçara-PB.jpg">
          <a:hlinkClick xmlns:r="http://schemas.openxmlformats.org/officeDocument/2006/relationships" r:id="rId172"/>
          <a:extLst>
            <a:ext uri="{FF2B5EF4-FFF2-40B4-BE49-F238E27FC236}">
              <a16:creationId xmlns:a16="http://schemas.microsoft.com/office/drawing/2014/main" id="{E1904E13-10C3-4052-9B18-F56AE598F535}"/>
            </a:ext>
          </a:extLst>
        </xdr:cNvPr>
        <xdr:cNvSpPr>
          <a:spLocks noChangeAspect="1" noChangeArrowheads="1"/>
        </xdr:cNvSpPr>
      </xdr:nvSpPr>
      <xdr:spPr bwMode="auto">
        <a:xfrm>
          <a:off x="0" y="72607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33350"/>
    <xdr:sp macro="" textlink="">
      <xdr:nvSpPr>
        <xdr:cNvPr id="535" name="AutoShape 117" descr="Bandeira boa vista.PNG">
          <a:hlinkClick xmlns:r="http://schemas.openxmlformats.org/officeDocument/2006/relationships" r:id="rId173"/>
          <a:extLst>
            <a:ext uri="{FF2B5EF4-FFF2-40B4-BE49-F238E27FC236}">
              <a16:creationId xmlns:a16="http://schemas.microsoft.com/office/drawing/2014/main" id="{BCE4FB40-1DE6-4B86-93BE-57AC115C7EDE}"/>
            </a:ext>
          </a:extLst>
        </xdr:cNvPr>
        <xdr:cNvSpPr>
          <a:spLocks noChangeAspect="1" noChangeArrowheads="1"/>
        </xdr:cNvSpPr>
      </xdr:nvSpPr>
      <xdr:spPr bwMode="auto">
        <a:xfrm>
          <a:off x="0" y="73179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382</xdr:row>
      <xdr:rowOff>0</xdr:rowOff>
    </xdr:from>
    <xdr:ext cx="190500" cy="133350"/>
    <xdr:sp macro="" textlink="">
      <xdr:nvSpPr>
        <xdr:cNvPr id="536" name="AutoShape 118" descr="Bandeira Areial.jpg">
          <a:hlinkClick xmlns:r="http://schemas.openxmlformats.org/officeDocument/2006/relationships" r:id="rId174"/>
          <a:extLst>
            <a:ext uri="{FF2B5EF4-FFF2-40B4-BE49-F238E27FC236}">
              <a16:creationId xmlns:a16="http://schemas.microsoft.com/office/drawing/2014/main" id="{288D6ED6-8BA9-46AB-BBF8-62156373B025}"/>
            </a:ext>
          </a:extLst>
        </xdr:cNvPr>
        <xdr:cNvSpPr>
          <a:spLocks noChangeAspect="1" noChangeArrowheads="1"/>
        </xdr:cNvSpPr>
      </xdr:nvSpPr>
      <xdr:spPr bwMode="auto">
        <a:xfrm>
          <a:off x="0" y="74322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441</xdr:row>
      <xdr:rowOff>0</xdr:rowOff>
    </xdr:from>
    <xdr:ext cx="190500" cy="104775"/>
    <xdr:sp macro="" textlink="">
      <xdr:nvSpPr>
        <xdr:cNvPr id="537" name="AutoShape 119" descr="Bandeira Serra Redonda-PB.jpg">
          <a:hlinkClick xmlns:r="http://schemas.openxmlformats.org/officeDocument/2006/relationships" r:id="rId175"/>
          <a:extLst>
            <a:ext uri="{FF2B5EF4-FFF2-40B4-BE49-F238E27FC236}">
              <a16:creationId xmlns:a16="http://schemas.microsoft.com/office/drawing/2014/main" id="{DEFE01FA-7CF6-4ABC-920F-0D445F72A1AD}"/>
            </a:ext>
          </a:extLst>
        </xdr:cNvPr>
        <xdr:cNvSpPr>
          <a:spLocks noChangeAspect="1" noChangeArrowheads="1"/>
        </xdr:cNvSpPr>
      </xdr:nvSpPr>
      <xdr:spPr bwMode="auto">
        <a:xfrm>
          <a:off x="0" y="85561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497</xdr:row>
      <xdr:rowOff>0</xdr:rowOff>
    </xdr:from>
    <xdr:ext cx="190500" cy="161925"/>
    <xdr:sp macro="" textlink="">
      <xdr:nvSpPr>
        <xdr:cNvPr id="538" name="AutoShape 120" descr="Bandeirasa.jpg">
          <a:hlinkClick xmlns:r="http://schemas.openxmlformats.org/officeDocument/2006/relationships" r:id="rId176"/>
          <a:extLst>
            <a:ext uri="{FF2B5EF4-FFF2-40B4-BE49-F238E27FC236}">
              <a16:creationId xmlns:a16="http://schemas.microsoft.com/office/drawing/2014/main" id="{FB4A75F1-C294-45A1-857B-7D04180EB37F}"/>
            </a:ext>
          </a:extLst>
        </xdr:cNvPr>
        <xdr:cNvSpPr>
          <a:spLocks noChangeAspect="1" noChangeArrowheads="1"/>
        </xdr:cNvSpPr>
      </xdr:nvSpPr>
      <xdr:spPr bwMode="auto">
        <a:xfrm>
          <a:off x="0" y="96229714"/>
          <a:ext cx="190500" cy="1619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14300"/>
    <xdr:sp macro="" textlink="">
      <xdr:nvSpPr>
        <xdr:cNvPr id="539" name="AutoShape 121" descr="Bandeira Cuitegi.jpg">
          <a:hlinkClick xmlns:r="http://schemas.openxmlformats.org/officeDocument/2006/relationships" r:id="rId177"/>
          <a:extLst>
            <a:ext uri="{FF2B5EF4-FFF2-40B4-BE49-F238E27FC236}">
              <a16:creationId xmlns:a16="http://schemas.microsoft.com/office/drawing/2014/main" id="{4076D762-5AA9-4110-B983-FCEE16FEF35E}"/>
            </a:ext>
          </a:extLst>
        </xdr:cNvPr>
        <xdr:cNvSpPr>
          <a:spLocks noChangeAspect="1" noChangeArrowheads="1"/>
        </xdr:cNvSpPr>
      </xdr:nvSpPr>
      <xdr:spPr bwMode="auto">
        <a:xfrm>
          <a:off x="0" y="80799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305</xdr:row>
      <xdr:rowOff>0</xdr:rowOff>
    </xdr:from>
    <xdr:ext cx="190500" cy="123825"/>
    <xdr:sp macro="" textlink="">
      <xdr:nvSpPr>
        <xdr:cNvPr id="540" name="AutoShape 122" descr="Flag of None.svg">
          <a:hlinkClick xmlns:r="http://schemas.openxmlformats.org/officeDocument/2006/relationships" r:id="rId27"/>
          <a:extLst>
            <a:ext uri="{FF2B5EF4-FFF2-40B4-BE49-F238E27FC236}">
              <a16:creationId xmlns:a16="http://schemas.microsoft.com/office/drawing/2014/main" id="{ACB173A9-4B62-4364-B62A-24CE581708CC}"/>
            </a:ext>
          </a:extLst>
        </xdr:cNvPr>
        <xdr:cNvSpPr>
          <a:spLocks noChangeAspect="1" noChangeArrowheads="1"/>
        </xdr:cNvSpPr>
      </xdr:nvSpPr>
      <xdr:spPr bwMode="auto">
        <a:xfrm>
          <a:off x="0" y="589325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324</xdr:row>
      <xdr:rowOff>0</xdr:rowOff>
    </xdr:from>
    <xdr:ext cx="190500" cy="123825"/>
    <xdr:sp macro="" textlink="">
      <xdr:nvSpPr>
        <xdr:cNvPr id="541" name="AutoShape 123" descr="Flag of Marizópolis.svg">
          <a:hlinkClick xmlns:r="http://schemas.openxmlformats.org/officeDocument/2006/relationships" r:id="rId178"/>
          <a:extLst>
            <a:ext uri="{FF2B5EF4-FFF2-40B4-BE49-F238E27FC236}">
              <a16:creationId xmlns:a16="http://schemas.microsoft.com/office/drawing/2014/main" id="{CAB90273-6102-4122-AD4C-7693317706CD}"/>
            </a:ext>
          </a:extLst>
        </xdr:cNvPr>
        <xdr:cNvSpPr>
          <a:spLocks noChangeAspect="1" noChangeArrowheads="1"/>
        </xdr:cNvSpPr>
      </xdr:nvSpPr>
      <xdr:spPr bwMode="auto">
        <a:xfrm>
          <a:off x="0" y="6279696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406</xdr:row>
      <xdr:rowOff>0</xdr:rowOff>
    </xdr:from>
    <xdr:ext cx="190500" cy="114300"/>
    <xdr:sp macro="" textlink="">
      <xdr:nvSpPr>
        <xdr:cNvPr id="542" name="AutoShape 124" descr="Bandeira matureia.jpg">
          <a:hlinkClick xmlns:r="http://schemas.openxmlformats.org/officeDocument/2006/relationships" r:id="rId179"/>
          <a:extLst>
            <a:ext uri="{FF2B5EF4-FFF2-40B4-BE49-F238E27FC236}">
              <a16:creationId xmlns:a16="http://schemas.microsoft.com/office/drawing/2014/main" id="{8EA97AB0-EA35-47C9-8483-9C7CA2495DF3}"/>
            </a:ext>
          </a:extLst>
        </xdr:cNvPr>
        <xdr:cNvSpPr>
          <a:spLocks noChangeAspect="1" noChangeArrowheads="1"/>
        </xdr:cNvSpPr>
      </xdr:nvSpPr>
      <xdr:spPr bwMode="auto">
        <a:xfrm>
          <a:off x="0" y="78894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04775"/>
    <xdr:sp macro="" textlink="">
      <xdr:nvSpPr>
        <xdr:cNvPr id="543" name="AutoShape 125" descr="Bandeiradecapim.png">
          <a:hlinkClick xmlns:r="http://schemas.openxmlformats.org/officeDocument/2006/relationships" r:id="rId180"/>
          <a:extLst>
            <a:ext uri="{FF2B5EF4-FFF2-40B4-BE49-F238E27FC236}">
              <a16:creationId xmlns:a16="http://schemas.microsoft.com/office/drawing/2014/main" id="{D3DE8A65-0E0C-4B32-9935-2BEAF8B24114}"/>
            </a:ext>
          </a:extLst>
        </xdr:cNvPr>
        <xdr:cNvSpPr>
          <a:spLocks noChangeAspect="1" noChangeArrowheads="1"/>
        </xdr:cNvSpPr>
      </xdr:nvSpPr>
      <xdr:spPr bwMode="auto">
        <a:xfrm>
          <a:off x="0" y="81751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544" name="AutoShape 126" descr="Flag of None.svg">
          <a:hlinkClick xmlns:r="http://schemas.openxmlformats.org/officeDocument/2006/relationships" r:id="rId27"/>
          <a:extLst>
            <a:ext uri="{FF2B5EF4-FFF2-40B4-BE49-F238E27FC236}">
              <a16:creationId xmlns:a16="http://schemas.microsoft.com/office/drawing/2014/main" id="{87D215EA-5089-477E-B60C-52F1B5A8ACD4}"/>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369</xdr:row>
      <xdr:rowOff>0</xdr:rowOff>
    </xdr:from>
    <xdr:ext cx="190500" cy="123825"/>
    <xdr:sp macro="" textlink="">
      <xdr:nvSpPr>
        <xdr:cNvPr id="545" name="AutoShape 127" descr="Bandeira piloes.png">
          <a:hlinkClick xmlns:r="http://schemas.openxmlformats.org/officeDocument/2006/relationships" r:id="rId181"/>
          <a:extLst>
            <a:ext uri="{FF2B5EF4-FFF2-40B4-BE49-F238E27FC236}">
              <a16:creationId xmlns:a16="http://schemas.microsoft.com/office/drawing/2014/main" id="{983B02DB-FCDA-49BD-AE9E-C7D451EB4EDE}"/>
            </a:ext>
          </a:extLst>
        </xdr:cNvPr>
        <xdr:cNvSpPr>
          <a:spLocks noChangeAspect="1" noChangeArrowheads="1"/>
        </xdr:cNvSpPr>
      </xdr:nvSpPr>
      <xdr:spPr bwMode="auto">
        <a:xfrm>
          <a:off x="0" y="71845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546" name="AutoShape 128" descr="Bandeira santa cecilia.png">
          <a:hlinkClick xmlns:r="http://schemas.openxmlformats.org/officeDocument/2006/relationships" r:id="rId182"/>
          <a:extLst>
            <a:ext uri="{FF2B5EF4-FFF2-40B4-BE49-F238E27FC236}">
              <a16:creationId xmlns:a16="http://schemas.microsoft.com/office/drawing/2014/main" id="{03B92C7D-A4CA-43E6-97B5-3A2E15E48FCF}"/>
            </a:ext>
          </a:extLst>
        </xdr:cNvPr>
        <xdr:cNvSpPr>
          <a:spLocks noChangeAspect="1" noChangeArrowheads="1"/>
        </xdr:cNvSpPr>
      </xdr:nvSpPr>
      <xdr:spPr bwMode="auto">
        <a:xfrm>
          <a:off x="0" y="8613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477</xdr:row>
      <xdr:rowOff>0</xdr:rowOff>
    </xdr:from>
    <xdr:ext cx="190500" cy="123825"/>
    <xdr:sp macro="" textlink="">
      <xdr:nvSpPr>
        <xdr:cNvPr id="547" name="AutoShape 129" descr="Bandeira diamante.png">
          <a:hlinkClick xmlns:r="http://schemas.openxmlformats.org/officeDocument/2006/relationships" r:id="rId183"/>
          <a:extLst>
            <a:ext uri="{FF2B5EF4-FFF2-40B4-BE49-F238E27FC236}">
              <a16:creationId xmlns:a16="http://schemas.microsoft.com/office/drawing/2014/main" id="{CB5279A5-2D73-49BA-813D-D670376DC1F0}"/>
            </a:ext>
          </a:extLst>
        </xdr:cNvPr>
        <xdr:cNvSpPr>
          <a:spLocks noChangeAspect="1" noChangeArrowheads="1"/>
        </xdr:cNvSpPr>
      </xdr:nvSpPr>
      <xdr:spPr bwMode="auto">
        <a:xfrm>
          <a:off x="0" y="92419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66675"/>
    <xdr:sp macro="" textlink="">
      <xdr:nvSpPr>
        <xdr:cNvPr id="548" name="AutoShape 130" descr="Bandeira Brejo dos Santos (PB).jpg">
          <a:hlinkClick xmlns:r="http://schemas.openxmlformats.org/officeDocument/2006/relationships" r:id="rId184"/>
          <a:extLst>
            <a:ext uri="{FF2B5EF4-FFF2-40B4-BE49-F238E27FC236}">
              <a16:creationId xmlns:a16="http://schemas.microsoft.com/office/drawing/2014/main" id="{9353ADF6-2D8F-47D5-8D4C-3890FA77D549}"/>
            </a:ext>
          </a:extLst>
        </xdr:cNvPr>
        <xdr:cNvSpPr>
          <a:spLocks noChangeAspect="1" noChangeArrowheads="1"/>
        </xdr:cNvSpPr>
      </xdr:nvSpPr>
      <xdr:spPr bwMode="auto">
        <a:xfrm>
          <a:off x="0" y="66851893"/>
          <a:ext cx="190500" cy="666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394</xdr:row>
      <xdr:rowOff>0</xdr:rowOff>
    </xdr:from>
    <xdr:ext cx="190500" cy="152400"/>
    <xdr:sp macro="" textlink="">
      <xdr:nvSpPr>
        <xdr:cNvPr id="549" name="AutoShape 131" descr="Bandeira Olho d'Água (PB).jpg">
          <a:hlinkClick xmlns:r="http://schemas.openxmlformats.org/officeDocument/2006/relationships" r:id="rId185"/>
          <a:extLst>
            <a:ext uri="{FF2B5EF4-FFF2-40B4-BE49-F238E27FC236}">
              <a16:creationId xmlns:a16="http://schemas.microsoft.com/office/drawing/2014/main" id="{EAAA2EAF-644A-40E7-A473-222B685DB60C}"/>
            </a:ext>
          </a:extLst>
        </xdr:cNvPr>
        <xdr:cNvSpPr>
          <a:spLocks noChangeAspect="1" noChangeArrowheads="1"/>
        </xdr:cNvSpPr>
      </xdr:nvSpPr>
      <xdr:spPr bwMode="auto">
        <a:xfrm>
          <a:off x="0" y="76608214"/>
          <a:ext cx="1905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500</xdr:row>
      <xdr:rowOff>0</xdr:rowOff>
    </xdr:from>
    <xdr:ext cx="190500" cy="123825"/>
    <xdr:sp macro="" textlink="">
      <xdr:nvSpPr>
        <xdr:cNvPr id="550" name="AutoShape 132" descr="Flag of None.svg">
          <a:hlinkClick xmlns:r="http://schemas.openxmlformats.org/officeDocument/2006/relationships" r:id="rId27"/>
          <a:extLst>
            <a:ext uri="{FF2B5EF4-FFF2-40B4-BE49-F238E27FC236}">
              <a16:creationId xmlns:a16="http://schemas.microsoft.com/office/drawing/2014/main" id="{40D5BAE8-9E4A-46FF-97D2-4BDD382E3B76}"/>
            </a:ext>
          </a:extLst>
        </xdr:cNvPr>
        <xdr:cNvSpPr>
          <a:spLocks noChangeAspect="1" noChangeArrowheads="1"/>
        </xdr:cNvSpPr>
      </xdr:nvSpPr>
      <xdr:spPr bwMode="auto">
        <a:xfrm>
          <a:off x="0" y="9680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387</xdr:row>
      <xdr:rowOff>0</xdr:rowOff>
    </xdr:from>
    <xdr:ext cx="190500" cy="133350"/>
    <xdr:sp macro="" textlink="">
      <xdr:nvSpPr>
        <xdr:cNvPr id="551" name="AutoShape 133" descr="Bandeira Cuité de Mamanguape-PB.jpg">
          <a:hlinkClick xmlns:r="http://schemas.openxmlformats.org/officeDocument/2006/relationships" r:id="rId186"/>
          <a:extLst>
            <a:ext uri="{FF2B5EF4-FFF2-40B4-BE49-F238E27FC236}">
              <a16:creationId xmlns:a16="http://schemas.microsoft.com/office/drawing/2014/main" id="{90263436-1AEA-4B76-AF63-725EE5544211}"/>
            </a:ext>
          </a:extLst>
        </xdr:cNvPr>
        <xdr:cNvSpPr>
          <a:spLocks noChangeAspect="1" noChangeArrowheads="1"/>
        </xdr:cNvSpPr>
      </xdr:nvSpPr>
      <xdr:spPr bwMode="auto">
        <a:xfrm>
          <a:off x="0" y="75274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395</xdr:row>
      <xdr:rowOff>0</xdr:rowOff>
    </xdr:from>
    <xdr:ext cx="190500" cy="133350"/>
    <xdr:sp macro="" textlink="">
      <xdr:nvSpPr>
        <xdr:cNvPr id="552" name="AutoShape 134" descr="Bandeira Pedro Régis-PB.jpg">
          <a:hlinkClick xmlns:r="http://schemas.openxmlformats.org/officeDocument/2006/relationships" r:id="rId187"/>
          <a:extLst>
            <a:ext uri="{FF2B5EF4-FFF2-40B4-BE49-F238E27FC236}">
              <a16:creationId xmlns:a16="http://schemas.microsoft.com/office/drawing/2014/main" id="{751DD0D1-434F-41B9-B21E-31837B30DFBC}"/>
            </a:ext>
          </a:extLst>
        </xdr:cNvPr>
        <xdr:cNvSpPr>
          <a:spLocks noChangeAspect="1" noChangeArrowheads="1"/>
        </xdr:cNvSpPr>
      </xdr:nvSpPr>
      <xdr:spPr bwMode="auto">
        <a:xfrm>
          <a:off x="0" y="76798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334</xdr:row>
      <xdr:rowOff>0</xdr:rowOff>
    </xdr:from>
    <xdr:ext cx="190500" cy="123825"/>
    <xdr:sp macro="" textlink="">
      <xdr:nvSpPr>
        <xdr:cNvPr id="553" name="AutoShape 135" descr="Bandeira igaracy.jpg">
          <a:hlinkClick xmlns:r="http://schemas.openxmlformats.org/officeDocument/2006/relationships" r:id="rId188"/>
          <a:extLst>
            <a:ext uri="{FF2B5EF4-FFF2-40B4-BE49-F238E27FC236}">
              <a16:creationId xmlns:a16="http://schemas.microsoft.com/office/drawing/2014/main" id="{F4F269EE-B328-41B3-B985-444B7F9B5074}"/>
            </a:ext>
          </a:extLst>
        </xdr:cNvPr>
        <xdr:cNvSpPr>
          <a:spLocks noChangeAspect="1" noChangeArrowheads="1"/>
        </xdr:cNvSpPr>
      </xdr:nvSpPr>
      <xdr:spPr bwMode="auto">
        <a:xfrm>
          <a:off x="0" y="64824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420</xdr:row>
      <xdr:rowOff>0</xdr:rowOff>
    </xdr:from>
    <xdr:ext cx="190500" cy="123825"/>
    <xdr:sp macro="" textlink="">
      <xdr:nvSpPr>
        <xdr:cNvPr id="554" name="AutoShape 136" descr="Bandeira de Serraria PB.jpg">
          <a:hlinkClick xmlns:r="http://schemas.openxmlformats.org/officeDocument/2006/relationships" r:id="rId189"/>
          <a:extLst>
            <a:ext uri="{FF2B5EF4-FFF2-40B4-BE49-F238E27FC236}">
              <a16:creationId xmlns:a16="http://schemas.microsoft.com/office/drawing/2014/main" id="{224D512B-26C8-41B4-A303-DFAFBE71340C}"/>
            </a:ext>
          </a:extLst>
        </xdr:cNvPr>
        <xdr:cNvSpPr>
          <a:spLocks noChangeAspect="1" noChangeArrowheads="1"/>
        </xdr:cNvSpPr>
      </xdr:nvSpPr>
      <xdr:spPr bwMode="auto">
        <a:xfrm>
          <a:off x="0" y="8156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291</xdr:row>
      <xdr:rowOff>0</xdr:rowOff>
    </xdr:from>
    <xdr:ext cx="190500" cy="123825"/>
    <xdr:sp macro="" textlink="">
      <xdr:nvSpPr>
        <xdr:cNvPr id="555" name="AutoShape 137" descr="Flag of None.svg">
          <a:hlinkClick xmlns:r="http://schemas.openxmlformats.org/officeDocument/2006/relationships" r:id="rId27"/>
          <a:extLst>
            <a:ext uri="{FF2B5EF4-FFF2-40B4-BE49-F238E27FC236}">
              <a16:creationId xmlns:a16="http://schemas.microsoft.com/office/drawing/2014/main" id="{0CC73D27-A42C-4D9F-9904-0365F1C495A4}"/>
            </a:ext>
          </a:extLst>
        </xdr:cNvPr>
        <xdr:cNvSpPr>
          <a:spLocks noChangeAspect="1" noChangeArrowheads="1"/>
        </xdr:cNvSpPr>
      </xdr:nvSpPr>
      <xdr:spPr bwMode="auto">
        <a:xfrm>
          <a:off x="0" y="56075036"/>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461</xdr:row>
      <xdr:rowOff>0</xdr:rowOff>
    </xdr:from>
    <xdr:ext cx="190500" cy="123825"/>
    <xdr:sp macro="" textlink="">
      <xdr:nvSpPr>
        <xdr:cNvPr id="556" name="AutoShape 138" descr="BANDEIRA CAJA.jpg">
          <a:hlinkClick xmlns:r="http://schemas.openxmlformats.org/officeDocument/2006/relationships" r:id="rId190"/>
          <a:extLst>
            <a:ext uri="{FF2B5EF4-FFF2-40B4-BE49-F238E27FC236}">
              <a16:creationId xmlns:a16="http://schemas.microsoft.com/office/drawing/2014/main" id="{87736794-A1B5-4412-A4DA-F89F543985E7}"/>
            </a:ext>
          </a:extLst>
        </xdr:cNvPr>
        <xdr:cNvSpPr>
          <a:spLocks noChangeAspect="1" noChangeArrowheads="1"/>
        </xdr:cNvSpPr>
      </xdr:nvSpPr>
      <xdr:spPr bwMode="auto">
        <a:xfrm>
          <a:off x="0" y="8937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521</xdr:row>
      <xdr:rowOff>0</xdr:rowOff>
    </xdr:from>
    <xdr:ext cx="190500" cy="123825"/>
    <xdr:sp macro="" textlink="">
      <xdr:nvSpPr>
        <xdr:cNvPr id="557" name="AutoShape 139" descr="Bandeira de camalaú.jpg">
          <a:hlinkClick xmlns:r="http://schemas.openxmlformats.org/officeDocument/2006/relationships" r:id="rId191"/>
          <a:extLst>
            <a:ext uri="{FF2B5EF4-FFF2-40B4-BE49-F238E27FC236}">
              <a16:creationId xmlns:a16="http://schemas.microsoft.com/office/drawing/2014/main" id="{30E76F66-4ECF-4017-9D99-16BE87811CFD}"/>
            </a:ext>
          </a:extLst>
        </xdr:cNvPr>
        <xdr:cNvSpPr>
          <a:spLocks noChangeAspect="1" noChangeArrowheads="1"/>
        </xdr:cNvSpPr>
      </xdr:nvSpPr>
      <xdr:spPr bwMode="auto">
        <a:xfrm>
          <a:off x="0" y="10080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462</xdr:row>
      <xdr:rowOff>0</xdr:rowOff>
    </xdr:from>
    <xdr:ext cx="190500" cy="200025"/>
    <xdr:sp macro="" textlink="">
      <xdr:nvSpPr>
        <xdr:cNvPr id="558" name="AutoShape 140" descr="Brasao sao jose dos ramos.PNG">
          <a:hlinkClick xmlns:r="http://schemas.openxmlformats.org/officeDocument/2006/relationships" r:id="rId192"/>
          <a:extLst>
            <a:ext uri="{FF2B5EF4-FFF2-40B4-BE49-F238E27FC236}">
              <a16:creationId xmlns:a16="http://schemas.microsoft.com/office/drawing/2014/main" id="{07446EE0-F626-457D-B761-CF6265D4E778}"/>
            </a:ext>
          </a:extLst>
        </xdr:cNvPr>
        <xdr:cNvSpPr>
          <a:spLocks noChangeAspect="1" noChangeArrowheads="1"/>
        </xdr:cNvSpPr>
      </xdr:nvSpPr>
      <xdr:spPr bwMode="auto">
        <a:xfrm>
          <a:off x="0" y="895622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518</xdr:row>
      <xdr:rowOff>9525</xdr:rowOff>
    </xdr:from>
    <xdr:ext cx="190500" cy="142875"/>
    <xdr:sp macro="" textlink="">
      <xdr:nvSpPr>
        <xdr:cNvPr id="559" name="AutoShape 141" descr="Bandeira Nova Olinda.svg">
          <a:hlinkClick xmlns:r="http://schemas.openxmlformats.org/officeDocument/2006/relationships" r:id="rId193"/>
          <a:extLst>
            <a:ext uri="{FF2B5EF4-FFF2-40B4-BE49-F238E27FC236}">
              <a16:creationId xmlns:a16="http://schemas.microsoft.com/office/drawing/2014/main" id="{96D4D30C-473E-4A1B-BCAB-14793F36DF84}"/>
            </a:ext>
          </a:extLst>
        </xdr:cNvPr>
        <xdr:cNvSpPr>
          <a:spLocks noChangeAspect="1" noChangeArrowheads="1"/>
        </xdr:cNvSpPr>
      </xdr:nvSpPr>
      <xdr:spPr bwMode="auto">
        <a:xfrm>
          <a:off x="0" y="100239739"/>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437</xdr:row>
      <xdr:rowOff>0</xdr:rowOff>
    </xdr:from>
    <xdr:ext cx="190500" cy="123825"/>
    <xdr:sp macro="" textlink="">
      <xdr:nvSpPr>
        <xdr:cNvPr id="560" name="AutoShape 142" descr="Flag of None.svg">
          <a:hlinkClick xmlns:r="http://schemas.openxmlformats.org/officeDocument/2006/relationships" r:id="rId27"/>
          <a:extLst>
            <a:ext uri="{FF2B5EF4-FFF2-40B4-BE49-F238E27FC236}">
              <a16:creationId xmlns:a16="http://schemas.microsoft.com/office/drawing/2014/main" id="{E6FDDA8F-091C-4887-B574-5E38C71C7725}"/>
            </a:ext>
          </a:extLst>
        </xdr:cNvPr>
        <xdr:cNvSpPr>
          <a:spLocks noChangeAspect="1" noChangeArrowheads="1"/>
        </xdr:cNvSpPr>
      </xdr:nvSpPr>
      <xdr:spPr bwMode="auto">
        <a:xfrm>
          <a:off x="0" y="84799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561" name="AutoShape 143" descr="Bandeira de Santa Helena PB.jpg">
          <a:hlinkClick xmlns:r="http://schemas.openxmlformats.org/officeDocument/2006/relationships" r:id="rId194"/>
          <a:extLst>
            <a:ext uri="{FF2B5EF4-FFF2-40B4-BE49-F238E27FC236}">
              <a16:creationId xmlns:a16="http://schemas.microsoft.com/office/drawing/2014/main" id="{9E3DBDA8-8C95-4678-A410-90C9F633BD2E}"/>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375</xdr:row>
      <xdr:rowOff>0</xdr:rowOff>
    </xdr:from>
    <xdr:ext cx="190500" cy="123825"/>
    <xdr:sp macro="" textlink="">
      <xdr:nvSpPr>
        <xdr:cNvPr id="562" name="AutoShape 144" descr="Bandeira do município de Malta.svg">
          <a:hlinkClick xmlns:r="http://schemas.openxmlformats.org/officeDocument/2006/relationships" r:id="rId195"/>
          <a:extLst>
            <a:ext uri="{FF2B5EF4-FFF2-40B4-BE49-F238E27FC236}">
              <a16:creationId xmlns:a16="http://schemas.microsoft.com/office/drawing/2014/main" id="{71268124-8626-4FDE-AB69-C47D8BFCC5CA}"/>
            </a:ext>
          </a:extLst>
        </xdr:cNvPr>
        <xdr:cNvSpPr>
          <a:spLocks noChangeAspect="1" noChangeArrowheads="1"/>
        </xdr:cNvSpPr>
      </xdr:nvSpPr>
      <xdr:spPr bwMode="auto">
        <a:xfrm>
          <a:off x="0" y="72988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33350"/>
    <xdr:sp macro="" textlink="">
      <xdr:nvSpPr>
        <xdr:cNvPr id="563" name="AutoShape 145" descr="Bandeira de Montadas-PB.jpg">
          <a:hlinkClick xmlns:r="http://schemas.openxmlformats.org/officeDocument/2006/relationships" r:id="rId196"/>
          <a:extLst>
            <a:ext uri="{FF2B5EF4-FFF2-40B4-BE49-F238E27FC236}">
              <a16:creationId xmlns:a16="http://schemas.microsoft.com/office/drawing/2014/main" id="{C32FEFF8-9A18-46A8-B084-B4BA525C1DD7}"/>
            </a:ext>
          </a:extLst>
        </xdr:cNvPr>
        <xdr:cNvSpPr>
          <a:spLocks noChangeAspect="1" noChangeArrowheads="1"/>
        </xdr:cNvSpPr>
      </xdr:nvSpPr>
      <xdr:spPr bwMode="auto">
        <a:xfrm>
          <a:off x="0" y="86133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381</xdr:row>
      <xdr:rowOff>0</xdr:rowOff>
    </xdr:from>
    <xdr:ext cx="190500" cy="133350"/>
    <xdr:sp macro="" textlink="">
      <xdr:nvSpPr>
        <xdr:cNvPr id="564" name="AutoShape 146" descr="Bandeira cabaceiras.jpg">
          <a:hlinkClick xmlns:r="http://schemas.openxmlformats.org/officeDocument/2006/relationships" r:id="rId197"/>
          <a:extLst>
            <a:ext uri="{FF2B5EF4-FFF2-40B4-BE49-F238E27FC236}">
              <a16:creationId xmlns:a16="http://schemas.microsoft.com/office/drawing/2014/main" id="{877FEE79-311D-457B-BBCF-140EA74B4DA7}"/>
            </a:ext>
          </a:extLst>
        </xdr:cNvPr>
        <xdr:cNvSpPr>
          <a:spLocks noChangeAspect="1" noChangeArrowheads="1"/>
        </xdr:cNvSpPr>
      </xdr:nvSpPr>
      <xdr:spPr bwMode="auto">
        <a:xfrm>
          <a:off x="0" y="74131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460</xdr:row>
      <xdr:rowOff>0</xdr:rowOff>
    </xdr:from>
    <xdr:ext cx="190500" cy="123825"/>
    <xdr:sp macro="" textlink="">
      <xdr:nvSpPr>
        <xdr:cNvPr id="565" name="AutoShape 147" descr="Bandeira Aguiar.jpg">
          <a:hlinkClick xmlns:r="http://schemas.openxmlformats.org/officeDocument/2006/relationships" r:id="rId198"/>
          <a:extLst>
            <a:ext uri="{FF2B5EF4-FFF2-40B4-BE49-F238E27FC236}">
              <a16:creationId xmlns:a16="http://schemas.microsoft.com/office/drawing/2014/main" id="{75E2BBAA-720F-4506-9CB6-69ABF8B64697}"/>
            </a:ext>
          </a:extLst>
        </xdr:cNvPr>
        <xdr:cNvSpPr>
          <a:spLocks noChangeAspect="1" noChangeArrowheads="1"/>
        </xdr:cNvSpPr>
      </xdr:nvSpPr>
      <xdr:spPr bwMode="auto">
        <a:xfrm>
          <a:off x="0" y="89181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314</xdr:row>
      <xdr:rowOff>0</xdr:rowOff>
    </xdr:from>
    <xdr:ext cx="190500" cy="123825"/>
    <xdr:sp macro="" textlink="">
      <xdr:nvSpPr>
        <xdr:cNvPr id="566" name="AutoShape 148" descr="Flag of Alcantil.svg">
          <a:hlinkClick xmlns:r="http://schemas.openxmlformats.org/officeDocument/2006/relationships" r:id="rId199"/>
          <a:extLst>
            <a:ext uri="{FF2B5EF4-FFF2-40B4-BE49-F238E27FC236}">
              <a16:creationId xmlns:a16="http://schemas.microsoft.com/office/drawing/2014/main" id="{B652730C-442D-490D-A807-CEB831D36858}"/>
            </a:ext>
          </a:extLst>
        </xdr:cNvPr>
        <xdr:cNvSpPr>
          <a:spLocks noChangeAspect="1" noChangeArrowheads="1"/>
        </xdr:cNvSpPr>
      </xdr:nvSpPr>
      <xdr:spPr bwMode="auto">
        <a:xfrm>
          <a:off x="0" y="6075589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95250"/>
    <xdr:sp macro="" textlink="">
      <xdr:nvSpPr>
        <xdr:cNvPr id="567" name="AutoShape 150" descr="Bandeira Damião.jpg">
          <a:hlinkClick xmlns:r="http://schemas.openxmlformats.org/officeDocument/2006/relationships" r:id="rId200"/>
          <a:extLst>
            <a:ext uri="{FF2B5EF4-FFF2-40B4-BE49-F238E27FC236}">
              <a16:creationId xmlns:a16="http://schemas.microsoft.com/office/drawing/2014/main" id="{F77F40DD-A0CC-4FF8-A314-24BBB8F90E52}"/>
            </a:ext>
          </a:extLst>
        </xdr:cNvPr>
        <xdr:cNvSpPr>
          <a:spLocks noChangeAspect="1" noChangeArrowheads="1"/>
        </xdr:cNvSpPr>
      </xdr:nvSpPr>
      <xdr:spPr bwMode="auto">
        <a:xfrm>
          <a:off x="0" y="981347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367</xdr:row>
      <xdr:rowOff>0</xdr:rowOff>
    </xdr:from>
    <xdr:ext cx="190500" cy="238125"/>
    <xdr:sp macro="" textlink="">
      <xdr:nvSpPr>
        <xdr:cNvPr id="568" name="AutoShape 151" descr="Brasao boa ventura.PNG">
          <a:hlinkClick xmlns:r="http://schemas.openxmlformats.org/officeDocument/2006/relationships" r:id="rId201"/>
          <a:extLst>
            <a:ext uri="{FF2B5EF4-FFF2-40B4-BE49-F238E27FC236}">
              <a16:creationId xmlns:a16="http://schemas.microsoft.com/office/drawing/2014/main" id="{47AFF15E-B945-4834-8932-8FF584DBD5D1}"/>
            </a:ext>
          </a:extLst>
        </xdr:cNvPr>
        <xdr:cNvSpPr>
          <a:spLocks noChangeAspect="1" noChangeArrowheads="1"/>
        </xdr:cNvSpPr>
      </xdr:nvSpPr>
      <xdr:spPr bwMode="auto">
        <a:xfrm>
          <a:off x="0" y="71464714"/>
          <a:ext cx="190500"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495</xdr:row>
      <xdr:rowOff>47625</xdr:rowOff>
    </xdr:from>
    <xdr:ext cx="190500" cy="123825"/>
    <xdr:sp macro="" textlink="">
      <xdr:nvSpPr>
        <xdr:cNvPr id="569" name="AutoShape 152" descr="Flag of None.svg">
          <a:hlinkClick xmlns:r="http://schemas.openxmlformats.org/officeDocument/2006/relationships" r:id="rId27"/>
          <a:extLst>
            <a:ext uri="{FF2B5EF4-FFF2-40B4-BE49-F238E27FC236}">
              <a16:creationId xmlns:a16="http://schemas.microsoft.com/office/drawing/2014/main" id="{6B8B16DE-45A1-4C8A-9F19-91C3388C1E6E}"/>
            </a:ext>
          </a:extLst>
        </xdr:cNvPr>
        <xdr:cNvSpPr>
          <a:spLocks noChangeAspect="1" noChangeArrowheads="1"/>
        </xdr:cNvSpPr>
      </xdr:nvSpPr>
      <xdr:spPr bwMode="auto">
        <a:xfrm>
          <a:off x="0" y="9589633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330</xdr:row>
      <xdr:rowOff>0</xdr:rowOff>
    </xdr:from>
    <xdr:ext cx="190500" cy="133350"/>
    <xdr:sp macro="" textlink="">
      <xdr:nvSpPr>
        <xdr:cNvPr id="570" name="AutoShape 153" descr="Bandeira de Curral de Cima.jpg">
          <a:hlinkClick xmlns:r="http://schemas.openxmlformats.org/officeDocument/2006/relationships" r:id="rId202"/>
          <a:extLst>
            <a:ext uri="{FF2B5EF4-FFF2-40B4-BE49-F238E27FC236}">
              <a16:creationId xmlns:a16="http://schemas.microsoft.com/office/drawing/2014/main" id="{AB2B9129-7733-470F-B7F5-5F695B9A89AB}"/>
            </a:ext>
          </a:extLst>
        </xdr:cNvPr>
        <xdr:cNvSpPr>
          <a:spLocks noChangeAspect="1" noChangeArrowheads="1"/>
        </xdr:cNvSpPr>
      </xdr:nvSpPr>
      <xdr:spPr bwMode="auto">
        <a:xfrm>
          <a:off x="0" y="6400800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301</xdr:row>
      <xdr:rowOff>0</xdr:rowOff>
    </xdr:from>
    <xdr:ext cx="190500" cy="123825"/>
    <xdr:sp macro="" textlink="">
      <xdr:nvSpPr>
        <xdr:cNvPr id="571" name="AutoShape 154" descr="Flag of None.svg">
          <a:hlinkClick xmlns:r="http://schemas.openxmlformats.org/officeDocument/2006/relationships" r:id="rId27"/>
          <a:extLst>
            <a:ext uri="{FF2B5EF4-FFF2-40B4-BE49-F238E27FC236}">
              <a16:creationId xmlns:a16="http://schemas.microsoft.com/office/drawing/2014/main" id="{9E36FA46-EABD-48C4-B32E-216489A5E8F4}"/>
            </a:ext>
          </a:extLst>
        </xdr:cNvPr>
        <xdr:cNvSpPr>
          <a:spLocks noChangeAspect="1" noChangeArrowheads="1"/>
        </xdr:cNvSpPr>
      </xdr:nvSpPr>
      <xdr:spPr bwMode="auto">
        <a:xfrm>
          <a:off x="0" y="581161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407</xdr:row>
      <xdr:rowOff>0</xdr:rowOff>
    </xdr:from>
    <xdr:ext cx="190500" cy="114300"/>
    <xdr:sp macro="" textlink="">
      <xdr:nvSpPr>
        <xdr:cNvPr id="572" name="AutoShape 155" descr="Bandeira de Sertãozinho PB.jpg">
          <a:hlinkClick xmlns:r="http://schemas.openxmlformats.org/officeDocument/2006/relationships" r:id="rId203"/>
          <a:extLst>
            <a:ext uri="{FF2B5EF4-FFF2-40B4-BE49-F238E27FC236}">
              <a16:creationId xmlns:a16="http://schemas.microsoft.com/office/drawing/2014/main" id="{15415E04-01DD-4D9F-BE81-B3168A8F0847}"/>
            </a:ext>
          </a:extLst>
        </xdr:cNvPr>
        <xdr:cNvSpPr>
          <a:spLocks noChangeAspect="1" noChangeArrowheads="1"/>
        </xdr:cNvSpPr>
      </xdr:nvSpPr>
      <xdr:spPr bwMode="auto">
        <a:xfrm>
          <a:off x="0" y="79084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485</xdr:row>
      <xdr:rowOff>0</xdr:rowOff>
    </xdr:from>
    <xdr:ext cx="190500" cy="133350"/>
    <xdr:sp macro="" textlink="">
      <xdr:nvSpPr>
        <xdr:cNvPr id="573" name="AutoShape 156" descr="Bandeira barauna.jpg">
          <a:hlinkClick xmlns:r="http://schemas.openxmlformats.org/officeDocument/2006/relationships" r:id="rId204"/>
          <a:extLst>
            <a:ext uri="{FF2B5EF4-FFF2-40B4-BE49-F238E27FC236}">
              <a16:creationId xmlns:a16="http://schemas.microsoft.com/office/drawing/2014/main" id="{8A5F2FEC-9C96-4AC4-8F30-61CB067DEE20}"/>
            </a:ext>
          </a:extLst>
        </xdr:cNvPr>
        <xdr:cNvSpPr>
          <a:spLocks noChangeAspect="1" noChangeArrowheads="1"/>
        </xdr:cNvSpPr>
      </xdr:nvSpPr>
      <xdr:spPr bwMode="auto">
        <a:xfrm>
          <a:off x="0" y="9394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389</xdr:row>
      <xdr:rowOff>0</xdr:rowOff>
    </xdr:from>
    <xdr:ext cx="190500" cy="85725"/>
    <xdr:sp macro="" textlink="">
      <xdr:nvSpPr>
        <xdr:cNvPr id="574" name="AutoShape 157" descr="Bandeira Nova Palmeira.jpg">
          <a:hlinkClick xmlns:r="http://schemas.openxmlformats.org/officeDocument/2006/relationships" r:id="rId205"/>
          <a:extLst>
            <a:ext uri="{FF2B5EF4-FFF2-40B4-BE49-F238E27FC236}">
              <a16:creationId xmlns:a16="http://schemas.microsoft.com/office/drawing/2014/main" id="{1A3CE90C-3E5A-4234-9CC4-AA49288C9F3E}"/>
            </a:ext>
          </a:extLst>
        </xdr:cNvPr>
        <xdr:cNvSpPr>
          <a:spLocks noChangeAspect="1" noChangeArrowheads="1"/>
        </xdr:cNvSpPr>
      </xdr:nvSpPr>
      <xdr:spPr bwMode="auto">
        <a:xfrm>
          <a:off x="0" y="75655714"/>
          <a:ext cx="190500" cy="857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435</xdr:row>
      <xdr:rowOff>0</xdr:rowOff>
    </xdr:from>
    <xdr:ext cx="190500" cy="104775"/>
    <xdr:sp macro="" textlink="">
      <xdr:nvSpPr>
        <xdr:cNvPr id="575" name="AutoShape 158" descr="Bandeira Bom Sucesso PB.jpg">
          <a:hlinkClick xmlns:r="http://schemas.openxmlformats.org/officeDocument/2006/relationships" r:id="rId206"/>
          <a:extLst>
            <a:ext uri="{FF2B5EF4-FFF2-40B4-BE49-F238E27FC236}">
              <a16:creationId xmlns:a16="http://schemas.microsoft.com/office/drawing/2014/main" id="{FA8E492D-2A3B-45A4-8F5A-C030CBE2B9FF}"/>
            </a:ext>
          </a:extLst>
        </xdr:cNvPr>
        <xdr:cNvSpPr>
          <a:spLocks noChangeAspect="1" noChangeArrowheads="1"/>
        </xdr:cNvSpPr>
      </xdr:nvSpPr>
      <xdr:spPr bwMode="auto">
        <a:xfrm>
          <a:off x="0" y="84418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391</xdr:row>
      <xdr:rowOff>0</xdr:rowOff>
    </xdr:from>
    <xdr:ext cx="190500" cy="104775"/>
    <xdr:sp macro="" textlink="">
      <xdr:nvSpPr>
        <xdr:cNvPr id="576" name="AutoShape 159" descr="Bandeiradepiloezinhos.png">
          <a:hlinkClick xmlns:r="http://schemas.openxmlformats.org/officeDocument/2006/relationships" r:id="rId207"/>
          <a:extLst>
            <a:ext uri="{FF2B5EF4-FFF2-40B4-BE49-F238E27FC236}">
              <a16:creationId xmlns:a16="http://schemas.microsoft.com/office/drawing/2014/main" id="{1C5CF4BF-530B-49AC-BD8D-62CA8B2E3220}"/>
            </a:ext>
          </a:extLst>
        </xdr:cNvPr>
        <xdr:cNvSpPr>
          <a:spLocks noChangeAspect="1" noChangeArrowheads="1"/>
        </xdr:cNvSpPr>
      </xdr:nvSpPr>
      <xdr:spPr bwMode="auto">
        <a:xfrm>
          <a:off x="0" y="760367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411</xdr:row>
      <xdr:rowOff>0</xdr:rowOff>
    </xdr:from>
    <xdr:ext cx="190500" cy="95250"/>
    <xdr:sp macro="" textlink="">
      <xdr:nvSpPr>
        <xdr:cNvPr id="577" name="AutoShape 160" descr="Bandeira Catingueira.jpg">
          <a:hlinkClick xmlns:r="http://schemas.openxmlformats.org/officeDocument/2006/relationships" r:id="rId208"/>
          <a:extLst>
            <a:ext uri="{FF2B5EF4-FFF2-40B4-BE49-F238E27FC236}">
              <a16:creationId xmlns:a16="http://schemas.microsoft.com/office/drawing/2014/main" id="{12D36909-6511-42B1-90CA-021E07DC243F}"/>
            </a:ext>
          </a:extLst>
        </xdr:cNvPr>
        <xdr:cNvSpPr>
          <a:spLocks noChangeAspect="1" noChangeArrowheads="1"/>
        </xdr:cNvSpPr>
      </xdr:nvSpPr>
      <xdr:spPr bwMode="auto">
        <a:xfrm>
          <a:off x="0" y="798467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507</xdr:row>
      <xdr:rowOff>0</xdr:rowOff>
    </xdr:from>
    <xdr:ext cx="190500" cy="114300"/>
    <xdr:sp macro="" textlink="">
      <xdr:nvSpPr>
        <xdr:cNvPr id="578" name="AutoShape 161" descr="Bandeiracatuurite.jpg">
          <a:hlinkClick xmlns:r="http://schemas.openxmlformats.org/officeDocument/2006/relationships" r:id="rId209"/>
          <a:extLst>
            <a:ext uri="{FF2B5EF4-FFF2-40B4-BE49-F238E27FC236}">
              <a16:creationId xmlns:a16="http://schemas.microsoft.com/office/drawing/2014/main" id="{3C4DBF8B-7222-4D0A-B9BD-B2C9EF9CB16A}"/>
            </a:ext>
          </a:extLst>
        </xdr:cNvPr>
        <xdr:cNvSpPr>
          <a:spLocks noChangeAspect="1" noChangeArrowheads="1"/>
        </xdr:cNvSpPr>
      </xdr:nvSpPr>
      <xdr:spPr bwMode="auto">
        <a:xfrm>
          <a:off x="0" y="98134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397</xdr:row>
      <xdr:rowOff>0</xdr:rowOff>
    </xdr:from>
    <xdr:ext cx="190500" cy="171450"/>
    <xdr:sp macro="" textlink="">
      <xdr:nvSpPr>
        <xdr:cNvPr id="579" name="AutoShape 162" descr="Brasão Monte Horebe-PB.jpg">
          <a:hlinkClick xmlns:r="http://schemas.openxmlformats.org/officeDocument/2006/relationships" r:id="rId210"/>
          <a:extLst>
            <a:ext uri="{FF2B5EF4-FFF2-40B4-BE49-F238E27FC236}">
              <a16:creationId xmlns:a16="http://schemas.microsoft.com/office/drawing/2014/main" id="{B0E25E3C-507E-4317-80AF-E31203286393}"/>
            </a:ext>
          </a:extLst>
        </xdr:cNvPr>
        <xdr:cNvSpPr>
          <a:spLocks noChangeAspect="1" noChangeArrowheads="1"/>
        </xdr:cNvSpPr>
      </xdr:nvSpPr>
      <xdr:spPr bwMode="auto">
        <a:xfrm>
          <a:off x="0" y="77179714"/>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421</xdr:row>
      <xdr:rowOff>0</xdr:rowOff>
    </xdr:from>
    <xdr:ext cx="190500" cy="123825"/>
    <xdr:sp macro="" textlink="">
      <xdr:nvSpPr>
        <xdr:cNvPr id="580" name="AutoShape 163" descr="Bandeira de Congo PB.png">
          <a:hlinkClick xmlns:r="http://schemas.openxmlformats.org/officeDocument/2006/relationships" r:id="rId211"/>
          <a:extLst>
            <a:ext uri="{FF2B5EF4-FFF2-40B4-BE49-F238E27FC236}">
              <a16:creationId xmlns:a16="http://schemas.microsoft.com/office/drawing/2014/main" id="{F461D8F0-26CA-4464-BB9E-4FAF4962012B}"/>
            </a:ext>
          </a:extLst>
        </xdr:cNvPr>
        <xdr:cNvSpPr>
          <a:spLocks noChangeAspect="1" noChangeArrowheads="1"/>
        </xdr:cNvSpPr>
      </xdr:nvSpPr>
      <xdr:spPr bwMode="auto">
        <a:xfrm>
          <a:off x="0" y="81751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422</xdr:row>
      <xdr:rowOff>0</xdr:rowOff>
    </xdr:from>
    <xdr:ext cx="190500" cy="95250"/>
    <xdr:sp macro="" textlink="">
      <xdr:nvSpPr>
        <xdr:cNvPr id="581" name="AutoShape 164" descr="Bandeira São José de Espinharas.png">
          <a:hlinkClick xmlns:r="http://schemas.openxmlformats.org/officeDocument/2006/relationships" r:id="rId212"/>
          <a:extLst>
            <a:ext uri="{FF2B5EF4-FFF2-40B4-BE49-F238E27FC236}">
              <a16:creationId xmlns:a16="http://schemas.microsoft.com/office/drawing/2014/main" id="{C1D540E0-4C48-4430-8475-306691CDF42B}"/>
            </a:ext>
          </a:extLst>
        </xdr:cNvPr>
        <xdr:cNvSpPr>
          <a:spLocks noChangeAspect="1" noChangeArrowheads="1"/>
        </xdr:cNvSpPr>
      </xdr:nvSpPr>
      <xdr:spPr bwMode="auto">
        <a:xfrm>
          <a:off x="0" y="819422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472</xdr:row>
      <xdr:rowOff>0</xdr:rowOff>
    </xdr:from>
    <xdr:ext cx="190500" cy="123825"/>
    <xdr:sp macro="" textlink="">
      <xdr:nvSpPr>
        <xdr:cNvPr id="582" name="AutoShape 165" descr="Bandeira Municpio.jpg">
          <a:hlinkClick xmlns:r="http://schemas.openxmlformats.org/officeDocument/2006/relationships" r:id="rId213"/>
          <a:extLst>
            <a:ext uri="{FF2B5EF4-FFF2-40B4-BE49-F238E27FC236}">
              <a16:creationId xmlns:a16="http://schemas.microsoft.com/office/drawing/2014/main" id="{9B800EF3-8BDD-4D05-81BE-51A82DE336F4}"/>
            </a:ext>
          </a:extLst>
        </xdr:cNvPr>
        <xdr:cNvSpPr>
          <a:spLocks noChangeAspect="1" noChangeArrowheads="1"/>
        </xdr:cNvSpPr>
      </xdr:nvSpPr>
      <xdr:spPr bwMode="auto">
        <a:xfrm>
          <a:off x="0" y="91467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338</xdr:row>
      <xdr:rowOff>0</xdr:rowOff>
    </xdr:from>
    <xdr:ext cx="190500" cy="104775"/>
    <xdr:sp macro="" textlink="">
      <xdr:nvSpPr>
        <xdr:cNvPr id="583" name="AutoShape 166" descr="Bandeira São Bentinho.png">
          <a:hlinkClick xmlns:r="http://schemas.openxmlformats.org/officeDocument/2006/relationships" r:id="rId214"/>
          <a:extLst>
            <a:ext uri="{FF2B5EF4-FFF2-40B4-BE49-F238E27FC236}">
              <a16:creationId xmlns:a16="http://schemas.microsoft.com/office/drawing/2014/main" id="{AFD6FB82-6A9F-4AB0-824C-FB6C55E57969}"/>
            </a:ext>
          </a:extLst>
        </xdr:cNvPr>
        <xdr:cNvSpPr>
          <a:spLocks noChangeAspect="1" noChangeArrowheads="1"/>
        </xdr:cNvSpPr>
      </xdr:nvSpPr>
      <xdr:spPr bwMode="auto">
        <a:xfrm>
          <a:off x="0" y="65640857"/>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400</xdr:row>
      <xdr:rowOff>0</xdr:rowOff>
    </xdr:from>
    <xdr:ext cx="190500" cy="95250"/>
    <xdr:sp macro="" textlink="">
      <xdr:nvSpPr>
        <xdr:cNvPr id="584" name="AutoShape 167" descr="Bandeira Santa Terezinha.jpg">
          <a:hlinkClick xmlns:r="http://schemas.openxmlformats.org/officeDocument/2006/relationships" r:id="rId215"/>
          <a:extLst>
            <a:ext uri="{FF2B5EF4-FFF2-40B4-BE49-F238E27FC236}">
              <a16:creationId xmlns:a16="http://schemas.microsoft.com/office/drawing/2014/main" id="{6856A23C-ABC4-4438-9D4F-C23388E71919}"/>
            </a:ext>
          </a:extLst>
        </xdr:cNvPr>
        <xdr:cNvSpPr>
          <a:spLocks noChangeAspect="1" noChangeArrowheads="1"/>
        </xdr:cNvSpPr>
      </xdr:nvSpPr>
      <xdr:spPr bwMode="auto">
        <a:xfrm>
          <a:off x="0" y="77751214"/>
          <a:ext cx="190500" cy="952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318</xdr:row>
      <xdr:rowOff>0</xdr:rowOff>
    </xdr:from>
    <xdr:ext cx="190500" cy="123825"/>
    <xdr:sp macro="" textlink="">
      <xdr:nvSpPr>
        <xdr:cNvPr id="585" name="AutoShape 168" descr="Flag of None.svg">
          <a:hlinkClick xmlns:r="http://schemas.openxmlformats.org/officeDocument/2006/relationships" r:id="rId27"/>
          <a:extLst>
            <a:ext uri="{FF2B5EF4-FFF2-40B4-BE49-F238E27FC236}">
              <a16:creationId xmlns:a16="http://schemas.microsoft.com/office/drawing/2014/main" id="{EE9B0AD7-0BDB-4FE9-93FF-1FC819D10B41}"/>
            </a:ext>
          </a:extLst>
        </xdr:cNvPr>
        <xdr:cNvSpPr>
          <a:spLocks noChangeAspect="1" noChangeArrowheads="1"/>
        </xdr:cNvSpPr>
      </xdr:nvSpPr>
      <xdr:spPr bwMode="auto">
        <a:xfrm>
          <a:off x="0" y="6157232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347</xdr:row>
      <xdr:rowOff>0</xdr:rowOff>
    </xdr:from>
    <xdr:ext cx="190500" cy="123825"/>
    <xdr:sp macro="" textlink="">
      <xdr:nvSpPr>
        <xdr:cNvPr id="586" name="AutoShape 169" descr="Bandeira Riachão do Poço-PB.jpg">
          <a:hlinkClick xmlns:r="http://schemas.openxmlformats.org/officeDocument/2006/relationships" r:id="rId216"/>
          <a:extLst>
            <a:ext uri="{FF2B5EF4-FFF2-40B4-BE49-F238E27FC236}">
              <a16:creationId xmlns:a16="http://schemas.microsoft.com/office/drawing/2014/main" id="{6056120F-909C-4C3F-A978-F28615598704}"/>
            </a:ext>
          </a:extLst>
        </xdr:cNvPr>
        <xdr:cNvSpPr>
          <a:spLocks noChangeAspect="1" noChangeArrowheads="1"/>
        </xdr:cNvSpPr>
      </xdr:nvSpPr>
      <xdr:spPr bwMode="auto">
        <a:xfrm>
          <a:off x="0" y="67450607"/>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504</xdr:row>
      <xdr:rowOff>0</xdr:rowOff>
    </xdr:from>
    <xdr:ext cx="190500" cy="123825"/>
    <xdr:sp macro="" textlink="">
      <xdr:nvSpPr>
        <xdr:cNvPr id="587" name="AutoShape 170" descr="Bandeiramatinhas.jpg">
          <a:hlinkClick xmlns:r="http://schemas.openxmlformats.org/officeDocument/2006/relationships" r:id="rId217"/>
          <a:extLst>
            <a:ext uri="{FF2B5EF4-FFF2-40B4-BE49-F238E27FC236}">
              <a16:creationId xmlns:a16="http://schemas.microsoft.com/office/drawing/2014/main" id="{6C86E2FD-B90B-49D6-8045-1133876BFB71}"/>
            </a:ext>
          </a:extLst>
        </xdr:cNvPr>
        <xdr:cNvSpPr>
          <a:spLocks noChangeAspect="1" noChangeArrowheads="1"/>
        </xdr:cNvSpPr>
      </xdr:nvSpPr>
      <xdr:spPr bwMode="auto">
        <a:xfrm>
          <a:off x="0" y="9756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471</xdr:row>
      <xdr:rowOff>0</xdr:rowOff>
    </xdr:from>
    <xdr:ext cx="190500" cy="123825"/>
    <xdr:sp macro="" textlink="">
      <xdr:nvSpPr>
        <xdr:cNvPr id="588" name="AutoShape 171" descr="Bandeira São João do Tigre.jpg">
          <a:hlinkClick xmlns:r="http://schemas.openxmlformats.org/officeDocument/2006/relationships" r:id="rId218"/>
          <a:extLst>
            <a:ext uri="{FF2B5EF4-FFF2-40B4-BE49-F238E27FC236}">
              <a16:creationId xmlns:a16="http://schemas.microsoft.com/office/drawing/2014/main" id="{2C3EC7DA-7EB0-4D8A-B041-1D9E81C7B13B}"/>
            </a:ext>
          </a:extLst>
        </xdr:cNvPr>
        <xdr:cNvSpPr>
          <a:spLocks noChangeAspect="1" noChangeArrowheads="1"/>
        </xdr:cNvSpPr>
      </xdr:nvSpPr>
      <xdr:spPr bwMode="auto">
        <a:xfrm>
          <a:off x="0" y="91276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442</xdr:row>
      <xdr:rowOff>0</xdr:rowOff>
    </xdr:from>
    <xdr:ext cx="190500" cy="133350"/>
    <xdr:sp macro="" textlink="">
      <xdr:nvSpPr>
        <xdr:cNvPr id="589" name="AutoShape 172" descr="Bandeira Logradouro (PB).jpg">
          <a:hlinkClick xmlns:r="http://schemas.openxmlformats.org/officeDocument/2006/relationships" r:id="rId219"/>
          <a:extLst>
            <a:ext uri="{FF2B5EF4-FFF2-40B4-BE49-F238E27FC236}">
              <a16:creationId xmlns:a16="http://schemas.microsoft.com/office/drawing/2014/main" id="{A91E8791-A85F-4DAC-8ACF-76432E2A6B6A}"/>
            </a:ext>
          </a:extLst>
        </xdr:cNvPr>
        <xdr:cNvSpPr>
          <a:spLocks noChangeAspect="1" noChangeArrowheads="1"/>
        </xdr:cNvSpPr>
      </xdr:nvSpPr>
      <xdr:spPr bwMode="auto">
        <a:xfrm>
          <a:off x="0" y="85752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426</xdr:row>
      <xdr:rowOff>0</xdr:rowOff>
    </xdr:from>
    <xdr:ext cx="190500" cy="114300"/>
    <xdr:sp macro="" textlink="">
      <xdr:nvSpPr>
        <xdr:cNvPr id="590" name="AutoShape 173" descr="Bandeira Poço de José de Moura.jpg">
          <a:hlinkClick xmlns:r="http://schemas.openxmlformats.org/officeDocument/2006/relationships" r:id="rId220"/>
          <a:extLst>
            <a:ext uri="{FF2B5EF4-FFF2-40B4-BE49-F238E27FC236}">
              <a16:creationId xmlns:a16="http://schemas.microsoft.com/office/drawing/2014/main" id="{7BD4047D-1997-44B9-A7D1-A870CF814F2D}"/>
            </a:ext>
          </a:extLst>
        </xdr:cNvPr>
        <xdr:cNvSpPr>
          <a:spLocks noChangeAspect="1" noChangeArrowheads="1"/>
        </xdr:cNvSpPr>
      </xdr:nvSpPr>
      <xdr:spPr bwMode="auto">
        <a:xfrm>
          <a:off x="0" y="82704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363</xdr:row>
      <xdr:rowOff>0</xdr:rowOff>
    </xdr:from>
    <xdr:ext cx="190500" cy="133350"/>
    <xdr:sp macro="" textlink="">
      <xdr:nvSpPr>
        <xdr:cNvPr id="591" name="AutoShape 174" descr="Bandeira do Município de Prata, Paraíba.svg">
          <a:hlinkClick xmlns:r="http://schemas.openxmlformats.org/officeDocument/2006/relationships" r:id="rId221"/>
          <a:extLst>
            <a:ext uri="{FF2B5EF4-FFF2-40B4-BE49-F238E27FC236}">
              <a16:creationId xmlns:a16="http://schemas.microsoft.com/office/drawing/2014/main" id="{6BF1F24B-516A-4684-A505-BA33AB4FB762}"/>
            </a:ext>
          </a:extLst>
        </xdr:cNvPr>
        <xdr:cNvSpPr>
          <a:spLocks noChangeAspect="1" noChangeArrowheads="1"/>
        </xdr:cNvSpPr>
      </xdr:nvSpPr>
      <xdr:spPr bwMode="auto">
        <a:xfrm>
          <a:off x="0" y="7068910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360</xdr:row>
      <xdr:rowOff>0</xdr:rowOff>
    </xdr:from>
    <xdr:ext cx="190500" cy="142875"/>
    <xdr:sp macro="" textlink="">
      <xdr:nvSpPr>
        <xdr:cNvPr id="592" name="AutoShape 175" descr="Bandeira Caraúbas (PB).jpg">
          <a:hlinkClick xmlns:r="http://schemas.openxmlformats.org/officeDocument/2006/relationships" r:id="rId222"/>
          <a:extLst>
            <a:ext uri="{FF2B5EF4-FFF2-40B4-BE49-F238E27FC236}">
              <a16:creationId xmlns:a16="http://schemas.microsoft.com/office/drawing/2014/main" id="{122837F4-A0B0-4AF8-BA2B-C7898AE8BA49}"/>
            </a:ext>
          </a:extLst>
        </xdr:cNvPr>
        <xdr:cNvSpPr>
          <a:spLocks noChangeAspect="1" noChangeArrowheads="1"/>
        </xdr:cNvSpPr>
      </xdr:nvSpPr>
      <xdr:spPr bwMode="auto">
        <a:xfrm>
          <a:off x="0" y="70076786"/>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337</xdr:row>
      <xdr:rowOff>0</xdr:rowOff>
    </xdr:from>
    <xdr:ext cx="190500" cy="123825"/>
    <xdr:sp macro="" textlink="">
      <xdr:nvSpPr>
        <xdr:cNvPr id="593" name="AutoShape 176" descr="Bandeira sao joao do cariri.jpg">
          <a:hlinkClick xmlns:r="http://schemas.openxmlformats.org/officeDocument/2006/relationships" r:id="rId223"/>
          <a:extLst>
            <a:ext uri="{FF2B5EF4-FFF2-40B4-BE49-F238E27FC236}">
              <a16:creationId xmlns:a16="http://schemas.microsoft.com/office/drawing/2014/main" id="{26A5C552-3482-4083-AA4E-FF74949FEA88}"/>
            </a:ext>
          </a:extLst>
        </xdr:cNvPr>
        <xdr:cNvSpPr>
          <a:spLocks noChangeAspect="1" noChangeArrowheads="1"/>
        </xdr:cNvSpPr>
      </xdr:nvSpPr>
      <xdr:spPr bwMode="auto">
        <a:xfrm>
          <a:off x="0" y="65436750"/>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496</xdr:row>
      <xdr:rowOff>0</xdr:rowOff>
    </xdr:from>
    <xdr:ext cx="190500" cy="133350"/>
    <xdr:sp macro="" textlink="">
      <xdr:nvSpPr>
        <xdr:cNvPr id="594" name="AutoShape 177" descr="Bandeira sao jose do sabugi.PNG">
          <a:hlinkClick xmlns:r="http://schemas.openxmlformats.org/officeDocument/2006/relationships" r:id="rId224"/>
          <a:extLst>
            <a:ext uri="{FF2B5EF4-FFF2-40B4-BE49-F238E27FC236}">
              <a16:creationId xmlns:a16="http://schemas.microsoft.com/office/drawing/2014/main" id="{1E4EECB4-C45E-4365-9271-F4904F55F7C0}"/>
            </a:ext>
          </a:extLst>
        </xdr:cNvPr>
        <xdr:cNvSpPr>
          <a:spLocks noChangeAspect="1" noChangeArrowheads="1"/>
        </xdr:cNvSpPr>
      </xdr:nvSpPr>
      <xdr:spPr bwMode="auto">
        <a:xfrm>
          <a:off x="0" y="96039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464</xdr:row>
      <xdr:rowOff>0</xdr:rowOff>
    </xdr:from>
    <xdr:ext cx="190500" cy="133350"/>
    <xdr:sp macro="" textlink="">
      <xdr:nvSpPr>
        <xdr:cNvPr id="595" name="AutoShape 178" descr="Bandeira assuncao.jpg">
          <a:hlinkClick xmlns:r="http://schemas.openxmlformats.org/officeDocument/2006/relationships" r:id="rId225"/>
          <a:extLst>
            <a:ext uri="{FF2B5EF4-FFF2-40B4-BE49-F238E27FC236}">
              <a16:creationId xmlns:a16="http://schemas.microsoft.com/office/drawing/2014/main" id="{876C178D-C27E-4424-9AE3-9FF2E466E381}"/>
            </a:ext>
          </a:extLst>
        </xdr:cNvPr>
        <xdr:cNvSpPr>
          <a:spLocks noChangeAspect="1" noChangeArrowheads="1"/>
        </xdr:cNvSpPr>
      </xdr:nvSpPr>
      <xdr:spPr bwMode="auto">
        <a:xfrm>
          <a:off x="0" y="89943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393</xdr:row>
      <xdr:rowOff>0</xdr:rowOff>
    </xdr:from>
    <xdr:ext cx="190500" cy="123825"/>
    <xdr:sp macro="" textlink="">
      <xdr:nvSpPr>
        <xdr:cNvPr id="596" name="AutoShape 179" descr="Brandeira Mãe D'água-PB.jpg">
          <a:hlinkClick xmlns:r="http://schemas.openxmlformats.org/officeDocument/2006/relationships" r:id="rId226"/>
          <a:extLst>
            <a:ext uri="{FF2B5EF4-FFF2-40B4-BE49-F238E27FC236}">
              <a16:creationId xmlns:a16="http://schemas.microsoft.com/office/drawing/2014/main" id="{B70F3FEE-F743-4DF2-8EB2-2AF6987430F2}"/>
            </a:ext>
          </a:extLst>
        </xdr:cNvPr>
        <xdr:cNvSpPr>
          <a:spLocks noChangeAspect="1" noChangeArrowheads="1"/>
        </xdr:cNvSpPr>
      </xdr:nvSpPr>
      <xdr:spPr bwMode="auto">
        <a:xfrm>
          <a:off x="0" y="76417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368</xdr:row>
      <xdr:rowOff>0</xdr:rowOff>
    </xdr:from>
    <xdr:ext cx="190500" cy="104775"/>
    <xdr:sp macro="" textlink="">
      <xdr:nvSpPr>
        <xdr:cNvPr id="597" name="AutoShape 180" descr="Bandeira Olivedos.png">
          <a:hlinkClick xmlns:r="http://schemas.openxmlformats.org/officeDocument/2006/relationships" r:id="rId227"/>
          <a:extLst>
            <a:ext uri="{FF2B5EF4-FFF2-40B4-BE49-F238E27FC236}">
              <a16:creationId xmlns:a16="http://schemas.microsoft.com/office/drawing/2014/main" id="{65C8C2E7-662E-4810-A411-B30CF50B6F78}"/>
            </a:ext>
          </a:extLst>
        </xdr:cNvPr>
        <xdr:cNvSpPr>
          <a:spLocks noChangeAspect="1" noChangeArrowheads="1"/>
        </xdr:cNvSpPr>
      </xdr:nvSpPr>
      <xdr:spPr bwMode="auto">
        <a:xfrm>
          <a:off x="0" y="71655214"/>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353</xdr:row>
      <xdr:rowOff>0</xdr:rowOff>
    </xdr:from>
    <xdr:ext cx="190500" cy="123825"/>
    <xdr:sp macro="" textlink="">
      <xdr:nvSpPr>
        <xdr:cNvPr id="598" name="AutoShape 181" descr="Bandeira de São José de Princesa.jpg">
          <a:hlinkClick xmlns:r="http://schemas.openxmlformats.org/officeDocument/2006/relationships" r:id="rId228"/>
          <a:extLst>
            <a:ext uri="{FF2B5EF4-FFF2-40B4-BE49-F238E27FC236}">
              <a16:creationId xmlns:a16="http://schemas.microsoft.com/office/drawing/2014/main" id="{C9725788-4DDF-48DE-A02A-27388C22DA5F}"/>
            </a:ext>
          </a:extLst>
        </xdr:cNvPr>
        <xdr:cNvSpPr>
          <a:spLocks noChangeAspect="1" noChangeArrowheads="1"/>
        </xdr:cNvSpPr>
      </xdr:nvSpPr>
      <xdr:spPr bwMode="auto">
        <a:xfrm>
          <a:off x="0" y="68661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465</xdr:row>
      <xdr:rowOff>0</xdr:rowOff>
    </xdr:from>
    <xdr:ext cx="190500" cy="114300"/>
    <xdr:sp macro="" textlink="">
      <xdr:nvSpPr>
        <xdr:cNvPr id="599" name="AutoShape 182" descr="Bandeira de Salgadinho PB.png">
          <a:hlinkClick xmlns:r="http://schemas.openxmlformats.org/officeDocument/2006/relationships" r:id="rId229"/>
          <a:extLst>
            <a:ext uri="{FF2B5EF4-FFF2-40B4-BE49-F238E27FC236}">
              <a16:creationId xmlns:a16="http://schemas.microsoft.com/office/drawing/2014/main" id="{34CAE27C-1CB2-4226-A9F9-50E53DA23E50}"/>
            </a:ext>
          </a:extLst>
        </xdr:cNvPr>
        <xdr:cNvSpPr>
          <a:spLocks noChangeAspect="1" noChangeArrowheads="1"/>
        </xdr:cNvSpPr>
      </xdr:nvSpPr>
      <xdr:spPr bwMode="auto">
        <a:xfrm>
          <a:off x="0" y="901337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307</xdr:row>
      <xdr:rowOff>0</xdr:rowOff>
    </xdr:from>
    <xdr:ext cx="190500" cy="133350"/>
    <xdr:sp macro="" textlink="">
      <xdr:nvSpPr>
        <xdr:cNvPr id="600" name="AutoShape 183" descr="Bandeira Poço Dantas.jpg">
          <a:hlinkClick xmlns:r="http://schemas.openxmlformats.org/officeDocument/2006/relationships" r:id="rId230"/>
          <a:extLst>
            <a:ext uri="{FF2B5EF4-FFF2-40B4-BE49-F238E27FC236}">
              <a16:creationId xmlns:a16="http://schemas.microsoft.com/office/drawing/2014/main" id="{29DE9BB2-CDCA-41C4-9A8F-307707ED4033}"/>
            </a:ext>
          </a:extLst>
        </xdr:cNvPr>
        <xdr:cNvSpPr>
          <a:spLocks noChangeAspect="1" noChangeArrowheads="1"/>
        </xdr:cNvSpPr>
      </xdr:nvSpPr>
      <xdr:spPr bwMode="auto">
        <a:xfrm>
          <a:off x="0" y="59340750"/>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403</xdr:row>
      <xdr:rowOff>0</xdr:rowOff>
    </xdr:from>
    <xdr:ext cx="190500" cy="133350"/>
    <xdr:sp macro="" textlink="">
      <xdr:nvSpPr>
        <xdr:cNvPr id="601" name="AutoShape 184" descr="Bandeira de Vista Serrana.jpg">
          <a:hlinkClick xmlns:r="http://schemas.openxmlformats.org/officeDocument/2006/relationships" r:id="rId231"/>
          <a:extLst>
            <a:ext uri="{FF2B5EF4-FFF2-40B4-BE49-F238E27FC236}">
              <a16:creationId xmlns:a16="http://schemas.microsoft.com/office/drawing/2014/main" id="{5993ACCE-E214-493A-9C47-B4B797BC18CC}"/>
            </a:ext>
          </a:extLst>
        </xdr:cNvPr>
        <xdr:cNvSpPr>
          <a:spLocks noChangeAspect="1" noChangeArrowheads="1"/>
        </xdr:cNvSpPr>
      </xdr:nvSpPr>
      <xdr:spPr bwMode="auto">
        <a:xfrm>
          <a:off x="0" y="78322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505</xdr:row>
      <xdr:rowOff>0</xdr:rowOff>
    </xdr:from>
    <xdr:ext cx="190500" cy="200025"/>
    <xdr:sp macro="" textlink="">
      <xdr:nvSpPr>
        <xdr:cNvPr id="602" name="AutoShape 185" descr="Pm pedrabranca.png">
          <a:hlinkClick xmlns:r="http://schemas.openxmlformats.org/officeDocument/2006/relationships" r:id="rId232"/>
          <a:extLst>
            <a:ext uri="{FF2B5EF4-FFF2-40B4-BE49-F238E27FC236}">
              <a16:creationId xmlns:a16="http://schemas.microsoft.com/office/drawing/2014/main" id="{050B00D9-A418-4A92-A60A-C13741B34AE3}"/>
            </a:ext>
          </a:extLst>
        </xdr:cNvPr>
        <xdr:cNvSpPr>
          <a:spLocks noChangeAspect="1" noChangeArrowheads="1"/>
        </xdr:cNvSpPr>
      </xdr:nvSpPr>
      <xdr:spPr bwMode="auto">
        <a:xfrm>
          <a:off x="0" y="977537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423</xdr:row>
      <xdr:rowOff>0</xdr:rowOff>
    </xdr:from>
    <xdr:ext cx="190500" cy="123825"/>
    <xdr:sp macro="" textlink="">
      <xdr:nvSpPr>
        <xdr:cNvPr id="603" name="AutoShape 186" descr="Bandeira de Cacimba de Areia.jpg">
          <a:hlinkClick xmlns:r="http://schemas.openxmlformats.org/officeDocument/2006/relationships" r:id="rId233"/>
          <a:extLst>
            <a:ext uri="{FF2B5EF4-FFF2-40B4-BE49-F238E27FC236}">
              <a16:creationId xmlns:a16="http://schemas.microsoft.com/office/drawing/2014/main" id="{8D18C2AE-9F08-47CD-A447-B72A8E015D2C}"/>
            </a:ext>
          </a:extLst>
        </xdr:cNvPr>
        <xdr:cNvSpPr>
          <a:spLocks noChangeAspect="1" noChangeArrowheads="1"/>
        </xdr:cNvSpPr>
      </xdr:nvSpPr>
      <xdr:spPr bwMode="auto">
        <a:xfrm>
          <a:off x="0" y="82132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321</xdr:row>
      <xdr:rowOff>0</xdr:rowOff>
    </xdr:from>
    <xdr:ext cx="190500" cy="123825"/>
    <xdr:sp macro="" textlink="">
      <xdr:nvSpPr>
        <xdr:cNvPr id="604" name="AutoShape 187" descr="Bandeira de Riachão PB.jpg">
          <a:hlinkClick xmlns:r="http://schemas.openxmlformats.org/officeDocument/2006/relationships" r:id="rId234"/>
          <a:extLst>
            <a:ext uri="{FF2B5EF4-FFF2-40B4-BE49-F238E27FC236}">
              <a16:creationId xmlns:a16="http://schemas.microsoft.com/office/drawing/2014/main" id="{E56B4D7F-0BDB-4B31-8809-46A7140550CC}"/>
            </a:ext>
          </a:extLst>
        </xdr:cNvPr>
        <xdr:cNvSpPr>
          <a:spLocks noChangeAspect="1" noChangeArrowheads="1"/>
        </xdr:cNvSpPr>
      </xdr:nvSpPr>
      <xdr:spPr bwMode="auto">
        <a:xfrm>
          <a:off x="0" y="62184643"/>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362</xdr:row>
      <xdr:rowOff>0</xdr:rowOff>
    </xdr:from>
    <xdr:ext cx="190500" cy="114300"/>
    <xdr:sp macro="" textlink="">
      <xdr:nvSpPr>
        <xdr:cNvPr id="605" name="AutoShape 188" descr="Bandeira São José dos Cordeiros.png">
          <a:hlinkClick xmlns:r="http://schemas.openxmlformats.org/officeDocument/2006/relationships" r:id="rId235"/>
          <a:extLst>
            <a:ext uri="{FF2B5EF4-FFF2-40B4-BE49-F238E27FC236}">
              <a16:creationId xmlns:a16="http://schemas.microsoft.com/office/drawing/2014/main" id="{6AF82201-B9DD-4331-B90A-4C140F910C70}"/>
            </a:ext>
          </a:extLst>
        </xdr:cNvPr>
        <xdr:cNvSpPr>
          <a:spLocks noChangeAspect="1" noChangeArrowheads="1"/>
        </xdr:cNvSpPr>
      </xdr:nvSpPr>
      <xdr:spPr bwMode="auto">
        <a:xfrm>
          <a:off x="0" y="70485000"/>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329</xdr:row>
      <xdr:rowOff>0</xdr:rowOff>
    </xdr:from>
    <xdr:ext cx="190500" cy="133350"/>
    <xdr:sp macro="" textlink="">
      <xdr:nvSpPr>
        <xdr:cNvPr id="606" name="AutoShape 189" descr="Bandeira Sossêgo.jpg">
          <a:hlinkClick xmlns:r="http://schemas.openxmlformats.org/officeDocument/2006/relationships" r:id="rId236"/>
          <a:extLst>
            <a:ext uri="{FF2B5EF4-FFF2-40B4-BE49-F238E27FC236}">
              <a16:creationId xmlns:a16="http://schemas.microsoft.com/office/drawing/2014/main" id="{5A043661-5726-4D14-B465-9CD5EC26759D}"/>
            </a:ext>
          </a:extLst>
        </xdr:cNvPr>
        <xdr:cNvSpPr>
          <a:spLocks noChangeAspect="1" noChangeArrowheads="1"/>
        </xdr:cNvSpPr>
      </xdr:nvSpPr>
      <xdr:spPr bwMode="auto">
        <a:xfrm>
          <a:off x="0" y="63803893"/>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409</xdr:row>
      <xdr:rowOff>0</xdr:rowOff>
    </xdr:from>
    <xdr:ext cx="190500" cy="133350"/>
    <xdr:sp macro="" textlink="">
      <xdr:nvSpPr>
        <xdr:cNvPr id="607" name="AutoShape 190" descr="Bandeira de Santa Inês PB.jpg">
          <a:hlinkClick xmlns:r="http://schemas.openxmlformats.org/officeDocument/2006/relationships" r:id="rId237"/>
          <a:extLst>
            <a:ext uri="{FF2B5EF4-FFF2-40B4-BE49-F238E27FC236}">
              <a16:creationId xmlns:a16="http://schemas.microsoft.com/office/drawing/2014/main" id="{55E4AE59-A787-4ECF-BA86-B9027C88CF57}"/>
            </a:ext>
          </a:extLst>
        </xdr:cNvPr>
        <xdr:cNvSpPr>
          <a:spLocks noChangeAspect="1" noChangeArrowheads="1"/>
        </xdr:cNvSpPr>
      </xdr:nvSpPr>
      <xdr:spPr bwMode="auto">
        <a:xfrm>
          <a:off x="0" y="79465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380</xdr:row>
      <xdr:rowOff>0</xdr:rowOff>
    </xdr:from>
    <xdr:ext cx="190500" cy="114300"/>
    <xdr:sp macro="" textlink="">
      <xdr:nvSpPr>
        <xdr:cNvPr id="608" name="AutoShape 191" descr="Bandeira São José do Bonfim.png">
          <a:hlinkClick xmlns:r="http://schemas.openxmlformats.org/officeDocument/2006/relationships" r:id="rId238"/>
          <a:extLst>
            <a:ext uri="{FF2B5EF4-FFF2-40B4-BE49-F238E27FC236}">
              <a16:creationId xmlns:a16="http://schemas.microsoft.com/office/drawing/2014/main" id="{E15F9076-4C16-41C8-AD10-F459CD4CDB55}"/>
            </a:ext>
          </a:extLst>
        </xdr:cNvPr>
        <xdr:cNvSpPr>
          <a:spLocks noChangeAspect="1" noChangeArrowheads="1"/>
        </xdr:cNvSpPr>
      </xdr:nvSpPr>
      <xdr:spPr bwMode="auto">
        <a:xfrm>
          <a:off x="0" y="73941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424</xdr:row>
      <xdr:rowOff>0</xdr:rowOff>
    </xdr:from>
    <xdr:ext cx="190500" cy="123825"/>
    <xdr:sp macro="" textlink="">
      <xdr:nvSpPr>
        <xdr:cNvPr id="609" name="AutoShape 192" descr="Bandeira de Duas Estradas.svg">
          <a:hlinkClick xmlns:r="http://schemas.openxmlformats.org/officeDocument/2006/relationships" r:id="rId239"/>
          <a:extLst>
            <a:ext uri="{FF2B5EF4-FFF2-40B4-BE49-F238E27FC236}">
              <a16:creationId xmlns:a16="http://schemas.microsoft.com/office/drawing/2014/main" id="{13E73084-64FD-4CC7-B484-F367C07A240C}"/>
            </a:ext>
          </a:extLst>
        </xdr:cNvPr>
        <xdr:cNvSpPr>
          <a:spLocks noChangeAspect="1" noChangeArrowheads="1"/>
        </xdr:cNvSpPr>
      </xdr:nvSpPr>
      <xdr:spPr bwMode="auto">
        <a:xfrm>
          <a:off x="0" y="8232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379</xdr:row>
      <xdr:rowOff>0</xdr:rowOff>
    </xdr:from>
    <xdr:ext cx="190500" cy="133350"/>
    <xdr:sp macro="" textlink="">
      <xdr:nvSpPr>
        <xdr:cNvPr id="610" name="AutoShape 193" descr="Bandeira Emas (PB).jpg">
          <a:hlinkClick xmlns:r="http://schemas.openxmlformats.org/officeDocument/2006/relationships" r:id="rId240"/>
          <a:extLst>
            <a:ext uri="{FF2B5EF4-FFF2-40B4-BE49-F238E27FC236}">
              <a16:creationId xmlns:a16="http://schemas.microsoft.com/office/drawing/2014/main" id="{D5C97E0E-25F5-472B-8AA7-45CE96767F6D}"/>
            </a:ext>
          </a:extLst>
        </xdr:cNvPr>
        <xdr:cNvSpPr>
          <a:spLocks noChangeAspect="1" noChangeArrowheads="1"/>
        </xdr:cNvSpPr>
      </xdr:nvSpPr>
      <xdr:spPr bwMode="auto">
        <a:xfrm>
          <a:off x="0" y="73750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486</xdr:row>
      <xdr:rowOff>0</xdr:rowOff>
    </xdr:from>
    <xdr:ext cx="190500" cy="123825"/>
    <xdr:sp macro="" textlink="">
      <xdr:nvSpPr>
        <xdr:cNvPr id="611" name="AutoShape 194" descr="Bandeira Bernardino Batista (PB).jpg">
          <a:hlinkClick xmlns:r="http://schemas.openxmlformats.org/officeDocument/2006/relationships" r:id="rId241"/>
          <a:extLst>
            <a:ext uri="{FF2B5EF4-FFF2-40B4-BE49-F238E27FC236}">
              <a16:creationId xmlns:a16="http://schemas.microsoft.com/office/drawing/2014/main" id="{76F78A92-B3BB-4C8C-BA4D-7E118BD7D441}"/>
            </a:ext>
          </a:extLst>
        </xdr:cNvPr>
        <xdr:cNvSpPr>
          <a:spLocks noChangeAspect="1" noChangeArrowheads="1"/>
        </xdr:cNvSpPr>
      </xdr:nvSpPr>
      <xdr:spPr bwMode="auto">
        <a:xfrm>
          <a:off x="0" y="94134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444</xdr:row>
      <xdr:rowOff>0</xdr:rowOff>
    </xdr:from>
    <xdr:ext cx="190500" cy="123825"/>
    <xdr:sp macro="" textlink="">
      <xdr:nvSpPr>
        <xdr:cNvPr id="612" name="AutoShape 195" descr="Bandeira São Sebastião do Umbuzeiro.jpg">
          <a:hlinkClick xmlns:r="http://schemas.openxmlformats.org/officeDocument/2006/relationships" r:id="rId242"/>
          <a:extLst>
            <a:ext uri="{FF2B5EF4-FFF2-40B4-BE49-F238E27FC236}">
              <a16:creationId xmlns:a16="http://schemas.microsoft.com/office/drawing/2014/main" id="{CB060CF3-D334-465E-9DB9-965D87041C78}"/>
            </a:ext>
          </a:extLst>
        </xdr:cNvPr>
        <xdr:cNvSpPr>
          <a:spLocks noChangeAspect="1" noChangeArrowheads="1"/>
        </xdr:cNvSpPr>
      </xdr:nvSpPr>
      <xdr:spPr bwMode="auto">
        <a:xfrm>
          <a:off x="0" y="8613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414</xdr:row>
      <xdr:rowOff>0</xdr:rowOff>
    </xdr:from>
    <xdr:ext cx="190500" cy="123825"/>
    <xdr:sp macro="" textlink="">
      <xdr:nvSpPr>
        <xdr:cNvPr id="613" name="AutoShape 196" descr="Flag of None.svg">
          <a:hlinkClick xmlns:r="http://schemas.openxmlformats.org/officeDocument/2006/relationships" r:id="rId27"/>
          <a:extLst>
            <a:ext uri="{FF2B5EF4-FFF2-40B4-BE49-F238E27FC236}">
              <a16:creationId xmlns:a16="http://schemas.microsoft.com/office/drawing/2014/main" id="{4C09447B-FA03-46FE-87E8-F069C7DDD1B8}"/>
            </a:ext>
          </a:extLst>
        </xdr:cNvPr>
        <xdr:cNvSpPr>
          <a:spLocks noChangeAspect="1" noChangeArrowheads="1"/>
        </xdr:cNvSpPr>
      </xdr:nvSpPr>
      <xdr:spPr bwMode="auto">
        <a:xfrm>
          <a:off x="0" y="8041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438</xdr:row>
      <xdr:rowOff>0</xdr:rowOff>
    </xdr:from>
    <xdr:ext cx="190500" cy="123825"/>
    <xdr:sp macro="" textlink="">
      <xdr:nvSpPr>
        <xdr:cNvPr id="614" name="AutoShape 197" descr="Flag of None.svg">
          <a:hlinkClick xmlns:r="http://schemas.openxmlformats.org/officeDocument/2006/relationships" r:id="rId27"/>
          <a:extLst>
            <a:ext uri="{FF2B5EF4-FFF2-40B4-BE49-F238E27FC236}">
              <a16:creationId xmlns:a16="http://schemas.microsoft.com/office/drawing/2014/main" id="{C0FA3D1A-DB03-47ED-87EF-62430F41E3DF}"/>
            </a:ext>
          </a:extLst>
        </xdr:cNvPr>
        <xdr:cNvSpPr>
          <a:spLocks noChangeAspect="1" noChangeArrowheads="1"/>
        </xdr:cNvSpPr>
      </xdr:nvSpPr>
      <xdr:spPr bwMode="auto">
        <a:xfrm>
          <a:off x="0" y="84990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320</xdr:row>
      <xdr:rowOff>0</xdr:rowOff>
    </xdr:from>
    <xdr:ext cx="190500" cy="114300"/>
    <xdr:sp macro="" textlink="">
      <xdr:nvSpPr>
        <xdr:cNvPr id="615" name="AutoShape 198" descr="Bandeira Cajazeirinhas.jpg">
          <a:hlinkClick xmlns:r="http://schemas.openxmlformats.org/officeDocument/2006/relationships" r:id="rId243"/>
          <a:extLst>
            <a:ext uri="{FF2B5EF4-FFF2-40B4-BE49-F238E27FC236}">
              <a16:creationId xmlns:a16="http://schemas.microsoft.com/office/drawing/2014/main" id="{800AE861-859F-4250-90C5-254BACD04F99}"/>
            </a:ext>
          </a:extLst>
        </xdr:cNvPr>
        <xdr:cNvSpPr>
          <a:spLocks noChangeAspect="1" noChangeArrowheads="1"/>
        </xdr:cNvSpPr>
      </xdr:nvSpPr>
      <xdr:spPr bwMode="auto">
        <a:xfrm>
          <a:off x="0" y="61980536"/>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342</xdr:row>
      <xdr:rowOff>0</xdr:rowOff>
    </xdr:from>
    <xdr:ext cx="190500" cy="123825"/>
    <xdr:sp macro="" textlink="">
      <xdr:nvSpPr>
        <xdr:cNvPr id="616" name="AutoShape 199" descr="Bandeira de Serra da Raíz.jpg">
          <a:hlinkClick xmlns:r="http://schemas.openxmlformats.org/officeDocument/2006/relationships" r:id="rId244"/>
          <a:extLst>
            <a:ext uri="{FF2B5EF4-FFF2-40B4-BE49-F238E27FC236}">
              <a16:creationId xmlns:a16="http://schemas.microsoft.com/office/drawing/2014/main" id="{0E341580-795B-4238-86C9-501D78A07F61}"/>
            </a:ext>
          </a:extLst>
        </xdr:cNvPr>
        <xdr:cNvSpPr>
          <a:spLocks noChangeAspect="1" noChangeArrowheads="1"/>
        </xdr:cNvSpPr>
      </xdr:nvSpPr>
      <xdr:spPr bwMode="auto">
        <a:xfrm>
          <a:off x="0" y="6644367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376</xdr:row>
      <xdr:rowOff>0</xdr:rowOff>
    </xdr:from>
    <xdr:ext cx="190500" cy="114300"/>
    <xdr:sp macro="" textlink="">
      <xdr:nvSpPr>
        <xdr:cNvPr id="617" name="AutoShape 200" descr="Bandeira São Domingos.png">
          <a:hlinkClick xmlns:r="http://schemas.openxmlformats.org/officeDocument/2006/relationships" r:id="rId245"/>
          <a:extLst>
            <a:ext uri="{FF2B5EF4-FFF2-40B4-BE49-F238E27FC236}">
              <a16:creationId xmlns:a16="http://schemas.microsoft.com/office/drawing/2014/main" id="{2B548665-9141-4236-94FA-EA9784D3962E}"/>
            </a:ext>
          </a:extLst>
        </xdr:cNvPr>
        <xdr:cNvSpPr>
          <a:spLocks noChangeAspect="1" noChangeArrowheads="1"/>
        </xdr:cNvSpPr>
      </xdr:nvSpPr>
      <xdr:spPr bwMode="auto">
        <a:xfrm>
          <a:off x="0" y="73179214"/>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341</xdr:row>
      <xdr:rowOff>0</xdr:rowOff>
    </xdr:from>
    <xdr:ext cx="190500" cy="123825"/>
    <xdr:sp macro="" textlink="">
      <xdr:nvSpPr>
        <xdr:cNvPr id="618" name="AutoShape 201" descr="Bandeira de Tenório.jpg">
          <a:hlinkClick xmlns:r="http://schemas.openxmlformats.org/officeDocument/2006/relationships" r:id="rId246"/>
          <a:extLst>
            <a:ext uri="{FF2B5EF4-FFF2-40B4-BE49-F238E27FC236}">
              <a16:creationId xmlns:a16="http://schemas.microsoft.com/office/drawing/2014/main" id="{1CFBAFAA-C304-45AD-B212-59407E99F71B}"/>
            </a:ext>
          </a:extLst>
        </xdr:cNvPr>
        <xdr:cNvSpPr>
          <a:spLocks noChangeAspect="1" noChangeArrowheads="1"/>
        </xdr:cNvSpPr>
      </xdr:nvSpPr>
      <xdr:spPr bwMode="auto">
        <a:xfrm>
          <a:off x="0" y="66239571"/>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351</xdr:row>
      <xdr:rowOff>0</xdr:rowOff>
    </xdr:from>
    <xdr:ext cx="190500" cy="123825"/>
    <xdr:sp macro="" textlink="">
      <xdr:nvSpPr>
        <xdr:cNvPr id="619" name="AutoShape 202" descr="Flag of None.svg">
          <a:hlinkClick xmlns:r="http://schemas.openxmlformats.org/officeDocument/2006/relationships" r:id="rId27"/>
          <a:extLst>
            <a:ext uri="{FF2B5EF4-FFF2-40B4-BE49-F238E27FC236}">
              <a16:creationId xmlns:a16="http://schemas.microsoft.com/office/drawing/2014/main" id="{146BEC96-486D-45D7-AB76-F7D034C5B0FD}"/>
            </a:ext>
          </a:extLst>
        </xdr:cNvPr>
        <xdr:cNvSpPr>
          <a:spLocks noChangeAspect="1" noChangeArrowheads="1"/>
        </xdr:cNvSpPr>
      </xdr:nvSpPr>
      <xdr:spPr bwMode="auto">
        <a:xfrm>
          <a:off x="0" y="68253429"/>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404</xdr:row>
      <xdr:rowOff>0</xdr:rowOff>
    </xdr:from>
    <xdr:ext cx="190500" cy="123825"/>
    <xdr:sp macro="" textlink="">
      <xdr:nvSpPr>
        <xdr:cNvPr id="620" name="AutoShape 203" descr="Bandeira frei martinho.jpg">
          <a:hlinkClick xmlns:r="http://schemas.openxmlformats.org/officeDocument/2006/relationships" r:id="rId247"/>
          <a:extLst>
            <a:ext uri="{FF2B5EF4-FFF2-40B4-BE49-F238E27FC236}">
              <a16:creationId xmlns:a16="http://schemas.microsoft.com/office/drawing/2014/main" id="{205F1799-7425-4BCB-B5C4-76DD2514606E}"/>
            </a:ext>
          </a:extLst>
        </xdr:cNvPr>
        <xdr:cNvSpPr>
          <a:spLocks noChangeAspect="1" noChangeArrowheads="1"/>
        </xdr:cNvSpPr>
      </xdr:nvSpPr>
      <xdr:spPr bwMode="auto">
        <a:xfrm>
          <a:off x="0" y="78513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315</xdr:row>
      <xdr:rowOff>0</xdr:rowOff>
    </xdr:from>
    <xdr:ext cx="190500" cy="104775"/>
    <xdr:sp macro="" textlink="">
      <xdr:nvSpPr>
        <xdr:cNvPr id="621" name="AutoShape 204" descr="Bandeira Mato Grosso - Paraíba.png">
          <a:hlinkClick xmlns:r="http://schemas.openxmlformats.org/officeDocument/2006/relationships" r:id="rId248"/>
          <a:extLst>
            <a:ext uri="{FF2B5EF4-FFF2-40B4-BE49-F238E27FC236}">
              <a16:creationId xmlns:a16="http://schemas.microsoft.com/office/drawing/2014/main" id="{D1A5D4F9-9BF4-49CD-A16E-F6F880D52258}"/>
            </a:ext>
          </a:extLst>
        </xdr:cNvPr>
        <xdr:cNvSpPr>
          <a:spLocks noChangeAspect="1" noChangeArrowheads="1"/>
        </xdr:cNvSpPr>
      </xdr:nvSpPr>
      <xdr:spPr bwMode="auto">
        <a:xfrm>
          <a:off x="0" y="60960000"/>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344</xdr:row>
      <xdr:rowOff>0</xdr:rowOff>
    </xdr:from>
    <xdr:ext cx="190500" cy="171450"/>
    <xdr:sp macro="" textlink="">
      <xdr:nvSpPr>
        <xdr:cNvPr id="622" name="AutoShape 205" descr="Brasão Serra Grande.png">
          <a:hlinkClick xmlns:r="http://schemas.openxmlformats.org/officeDocument/2006/relationships" r:id="rId249"/>
          <a:extLst>
            <a:ext uri="{FF2B5EF4-FFF2-40B4-BE49-F238E27FC236}">
              <a16:creationId xmlns:a16="http://schemas.microsoft.com/office/drawing/2014/main" id="{F1ECEB90-6198-4CCF-8C7D-69A45499E707}"/>
            </a:ext>
          </a:extLst>
        </xdr:cNvPr>
        <xdr:cNvSpPr>
          <a:spLocks noChangeAspect="1" noChangeArrowheads="1"/>
        </xdr:cNvSpPr>
      </xdr:nvSpPr>
      <xdr:spPr bwMode="auto">
        <a:xfrm>
          <a:off x="0" y="66851893"/>
          <a:ext cx="190500" cy="1714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292</xdr:row>
      <xdr:rowOff>0</xdr:rowOff>
    </xdr:from>
    <xdr:ext cx="190500" cy="104775"/>
    <xdr:sp macro="" textlink="">
      <xdr:nvSpPr>
        <xdr:cNvPr id="623" name="AutoShape 206" descr="Bandeira de Varzea PB.jpg">
          <a:hlinkClick xmlns:r="http://schemas.openxmlformats.org/officeDocument/2006/relationships" r:id="rId250"/>
          <a:extLst>
            <a:ext uri="{FF2B5EF4-FFF2-40B4-BE49-F238E27FC236}">
              <a16:creationId xmlns:a16="http://schemas.microsoft.com/office/drawing/2014/main" id="{08EF7F3D-0D41-4F9C-A947-E1C8A1981A74}"/>
            </a:ext>
          </a:extLst>
        </xdr:cNvPr>
        <xdr:cNvSpPr>
          <a:spLocks noChangeAspect="1" noChangeArrowheads="1"/>
        </xdr:cNvSpPr>
      </xdr:nvSpPr>
      <xdr:spPr bwMode="auto">
        <a:xfrm>
          <a:off x="0" y="56279143"/>
          <a:ext cx="190500" cy="1047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494</xdr:row>
      <xdr:rowOff>0</xdr:rowOff>
    </xdr:from>
    <xdr:ext cx="190500" cy="123825"/>
    <xdr:sp macro="" textlink="">
      <xdr:nvSpPr>
        <xdr:cNvPr id="624" name="AutoShape 207" descr="Bandeira Lastro (PB).jpg">
          <a:hlinkClick xmlns:r="http://schemas.openxmlformats.org/officeDocument/2006/relationships" r:id="rId251"/>
          <a:extLst>
            <a:ext uri="{FF2B5EF4-FFF2-40B4-BE49-F238E27FC236}">
              <a16:creationId xmlns:a16="http://schemas.microsoft.com/office/drawing/2014/main" id="{9ECE494E-6ED8-49A8-A29D-8B1FED4DABF9}"/>
            </a:ext>
          </a:extLst>
        </xdr:cNvPr>
        <xdr:cNvSpPr>
          <a:spLocks noChangeAspect="1" noChangeArrowheads="1"/>
        </xdr:cNvSpPr>
      </xdr:nvSpPr>
      <xdr:spPr bwMode="auto">
        <a:xfrm>
          <a:off x="0" y="9565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466</xdr:row>
      <xdr:rowOff>0</xdr:rowOff>
    </xdr:from>
    <xdr:ext cx="190500" cy="123825"/>
    <xdr:sp macro="" textlink="">
      <xdr:nvSpPr>
        <xdr:cNvPr id="625" name="AutoShape 208" descr="Bandeira carrapateira.svg">
          <a:hlinkClick xmlns:r="http://schemas.openxmlformats.org/officeDocument/2006/relationships" r:id="rId252"/>
          <a:extLst>
            <a:ext uri="{FF2B5EF4-FFF2-40B4-BE49-F238E27FC236}">
              <a16:creationId xmlns:a16="http://schemas.microsoft.com/office/drawing/2014/main" id="{39743863-F2F8-49B8-8529-898BCFE9795E}"/>
            </a:ext>
          </a:extLst>
        </xdr:cNvPr>
        <xdr:cNvSpPr>
          <a:spLocks noChangeAspect="1" noChangeArrowheads="1"/>
        </xdr:cNvSpPr>
      </xdr:nvSpPr>
      <xdr:spPr bwMode="auto">
        <a:xfrm>
          <a:off x="0" y="90324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470</xdr:row>
      <xdr:rowOff>0</xdr:rowOff>
    </xdr:from>
    <xdr:ext cx="190500" cy="123825"/>
    <xdr:sp macro="" textlink="">
      <xdr:nvSpPr>
        <xdr:cNvPr id="626" name="AutoShape 209" descr="Bandeira Joca Claudino.jpg">
          <a:hlinkClick xmlns:r="http://schemas.openxmlformats.org/officeDocument/2006/relationships" r:id="rId253"/>
          <a:extLst>
            <a:ext uri="{FF2B5EF4-FFF2-40B4-BE49-F238E27FC236}">
              <a16:creationId xmlns:a16="http://schemas.microsoft.com/office/drawing/2014/main" id="{E4F6FBD3-A04A-4610-BF30-462CBDD1CAC1}"/>
            </a:ext>
          </a:extLst>
        </xdr:cNvPr>
        <xdr:cNvSpPr>
          <a:spLocks noChangeAspect="1" noChangeArrowheads="1"/>
        </xdr:cNvSpPr>
      </xdr:nvSpPr>
      <xdr:spPr bwMode="auto">
        <a:xfrm>
          <a:off x="0" y="9108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374</xdr:row>
      <xdr:rowOff>0</xdr:rowOff>
    </xdr:from>
    <xdr:ext cx="190500" cy="123825"/>
    <xdr:sp macro="" textlink="">
      <xdr:nvSpPr>
        <xdr:cNvPr id="627" name="AutoShape 210" descr="Flag of None.svg">
          <a:hlinkClick xmlns:r="http://schemas.openxmlformats.org/officeDocument/2006/relationships" r:id="rId27"/>
          <a:extLst>
            <a:ext uri="{FF2B5EF4-FFF2-40B4-BE49-F238E27FC236}">
              <a16:creationId xmlns:a16="http://schemas.microsoft.com/office/drawing/2014/main" id="{C24BEA11-FE08-4FBB-A4BF-651977C175CE}"/>
            </a:ext>
          </a:extLst>
        </xdr:cNvPr>
        <xdr:cNvSpPr>
          <a:spLocks noChangeAspect="1" noChangeArrowheads="1"/>
        </xdr:cNvSpPr>
      </xdr:nvSpPr>
      <xdr:spPr bwMode="auto">
        <a:xfrm>
          <a:off x="0" y="72798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296</xdr:row>
      <xdr:rowOff>0</xdr:rowOff>
    </xdr:from>
    <xdr:ext cx="190500" cy="114300"/>
    <xdr:sp macro="" textlink="">
      <xdr:nvSpPr>
        <xdr:cNvPr id="628" name="AutoShape 211" descr="Bandeira algodao de jandaira.jpg">
          <a:hlinkClick xmlns:r="http://schemas.openxmlformats.org/officeDocument/2006/relationships" r:id="rId254"/>
          <a:extLst>
            <a:ext uri="{FF2B5EF4-FFF2-40B4-BE49-F238E27FC236}">
              <a16:creationId xmlns:a16="http://schemas.microsoft.com/office/drawing/2014/main" id="{9176AFE4-4A97-4668-A584-E41D03CF278F}"/>
            </a:ext>
          </a:extLst>
        </xdr:cNvPr>
        <xdr:cNvSpPr>
          <a:spLocks noChangeAspect="1" noChangeArrowheads="1"/>
        </xdr:cNvSpPr>
      </xdr:nvSpPr>
      <xdr:spPr bwMode="auto">
        <a:xfrm>
          <a:off x="0" y="57095571"/>
          <a:ext cx="190500" cy="1143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364</xdr:row>
      <xdr:rowOff>0</xdr:rowOff>
    </xdr:from>
    <xdr:ext cx="190500" cy="133350"/>
    <xdr:sp macro="" textlink="">
      <xdr:nvSpPr>
        <xdr:cNvPr id="629" name="AutoShape 212" descr="Bandeira bom jesus.png">
          <a:hlinkClick xmlns:r="http://schemas.openxmlformats.org/officeDocument/2006/relationships" r:id="rId255"/>
          <a:extLst>
            <a:ext uri="{FF2B5EF4-FFF2-40B4-BE49-F238E27FC236}">
              <a16:creationId xmlns:a16="http://schemas.microsoft.com/office/drawing/2014/main" id="{04D849FF-9A47-4D3F-B87B-003C80F4D68A}"/>
            </a:ext>
          </a:extLst>
        </xdr:cNvPr>
        <xdr:cNvSpPr>
          <a:spLocks noChangeAspect="1" noChangeArrowheads="1"/>
        </xdr:cNvSpPr>
      </xdr:nvSpPr>
      <xdr:spPr bwMode="auto">
        <a:xfrm>
          <a:off x="0" y="70893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443</xdr:row>
      <xdr:rowOff>0</xdr:rowOff>
    </xdr:from>
    <xdr:ext cx="190500" cy="200025"/>
    <xdr:sp macro="" textlink="">
      <xdr:nvSpPr>
        <xdr:cNvPr id="630" name="AutoShape 213" descr="Curral Velho.png">
          <a:hlinkClick xmlns:r="http://schemas.openxmlformats.org/officeDocument/2006/relationships" r:id="rId256"/>
          <a:extLst>
            <a:ext uri="{FF2B5EF4-FFF2-40B4-BE49-F238E27FC236}">
              <a16:creationId xmlns:a16="http://schemas.microsoft.com/office/drawing/2014/main" id="{55259322-3677-4FC5-A75B-FD6F5720C949}"/>
            </a:ext>
          </a:extLst>
        </xdr:cNvPr>
        <xdr:cNvSpPr>
          <a:spLocks noChangeAspect="1" noChangeArrowheads="1"/>
        </xdr:cNvSpPr>
      </xdr:nvSpPr>
      <xdr:spPr bwMode="auto">
        <a:xfrm>
          <a:off x="0" y="85942714"/>
          <a:ext cx="190500" cy="2000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327</xdr:row>
      <xdr:rowOff>9525</xdr:rowOff>
    </xdr:from>
    <xdr:ext cx="190500" cy="123825"/>
    <xdr:sp macro="" textlink="">
      <xdr:nvSpPr>
        <xdr:cNvPr id="631" name="AutoShape 214" descr="Bandeira Santo André (PB).jpg">
          <a:hlinkClick xmlns:r="http://schemas.openxmlformats.org/officeDocument/2006/relationships" r:id="rId257"/>
          <a:extLst>
            <a:ext uri="{FF2B5EF4-FFF2-40B4-BE49-F238E27FC236}">
              <a16:creationId xmlns:a16="http://schemas.microsoft.com/office/drawing/2014/main" id="{E22C446E-AD96-4CC3-892C-8A449D53C923}"/>
            </a:ext>
          </a:extLst>
        </xdr:cNvPr>
        <xdr:cNvSpPr>
          <a:spLocks noChangeAspect="1" noChangeArrowheads="1"/>
        </xdr:cNvSpPr>
      </xdr:nvSpPr>
      <xdr:spPr bwMode="auto">
        <a:xfrm>
          <a:off x="0" y="6340520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523</xdr:row>
      <xdr:rowOff>0</xdr:rowOff>
    </xdr:from>
    <xdr:ext cx="190500" cy="133350"/>
    <xdr:sp macro="" textlink="">
      <xdr:nvSpPr>
        <xdr:cNvPr id="632" name="AutoShape 215" descr="Bandeira Passagem (PB).jpg">
          <a:hlinkClick xmlns:r="http://schemas.openxmlformats.org/officeDocument/2006/relationships" r:id="rId258"/>
          <a:extLst>
            <a:ext uri="{FF2B5EF4-FFF2-40B4-BE49-F238E27FC236}">
              <a16:creationId xmlns:a16="http://schemas.microsoft.com/office/drawing/2014/main" id="{B66391AF-6DA5-4CE3-9219-58E87C6DA34C}"/>
            </a:ext>
          </a:extLst>
        </xdr:cNvPr>
        <xdr:cNvSpPr>
          <a:spLocks noChangeAspect="1" noChangeArrowheads="1"/>
        </xdr:cNvSpPr>
      </xdr:nvSpPr>
      <xdr:spPr bwMode="auto">
        <a:xfrm>
          <a:off x="0" y="101182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323</xdr:row>
      <xdr:rowOff>0</xdr:rowOff>
    </xdr:from>
    <xdr:ext cx="190500" cy="133350"/>
    <xdr:sp macro="" textlink="">
      <xdr:nvSpPr>
        <xdr:cNvPr id="633" name="AutoShape 216" descr="Bandeira Zabelê (PB).jpg">
          <a:hlinkClick xmlns:r="http://schemas.openxmlformats.org/officeDocument/2006/relationships" r:id="rId259"/>
          <a:extLst>
            <a:ext uri="{FF2B5EF4-FFF2-40B4-BE49-F238E27FC236}">
              <a16:creationId xmlns:a16="http://schemas.microsoft.com/office/drawing/2014/main" id="{60C4DED6-B8D5-4DA8-BFA2-B2C3447BCC3E}"/>
            </a:ext>
          </a:extLst>
        </xdr:cNvPr>
        <xdr:cNvSpPr>
          <a:spLocks noChangeAspect="1" noChangeArrowheads="1"/>
        </xdr:cNvSpPr>
      </xdr:nvSpPr>
      <xdr:spPr bwMode="auto">
        <a:xfrm>
          <a:off x="0" y="6259285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332</xdr:row>
      <xdr:rowOff>0</xdr:rowOff>
    </xdr:from>
    <xdr:ext cx="190500" cy="123825"/>
    <xdr:sp macro="" textlink="">
      <xdr:nvSpPr>
        <xdr:cNvPr id="634" name="AutoShape 217" descr="Bandeira Amparo (PB).jpg">
          <a:hlinkClick xmlns:r="http://schemas.openxmlformats.org/officeDocument/2006/relationships" r:id="rId260"/>
          <a:extLst>
            <a:ext uri="{FF2B5EF4-FFF2-40B4-BE49-F238E27FC236}">
              <a16:creationId xmlns:a16="http://schemas.microsoft.com/office/drawing/2014/main" id="{15B9E41C-A69B-491B-A33E-4446659C7FAD}"/>
            </a:ext>
          </a:extLst>
        </xdr:cNvPr>
        <xdr:cNvSpPr>
          <a:spLocks noChangeAspect="1" noChangeArrowheads="1"/>
        </xdr:cNvSpPr>
      </xdr:nvSpPr>
      <xdr:spPr bwMode="auto">
        <a:xfrm>
          <a:off x="0" y="64416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416</xdr:row>
      <xdr:rowOff>0</xdr:rowOff>
    </xdr:from>
    <xdr:ext cx="190500" cy="123825"/>
    <xdr:sp macro="" textlink="">
      <xdr:nvSpPr>
        <xdr:cNvPr id="635" name="AutoShape 218" descr="Bandeira Areia de Baraúnas (PB).jpg">
          <a:hlinkClick xmlns:r="http://schemas.openxmlformats.org/officeDocument/2006/relationships" r:id="rId261"/>
          <a:extLst>
            <a:ext uri="{FF2B5EF4-FFF2-40B4-BE49-F238E27FC236}">
              <a16:creationId xmlns:a16="http://schemas.microsoft.com/office/drawing/2014/main" id="{3D654278-6B99-4B53-B950-F9C75B019958}"/>
            </a:ext>
          </a:extLst>
        </xdr:cNvPr>
        <xdr:cNvSpPr>
          <a:spLocks noChangeAspect="1" noChangeArrowheads="1"/>
        </xdr:cNvSpPr>
      </xdr:nvSpPr>
      <xdr:spPr bwMode="auto">
        <a:xfrm>
          <a:off x="0" y="807992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385</xdr:row>
      <xdr:rowOff>0</xdr:rowOff>
    </xdr:from>
    <xdr:ext cx="190500" cy="133350"/>
    <xdr:sp macro="" textlink="">
      <xdr:nvSpPr>
        <xdr:cNvPr id="636" name="AutoShape 219" descr="Bandeira municip quixaba.png">
          <a:hlinkClick xmlns:r="http://schemas.openxmlformats.org/officeDocument/2006/relationships" r:id="rId262"/>
          <a:extLst>
            <a:ext uri="{FF2B5EF4-FFF2-40B4-BE49-F238E27FC236}">
              <a16:creationId xmlns:a16="http://schemas.microsoft.com/office/drawing/2014/main" id="{D2CA862A-A48C-49C5-91DC-D998AC4B54B8}"/>
            </a:ext>
          </a:extLst>
        </xdr:cNvPr>
        <xdr:cNvSpPr>
          <a:spLocks noChangeAspect="1" noChangeArrowheads="1"/>
        </xdr:cNvSpPr>
      </xdr:nvSpPr>
      <xdr:spPr bwMode="auto">
        <a:xfrm>
          <a:off x="0" y="748937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366</xdr:row>
      <xdr:rowOff>0</xdr:rowOff>
    </xdr:from>
    <xdr:ext cx="190500" cy="133350"/>
    <xdr:sp macro="" textlink="">
      <xdr:nvSpPr>
        <xdr:cNvPr id="637" name="AutoShape 220" descr="Bandeira de Riacho de santo Antônio.png">
          <a:hlinkClick xmlns:r="http://schemas.openxmlformats.org/officeDocument/2006/relationships" r:id="rId263"/>
          <a:extLst>
            <a:ext uri="{FF2B5EF4-FFF2-40B4-BE49-F238E27FC236}">
              <a16:creationId xmlns:a16="http://schemas.microsoft.com/office/drawing/2014/main" id="{7B747D0C-4D03-455D-962C-BBF60C5DBC05}"/>
            </a:ext>
          </a:extLst>
        </xdr:cNvPr>
        <xdr:cNvSpPr>
          <a:spLocks noChangeAspect="1" noChangeArrowheads="1"/>
        </xdr:cNvSpPr>
      </xdr:nvSpPr>
      <xdr:spPr bwMode="auto">
        <a:xfrm>
          <a:off x="0" y="71274214"/>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348</xdr:row>
      <xdr:rowOff>0</xdr:rowOff>
    </xdr:from>
    <xdr:ext cx="190500" cy="123825"/>
    <xdr:sp macro="" textlink="">
      <xdr:nvSpPr>
        <xdr:cNvPr id="638" name="AutoShape 221" descr="Flag of None.svg">
          <a:hlinkClick xmlns:r="http://schemas.openxmlformats.org/officeDocument/2006/relationships" r:id="rId27"/>
          <a:extLst>
            <a:ext uri="{FF2B5EF4-FFF2-40B4-BE49-F238E27FC236}">
              <a16:creationId xmlns:a16="http://schemas.microsoft.com/office/drawing/2014/main" id="{E8B2949D-C578-472D-8E6B-715DCD01C1C3}"/>
            </a:ext>
          </a:extLst>
        </xdr:cNvPr>
        <xdr:cNvSpPr>
          <a:spLocks noChangeAspect="1" noChangeArrowheads="1"/>
        </xdr:cNvSpPr>
      </xdr:nvSpPr>
      <xdr:spPr bwMode="auto">
        <a:xfrm>
          <a:off x="0" y="67654714"/>
          <a:ext cx="190500" cy="1238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487</xdr:row>
      <xdr:rowOff>0</xdr:rowOff>
    </xdr:from>
    <xdr:ext cx="190500" cy="142875"/>
    <xdr:sp macro="" textlink="">
      <xdr:nvSpPr>
        <xdr:cNvPr id="639" name="AutoShape 222" descr="Bandeira-São-José-BC.png">
          <a:hlinkClick xmlns:r="http://schemas.openxmlformats.org/officeDocument/2006/relationships" r:id="rId264"/>
          <a:extLst>
            <a:ext uri="{FF2B5EF4-FFF2-40B4-BE49-F238E27FC236}">
              <a16:creationId xmlns:a16="http://schemas.microsoft.com/office/drawing/2014/main" id="{AA7A9D3F-C09E-42D4-9C7F-60F1D282CEA2}"/>
            </a:ext>
          </a:extLst>
        </xdr:cNvPr>
        <xdr:cNvSpPr>
          <a:spLocks noChangeAspect="1" noChangeArrowheads="1"/>
        </xdr:cNvSpPr>
      </xdr:nvSpPr>
      <xdr:spPr bwMode="auto">
        <a:xfrm>
          <a:off x="0" y="94324714"/>
          <a:ext cx="190500" cy="142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355</xdr:row>
      <xdr:rowOff>0</xdr:rowOff>
    </xdr:from>
    <xdr:ext cx="190500" cy="133350"/>
    <xdr:sp macro="" textlink="">
      <xdr:nvSpPr>
        <xdr:cNvPr id="640" name="AutoShape 223" descr="Bandeira Parari-PB.jpg">
          <a:hlinkClick xmlns:r="http://schemas.openxmlformats.org/officeDocument/2006/relationships" r:id="rId265"/>
          <a:extLst>
            <a:ext uri="{FF2B5EF4-FFF2-40B4-BE49-F238E27FC236}">
              <a16:creationId xmlns:a16="http://schemas.microsoft.com/office/drawing/2014/main" id="{551EE77A-5A79-41B0-B2B3-65AA1172D2CE}"/>
            </a:ext>
          </a:extLst>
        </xdr:cNvPr>
        <xdr:cNvSpPr>
          <a:spLocks noChangeAspect="1" noChangeArrowheads="1"/>
        </xdr:cNvSpPr>
      </xdr:nvSpPr>
      <xdr:spPr bwMode="auto">
        <a:xfrm>
          <a:off x="0" y="69069857"/>
          <a:ext cx="190500" cy="1333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91108</xdr:colOff>
      <xdr:row>0</xdr:row>
      <xdr:rowOff>40523</xdr:rowOff>
    </xdr:from>
    <xdr:ext cx="1064316" cy="840264"/>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336" b="931"/>
        <a:stretch/>
      </xdr:blipFill>
      <xdr:spPr>
        <a:xfrm>
          <a:off x="700708" y="40523"/>
          <a:ext cx="1064316" cy="840264"/>
        </a:xfrm>
        <a:prstGeom prst="rect">
          <a:avLst/>
        </a:prstGeom>
      </xdr:spPr>
    </xdr:pic>
    <xdr:clientData/>
  </xdr:oneCellAnchor>
  <xdr:twoCellAnchor>
    <xdr:from>
      <xdr:col>11</xdr:col>
      <xdr:colOff>95250</xdr:colOff>
      <xdr:row>0</xdr:row>
      <xdr:rowOff>57150</xdr:rowOff>
    </xdr:from>
    <xdr:to>
      <xdr:col>11</xdr:col>
      <xdr:colOff>1028700</xdr:colOff>
      <xdr:row>2</xdr:row>
      <xdr:rowOff>19050</xdr:rowOff>
    </xdr:to>
    <xdr:sp macro="[0]!VOLTAR_MD_SOLAR" textlink="">
      <xdr:nvSpPr>
        <xdr:cNvPr id="3" name="Retângulo Arredondado 2">
          <a:extLst>
            <a:ext uri="{FF2B5EF4-FFF2-40B4-BE49-F238E27FC236}">
              <a16:creationId xmlns:a16="http://schemas.microsoft.com/office/drawing/2014/main" id="{00000000-0008-0000-0800-000003000000}"/>
            </a:ext>
          </a:extLst>
        </xdr:cNvPr>
        <xdr:cNvSpPr/>
      </xdr:nvSpPr>
      <xdr:spPr>
        <a:xfrm>
          <a:off x="6800850" y="57150"/>
          <a:ext cx="514350" cy="342900"/>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VOLTAR</a:t>
          </a:r>
        </a:p>
      </xdr:txBody>
    </xdr:sp>
    <xdr:clientData/>
  </xdr:twoCellAnchor>
  <xdr:twoCellAnchor>
    <xdr:from>
      <xdr:col>11</xdr:col>
      <xdr:colOff>104775</xdr:colOff>
      <xdr:row>33</xdr:row>
      <xdr:rowOff>0</xdr:rowOff>
    </xdr:from>
    <xdr:to>
      <xdr:col>14</xdr:col>
      <xdr:colOff>209550</xdr:colOff>
      <xdr:row>34</xdr:row>
      <xdr:rowOff>180975</xdr:rowOff>
    </xdr:to>
    <xdr:sp macro="[0]!Validar_UCs_Beneficiarias" textlink="">
      <xdr:nvSpPr>
        <xdr:cNvPr id="4" name="Pentágono 3">
          <a:extLst>
            <a:ext uri="{FF2B5EF4-FFF2-40B4-BE49-F238E27FC236}">
              <a16:creationId xmlns:a16="http://schemas.microsoft.com/office/drawing/2014/main" id="{00000000-0008-0000-0800-000004000000}"/>
            </a:ext>
          </a:extLst>
        </xdr:cNvPr>
        <xdr:cNvSpPr/>
      </xdr:nvSpPr>
      <xdr:spPr>
        <a:xfrm>
          <a:off x="6810375" y="6477000"/>
          <a:ext cx="1933575" cy="371475"/>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AVANÇAR</a:t>
          </a:r>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3</xdr:col>
      <xdr:colOff>1530765</xdr:colOff>
      <xdr:row>4</xdr:row>
      <xdr:rowOff>69460</xdr:rowOff>
    </xdr:from>
    <xdr:ext cx="14350010" cy="8069666"/>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l="1131" t="17356" r="16284" b="15857"/>
        <a:stretch/>
      </xdr:blipFill>
      <xdr:spPr>
        <a:xfrm>
          <a:off x="8492674" y="1264415"/>
          <a:ext cx="14350010" cy="8069666"/>
        </a:xfrm>
        <a:prstGeom prst="rect">
          <a:avLst/>
        </a:prstGeom>
      </xdr:spPr>
    </xdr:pic>
    <xdr:clientData/>
  </xdr:oneCellAnchor>
  <xdr:oneCellAnchor>
    <xdr:from>
      <xdr:col>3</xdr:col>
      <xdr:colOff>121229</xdr:colOff>
      <xdr:row>21</xdr:row>
      <xdr:rowOff>539583</xdr:rowOff>
    </xdr:from>
    <xdr:ext cx="3567543" cy="2854780"/>
    <xdr:pic>
      <xdr:nvPicPr>
        <xdr:cNvPr id="3" name="Imagem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2"/>
        <a:srcRect l="10787" t="9732" r="23683" b="12827"/>
        <a:stretch/>
      </xdr:blipFill>
      <xdr:spPr>
        <a:xfrm>
          <a:off x="7273638" y="8436674"/>
          <a:ext cx="3567543" cy="2854780"/>
        </a:xfrm>
        <a:prstGeom prst="rect">
          <a:avLst/>
        </a:prstGeom>
      </xdr:spPr>
    </xdr:pic>
    <xdr:clientData/>
  </xdr:oneCellAnchor>
  <xdr:twoCellAnchor>
    <xdr:from>
      <xdr:col>10</xdr:col>
      <xdr:colOff>150349</xdr:colOff>
      <xdr:row>44</xdr:row>
      <xdr:rowOff>186592</xdr:rowOff>
    </xdr:from>
    <xdr:to>
      <xdr:col>11</xdr:col>
      <xdr:colOff>1011590</xdr:colOff>
      <xdr:row>46</xdr:row>
      <xdr:rowOff>174737</xdr:rowOff>
    </xdr:to>
    <xdr:sp macro="[0]!Imprimir_Memorial" textlink="">
      <xdr:nvSpPr>
        <xdr:cNvPr id="4" name="Pentágono 3">
          <a:extLst>
            <a:ext uri="{FF2B5EF4-FFF2-40B4-BE49-F238E27FC236}">
              <a16:creationId xmlns:a16="http://schemas.microsoft.com/office/drawing/2014/main" id="{00000000-0008-0000-0A00-000004000000}"/>
            </a:ext>
          </a:extLst>
        </xdr:cNvPr>
        <xdr:cNvSpPr/>
      </xdr:nvSpPr>
      <xdr:spPr>
        <a:xfrm>
          <a:off x="12065258" y="16361774"/>
          <a:ext cx="1900332" cy="507690"/>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SALVAR E FINALIZAR</a:t>
          </a:r>
        </a:p>
      </xdr:txBody>
    </xdr:sp>
    <xdr:clientData/>
  </xdr:twoCellAnchor>
  <xdr:twoCellAnchor>
    <xdr:from>
      <xdr:col>8</xdr:col>
      <xdr:colOff>713100</xdr:colOff>
      <xdr:row>44</xdr:row>
      <xdr:rowOff>184556</xdr:rowOff>
    </xdr:from>
    <xdr:to>
      <xdr:col>9</xdr:col>
      <xdr:colOff>903599</xdr:colOff>
      <xdr:row>46</xdr:row>
      <xdr:rowOff>190499</xdr:rowOff>
    </xdr:to>
    <xdr:sp macro="[0]!Limpar_mini" textlink="">
      <xdr:nvSpPr>
        <xdr:cNvPr id="5" name="Retângulo Arredondado 4">
          <a:extLst>
            <a:ext uri="{FF2B5EF4-FFF2-40B4-BE49-F238E27FC236}">
              <a16:creationId xmlns:a16="http://schemas.microsoft.com/office/drawing/2014/main" id="{00000000-0008-0000-0A00-000005000000}"/>
            </a:ext>
          </a:extLst>
        </xdr:cNvPr>
        <xdr:cNvSpPr/>
      </xdr:nvSpPr>
      <xdr:spPr>
        <a:xfrm>
          <a:off x="10549827" y="16359738"/>
          <a:ext cx="1229590" cy="525488"/>
        </a:xfrm>
        <a:prstGeom prst="roundRect">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u="sng">
              <a:solidFill>
                <a:schemeClr val="bg1"/>
              </a:solidFill>
              <a:latin typeface="Arial" panose="020B0604020202020204" pitchFamily="34" charset="0"/>
              <a:cs typeface="Arial" panose="020B0604020202020204" pitchFamily="34" charset="0"/>
            </a:rPr>
            <a:t>INÍCIO</a:t>
          </a:r>
        </a:p>
      </xdr:txBody>
    </xdr:sp>
    <xdr:clientData/>
  </xdr:twoCellAnchor>
  <xdr:twoCellAnchor>
    <xdr:from>
      <xdr:col>6</xdr:col>
      <xdr:colOff>644419</xdr:colOff>
      <xdr:row>44</xdr:row>
      <xdr:rowOff>195763</xdr:rowOff>
    </xdr:from>
    <xdr:to>
      <xdr:col>8</xdr:col>
      <xdr:colOff>461134</xdr:colOff>
      <xdr:row>46</xdr:row>
      <xdr:rowOff>169499</xdr:rowOff>
    </xdr:to>
    <xdr:sp macro="[0]!VOLTAR_DU_PARA_MD" textlink="">
      <xdr:nvSpPr>
        <xdr:cNvPr id="6" name="Pentágono 5">
          <a:extLst>
            <a:ext uri="{FF2B5EF4-FFF2-40B4-BE49-F238E27FC236}">
              <a16:creationId xmlns:a16="http://schemas.microsoft.com/office/drawing/2014/main" id="{00000000-0008-0000-0A00-000006000000}"/>
            </a:ext>
          </a:extLst>
        </xdr:cNvPr>
        <xdr:cNvSpPr/>
      </xdr:nvSpPr>
      <xdr:spPr>
        <a:xfrm flipH="1">
          <a:off x="8247101" y="14691081"/>
          <a:ext cx="2050760" cy="493282"/>
        </a:xfrm>
        <a:prstGeom prst="homePlate">
          <a:avLst/>
        </a:prstGeom>
        <a:solidFill>
          <a:schemeClr val="accent2"/>
        </a:solidFill>
        <a:ln>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a:effectLst>
          <a:outerShdw blurRad="50800" dist="38100" dir="5400000" algn="t" rotWithShape="0">
            <a:prstClr val="black">
              <a:alpha val="40000"/>
            </a:prstClr>
          </a:outerShdw>
        </a:effectLst>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u="sng">
              <a:latin typeface="Arial" panose="020B0604020202020204" pitchFamily="34" charset="0"/>
              <a:cs typeface="Arial" panose="020B0604020202020204" pitchFamily="34" charset="0"/>
            </a:rPr>
            <a:t>VOLTAR</a:t>
          </a:r>
        </a:p>
      </xdr:txBody>
    </xdr:sp>
    <xdr:clientData/>
  </xdr:twoCellAnchor>
</xdr:wsDr>
</file>

<file path=xl/queryTables/queryTable1.xml><?xml version="1.0" encoding="utf-8"?>
<queryTable xmlns="http://schemas.openxmlformats.org/spreadsheetml/2006/main" name="DadosExternos_1" backgroundRefresh="0" refreshOnLoad="1" connectionId="1" autoFormatId="16" applyNumberFormats="0" applyBorderFormats="0" applyFontFormats="0" applyPatternFormats="0" applyAlignmentFormats="0" applyWidthHeightFormats="0">
  <queryTableRefresh nextId="6">
    <queryTableFields count="5">
      <queryTableField id="1" name="Column1" tableColumnId="6"/>
      <queryTableField id="2" name="Column2" tableColumnId="2"/>
      <queryTableField id="3" name="Column3" tableColumnId="3"/>
      <queryTableField id="4" name="Column4" tableColumnId="4"/>
      <queryTableField id="5" name="Column5"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0__2" displayName="Table_0__2" ref="A1:E3" tableType="queryTable" totalsRowShown="0">
  <autoFilter ref="A1:E3"/>
  <tableColumns count="5">
    <tableColumn id="6" uniqueName="6" name="Column1" queryTableFieldId="1" dataDxfId="4"/>
    <tableColumn id="2" uniqueName="2" name="Column2" queryTableFieldId="2" dataDxfId="3"/>
    <tableColumn id="3" uniqueName="3" name="Column3" queryTableFieldId="3" dataDxfId="2"/>
    <tableColumn id="4" uniqueName="4" name="Column4" queryTableFieldId="4" dataDxfId="1"/>
    <tableColumn id="5" uniqueName="5" name="Column5" queryTableFieldId="5"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projetosparticulares.ems@energisa.com.br"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projetosparticulares.ems@energisa.com.br"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F7:R20"/>
  <sheetViews>
    <sheetView showGridLines="0" showRowColHeaders="0" tabSelected="1" workbookViewId="0">
      <selection activeCell="R23" sqref="R23"/>
    </sheetView>
  </sheetViews>
  <sheetFormatPr defaultRowHeight="15" x14ac:dyDescent="0.25"/>
  <cols>
    <col min="1" max="16384" width="9.140625" style="30"/>
  </cols>
  <sheetData>
    <row r="7" spans="6:18" ht="33.75" x14ac:dyDescent="0.5">
      <c r="J7" s="31" t="s">
        <v>0</v>
      </c>
      <c r="K7" s="31"/>
      <c r="L7" s="31"/>
      <c r="M7" s="31"/>
    </row>
    <row r="13" spans="6:18" ht="81.75" customHeight="1" x14ac:dyDescent="0.25">
      <c r="I13" s="513" t="s">
        <v>1</v>
      </c>
      <c r="J13" s="514"/>
      <c r="K13" s="514"/>
      <c r="L13" s="514"/>
      <c r="M13" s="514"/>
      <c r="N13" s="514"/>
      <c r="O13" s="514"/>
      <c r="P13" s="514"/>
      <c r="Q13" s="515"/>
    </row>
    <row r="14" spans="6:18" ht="23.25" customHeight="1" x14ac:dyDescent="0.25">
      <c r="G14" s="33"/>
      <c r="H14" s="33"/>
      <c r="I14" s="510" t="s">
        <v>2</v>
      </c>
      <c r="J14" s="511"/>
      <c r="K14" s="511"/>
      <c r="L14" s="511"/>
      <c r="M14" s="511"/>
      <c r="N14" s="511"/>
      <c r="O14" s="511"/>
      <c r="P14" s="511"/>
      <c r="Q14" s="512"/>
      <c r="R14" s="34"/>
    </row>
    <row r="15" spans="6:18" ht="15" customHeight="1" x14ac:dyDescent="0.25">
      <c r="F15" s="35"/>
      <c r="G15" s="36"/>
      <c r="H15" s="36"/>
      <c r="I15" s="36"/>
      <c r="J15" s="36"/>
      <c r="K15" s="36"/>
      <c r="L15" s="36"/>
      <c r="M15" s="36"/>
      <c r="N15" s="36"/>
      <c r="O15" s="36"/>
      <c r="P15" s="36"/>
      <c r="Q15" s="36"/>
      <c r="R15" s="37"/>
    </row>
    <row r="16" spans="6:18" ht="15" customHeight="1" x14ac:dyDescent="0.25">
      <c r="F16" s="35"/>
      <c r="G16" s="36"/>
      <c r="H16" s="36"/>
      <c r="I16" s="36"/>
      <c r="J16" s="36"/>
      <c r="K16" s="36"/>
      <c r="L16" s="36"/>
      <c r="M16" s="36"/>
      <c r="N16" s="36"/>
      <c r="O16" s="36"/>
      <c r="P16" s="36"/>
      <c r="Q16" s="36"/>
      <c r="R16" s="37"/>
    </row>
    <row r="17" spans="6:18" ht="15" customHeight="1" x14ac:dyDescent="0.25">
      <c r="F17" s="35"/>
      <c r="G17" s="36"/>
      <c r="H17" s="36"/>
      <c r="I17" s="36"/>
      <c r="J17" s="36"/>
      <c r="K17" s="36"/>
      <c r="L17" s="36"/>
      <c r="M17" s="36"/>
      <c r="N17" s="36"/>
      <c r="O17" s="36"/>
      <c r="P17" s="36"/>
      <c r="Q17" s="36"/>
      <c r="R17" s="37"/>
    </row>
    <row r="18" spans="6:18" ht="15" customHeight="1" x14ac:dyDescent="0.25">
      <c r="F18" s="38"/>
      <c r="G18" s="39"/>
      <c r="H18" s="39"/>
      <c r="I18" s="39"/>
      <c r="J18" s="39"/>
      <c r="K18" s="39"/>
      <c r="L18" s="39"/>
      <c r="M18" s="39"/>
      <c r="N18" s="39"/>
      <c r="O18" s="39"/>
      <c r="P18" s="39"/>
      <c r="Q18" s="39"/>
      <c r="R18" s="40"/>
    </row>
    <row r="20" spans="6:18" x14ac:dyDescent="0.25">
      <c r="I20" s="3"/>
      <c r="J20" s="3"/>
      <c r="K20" s="3"/>
      <c r="L20" s="3"/>
      <c r="M20" s="3"/>
      <c r="N20" s="3"/>
      <c r="O20" s="3"/>
    </row>
  </sheetData>
  <mergeCells count="2">
    <mergeCell ref="I14:Q14"/>
    <mergeCell ref="I13:Q13"/>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pageSetUpPr fitToPage="1"/>
  </sheetPr>
  <dimension ref="A1:M23"/>
  <sheetViews>
    <sheetView showGridLines="0" showRowColHeaders="0" zoomScaleNormal="100" workbookViewId="0"/>
  </sheetViews>
  <sheetFormatPr defaultColWidth="9.140625" defaultRowHeight="15" x14ac:dyDescent="0.25"/>
  <cols>
    <col min="1" max="1" width="9.140625" style="1"/>
    <col min="2" max="2" width="11.140625" style="1" customWidth="1"/>
    <col min="3" max="3" width="9.140625" style="1"/>
    <col min="4" max="4" width="9.140625" style="1" customWidth="1"/>
    <col min="5" max="10" width="9.140625" style="1"/>
    <col min="11" max="11" width="17.28515625" style="1" customWidth="1"/>
    <col min="12" max="12" width="9.140625" style="1"/>
    <col min="13" max="13" width="14.85546875" style="1" customWidth="1"/>
    <col min="14" max="18" width="9.140625" style="1"/>
    <col min="19" max="19" width="9.140625" style="1" customWidth="1"/>
    <col min="20" max="16384" width="9.140625" style="1"/>
  </cols>
  <sheetData>
    <row r="1" spans="1:13" x14ac:dyDescent="0.25">
      <c r="A1" s="2"/>
      <c r="B1" s="2"/>
      <c r="C1" s="2"/>
      <c r="D1" s="2"/>
      <c r="E1" s="2"/>
      <c r="F1" s="2"/>
      <c r="G1" s="2"/>
      <c r="H1" s="2"/>
      <c r="I1" s="2"/>
      <c r="J1" s="2"/>
      <c r="K1" s="2"/>
      <c r="L1" s="2"/>
      <c r="M1" s="2"/>
    </row>
    <row r="2" spans="1:13" x14ac:dyDescent="0.25">
      <c r="A2" s="2"/>
      <c r="B2" s="2"/>
      <c r="C2" s="2"/>
      <c r="D2" s="2"/>
      <c r="E2" s="2"/>
      <c r="F2" s="2"/>
      <c r="G2" s="2"/>
      <c r="H2" s="2"/>
      <c r="I2" s="2"/>
      <c r="J2" s="2"/>
      <c r="K2" s="2"/>
      <c r="L2" s="2"/>
      <c r="M2" s="2"/>
    </row>
    <row r="3" spans="1:13" x14ac:dyDescent="0.25">
      <c r="A3" s="2"/>
      <c r="B3" s="2"/>
      <c r="C3" s="2"/>
      <c r="D3" s="2"/>
      <c r="E3" s="2"/>
      <c r="F3" s="2"/>
      <c r="G3" s="2"/>
      <c r="H3" s="2"/>
      <c r="I3" s="2"/>
      <c r="J3" s="2"/>
      <c r="K3" s="2"/>
      <c r="L3" s="2"/>
      <c r="M3" s="2"/>
    </row>
    <row r="4" spans="1:13" ht="9.75" customHeight="1" x14ac:dyDescent="0.25">
      <c r="A4" s="2"/>
      <c r="B4" s="2"/>
      <c r="C4" s="2"/>
      <c r="D4" s="2"/>
      <c r="E4" s="2"/>
      <c r="F4" s="2"/>
      <c r="G4" s="2"/>
      <c r="H4" s="2"/>
      <c r="I4" s="2"/>
      <c r="J4" s="2"/>
      <c r="K4" s="2"/>
      <c r="L4" s="2"/>
      <c r="M4" s="2"/>
    </row>
    <row r="5" spans="1:13" ht="15" customHeight="1" x14ac:dyDescent="0.25">
      <c r="A5" s="2"/>
      <c r="B5" s="2"/>
      <c r="C5" s="2"/>
      <c r="D5" s="2"/>
      <c r="E5" s="2"/>
      <c r="F5" s="2"/>
      <c r="G5" s="517" t="s">
        <v>1</v>
      </c>
      <c r="H5" s="517"/>
      <c r="I5" s="517"/>
      <c r="J5" s="517"/>
      <c r="K5" s="517"/>
      <c r="L5" s="517"/>
      <c r="M5" s="2"/>
    </row>
    <row r="6" spans="1:13" ht="37.5" customHeight="1" x14ac:dyDescent="0.25">
      <c r="A6" s="2"/>
      <c r="B6" s="2"/>
      <c r="C6" s="2"/>
      <c r="D6" s="2"/>
      <c r="E6" s="2"/>
      <c r="F6" s="2"/>
      <c r="G6" s="517"/>
      <c r="H6" s="517"/>
      <c r="I6" s="517"/>
      <c r="J6" s="517"/>
      <c r="K6" s="517"/>
      <c r="L6" s="517"/>
      <c r="M6" s="2"/>
    </row>
    <row r="7" spans="1:13" ht="15.75" x14ac:dyDescent="0.25">
      <c r="A7" s="2"/>
      <c r="B7" s="2"/>
      <c r="C7" s="2"/>
      <c r="D7" s="2"/>
      <c r="E7" s="2"/>
      <c r="F7" s="2"/>
      <c r="G7" s="518" t="s">
        <v>2</v>
      </c>
      <c r="H7" s="518"/>
      <c r="I7" s="518"/>
      <c r="J7" s="518"/>
      <c r="K7" s="518"/>
      <c r="L7" s="518"/>
      <c r="M7" s="2"/>
    </row>
    <row r="8" spans="1:13" x14ac:dyDescent="0.25">
      <c r="A8" s="2"/>
      <c r="B8" s="2"/>
      <c r="C8" s="2"/>
      <c r="D8" s="2"/>
      <c r="E8" s="2"/>
      <c r="F8" s="2"/>
      <c r="G8" s="2"/>
      <c r="H8" s="2"/>
      <c r="I8" s="2"/>
      <c r="J8" s="2"/>
      <c r="K8" s="2"/>
      <c r="L8" s="2"/>
      <c r="M8" s="2"/>
    </row>
    <row r="9" spans="1:13" x14ac:dyDescent="0.25">
      <c r="A9" s="2"/>
      <c r="B9" s="2"/>
      <c r="C9" s="2"/>
      <c r="D9" s="2"/>
      <c r="E9" s="2"/>
      <c r="F9" s="2"/>
      <c r="G9" s="2"/>
      <c r="H9" s="2"/>
      <c r="I9" s="2"/>
      <c r="J9" s="2"/>
      <c r="K9" s="2"/>
      <c r="L9" s="2"/>
      <c r="M9" s="2"/>
    </row>
    <row r="10" spans="1:13" x14ac:dyDescent="0.25">
      <c r="A10" s="2"/>
      <c r="B10" s="2"/>
      <c r="C10" s="2"/>
      <c r="D10" s="2"/>
      <c r="E10" s="2"/>
      <c r="F10" s="2"/>
      <c r="G10" s="2"/>
      <c r="H10" s="2"/>
      <c r="I10" s="2"/>
      <c r="J10" s="2"/>
      <c r="K10" s="2"/>
      <c r="L10" s="2"/>
      <c r="M10" s="2"/>
    </row>
    <row r="11" spans="1:13" ht="24.75" x14ac:dyDescent="0.5">
      <c r="A11" s="2"/>
      <c r="B11" s="7" t="s">
        <v>3</v>
      </c>
      <c r="C11" s="2"/>
      <c r="D11" s="2"/>
      <c r="E11" s="2"/>
      <c r="F11" s="2"/>
      <c r="G11" s="2"/>
      <c r="H11" s="2"/>
      <c r="I11" s="2"/>
      <c r="J11" s="2"/>
      <c r="K11" s="2"/>
      <c r="L11" s="2"/>
      <c r="M11" s="2"/>
    </row>
    <row r="12" spans="1:13" ht="27" x14ac:dyDescent="0.5">
      <c r="A12" s="2"/>
      <c r="B12" s="6" t="s">
        <v>4</v>
      </c>
      <c r="C12" s="5"/>
      <c r="D12" s="5"/>
      <c r="E12" s="2"/>
      <c r="F12" s="2"/>
      <c r="G12" s="2"/>
      <c r="H12" s="2"/>
      <c r="I12" s="2"/>
      <c r="J12" s="2"/>
      <c r="K12" s="2"/>
      <c r="L12" s="2"/>
      <c r="M12" s="2"/>
    </row>
    <row r="13" spans="1:13" x14ac:dyDescent="0.25">
      <c r="A13" s="2"/>
      <c r="B13" s="2"/>
      <c r="C13" s="2"/>
      <c r="D13" s="2"/>
      <c r="E13" s="2"/>
      <c r="F13" s="2"/>
      <c r="G13" s="2"/>
      <c r="H13" s="2"/>
      <c r="I13" s="2"/>
      <c r="J13" s="2"/>
      <c r="K13" s="2"/>
      <c r="L13" s="2"/>
      <c r="M13" s="2"/>
    </row>
    <row r="14" spans="1:13" ht="33.75" customHeight="1" x14ac:dyDescent="0.25">
      <c r="A14" s="2"/>
      <c r="B14" s="516" t="s">
        <v>5</v>
      </c>
      <c r="C14" s="516"/>
      <c r="D14" s="516"/>
      <c r="E14" s="516"/>
      <c r="F14" s="516"/>
      <c r="G14" s="516"/>
      <c r="H14" s="516"/>
      <c r="I14" s="516"/>
      <c r="J14" s="516"/>
      <c r="K14" s="516"/>
      <c r="L14" s="2"/>
      <c r="M14" s="2"/>
    </row>
    <row r="15" spans="1:13" x14ac:dyDescent="0.25">
      <c r="A15" s="2"/>
      <c r="B15" s="2"/>
      <c r="C15" s="2"/>
      <c r="D15" s="2"/>
      <c r="E15" s="2"/>
      <c r="F15" s="2"/>
      <c r="G15" s="2"/>
      <c r="H15" s="2"/>
      <c r="I15" s="2"/>
      <c r="J15" s="2"/>
      <c r="K15" s="2"/>
      <c r="L15" s="2"/>
      <c r="M15" s="2"/>
    </row>
    <row r="16" spans="1:13" ht="15.75" customHeight="1" x14ac:dyDescent="0.25">
      <c r="A16" s="2"/>
      <c r="B16" s="516" t="s">
        <v>6</v>
      </c>
      <c r="C16" s="516"/>
      <c r="D16" s="516"/>
      <c r="E16" s="516"/>
      <c r="F16" s="516"/>
      <c r="G16" s="516"/>
      <c r="H16" s="516"/>
      <c r="I16" s="516"/>
      <c r="J16" s="516"/>
      <c r="K16" s="516"/>
      <c r="L16" s="2"/>
      <c r="M16" s="2"/>
    </row>
    <row r="17" spans="1:13" ht="37.5" customHeight="1" x14ac:dyDescent="0.25">
      <c r="A17" s="2"/>
      <c r="B17" s="516" t="s">
        <v>7</v>
      </c>
      <c r="C17" s="516"/>
      <c r="D17" s="516"/>
      <c r="E17" s="516"/>
      <c r="F17" s="516"/>
      <c r="G17" s="516"/>
      <c r="H17" s="516"/>
      <c r="I17" s="516"/>
      <c r="J17" s="516"/>
      <c r="K17" s="516"/>
      <c r="L17" s="2"/>
      <c r="M17" s="2"/>
    </row>
    <row r="18" spans="1:13" x14ac:dyDescent="0.25">
      <c r="A18" s="2"/>
      <c r="B18" s="2"/>
      <c r="C18" s="2"/>
      <c r="D18" s="2"/>
      <c r="E18" s="2"/>
      <c r="F18" s="2"/>
      <c r="G18" s="2"/>
      <c r="H18" s="2"/>
      <c r="I18" s="2"/>
      <c r="J18" s="2"/>
      <c r="K18" s="2"/>
      <c r="L18" s="2"/>
      <c r="M18" s="2"/>
    </row>
    <row r="19" spans="1:13" ht="27" customHeight="1" x14ac:dyDescent="0.5">
      <c r="A19" s="2"/>
      <c r="B19" s="517" t="s">
        <v>8</v>
      </c>
      <c r="C19" s="517"/>
      <c r="D19" s="517"/>
      <c r="E19" s="517"/>
      <c r="F19" s="4"/>
      <c r="G19" s="4"/>
      <c r="H19" s="4"/>
      <c r="I19" s="4"/>
      <c r="J19" s="4"/>
      <c r="K19" s="4"/>
      <c r="L19" s="2"/>
      <c r="M19" s="2"/>
    </row>
    <row r="20" spans="1:13" x14ac:dyDescent="0.25">
      <c r="A20" s="2"/>
      <c r="B20" s="2"/>
      <c r="C20" s="2"/>
      <c r="D20" s="2"/>
      <c r="E20" s="2"/>
      <c r="F20" s="2"/>
      <c r="G20" s="2"/>
      <c r="H20" s="2"/>
      <c r="I20" s="2"/>
      <c r="J20" s="2"/>
      <c r="K20" s="3"/>
      <c r="L20" s="3"/>
      <c r="M20" s="2"/>
    </row>
    <row r="21" spans="1:13" x14ac:dyDescent="0.25">
      <c r="A21" s="2"/>
      <c r="B21" s="2"/>
      <c r="C21" s="2"/>
      <c r="D21" s="2"/>
      <c r="E21" s="2"/>
      <c r="F21" s="2"/>
      <c r="G21" s="2"/>
      <c r="H21" s="2"/>
      <c r="I21" s="2"/>
      <c r="J21" s="2"/>
      <c r="K21" s="3"/>
      <c r="L21" s="3"/>
      <c r="M21" s="2"/>
    </row>
    <row r="22" spans="1:13" x14ac:dyDescent="0.25">
      <c r="A22" s="2"/>
      <c r="B22" s="2"/>
      <c r="C22" s="2"/>
      <c r="D22" s="2"/>
      <c r="E22" s="2"/>
      <c r="F22" s="2"/>
      <c r="G22" s="2"/>
      <c r="H22" s="2"/>
      <c r="I22" s="2"/>
      <c r="J22" s="2"/>
      <c r="K22" s="3"/>
      <c r="L22" s="3"/>
      <c r="M22" s="2"/>
    </row>
    <row r="23" spans="1:13" x14ac:dyDescent="0.25">
      <c r="A23" s="2"/>
      <c r="B23" s="2"/>
      <c r="C23" s="2"/>
      <c r="D23" s="2"/>
      <c r="E23" s="2"/>
      <c r="F23" s="2"/>
      <c r="G23" s="2"/>
      <c r="H23" s="2"/>
      <c r="I23" s="2"/>
      <c r="J23" s="2"/>
      <c r="K23" s="2"/>
      <c r="L23" s="2"/>
      <c r="M23" s="2"/>
    </row>
  </sheetData>
  <sheetProtection algorithmName="SHA-512" hashValue="jp/FdBwNoY9n1iWqXw84kOns+APus39zMIdZL+keky+WXfo38jzQEriacHZaHmQHbPPQzq3r9yPXqaLD7rreaQ==" saltValue="TdCGjfWNSUhmJxQba25www==" spinCount="100000" sheet="1" objects="1" scenarios="1"/>
  <mergeCells count="6">
    <mergeCell ref="B16:K16"/>
    <mergeCell ref="B17:K17"/>
    <mergeCell ref="B19:E19"/>
    <mergeCell ref="B14:K14"/>
    <mergeCell ref="G5:L6"/>
    <mergeCell ref="G7:L7"/>
  </mergeCells>
  <pageMargins left="0.511811024" right="0.511811024" top="0.78740157499999996" bottom="0.78740157499999996" header="0.31496062000000002" footer="0.31496062000000002"/>
  <pageSetup paperSize="9" scale="8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N23"/>
  <sheetViews>
    <sheetView showGridLines="0" showRowColHeaders="0" zoomScaleNormal="100" zoomScaleSheetLayoutView="100" workbookViewId="0"/>
  </sheetViews>
  <sheetFormatPr defaultColWidth="8" defaultRowHeight="18.75" customHeight="1" x14ac:dyDescent="0.25"/>
  <cols>
    <col min="1" max="2" width="8" style="1"/>
    <col min="3" max="3" width="9.28515625" style="1" customWidth="1"/>
    <col min="4" max="8" width="8" style="1"/>
    <col min="9" max="9" width="9.85546875" style="1" customWidth="1"/>
    <col min="10" max="10" width="8" style="1"/>
    <col min="11" max="11" width="26" style="1" customWidth="1"/>
    <col min="12" max="12" width="8" style="1"/>
    <col min="13" max="13" width="17.5703125" style="1" customWidth="1"/>
    <col min="14" max="16384" width="8" style="1"/>
  </cols>
  <sheetData>
    <row r="1" spans="1:13" ht="18.75" customHeight="1" x14ac:dyDescent="0.5">
      <c r="A1" s="15"/>
      <c r="B1" s="14"/>
      <c r="C1" s="9"/>
      <c r="D1" s="9"/>
      <c r="E1" s="9"/>
      <c r="F1" s="9"/>
      <c r="G1" s="9"/>
      <c r="H1" s="9"/>
      <c r="I1" s="9"/>
      <c r="J1" s="9"/>
      <c r="K1" s="9"/>
      <c r="L1" s="9"/>
      <c r="M1" s="2"/>
    </row>
    <row r="2" spans="1:13" ht="18.75" customHeight="1" x14ac:dyDescent="0.5">
      <c r="A2" s="2"/>
      <c r="B2" s="9"/>
      <c r="C2" s="9"/>
      <c r="D2" s="9"/>
      <c r="E2" s="9"/>
      <c r="F2" s="9"/>
      <c r="G2" s="9"/>
      <c r="H2" s="9"/>
      <c r="I2" s="9"/>
      <c r="J2" s="9"/>
      <c r="K2" s="9"/>
      <c r="L2" s="9"/>
      <c r="M2" s="2"/>
    </row>
    <row r="3" spans="1:13" ht="18.75" customHeight="1" x14ac:dyDescent="0.5">
      <c r="A3" s="2"/>
      <c r="B3" s="9"/>
      <c r="C3" s="9"/>
      <c r="D3" s="9"/>
      <c r="E3" s="9"/>
      <c r="F3" s="9"/>
      <c r="G3" s="9"/>
      <c r="H3" s="9"/>
      <c r="I3" s="9"/>
      <c r="J3" s="9"/>
      <c r="K3" s="9"/>
      <c r="L3" s="9"/>
      <c r="M3" s="2"/>
    </row>
    <row r="4" spans="1:13" ht="18.75" customHeight="1" x14ac:dyDescent="0.5">
      <c r="A4" s="2"/>
      <c r="B4" s="9"/>
      <c r="C4" s="9"/>
      <c r="D4" s="9"/>
      <c r="E4" s="9"/>
      <c r="F4" s="9"/>
      <c r="G4" s="9"/>
      <c r="H4" s="9"/>
      <c r="I4" s="9"/>
      <c r="J4" s="9"/>
      <c r="K4" s="9"/>
      <c r="L4" s="9"/>
      <c r="M4" s="2"/>
    </row>
    <row r="5" spans="1:13" ht="18.75" customHeight="1" x14ac:dyDescent="0.5">
      <c r="A5" s="2"/>
      <c r="B5" s="9"/>
      <c r="C5" s="9"/>
      <c r="D5" s="9"/>
      <c r="E5" s="9"/>
      <c r="F5" s="9"/>
      <c r="G5" s="9"/>
      <c r="H5" s="9"/>
      <c r="I5" s="9"/>
      <c r="J5" s="9"/>
      <c r="K5" s="9"/>
      <c r="L5" s="9"/>
      <c r="M5" s="2"/>
    </row>
    <row r="6" spans="1:13" ht="18.75" customHeight="1" x14ac:dyDescent="0.5">
      <c r="A6" s="2"/>
      <c r="B6" s="9"/>
      <c r="C6" s="9"/>
      <c r="D6" s="9"/>
      <c r="E6" s="9"/>
      <c r="F6" s="9"/>
      <c r="G6" s="9"/>
      <c r="H6" s="9"/>
      <c r="I6" s="9"/>
      <c r="J6" s="9"/>
      <c r="K6" s="9"/>
      <c r="L6" s="9"/>
      <c r="M6" s="2"/>
    </row>
    <row r="7" spans="1:13" ht="18.75" customHeight="1" x14ac:dyDescent="0.5">
      <c r="A7" s="2"/>
      <c r="B7" s="9"/>
      <c r="C7" s="9"/>
      <c r="D7" s="9"/>
      <c r="E7" s="9"/>
      <c r="F7" s="9"/>
      <c r="G7" s="9"/>
      <c r="H7" s="9"/>
      <c r="I7" s="9"/>
      <c r="J7" s="9"/>
      <c r="K7" s="9"/>
      <c r="L7" s="9"/>
      <c r="M7" s="2"/>
    </row>
    <row r="8" spans="1:13" ht="18.75" customHeight="1" x14ac:dyDescent="0.5">
      <c r="A8" s="2"/>
      <c r="B8" s="9"/>
      <c r="C8" s="9"/>
      <c r="D8" s="9"/>
      <c r="E8" s="9"/>
      <c r="F8" s="9"/>
      <c r="G8" s="9"/>
      <c r="H8" s="9"/>
      <c r="I8" s="9"/>
      <c r="J8" s="9"/>
      <c r="K8" s="9"/>
      <c r="L8" s="9"/>
      <c r="M8" s="2"/>
    </row>
    <row r="9" spans="1:13" ht="18.75" customHeight="1" x14ac:dyDescent="0.5">
      <c r="A9" s="2"/>
      <c r="B9" s="9"/>
      <c r="C9" s="519" t="s">
        <v>9</v>
      </c>
      <c r="D9" s="519"/>
      <c r="E9" s="519"/>
      <c r="F9" s="519"/>
      <c r="G9" s="519"/>
      <c r="H9" s="519"/>
      <c r="I9" s="519"/>
      <c r="J9" s="519"/>
      <c r="K9" s="519"/>
      <c r="L9" s="13"/>
      <c r="M9" s="2"/>
    </row>
    <row r="10" spans="1:13" ht="18.75" customHeight="1" x14ac:dyDescent="0.5">
      <c r="A10" s="2"/>
      <c r="B10" s="9"/>
      <c r="C10" s="2"/>
      <c r="D10" s="2"/>
      <c r="E10" s="2"/>
      <c r="F10" s="2"/>
      <c r="G10" s="2"/>
      <c r="H10" s="2"/>
      <c r="I10" s="2"/>
      <c r="J10" s="12"/>
      <c r="K10" s="12"/>
      <c r="L10" s="9"/>
      <c r="M10" s="2"/>
    </row>
    <row r="11" spans="1:13" ht="18.75" customHeight="1" x14ac:dyDescent="0.5">
      <c r="A11" s="2"/>
      <c r="B11" s="9"/>
      <c r="C11" s="520" t="s">
        <v>10</v>
      </c>
      <c r="D11" s="520"/>
      <c r="E11" s="520"/>
      <c r="F11" s="520"/>
      <c r="G11" s="520"/>
      <c r="H11" s="520"/>
      <c r="I11" s="11"/>
      <c r="J11" s="12"/>
      <c r="K11" s="12"/>
      <c r="L11" s="9"/>
      <c r="M11" s="2"/>
    </row>
    <row r="12" spans="1:13" ht="18.75" customHeight="1" x14ac:dyDescent="0.5">
      <c r="A12" s="2"/>
      <c r="B12" s="9"/>
      <c r="C12" s="520" t="s">
        <v>11</v>
      </c>
      <c r="D12" s="520"/>
      <c r="E12" s="520"/>
      <c r="F12" s="520"/>
      <c r="G12" s="520"/>
      <c r="H12" s="11"/>
      <c r="I12" s="11"/>
      <c r="J12" s="12"/>
      <c r="K12" s="12"/>
      <c r="L12" s="9"/>
      <c r="M12" s="2"/>
    </row>
    <row r="13" spans="1:13" ht="18.75" customHeight="1" x14ac:dyDescent="0.5">
      <c r="A13" s="2"/>
      <c r="B13" s="9"/>
      <c r="C13" s="520" t="s">
        <v>12</v>
      </c>
      <c r="D13" s="520"/>
      <c r="E13" s="11"/>
      <c r="F13" s="11"/>
      <c r="G13" s="11"/>
      <c r="H13" s="11"/>
      <c r="I13" s="11"/>
      <c r="J13" s="9"/>
      <c r="K13" s="9"/>
      <c r="L13" s="9"/>
      <c r="M13" s="2"/>
    </row>
    <row r="14" spans="1:13" ht="18.75" customHeight="1" x14ac:dyDescent="0.5">
      <c r="A14" s="2"/>
      <c r="B14" s="9"/>
      <c r="C14" s="9"/>
      <c r="D14" s="9"/>
      <c r="E14" s="9"/>
      <c r="F14" s="9"/>
      <c r="G14" s="9"/>
      <c r="H14" s="9"/>
      <c r="I14" s="9"/>
      <c r="J14" s="9"/>
      <c r="K14" s="9"/>
      <c r="L14" s="9"/>
      <c r="M14" s="2"/>
    </row>
    <row r="15" spans="1:13" ht="18.75" customHeight="1" x14ac:dyDescent="0.5">
      <c r="A15" s="2"/>
      <c r="B15" s="9"/>
      <c r="C15" s="9"/>
      <c r="D15" s="9"/>
      <c r="E15" s="9"/>
      <c r="F15" s="9"/>
      <c r="G15" s="9"/>
      <c r="H15" s="9"/>
      <c r="I15" s="9"/>
      <c r="J15" s="9"/>
      <c r="K15" s="10"/>
      <c r="L15" s="9"/>
      <c r="M15" s="2"/>
    </row>
    <row r="16" spans="1:13" ht="18.75" customHeight="1" x14ac:dyDescent="0.5">
      <c r="A16" s="2"/>
      <c r="B16" s="9"/>
      <c r="C16" s="9"/>
      <c r="D16" s="9"/>
      <c r="E16" s="9"/>
      <c r="F16" s="9"/>
      <c r="G16" s="9"/>
      <c r="H16" s="9"/>
      <c r="I16" s="9"/>
      <c r="J16" s="9"/>
      <c r="K16" s="9"/>
      <c r="L16" s="9"/>
      <c r="M16" s="2"/>
    </row>
    <row r="17" spans="1:14" ht="18.75" customHeight="1" x14ac:dyDescent="0.5">
      <c r="A17" s="2"/>
      <c r="B17" s="9"/>
      <c r="C17" s="9"/>
      <c r="D17" s="9"/>
      <c r="E17" s="9"/>
      <c r="F17" s="9"/>
      <c r="G17" s="9"/>
      <c r="H17" s="9"/>
      <c r="I17" s="9"/>
      <c r="J17" s="9"/>
      <c r="K17" s="9"/>
      <c r="L17" s="9"/>
      <c r="M17" s="2"/>
    </row>
    <row r="18" spans="1:14" ht="18.75" customHeight="1" x14ac:dyDescent="0.5">
      <c r="A18" s="2"/>
      <c r="B18" s="9"/>
      <c r="C18" s="9"/>
      <c r="D18" s="9"/>
      <c r="E18" s="9"/>
      <c r="F18" s="9"/>
      <c r="G18" s="9"/>
      <c r="H18" s="9"/>
      <c r="I18" s="9"/>
      <c r="J18" s="9"/>
      <c r="K18" s="9"/>
      <c r="L18" s="9"/>
      <c r="M18" s="2"/>
    </row>
    <row r="19" spans="1:14" ht="18.75" customHeight="1" x14ac:dyDescent="0.5">
      <c r="A19" s="2"/>
      <c r="B19" s="9"/>
      <c r="C19" s="9"/>
      <c r="D19" s="9"/>
      <c r="E19" s="9"/>
      <c r="F19" s="9"/>
      <c r="G19" s="9"/>
      <c r="H19" s="9"/>
      <c r="I19" s="9"/>
      <c r="J19" s="9"/>
      <c r="K19" s="9"/>
      <c r="L19" s="9"/>
      <c r="M19" s="2"/>
    </row>
    <row r="20" spans="1:14" ht="18.75" customHeight="1" x14ac:dyDescent="0.25">
      <c r="A20" s="2"/>
      <c r="B20" s="2"/>
      <c r="C20" s="2"/>
      <c r="D20" s="2"/>
      <c r="E20" s="2"/>
      <c r="F20" s="2"/>
      <c r="G20" s="2"/>
      <c r="H20" s="2"/>
      <c r="I20" s="2"/>
      <c r="J20" s="2"/>
      <c r="K20" s="2"/>
      <c r="L20" s="2"/>
      <c r="M20" s="2"/>
      <c r="N20" s="8"/>
    </row>
    <row r="21" spans="1:14" ht="18.75" customHeight="1" x14ac:dyDescent="0.25">
      <c r="A21" s="2"/>
      <c r="B21" s="2"/>
      <c r="C21" s="2"/>
      <c r="D21" s="2"/>
      <c r="E21" s="2"/>
      <c r="F21" s="2"/>
      <c r="G21" s="2"/>
      <c r="H21" s="2"/>
      <c r="I21" s="2"/>
      <c r="J21" s="2"/>
      <c r="K21" s="2"/>
      <c r="L21" s="2"/>
      <c r="M21" s="2"/>
    </row>
    <row r="22" spans="1:14" ht="18.75" customHeight="1" x14ac:dyDescent="0.25">
      <c r="A22" s="2"/>
      <c r="B22" s="2"/>
      <c r="C22" s="2"/>
      <c r="D22" s="2"/>
      <c r="E22" s="2"/>
      <c r="F22" s="2"/>
      <c r="G22" s="2"/>
      <c r="H22" s="2"/>
      <c r="I22" s="2"/>
      <c r="J22" s="2"/>
      <c r="K22" s="2"/>
      <c r="L22" s="2"/>
      <c r="M22" s="2"/>
    </row>
    <row r="23" spans="1:14" ht="18.75" customHeight="1" x14ac:dyDescent="0.25">
      <c r="A23" s="2"/>
      <c r="B23" s="2"/>
      <c r="C23" s="2"/>
      <c r="D23" s="2"/>
      <c r="E23" s="2"/>
      <c r="F23" s="2"/>
      <c r="G23" s="2"/>
      <c r="H23" s="2"/>
      <c r="I23" s="2"/>
      <c r="J23" s="2"/>
      <c r="K23" s="2"/>
      <c r="L23" s="2"/>
      <c r="M23" s="2"/>
    </row>
  </sheetData>
  <sheetProtection algorithmName="SHA-512" hashValue="Ntf//QgO8M0qASoJw0puMHlwrp0LHFAiSnTH9o2SxAn0yMUTwsibBCVWbt+2/WmIChuBLKkwT2gJ6mG8ZRfo7g==" saltValue="TeOMffZafiARIb3E77GsCw==" spinCount="100000" sheet="1" objects="1" scenarios="1"/>
  <mergeCells count="4">
    <mergeCell ref="C9:K9"/>
    <mergeCell ref="C11:H11"/>
    <mergeCell ref="C12:G12"/>
    <mergeCell ref="C13:D13"/>
  </mergeCells>
  <hyperlinks>
    <hyperlink ref="C11" location="'FSA MICRO &lt;=10'!A1" display="'FSA MICRO &lt;=10'!A1"/>
    <hyperlink ref="C12" location="'FSA MICRO &gt;10'!A1" display="'FSA MICRO &gt;10'!A1"/>
    <hyperlink ref="C13" location="'FSA MINI'!A1" display="'FSA MINI'!A1"/>
    <hyperlink ref="C11:H11" location="'FSA MICRO &lt;=10'!C7" display="Microgeração igual ou inferior a 10kW"/>
    <hyperlink ref="C12:G12" location="'FSA MICRO &gt;10'!C7" display="Microgeração superior a 10kW"/>
    <hyperlink ref="C13:D13" location="'FSA MINI'!C7" display="Minigeração"/>
  </hyperlinks>
  <pageMargins left="0.51181102362204722" right="0.51181102362204722" top="0.78740157480314965" bottom="0.78740157480314965" header="0.31496062992125984" footer="0.31496062992125984"/>
  <pageSetup paperSize="9" scale="91"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pageSetUpPr fitToPage="1"/>
  </sheetPr>
  <dimension ref="A1:R116"/>
  <sheetViews>
    <sheetView showGridLines="0" showRowColHeaders="0" view="pageBreakPreview" zoomScaleNormal="100" zoomScaleSheetLayoutView="100" workbookViewId="0">
      <selection activeCell="C7" sqref="C7:G7"/>
    </sheetView>
  </sheetViews>
  <sheetFormatPr defaultColWidth="9.140625" defaultRowHeight="14.25" x14ac:dyDescent="0.2"/>
  <cols>
    <col min="1" max="1" width="9.140625" style="50"/>
    <col min="2" max="2" width="17.42578125" style="50" customWidth="1"/>
    <col min="3" max="3" width="10.7109375" style="50" customWidth="1"/>
    <col min="4" max="7" width="12.7109375" style="50" customWidth="1"/>
    <col min="8" max="8" width="8.85546875" style="50" bestFit="1" customWidth="1"/>
    <col min="9" max="9" width="8.85546875" style="50" customWidth="1"/>
    <col min="10" max="10" width="12.7109375" style="50" customWidth="1"/>
    <col min="11" max="11" width="14.28515625" style="50" customWidth="1"/>
    <col min="12" max="12" width="15.42578125" style="50" customWidth="1"/>
    <col min="13" max="13" width="9.140625" style="87"/>
    <col min="14" max="14" width="9.28515625" style="87" customWidth="1"/>
    <col min="15" max="16384" width="9.140625" style="50"/>
  </cols>
  <sheetData>
    <row r="1" spans="1:17" ht="15.75" x14ac:dyDescent="0.25">
      <c r="A1" s="79"/>
      <c r="B1" s="80"/>
      <c r="C1" s="81"/>
      <c r="D1" s="522" t="s">
        <v>13</v>
      </c>
      <c r="E1" s="522"/>
      <c r="F1" s="522"/>
      <c r="G1" s="522"/>
      <c r="H1" s="522"/>
      <c r="I1" s="522"/>
      <c r="J1" s="81"/>
      <c r="K1" s="82"/>
      <c r="L1" s="81"/>
      <c r="M1" s="81"/>
      <c r="N1" s="81"/>
      <c r="O1" s="138"/>
      <c r="P1" s="138"/>
      <c r="Q1" s="138"/>
    </row>
    <row r="2" spans="1:17" x14ac:dyDescent="0.2">
      <c r="A2" s="51"/>
      <c r="B2" s="46"/>
      <c r="C2" s="17"/>
      <c r="D2" s="17"/>
      <c r="E2" s="17"/>
      <c r="F2" s="17"/>
      <c r="G2" s="17"/>
      <c r="H2" s="17"/>
      <c r="I2" s="83"/>
      <c r="J2" s="17"/>
      <c r="K2" s="47"/>
      <c r="L2" s="17"/>
      <c r="M2" s="17"/>
      <c r="N2" s="17"/>
      <c r="O2" s="49"/>
      <c r="P2" s="49"/>
      <c r="Q2" s="49"/>
    </row>
    <row r="3" spans="1:17" ht="15" x14ac:dyDescent="0.2">
      <c r="A3" s="51"/>
      <c r="B3" s="46"/>
      <c r="C3" s="17"/>
      <c r="D3" s="523" t="s">
        <v>14</v>
      </c>
      <c r="E3" s="523"/>
      <c r="F3" s="523"/>
      <c r="G3" s="523"/>
      <c r="H3" s="523"/>
      <c r="I3" s="523"/>
      <c r="J3" s="17"/>
      <c r="K3" s="47"/>
      <c r="L3" s="17"/>
      <c r="M3" s="17"/>
      <c r="N3" s="17"/>
      <c r="O3" s="49"/>
      <c r="P3" s="49"/>
      <c r="Q3" s="49"/>
    </row>
    <row r="4" spans="1:17" ht="15" x14ac:dyDescent="0.2">
      <c r="A4" s="51"/>
      <c r="B4" s="46"/>
      <c r="C4" s="17"/>
      <c r="D4" s="523" t="s">
        <v>15</v>
      </c>
      <c r="E4" s="523"/>
      <c r="F4" s="523"/>
      <c r="G4" s="523"/>
      <c r="H4" s="523"/>
      <c r="I4" s="523"/>
      <c r="J4" s="17"/>
      <c r="K4" s="47"/>
      <c r="L4" s="17"/>
      <c r="M4" s="17"/>
      <c r="N4" s="17"/>
      <c r="O4" s="49"/>
      <c r="P4" s="49"/>
      <c r="Q4" s="49"/>
    </row>
    <row r="5" spans="1:17" x14ac:dyDescent="0.2">
      <c r="A5" s="51"/>
      <c r="B5" s="46"/>
      <c r="C5" s="17"/>
      <c r="D5" s="17"/>
      <c r="E5" s="17"/>
      <c r="F5" s="17"/>
      <c r="G5" s="17"/>
      <c r="H5" s="17"/>
      <c r="I5" s="17"/>
      <c r="J5" s="17"/>
      <c r="K5" s="47"/>
      <c r="L5" s="17"/>
      <c r="M5" s="17"/>
      <c r="N5" s="17"/>
      <c r="O5" s="49"/>
      <c r="P5" s="49"/>
      <c r="Q5" s="49"/>
    </row>
    <row r="6" spans="1:17" ht="15" x14ac:dyDescent="0.25">
      <c r="A6" s="51"/>
      <c r="B6" s="527" t="s">
        <v>16</v>
      </c>
      <c r="C6" s="527"/>
      <c r="D6" s="527"/>
      <c r="E6" s="527"/>
      <c r="F6" s="527"/>
      <c r="G6" s="527"/>
      <c r="H6" s="527"/>
      <c r="I6" s="527"/>
      <c r="J6" s="527"/>
      <c r="K6" s="527"/>
      <c r="L6" s="17"/>
      <c r="M6" s="17"/>
      <c r="N6" s="17"/>
      <c r="O6" s="49"/>
      <c r="P6" s="49"/>
      <c r="Q6" s="49"/>
    </row>
    <row r="7" spans="1:17" ht="15.75" x14ac:dyDescent="0.25">
      <c r="A7" s="51"/>
      <c r="B7" s="84" t="s">
        <v>17</v>
      </c>
      <c r="C7" s="528"/>
      <c r="D7" s="529"/>
      <c r="E7" s="529"/>
      <c r="F7" s="529"/>
      <c r="G7" s="530"/>
      <c r="H7" s="85" t="s">
        <v>18</v>
      </c>
      <c r="I7" s="531"/>
      <c r="J7" s="531"/>
      <c r="K7" s="531"/>
      <c r="L7" s="17"/>
      <c r="M7" s="17"/>
      <c r="N7" s="17"/>
      <c r="O7" s="49"/>
      <c r="P7" s="49"/>
      <c r="Q7" s="49"/>
    </row>
    <row r="8" spans="1:17" ht="15.75" x14ac:dyDescent="0.25">
      <c r="A8" s="51"/>
      <c r="B8" s="84" t="s">
        <v>19</v>
      </c>
      <c r="C8" s="532"/>
      <c r="D8" s="533"/>
      <c r="E8" s="533"/>
      <c r="F8" s="533"/>
      <c r="G8" s="533"/>
      <c r="H8" s="533"/>
      <c r="I8" s="533"/>
      <c r="J8" s="533"/>
      <c r="K8" s="534"/>
      <c r="L8" s="17"/>
      <c r="M8" s="17"/>
      <c r="N8" s="17"/>
      <c r="O8" s="49"/>
      <c r="P8" s="49"/>
      <c r="Q8" s="49"/>
    </row>
    <row r="9" spans="1:17" ht="15.75" x14ac:dyDescent="0.25">
      <c r="A9" s="51"/>
      <c r="B9" s="84" t="s">
        <v>20</v>
      </c>
      <c r="C9" s="532"/>
      <c r="D9" s="533"/>
      <c r="E9" s="533"/>
      <c r="F9" s="533"/>
      <c r="G9" s="533"/>
      <c r="H9" s="533"/>
      <c r="I9" s="533"/>
      <c r="J9" s="533"/>
      <c r="K9" s="534"/>
      <c r="L9" s="17"/>
      <c r="M9" s="17"/>
      <c r="N9" s="17"/>
      <c r="O9" s="49"/>
      <c r="P9" s="49"/>
      <c r="Q9" s="49"/>
    </row>
    <row r="10" spans="1:17" ht="15.75" x14ac:dyDescent="0.25">
      <c r="A10" s="51"/>
      <c r="B10" s="84" t="s">
        <v>21</v>
      </c>
      <c r="C10" s="181"/>
      <c r="D10" s="85" t="s">
        <v>22</v>
      </c>
      <c r="E10" s="532"/>
      <c r="F10" s="534"/>
      <c r="G10" s="534"/>
      <c r="H10" s="85" t="s">
        <v>23</v>
      </c>
      <c r="I10" s="86"/>
      <c r="J10" s="85" t="s">
        <v>24</v>
      </c>
      <c r="K10" s="96"/>
      <c r="L10" s="17"/>
      <c r="M10" s="17"/>
      <c r="N10" s="17"/>
      <c r="O10" s="49"/>
      <c r="P10" s="49"/>
      <c r="Q10" s="49"/>
    </row>
    <row r="11" spans="1:17" ht="15.75" x14ac:dyDescent="0.25">
      <c r="A11" s="51"/>
      <c r="B11" s="84" t="s">
        <v>25</v>
      </c>
      <c r="C11" s="569"/>
      <c r="D11" s="533"/>
      <c r="E11" s="533"/>
      <c r="F11" s="533"/>
      <c r="G11" s="534"/>
      <c r="H11" s="85" t="s">
        <v>26</v>
      </c>
      <c r="I11" s="532"/>
      <c r="J11" s="533"/>
      <c r="K11" s="534"/>
      <c r="L11" s="17"/>
      <c r="M11" s="17"/>
      <c r="N11" s="17"/>
      <c r="O11" s="49"/>
      <c r="P11" s="49"/>
      <c r="Q11" s="49"/>
    </row>
    <row r="12" spans="1:17" ht="15.75" x14ac:dyDescent="0.25">
      <c r="A12" s="51"/>
      <c r="B12" s="84" t="s">
        <v>27</v>
      </c>
      <c r="C12" s="573"/>
      <c r="D12" s="574"/>
      <c r="E12" s="574"/>
      <c r="F12" s="574"/>
      <c r="G12" s="575"/>
      <c r="H12" s="85" t="s">
        <v>28</v>
      </c>
      <c r="I12" s="553"/>
      <c r="J12" s="554"/>
      <c r="K12" s="555"/>
      <c r="L12" s="17"/>
      <c r="M12" s="17"/>
      <c r="N12" s="17"/>
      <c r="O12" s="49"/>
      <c r="P12" s="49"/>
      <c r="Q12" s="49"/>
    </row>
    <row r="13" spans="1:17" ht="15.75" x14ac:dyDescent="0.25">
      <c r="A13" s="51"/>
      <c r="B13" s="88" t="s">
        <v>29</v>
      </c>
      <c r="C13" s="570"/>
      <c r="D13" s="571"/>
      <c r="E13" s="571"/>
      <c r="F13" s="571"/>
      <c r="G13" s="571"/>
      <c r="H13" s="571"/>
      <c r="I13" s="571"/>
      <c r="J13" s="571"/>
      <c r="K13" s="572"/>
      <c r="L13" s="17"/>
      <c r="M13" s="17"/>
      <c r="N13" s="17"/>
      <c r="O13" s="49"/>
      <c r="P13" s="49"/>
      <c r="Q13" s="49"/>
    </row>
    <row r="14" spans="1:17" ht="15" x14ac:dyDescent="0.25">
      <c r="A14" s="51"/>
      <c r="B14" s="527" t="s">
        <v>30</v>
      </c>
      <c r="C14" s="527"/>
      <c r="D14" s="527"/>
      <c r="E14" s="527"/>
      <c r="F14" s="527"/>
      <c r="G14" s="527"/>
      <c r="H14" s="527"/>
      <c r="I14" s="527"/>
      <c r="J14" s="527"/>
      <c r="K14" s="527"/>
      <c r="L14" s="17"/>
      <c r="M14" s="17"/>
      <c r="N14" s="17"/>
      <c r="O14" s="49"/>
      <c r="P14" s="49"/>
      <c r="Q14" s="49"/>
    </row>
    <row r="15" spans="1:17" ht="15.75" x14ac:dyDescent="0.25">
      <c r="A15" s="51"/>
      <c r="B15" s="577" t="s">
        <v>31</v>
      </c>
      <c r="C15" s="578"/>
      <c r="D15" s="531"/>
      <c r="E15" s="531"/>
      <c r="F15" s="531"/>
      <c r="G15" s="576" t="s">
        <v>32</v>
      </c>
      <c r="H15" s="576"/>
      <c r="I15" s="576"/>
      <c r="J15" s="531"/>
      <c r="K15" s="531"/>
      <c r="L15" s="17"/>
      <c r="M15" s="17"/>
      <c r="N15" s="17"/>
      <c r="O15" s="49"/>
      <c r="P15" s="49"/>
      <c r="Q15" s="49"/>
    </row>
    <row r="16" spans="1:17" ht="15.75" x14ac:dyDescent="0.25">
      <c r="A16" s="51"/>
      <c r="B16" s="577" t="s">
        <v>33</v>
      </c>
      <c r="C16" s="578"/>
      <c r="D16" s="531"/>
      <c r="E16" s="531"/>
      <c r="F16" s="531"/>
      <c r="G16" s="541"/>
      <c r="H16" s="542"/>
      <c r="I16" s="542"/>
      <c r="J16" s="542"/>
      <c r="K16" s="543"/>
      <c r="L16" s="17"/>
      <c r="M16" s="17"/>
      <c r="N16" s="17"/>
      <c r="O16" s="49"/>
      <c r="P16" s="49"/>
      <c r="Q16" s="49"/>
    </row>
    <row r="17" spans="1:18" ht="15.75" x14ac:dyDescent="0.25">
      <c r="A17" s="51"/>
      <c r="B17" s="579" t="s">
        <v>34</v>
      </c>
      <c r="C17" s="580"/>
      <c r="D17" s="549"/>
      <c r="E17" s="549"/>
      <c r="F17" s="549"/>
      <c r="G17" s="544"/>
      <c r="H17" s="545"/>
      <c r="I17" s="545"/>
      <c r="J17" s="545"/>
      <c r="K17" s="546"/>
      <c r="L17" s="17"/>
      <c r="M17" s="17"/>
      <c r="N17" s="17"/>
      <c r="O17" s="49"/>
      <c r="P17" s="49"/>
      <c r="Q17" s="49"/>
    </row>
    <row r="18" spans="1:18" ht="15" x14ac:dyDescent="0.25">
      <c r="A18" s="51"/>
      <c r="B18" s="527" t="s">
        <v>35</v>
      </c>
      <c r="C18" s="527"/>
      <c r="D18" s="527"/>
      <c r="E18" s="527"/>
      <c r="F18" s="527"/>
      <c r="G18" s="527"/>
      <c r="H18" s="527"/>
      <c r="I18" s="527"/>
      <c r="J18" s="527"/>
      <c r="K18" s="527"/>
      <c r="L18" s="17"/>
      <c r="M18" s="17"/>
      <c r="N18" s="17"/>
      <c r="O18" s="49"/>
      <c r="P18" s="49"/>
      <c r="Q18" s="49"/>
    </row>
    <row r="19" spans="1:18" ht="15" x14ac:dyDescent="0.25">
      <c r="A19" s="51"/>
      <c r="B19" s="538" t="s">
        <v>36</v>
      </c>
      <c r="C19" s="539"/>
      <c r="D19" s="540"/>
      <c r="E19" s="566">
        <f>CONFIG!U34</f>
        <v>0</v>
      </c>
      <c r="F19" s="567"/>
      <c r="G19" s="567"/>
      <c r="H19" s="567"/>
      <c r="I19" s="567"/>
      <c r="J19" s="567"/>
      <c r="K19" s="568"/>
      <c r="L19" s="17"/>
      <c r="M19" s="17"/>
      <c r="N19" s="17"/>
      <c r="O19" s="49"/>
      <c r="P19" s="49"/>
      <c r="Q19" s="49"/>
    </row>
    <row r="20" spans="1:18" ht="15" x14ac:dyDescent="0.25">
      <c r="A20" s="51"/>
      <c r="B20" s="547" t="s">
        <v>37</v>
      </c>
      <c r="C20" s="548"/>
      <c r="D20" s="524" t="s">
        <v>38</v>
      </c>
      <c r="E20" s="525"/>
      <c r="F20" s="525"/>
      <c r="G20" s="526"/>
      <c r="H20" s="541"/>
      <c r="I20" s="542"/>
      <c r="J20" s="542"/>
      <c r="K20" s="543"/>
      <c r="L20" s="17"/>
      <c r="M20" s="17"/>
      <c r="N20" s="17"/>
      <c r="O20" s="49"/>
      <c r="P20" s="49"/>
      <c r="Q20" s="49"/>
    </row>
    <row r="21" spans="1:18" ht="15" x14ac:dyDescent="0.25">
      <c r="A21" s="51"/>
      <c r="B21" s="527" t="s">
        <v>39</v>
      </c>
      <c r="C21" s="527"/>
      <c r="D21" s="527"/>
      <c r="E21" s="527"/>
      <c r="F21" s="527"/>
      <c r="G21" s="527"/>
      <c r="H21" s="527"/>
      <c r="I21" s="527"/>
      <c r="J21" s="527"/>
      <c r="K21" s="527"/>
      <c r="L21" s="17"/>
      <c r="M21" s="17"/>
      <c r="N21" s="17"/>
      <c r="O21" s="49"/>
      <c r="P21" s="49"/>
      <c r="Q21" s="49"/>
    </row>
    <row r="22" spans="1:18" ht="15" x14ac:dyDescent="0.2">
      <c r="A22" s="51"/>
      <c r="B22" s="536" t="s">
        <v>3187</v>
      </c>
      <c r="C22" s="536"/>
      <c r="D22" s="536"/>
      <c r="E22" s="536"/>
      <c r="F22" s="536"/>
      <c r="G22" s="536"/>
      <c r="H22" s="536"/>
      <c r="I22" s="536"/>
      <c r="J22" s="536"/>
      <c r="K22" s="89"/>
      <c r="L22" s="17"/>
      <c r="M22" s="17"/>
      <c r="N22" s="17"/>
      <c r="O22" s="49"/>
      <c r="P22" s="49"/>
      <c r="Q22" s="49"/>
    </row>
    <row r="23" spans="1:18" ht="30.75" customHeight="1" x14ac:dyDescent="0.2">
      <c r="A23" s="51"/>
      <c r="B23" s="536" t="s">
        <v>40</v>
      </c>
      <c r="C23" s="536"/>
      <c r="D23" s="536"/>
      <c r="E23" s="536"/>
      <c r="F23" s="536"/>
      <c r="G23" s="536"/>
      <c r="H23" s="536"/>
      <c r="I23" s="536"/>
      <c r="J23" s="536"/>
      <c r="K23" s="89"/>
      <c r="L23" s="90"/>
      <c r="M23" s="90"/>
      <c r="N23" s="90"/>
      <c r="O23" s="90"/>
      <c r="P23" s="90"/>
      <c r="Q23" s="90"/>
      <c r="R23" s="90"/>
    </row>
    <row r="24" spans="1:18" ht="31.5" customHeight="1" x14ac:dyDescent="0.2">
      <c r="A24" s="51"/>
      <c r="B24" s="537" t="s">
        <v>41</v>
      </c>
      <c r="C24" s="537"/>
      <c r="D24" s="537"/>
      <c r="E24" s="537"/>
      <c r="F24" s="537"/>
      <c r="G24" s="537"/>
      <c r="H24" s="537"/>
      <c r="I24" s="537"/>
      <c r="J24" s="537"/>
      <c r="K24" s="89"/>
      <c r="L24" s="17"/>
      <c r="M24" s="17"/>
      <c r="N24" s="17"/>
      <c r="O24" s="49"/>
      <c r="P24" s="49"/>
      <c r="Q24" s="49"/>
    </row>
    <row r="25" spans="1:18" ht="30.75" customHeight="1" x14ac:dyDescent="0.2">
      <c r="A25" s="51"/>
      <c r="B25" s="536" t="s">
        <v>42</v>
      </c>
      <c r="C25" s="536"/>
      <c r="D25" s="536"/>
      <c r="E25" s="536"/>
      <c r="F25" s="536"/>
      <c r="G25" s="536"/>
      <c r="H25" s="536"/>
      <c r="I25" s="536"/>
      <c r="J25" s="536"/>
      <c r="K25" s="89"/>
      <c r="L25" s="17"/>
      <c r="M25" s="17"/>
      <c r="N25" s="17"/>
      <c r="O25" s="49"/>
      <c r="P25" s="49"/>
      <c r="Q25" s="49"/>
    </row>
    <row r="26" spans="1:18" ht="45.75" customHeight="1" x14ac:dyDescent="0.2">
      <c r="A26" s="51"/>
      <c r="B26" s="536" t="s">
        <v>43</v>
      </c>
      <c r="C26" s="536"/>
      <c r="D26" s="536"/>
      <c r="E26" s="536"/>
      <c r="F26" s="536"/>
      <c r="G26" s="536"/>
      <c r="H26" s="536"/>
      <c r="I26" s="536"/>
      <c r="J26" s="536"/>
      <c r="K26" s="89"/>
      <c r="L26" s="17"/>
      <c r="M26" s="17"/>
      <c r="N26" s="17"/>
      <c r="O26" s="49"/>
      <c r="P26" s="49"/>
      <c r="Q26" s="49"/>
      <c r="R26" s="49"/>
    </row>
    <row r="27" spans="1:18" ht="29.25" customHeight="1" x14ac:dyDescent="0.2">
      <c r="A27" s="51"/>
      <c r="B27" s="536" t="s">
        <v>44</v>
      </c>
      <c r="C27" s="536"/>
      <c r="D27" s="536"/>
      <c r="E27" s="536"/>
      <c r="F27" s="536"/>
      <c r="G27" s="536"/>
      <c r="H27" s="536"/>
      <c r="I27" s="536"/>
      <c r="J27" s="536"/>
      <c r="K27" s="89"/>
      <c r="L27" s="17"/>
      <c r="M27" s="17"/>
      <c r="N27" s="17"/>
      <c r="O27" s="49"/>
      <c r="P27" s="49"/>
      <c r="Q27" s="49"/>
      <c r="R27" s="49"/>
    </row>
    <row r="28" spans="1:18" ht="15" x14ac:dyDescent="0.2">
      <c r="A28" s="51"/>
      <c r="B28" s="536" t="s">
        <v>45</v>
      </c>
      <c r="C28" s="536"/>
      <c r="D28" s="536"/>
      <c r="E28" s="536"/>
      <c r="F28" s="536"/>
      <c r="G28" s="536"/>
      <c r="H28" s="536"/>
      <c r="I28" s="536"/>
      <c r="J28" s="536"/>
      <c r="K28" s="89"/>
      <c r="L28" s="17"/>
      <c r="M28" s="17"/>
      <c r="N28" s="17"/>
      <c r="O28" s="49"/>
      <c r="P28" s="49"/>
      <c r="Q28" s="49"/>
      <c r="R28" s="49"/>
    </row>
    <row r="29" spans="1:18" ht="15" x14ac:dyDescent="0.25">
      <c r="A29" s="51"/>
      <c r="B29" s="527" t="s">
        <v>46</v>
      </c>
      <c r="C29" s="527"/>
      <c r="D29" s="527"/>
      <c r="E29" s="527"/>
      <c r="F29" s="527"/>
      <c r="G29" s="527"/>
      <c r="H29" s="527"/>
      <c r="I29" s="527"/>
      <c r="J29" s="527"/>
      <c r="K29" s="527"/>
      <c r="L29" s="17"/>
      <c r="M29" s="17"/>
      <c r="N29" s="17"/>
      <c r="O29" s="49"/>
      <c r="P29" s="49"/>
      <c r="Q29" s="49"/>
      <c r="R29" s="49"/>
    </row>
    <row r="30" spans="1:18" ht="15" x14ac:dyDescent="0.25">
      <c r="A30" s="51"/>
      <c r="B30" s="550" t="s">
        <v>47</v>
      </c>
      <c r="C30" s="550"/>
      <c r="D30" s="535" t="str">
        <f>IF(I10="AC","Energisa Acre",IF(I10="MG","Energisa Minas Gerais",IF(I10="RJ","Energisa Nova Friburgo",IF(I10="MS","Energisa Mato Grosso do Sul",IF(I10="MT","Energisa Mato Grosso",IF(I10="PB","Energisa Paraíba",IF(I10="RO","Energisa Rondônia",IF(I10="PR","Energisa Sul-Sudeste",IF(I10="SP","Energisa Sul-Sudeste",IF(I10="SE","Energisa Sergipe",IF(I10="TO","Energisa Tocantins","")))))))))))</f>
        <v/>
      </c>
      <c r="E30" s="535"/>
      <c r="F30" s="535"/>
      <c r="G30" s="535"/>
      <c r="H30" s="535"/>
      <c r="I30" s="535"/>
      <c r="J30" s="535"/>
      <c r="K30" s="535"/>
      <c r="L30" s="17"/>
      <c r="M30" s="17"/>
      <c r="N30" s="17"/>
      <c r="O30" s="49"/>
      <c r="P30" s="49"/>
      <c r="Q30" s="49"/>
      <c r="R30" s="49"/>
    </row>
    <row r="31" spans="1:18" ht="15" x14ac:dyDescent="0.25">
      <c r="A31" s="51"/>
      <c r="B31" s="300" t="s">
        <v>48</v>
      </c>
      <c r="C31" s="535" t="str">
        <f>IF(I10="AC","0800 647 7196",IF(I10="MG","0800 032 0196",IF(I10="RJ","0800 032 0196",IF(I10="MS","0800 722 7272",IF(I10="MT","0800 646 4196",IF(I10="PB","0800 083 0196",IF(I10="RO","0800 647 0120",IF(I10="PR","0800 701 0326",IF(I10="SP","0800 701 0326",IF(I10="SE","0800 079 0196",IF(I10="TO","0800 721 3330","")))))))))))</f>
        <v/>
      </c>
      <c r="D31" s="535"/>
      <c r="E31" s="535"/>
      <c r="F31" s="300" t="s">
        <v>25</v>
      </c>
      <c r="G31" s="557" t="str">
        <f>IF(I10="AC","projetoeletrico.emg@energisa.com.br",IF(I10="MG","projetoeletrico.emg@energisa.com.br",IF(I10="RJ","projetoeletrico.emg@energisa.com.br",IF(I10="MS","projetosparticulares.ems@energisa.com.br",IF(I10="MT","projetoparticular.emt@energisa.com.br ",IF(I10="PB","projetos.pb@energisa.com.br",IF(I10="RO","analisedeprojetos.ero@energisa.com.br",IF(I10="PR","projetosparticulares.ess@energisa.com.br",IF(I10="SP","projetosparticulares.ess@energisa.com.br",IF(I10="SE","projetos.se@energisa.com.br",IF(I10="TO","projetos.eto@energisa.com.br","")))))))))))</f>
        <v/>
      </c>
      <c r="H31" s="557"/>
      <c r="I31" s="557"/>
      <c r="J31" s="557"/>
      <c r="K31" s="557"/>
      <c r="L31" s="17"/>
      <c r="M31" s="17"/>
      <c r="N31" s="17"/>
      <c r="O31" s="49"/>
      <c r="P31" s="49"/>
      <c r="Q31" s="49"/>
      <c r="R31" s="49"/>
    </row>
    <row r="32" spans="1:18" ht="15" x14ac:dyDescent="0.25">
      <c r="A32" s="51"/>
      <c r="B32" s="300" t="s">
        <v>3192</v>
      </c>
      <c r="C32" s="560" t="str">
        <f>IF(I10="AC","(68) 99233 0341",IF(I10="MG","(32) 98426 1352",IF(I10="RJ","(22) 99292 4081",IF(I10="MS","(67) 99980 0698",IF(I10="MT","(65) 99999 7974",IF(I10="PB","(83) 99135 5540",IF(I10="RO","(69) 99358 9673",IF(I10="PR","(18) 99120 3365",IF(I10="SP","(18) 99120 3365",IF(I10="SE","(79) 98101 0715",IF(I10="TO","(63) 99222 6664","")))))))))))</f>
        <v/>
      </c>
      <c r="D32" s="561"/>
      <c r="E32" s="562"/>
      <c r="F32" s="300" t="s">
        <v>3193</v>
      </c>
      <c r="G32" s="563" t="str">
        <f>IF(I10="AC","https://l.ead.me/bbThiX",IF(I10="MG","https://l.ead.me/bbChEG",IF(I10="RJ","http://l.ead.me/bb3Lm9",IF(I10="MS"," https://l.ead.me/bbChEN",IF(I10="MT","https://l.ead.me/bbChFY",IF(I10="PB","https://l.ead.me/bbChEY",IF(I10="RO","https://l.ead.me/bbRsbV",IF(I10="PR","https://l.ead.me/bbChEl",IF(I10="SP","https://l.ead.me/bbChEl",IF(I10="SE","https://l.ead.me/bbChBy",IF(I10="TO","https://l.ead.me/bbChDy","")))))))))))</f>
        <v/>
      </c>
      <c r="H32" s="564"/>
      <c r="I32" s="564"/>
      <c r="J32" s="564"/>
      <c r="K32" s="565"/>
      <c r="L32" s="17"/>
      <c r="M32" s="17"/>
      <c r="N32" s="17"/>
      <c r="O32" s="49"/>
      <c r="P32" s="49"/>
      <c r="Q32" s="49"/>
      <c r="R32" s="49"/>
    </row>
    <row r="33" spans="1:18" ht="15" x14ac:dyDescent="0.25">
      <c r="A33" s="51"/>
      <c r="B33" s="527" t="s">
        <v>49</v>
      </c>
      <c r="C33" s="527"/>
      <c r="D33" s="527"/>
      <c r="E33" s="527"/>
      <c r="F33" s="527"/>
      <c r="G33" s="527"/>
      <c r="H33" s="527"/>
      <c r="I33" s="527"/>
      <c r="J33" s="527"/>
      <c r="K33" s="527"/>
      <c r="L33" s="17"/>
      <c r="M33" s="17"/>
      <c r="N33" s="17"/>
      <c r="O33" s="49"/>
      <c r="P33" s="49"/>
      <c r="Q33" s="49"/>
      <c r="R33" s="49"/>
    </row>
    <row r="34" spans="1:18" ht="15" x14ac:dyDescent="0.25">
      <c r="A34" s="51"/>
      <c r="B34" s="558" t="s">
        <v>3188</v>
      </c>
      <c r="C34" s="559"/>
      <c r="D34" s="531"/>
      <c r="E34" s="531"/>
      <c r="F34" s="531"/>
      <c r="G34" s="531"/>
      <c r="H34" s="531"/>
      <c r="I34" s="531"/>
      <c r="J34" s="531"/>
      <c r="K34" s="531"/>
      <c r="L34" s="17"/>
      <c r="M34" s="17"/>
      <c r="N34" s="17"/>
      <c r="O34" s="49"/>
      <c r="P34" s="49"/>
      <c r="Q34" s="49"/>
      <c r="R34" s="49"/>
    </row>
    <row r="35" spans="1:18" ht="15" x14ac:dyDescent="0.25">
      <c r="A35" s="51"/>
      <c r="B35" s="299" t="s">
        <v>27</v>
      </c>
      <c r="C35" s="553"/>
      <c r="D35" s="554"/>
      <c r="E35" s="555"/>
      <c r="F35" s="299" t="s">
        <v>25</v>
      </c>
      <c r="G35" s="556"/>
      <c r="H35" s="556"/>
      <c r="I35" s="556"/>
      <c r="J35" s="556"/>
      <c r="K35" s="556"/>
      <c r="L35" s="17"/>
      <c r="M35" s="17"/>
      <c r="N35" s="17"/>
      <c r="O35" s="49"/>
      <c r="P35" s="49"/>
      <c r="Q35" s="49"/>
      <c r="R35" s="49"/>
    </row>
    <row r="36" spans="1:18" x14ac:dyDescent="0.2">
      <c r="A36" s="51"/>
      <c r="B36" s="46"/>
      <c r="C36" s="17"/>
      <c r="D36" s="17"/>
      <c r="E36" s="17"/>
      <c r="F36" s="17"/>
      <c r="G36" s="17"/>
      <c r="H36" s="17"/>
      <c r="I36" s="17"/>
      <c r="J36" s="17"/>
      <c r="K36" s="47"/>
      <c r="L36" s="17"/>
      <c r="M36" s="17"/>
      <c r="N36" s="17"/>
      <c r="O36" s="49"/>
      <c r="P36" s="49"/>
      <c r="Q36" s="49"/>
      <c r="R36" s="49"/>
    </row>
    <row r="37" spans="1:18" ht="15" x14ac:dyDescent="0.25">
      <c r="A37" s="51"/>
      <c r="B37" s="46"/>
      <c r="C37" s="17"/>
      <c r="D37" s="17"/>
      <c r="E37" s="551" t="s">
        <v>50</v>
      </c>
      <c r="F37" s="551"/>
      <c r="G37" s="551"/>
      <c r="H37" s="551"/>
      <c r="I37" s="17"/>
      <c r="J37" s="17"/>
      <c r="K37" s="47"/>
      <c r="L37" s="17"/>
      <c r="M37" s="17"/>
      <c r="N37" s="17"/>
      <c r="O37" s="49"/>
      <c r="P37" s="49"/>
      <c r="Q37" s="49"/>
      <c r="R37" s="49"/>
    </row>
    <row r="38" spans="1:18" ht="15" x14ac:dyDescent="0.2">
      <c r="A38" s="49"/>
      <c r="B38" s="71"/>
      <c r="C38" s="72"/>
      <c r="D38" s="72"/>
      <c r="E38" s="552" t="s">
        <v>51</v>
      </c>
      <c r="F38" s="552"/>
      <c r="G38" s="552"/>
      <c r="H38" s="552"/>
      <c r="I38" s="72"/>
      <c r="J38" s="72"/>
      <c r="K38" s="74"/>
      <c r="L38" s="49"/>
      <c r="M38" s="17"/>
      <c r="N38" s="17"/>
      <c r="O38" s="49"/>
      <c r="P38" s="49"/>
      <c r="Q38" s="49"/>
      <c r="R38" s="49"/>
    </row>
    <row r="39" spans="1:18" x14ac:dyDescent="0.2">
      <c r="A39" s="49"/>
      <c r="B39" s="49"/>
      <c r="C39" s="49"/>
      <c r="D39" s="49"/>
      <c r="E39" s="49"/>
      <c r="F39" s="49"/>
      <c r="G39" s="49"/>
      <c r="H39" s="49"/>
      <c r="I39" s="49"/>
      <c r="J39" s="49"/>
      <c r="K39" s="49"/>
      <c r="L39" s="49"/>
      <c r="M39" s="17"/>
      <c r="N39" s="17"/>
      <c r="O39" s="49"/>
      <c r="P39" s="49"/>
      <c r="Q39" s="49"/>
      <c r="R39" s="49"/>
    </row>
    <row r="40" spans="1:18" x14ac:dyDescent="0.2">
      <c r="A40" s="49"/>
      <c r="B40" s="49"/>
      <c r="C40" s="49"/>
      <c r="D40" s="49"/>
      <c r="E40" s="49"/>
      <c r="F40" s="49"/>
      <c r="G40" s="49"/>
      <c r="H40" s="49"/>
      <c r="I40" s="49"/>
      <c r="J40" s="49"/>
      <c r="K40" s="49"/>
      <c r="L40" s="49"/>
      <c r="M40" s="17"/>
      <c r="N40" s="17"/>
      <c r="O40" s="49"/>
      <c r="P40" s="49"/>
      <c r="Q40" s="49"/>
      <c r="R40" s="49"/>
    </row>
    <row r="41" spans="1:18" x14ac:dyDescent="0.2">
      <c r="A41" s="49"/>
      <c r="B41" s="49"/>
      <c r="C41" s="49"/>
      <c r="D41" s="49"/>
      <c r="E41" s="49"/>
      <c r="F41" s="49"/>
      <c r="G41" s="49"/>
      <c r="H41" s="49"/>
      <c r="I41" s="49"/>
      <c r="J41" s="49"/>
      <c r="K41" s="49"/>
      <c r="L41" s="49"/>
      <c r="M41" s="17"/>
      <c r="N41" s="17"/>
      <c r="O41" s="49"/>
      <c r="P41" s="49"/>
      <c r="Q41" s="49"/>
      <c r="R41" s="49"/>
    </row>
    <row r="42" spans="1:18" x14ac:dyDescent="0.2">
      <c r="A42" s="49"/>
      <c r="B42" s="49"/>
      <c r="C42" s="49"/>
      <c r="D42" s="49"/>
      <c r="E42" s="49"/>
      <c r="F42" s="49"/>
      <c r="G42" s="49"/>
      <c r="H42" s="49"/>
      <c r="I42" s="49"/>
      <c r="J42" s="49"/>
      <c r="K42" s="49"/>
      <c r="L42" s="49"/>
      <c r="M42" s="17"/>
      <c r="N42" s="17"/>
      <c r="O42" s="49"/>
      <c r="P42" s="49"/>
      <c r="Q42" s="49"/>
    </row>
    <row r="43" spans="1:18" x14ac:dyDescent="0.2">
      <c r="A43" s="66"/>
      <c r="B43" s="49"/>
      <c r="C43" s="49"/>
      <c r="D43" s="49"/>
      <c r="E43" s="49"/>
      <c r="F43" s="49"/>
      <c r="G43" s="49"/>
      <c r="H43" s="49"/>
      <c r="I43" s="49"/>
      <c r="J43" s="49"/>
      <c r="K43" s="49"/>
      <c r="L43" s="49"/>
      <c r="M43" s="17"/>
      <c r="N43" s="17"/>
      <c r="O43" s="49"/>
      <c r="P43" s="49"/>
    </row>
    <row r="44" spans="1:18" x14ac:dyDescent="0.2">
      <c r="A44" s="66"/>
      <c r="B44" s="49"/>
      <c r="C44" s="49"/>
      <c r="D44" s="49"/>
      <c r="E44" s="49"/>
      <c r="F44" s="49"/>
      <c r="G44" s="49"/>
      <c r="H44" s="49"/>
      <c r="I44" s="49"/>
      <c r="J44" s="49"/>
      <c r="K44" s="49"/>
      <c r="L44" s="49"/>
      <c r="M44" s="17"/>
      <c r="N44" s="17"/>
      <c r="O44" s="49"/>
      <c r="P44" s="49"/>
    </row>
    <row r="45" spans="1:18" x14ac:dyDescent="0.2">
      <c r="A45" s="66"/>
      <c r="B45" s="49"/>
      <c r="C45" s="49"/>
      <c r="D45" s="49"/>
      <c r="E45" s="49"/>
      <c r="F45" s="49"/>
      <c r="G45" s="49"/>
      <c r="H45" s="49"/>
      <c r="I45" s="49"/>
      <c r="J45" s="49"/>
      <c r="K45" s="49"/>
      <c r="L45" s="49"/>
      <c r="M45" s="17"/>
      <c r="N45" s="17"/>
      <c r="O45" s="49"/>
      <c r="P45" s="49"/>
    </row>
    <row r="46" spans="1:18" x14ac:dyDescent="0.2">
      <c r="A46" s="66"/>
      <c r="B46" s="49"/>
      <c r="C46" s="49"/>
      <c r="D46" s="49"/>
      <c r="E46" s="49"/>
      <c r="F46" s="49"/>
      <c r="G46" s="49"/>
      <c r="H46" s="49"/>
      <c r="I46" s="49"/>
      <c r="J46" s="49"/>
      <c r="K46" s="49"/>
      <c r="L46" s="49"/>
      <c r="M46" s="17"/>
      <c r="N46" s="17"/>
      <c r="O46" s="49"/>
      <c r="P46" s="49"/>
    </row>
    <row r="47" spans="1:18" x14ac:dyDescent="0.2">
      <c r="A47" s="66"/>
      <c r="B47" s="49"/>
      <c r="C47" s="49"/>
      <c r="D47" s="49"/>
      <c r="E47" s="49"/>
      <c r="F47" s="49"/>
      <c r="G47" s="49"/>
      <c r="H47" s="49"/>
      <c r="I47" s="49"/>
      <c r="J47" s="49"/>
      <c r="K47" s="49"/>
      <c r="L47" s="49"/>
      <c r="M47" s="17"/>
      <c r="N47" s="17"/>
      <c r="O47" s="49"/>
      <c r="P47" s="49"/>
    </row>
    <row r="48" spans="1:18" x14ac:dyDescent="0.2">
      <c r="A48" s="66"/>
      <c r="B48" s="49"/>
      <c r="C48" s="49"/>
      <c r="D48" s="49"/>
      <c r="E48" s="49"/>
      <c r="F48" s="49"/>
      <c r="G48" s="49"/>
      <c r="H48" s="49"/>
      <c r="I48" s="49"/>
      <c r="J48" s="49"/>
      <c r="K48" s="49"/>
      <c r="L48" s="49"/>
      <c r="M48" s="17"/>
      <c r="N48" s="17"/>
      <c r="O48" s="49"/>
      <c r="P48" s="49"/>
    </row>
    <row r="49" spans="1:16" x14ac:dyDescent="0.2">
      <c r="A49" s="66"/>
      <c r="B49" s="49"/>
      <c r="C49" s="49"/>
      <c r="D49" s="49"/>
      <c r="E49" s="49"/>
      <c r="F49" s="49"/>
      <c r="G49" s="49"/>
      <c r="H49" s="49"/>
      <c r="I49" s="49"/>
      <c r="J49" s="49"/>
      <c r="K49" s="49"/>
      <c r="L49" s="49"/>
      <c r="M49" s="17"/>
      <c r="N49" s="17"/>
      <c r="O49" s="49"/>
      <c r="P49" s="49"/>
    </row>
    <row r="50" spans="1:16" x14ac:dyDescent="0.2">
      <c r="A50" s="66"/>
      <c r="B50" s="49"/>
      <c r="C50" s="49"/>
      <c r="D50" s="49"/>
      <c r="E50" s="49"/>
      <c r="F50" s="49"/>
      <c r="G50" s="49"/>
      <c r="H50" s="49"/>
      <c r="I50" s="49"/>
      <c r="J50" s="49"/>
      <c r="K50" s="49"/>
      <c r="L50" s="49"/>
      <c r="M50" s="17"/>
      <c r="N50" s="17"/>
      <c r="O50" s="49"/>
      <c r="P50" s="49"/>
    </row>
    <row r="51" spans="1:16" x14ac:dyDescent="0.2">
      <c r="A51" s="66"/>
      <c r="B51" s="49"/>
      <c r="C51" s="49"/>
      <c r="D51" s="49"/>
      <c r="E51" s="49"/>
      <c r="F51" s="49"/>
      <c r="G51" s="49"/>
      <c r="H51" s="49"/>
      <c r="I51" s="49"/>
      <c r="J51" s="49"/>
      <c r="K51" s="49"/>
      <c r="L51" s="49"/>
      <c r="M51" s="17"/>
      <c r="N51" s="17"/>
      <c r="O51" s="49"/>
      <c r="P51" s="49"/>
    </row>
    <row r="52" spans="1:16" x14ac:dyDescent="0.2">
      <c r="A52" s="66"/>
      <c r="B52" s="49"/>
      <c r="C52" s="49"/>
      <c r="D52" s="49"/>
      <c r="E52" s="49"/>
      <c r="F52" s="49"/>
      <c r="G52" s="49"/>
      <c r="H52" s="49"/>
      <c r="I52" s="49"/>
      <c r="J52" s="49"/>
      <c r="K52" s="49"/>
      <c r="L52" s="49"/>
      <c r="M52" s="17"/>
      <c r="N52" s="17"/>
      <c r="O52" s="49"/>
      <c r="P52" s="49"/>
    </row>
    <row r="53" spans="1:16" x14ac:dyDescent="0.2">
      <c r="A53" s="66"/>
      <c r="B53" s="49"/>
      <c r="C53" s="49"/>
      <c r="D53" s="49"/>
      <c r="E53" s="49"/>
      <c r="F53" s="49"/>
      <c r="G53" s="49"/>
      <c r="H53" s="49"/>
      <c r="I53" s="49"/>
      <c r="J53" s="49"/>
      <c r="K53" s="49"/>
      <c r="L53" s="49"/>
      <c r="M53" s="17"/>
      <c r="N53" s="17"/>
      <c r="O53" s="49"/>
      <c r="P53" s="49"/>
    </row>
    <row r="54" spans="1:16" x14ac:dyDescent="0.2">
      <c r="A54" s="66"/>
      <c r="B54" s="49"/>
      <c r="C54" s="49"/>
      <c r="D54" s="49"/>
      <c r="E54" s="49"/>
      <c r="F54" s="49"/>
      <c r="G54" s="49"/>
      <c r="H54" s="49"/>
      <c r="I54" s="49"/>
      <c r="J54" s="49"/>
      <c r="K54" s="49"/>
      <c r="L54" s="49"/>
      <c r="M54" s="17"/>
      <c r="N54" s="17"/>
      <c r="O54" s="49"/>
      <c r="P54" s="49"/>
    </row>
    <row r="55" spans="1:16" x14ac:dyDescent="0.2">
      <c r="A55" s="66"/>
      <c r="B55" s="49"/>
      <c r="C55" s="49"/>
      <c r="D55" s="49"/>
      <c r="E55" s="49"/>
      <c r="F55" s="49"/>
      <c r="G55" s="49"/>
      <c r="H55" s="49"/>
      <c r="I55" s="49"/>
      <c r="J55" s="49"/>
      <c r="K55" s="49"/>
      <c r="L55" s="49"/>
      <c r="M55" s="17"/>
      <c r="N55" s="17"/>
      <c r="O55" s="49"/>
      <c r="P55" s="49"/>
    </row>
    <row r="56" spans="1:16" x14ac:dyDescent="0.2">
      <c r="A56" s="66"/>
      <c r="B56" s="49"/>
      <c r="C56" s="49"/>
      <c r="D56" s="49"/>
      <c r="E56" s="49"/>
      <c r="F56" s="49"/>
      <c r="G56" s="49"/>
      <c r="H56" s="49"/>
      <c r="I56" s="49"/>
      <c r="J56" s="49"/>
      <c r="K56" s="49"/>
      <c r="L56" s="49"/>
      <c r="M56" s="17"/>
      <c r="N56" s="17"/>
      <c r="O56" s="49"/>
      <c r="P56" s="49"/>
    </row>
    <row r="57" spans="1:16" x14ac:dyDescent="0.2">
      <c r="A57" s="66"/>
      <c r="B57" s="49"/>
      <c r="C57" s="49"/>
      <c r="D57" s="49"/>
      <c r="E57" s="49"/>
      <c r="F57" s="49"/>
      <c r="G57" s="49"/>
      <c r="H57" s="49"/>
      <c r="I57" s="49"/>
      <c r="J57" s="49"/>
      <c r="K57" s="49"/>
      <c r="L57" s="49"/>
      <c r="M57" s="17"/>
      <c r="N57" s="17"/>
      <c r="O57" s="49"/>
      <c r="P57" s="49"/>
    </row>
    <row r="58" spans="1:16" x14ac:dyDescent="0.2">
      <c r="A58" s="66"/>
      <c r="B58" s="49"/>
      <c r="C58" s="49"/>
      <c r="D58" s="49"/>
      <c r="E58" s="49"/>
      <c r="F58" s="49"/>
      <c r="G58" s="49"/>
      <c r="H58" s="49"/>
      <c r="I58" s="49"/>
      <c r="J58" s="49"/>
      <c r="K58" s="49"/>
      <c r="L58" s="49"/>
      <c r="M58" s="17"/>
      <c r="N58" s="17"/>
      <c r="O58" s="49"/>
      <c r="P58" s="49"/>
    </row>
    <row r="59" spans="1:16" x14ac:dyDescent="0.2">
      <c r="A59" s="66"/>
      <c r="B59" s="49"/>
      <c r="C59" s="49"/>
      <c r="D59" s="49"/>
      <c r="E59" s="49"/>
      <c r="F59" s="49"/>
      <c r="G59" s="49"/>
      <c r="H59" s="49"/>
      <c r="I59" s="49"/>
      <c r="J59" s="49"/>
      <c r="K59" s="49"/>
      <c r="L59" s="49"/>
      <c r="M59" s="17"/>
      <c r="N59" s="17"/>
      <c r="O59" s="49"/>
      <c r="P59" s="49"/>
    </row>
    <row r="60" spans="1:16" x14ac:dyDescent="0.2">
      <c r="A60" s="66"/>
      <c r="B60" s="49"/>
      <c r="C60" s="49"/>
      <c r="D60" s="49"/>
      <c r="E60" s="49"/>
      <c r="F60" s="49"/>
      <c r="G60" s="49"/>
      <c r="H60" s="49"/>
      <c r="I60" s="49"/>
      <c r="J60" s="49"/>
      <c r="K60" s="49"/>
      <c r="L60" s="49"/>
      <c r="M60" s="17"/>
      <c r="N60" s="17"/>
      <c r="O60" s="49"/>
      <c r="P60" s="49"/>
    </row>
    <row r="61" spans="1:16" x14ac:dyDescent="0.2">
      <c r="A61" s="66"/>
      <c r="B61" s="49"/>
      <c r="C61" s="49"/>
      <c r="D61" s="49"/>
      <c r="E61" s="49"/>
      <c r="F61" s="49"/>
      <c r="G61" s="49"/>
      <c r="H61" s="49"/>
      <c r="I61" s="49"/>
      <c r="J61" s="49"/>
      <c r="K61" s="49"/>
      <c r="L61" s="49"/>
      <c r="M61" s="17"/>
      <c r="N61" s="17"/>
      <c r="O61" s="49"/>
      <c r="P61" s="49"/>
    </row>
    <row r="62" spans="1:16" x14ac:dyDescent="0.2">
      <c r="A62" s="66"/>
      <c r="B62" s="49"/>
      <c r="C62" s="49"/>
      <c r="D62" s="49"/>
      <c r="E62" s="49"/>
      <c r="F62" s="49"/>
      <c r="G62" s="49"/>
      <c r="H62" s="49"/>
      <c r="I62" s="49"/>
      <c r="J62" s="49"/>
      <c r="K62" s="49"/>
      <c r="L62" s="49"/>
      <c r="M62" s="17"/>
      <c r="N62" s="17"/>
      <c r="O62" s="49"/>
      <c r="P62" s="49"/>
    </row>
    <row r="63" spans="1:16" x14ac:dyDescent="0.2">
      <c r="A63" s="66"/>
      <c r="B63" s="49"/>
      <c r="C63" s="49"/>
      <c r="D63" s="49"/>
      <c r="E63" s="49"/>
      <c r="F63" s="49"/>
      <c r="G63" s="49"/>
      <c r="H63" s="49"/>
      <c r="I63" s="49"/>
      <c r="J63" s="49"/>
      <c r="K63" s="49"/>
      <c r="L63" s="49"/>
      <c r="M63" s="17"/>
      <c r="N63" s="17"/>
      <c r="O63" s="49"/>
      <c r="P63" s="49"/>
    </row>
    <row r="64" spans="1:16" s="49" customFormat="1" x14ac:dyDescent="0.2">
      <c r="A64" s="66"/>
      <c r="M64" s="17"/>
      <c r="N64" s="17"/>
    </row>
    <row r="65" spans="1:14" s="49" customFormat="1" x14ac:dyDescent="0.2">
      <c r="A65" s="66"/>
      <c r="M65" s="17"/>
      <c r="N65" s="17"/>
    </row>
    <row r="66" spans="1:14" s="49" customFormat="1" x14ac:dyDescent="0.2">
      <c r="A66" s="66"/>
      <c r="M66" s="17"/>
      <c r="N66" s="17"/>
    </row>
    <row r="67" spans="1:14" s="49" customFormat="1" x14ac:dyDescent="0.2">
      <c r="M67" s="17"/>
      <c r="N67" s="17"/>
    </row>
    <row r="68" spans="1:14" x14ac:dyDescent="0.2">
      <c r="B68" s="49"/>
      <c r="C68" s="49"/>
      <c r="D68" s="49"/>
      <c r="E68" s="49"/>
      <c r="F68" s="49"/>
      <c r="G68" s="49"/>
      <c r="H68" s="49"/>
      <c r="I68" s="49"/>
      <c r="J68" s="49"/>
      <c r="K68" s="49"/>
    </row>
    <row r="79" spans="1:14" x14ac:dyDescent="0.2">
      <c r="B79" s="92"/>
      <c r="C79" s="92"/>
      <c r="D79" s="92"/>
      <c r="E79" s="92"/>
      <c r="F79" s="92"/>
      <c r="G79" s="92"/>
    </row>
    <row r="80" spans="1:14" x14ac:dyDescent="0.2">
      <c r="L80" s="92"/>
      <c r="M80" s="93"/>
    </row>
    <row r="81" spans="2:13" x14ac:dyDescent="0.2">
      <c r="B81" s="92"/>
      <c r="C81" s="92"/>
      <c r="D81" s="92"/>
      <c r="E81" s="92"/>
      <c r="F81" s="92"/>
      <c r="G81" s="92"/>
      <c r="H81" s="92"/>
      <c r="I81" s="92"/>
      <c r="J81" s="92"/>
      <c r="K81" s="92"/>
      <c r="L81" s="92"/>
    </row>
    <row r="82" spans="2:13" x14ac:dyDescent="0.2">
      <c r="B82" s="92"/>
      <c r="C82" s="92"/>
      <c r="D82" s="92"/>
      <c r="E82" s="92"/>
      <c r="F82" s="92"/>
      <c r="G82" s="92"/>
      <c r="H82" s="92"/>
      <c r="I82" s="92"/>
      <c r="J82" s="92"/>
      <c r="K82" s="92"/>
    </row>
    <row r="95" spans="2:13" x14ac:dyDescent="0.2">
      <c r="B95" s="92"/>
      <c r="C95" s="92"/>
      <c r="D95" s="92"/>
      <c r="E95" s="92"/>
      <c r="F95" s="92"/>
      <c r="G95" s="92"/>
      <c r="L95" s="92"/>
      <c r="M95" s="93"/>
    </row>
    <row r="96" spans="2:13" x14ac:dyDescent="0.2">
      <c r="B96" s="92"/>
      <c r="C96" s="92"/>
      <c r="D96" s="92"/>
      <c r="E96" s="92"/>
      <c r="F96" s="92"/>
      <c r="G96" s="92"/>
      <c r="H96" s="92"/>
      <c r="I96" s="92"/>
      <c r="J96" s="92"/>
      <c r="K96" s="92"/>
      <c r="L96" s="92"/>
      <c r="M96" s="93"/>
    </row>
    <row r="97" spans="2:13" x14ac:dyDescent="0.2">
      <c r="B97" s="92"/>
      <c r="C97" s="92"/>
      <c r="D97" s="92"/>
      <c r="E97" s="92"/>
      <c r="F97" s="92"/>
      <c r="G97" s="92"/>
      <c r="H97" s="92"/>
      <c r="I97" s="92"/>
      <c r="J97" s="92"/>
      <c r="K97" s="92"/>
      <c r="L97" s="92"/>
      <c r="M97" s="93"/>
    </row>
    <row r="98" spans="2:13" x14ac:dyDescent="0.2">
      <c r="B98" s="92"/>
      <c r="C98" s="92"/>
      <c r="D98" s="92"/>
      <c r="E98" s="92"/>
      <c r="F98" s="92"/>
      <c r="G98" s="92"/>
      <c r="H98" s="92"/>
      <c r="I98" s="92"/>
      <c r="J98" s="92"/>
      <c r="K98" s="92"/>
    </row>
    <row r="101" spans="2:13" x14ac:dyDescent="0.2">
      <c r="B101" s="92"/>
      <c r="C101" s="92"/>
      <c r="D101" s="92"/>
      <c r="E101" s="92"/>
      <c r="F101" s="92"/>
      <c r="G101" s="92"/>
      <c r="L101" s="92"/>
      <c r="M101" s="93"/>
    </row>
    <row r="102" spans="2:13" x14ac:dyDescent="0.2">
      <c r="B102" s="92"/>
      <c r="C102" s="92"/>
      <c r="D102" s="92"/>
      <c r="E102" s="92"/>
      <c r="F102" s="92"/>
      <c r="G102" s="92"/>
      <c r="H102" s="92"/>
      <c r="I102" s="92"/>
      <c r="J102" s="92"/>
      <c r="K102" s="92"/>
      <c r="L102" s="92"/>
      <c r="M102" s="93"/>
    </row>
    <row r="103" spans="2:13" x14ac:dyDescent="0.2">
      <c r="B103" s="92"/>
      <c r="C103" s="92"/>
      <c r="D103" s="92"/>
      <c r="E103" s="92"/>
      <c r="F103" s="92"/>
      <c r="G103" s="92"/>
      <c r="H103" s="92"/>
      <c r="I103" s="92"/>
      <c r="J103" s="92"/>
      <c r="K103" s="92"/>
      <c r="L103" s="92"/>
    </row>
    <row r="104" spans="2:13" x14ac:dyDescent="0.2">
      <c r="B104" s="92"/>
      <c r="C104" s="92"/>
      <c r="D104" s="92"/>
      <c r="E104" s="92"/>
      <c r="F104" s="92"/>
      <c r="G104" s="92"/>
      <c r="H104" s="92"/>
      <c r="I104" s="92"/>
      <c r="J104" s="92"/>
      <c r="K104" s="92"/>
      <c r="L104" s="92"/>
      <c r="M104" s="93"/>
    </row>
    <row r="105" spans="2:13" x14ac:dyDescent="0.2">
      <c r="B105" s="92"/>
      <c r="C105" s="92"/>
      <c r="D105" s="92"/>
      <c r="E105" s="92"/>
      <c r="F105" s="92"/>
      <c r="G105" s="92"/>
      <c r="H105" s="92"/>
      <c r="I105" s="92"/>
      <c r="J105" s="92"/>
      <c r="K105" s="92"/>
      <c r="L105" s="92"/>
      <c r="M105" s="93"/>
    </row>
    <row r="106" spans="2:13" x14ac:dyDescent="0.2">
      <c r="B106" s="92"/>
      <c r="C106" s="92"/>
      <c r="D106" s="92"/>
      <c r="E106" s="92"/>
      <c r="F106" s="92"/>
      <c r="G106" s="92"/>
      <c r="H106" s="92"/>
      <c r="I106" s="92"/>
      <c r="J106" s="92"/>
      <c r="K106" s="92"/>
    </row>
    <row r="115" spans="8:11" x14ac:dyDescent="0.2">
      <c r="H115" s="92"/>
      <c r="I115" s="92"/>
      <c r="J115" s="92"/>
      <c r="K115" s="92"/>
    </row>
    <row r="116" spans="8:11" x14ac:dyDescent="0.2">
      <c r="H116" s="521"/>
      <c r="I116" s="521"/>
      <c r="J116" s="92"/>
      <c r="K116" s="92"/>
    </row>
  </sheetData>
  <sheetProtection algorithmName="SHA-512" hashValue="7NZ25xzZ+j8NwhDCM63HOFxHKtydi2/MF12QvalFx0AoZgz0G2GTfeVmIr5SvfzNs/GFhEK7uuqfcWUueCAiBA==" saltValue="uLgD08JvuoRc+AbsSGz+zQ==" spinCount="100000" sheet="1" objects="1" scenarios="1" selectLockedCells="1"/>
  <protectedRanges>
    <protectedRange sqref="C12" name="Intervalo1_1"/>
    <protectedRange sqref="I12" name="Intervalo1_2"/>
    <protectedRange sqref="C7" name="Intervalo1_3"/>
  </protectedRanges>
  <mergeCells count="53">
    <mergeCell ref="B29:K29"/>
    <mergeCell ref="B27:J27"/>
    <mergeCell ref="E10:G10"/>
    <mergeCell ref="I11:K11"/>
    <mergeCell ref="B18:K18"/>
    <mergeCell ref="E19:K19"/>
    <mergeCell ref="C11:G11"/>
    <mergeCell ref="I12:K12"/>
    <mergeCell ref="C13:K13"/>
    <mergeCell ref="C12:G12"/>
    <mergeCell ref="B14:K14"/>
    <mergeCell ref="G15:I15"/>
    <mergeCell ref="J15:K15"/>
    <mergeCell ref="B15:C15"/>
    <mergeCell ref="B16:C16"/>
    <mergeCell ref="B17:C17"/>
    <mergeCell ref="B30:C30"/>
    <mergeCell ref="D30:K30"/>
    <mergeCell ref="E37:H37"/>
    <mergeCell ref="E38:H38"/>
    <mergeCell ref="C35:E35"/>
    <mergeCell ref="G35:K35"/>
    <mergeCell ref="G31:K31"/>
    <mergeCell ref="D34:K34"/>
    <mergeCell ref="B34:C34"/>
    <mergeCell ref="C32:E32"/>
    <mergeCell ref="G32:K32"/>
    <mergeCell ref="B25:J25"/>
    <mergeCell ref="B26:J26"/>
    <mergeCell ref="B19:D19"/>
    <mergeCell ref="G16:K17"/>
    <mergeCell ref="H20:K20"/>
    <mergeCell ref="B20:C20"/>
    <mergeCell ref="B21:K21"/>
    <mergeCell ref="B22:J22"/>
    <mergeCell ref="D16:F16"/>
    <mergeCell ref="D17:F17"/>
    <mergeCell ref="H116:I116"/>
    <mergeCell ref="D1:I1"/>
    <mergeCell ref="D3:I3"/>
    <mergeCell ref="D4:I4"/>
    <mergeCell ref="D20:G20"/>
    <mergeCell ref="B6:K6"/>
    <mergeCell ref="C7:G7"/>
    <mergeCell ref="I7:K7"/>
    <mergeCell ref="C8:K8"/>
    <mergeCell ref="C9:K9"/>
    <mergeCell ref="C31:E31"/>
    <mergeCell ref="B33:K33"/>
    <mergeCell ref="B28:J28"/>
    <mergeCell ref="D15:F15"/>
    <mergeCell ref="B23:J23"/>
    <mergeCell ref="B24:J24"/>
  </mergeCells>
  <conditionalFormatting sqref="D10 H7 J10 H10:H11">
    <cfRule type="cellIs" dxfId="21" priority="7" operator="equal">
      <formula>""</formula>
    </cfRule>
  </conditionalFormatting>
  <conditionalFormatting sqref="I7:K7 C8:K9 E10:G10 C10 C11:G11 K10 I10 I11:K12 C13:K13 D15:F17 D20:G20 J15:K15">
    <cfRule type="cellIs" dxfId="20" priority="2" operator="equal">
      <formula>""</formula>
    </cfRule>
  </conditionalFormatting>
  <conditionalFormatting sqref="C7:G7">
    <cfRule type="cellIs" dxfId="19" priority="1" operator="equal">
      <formula>""</formula>
    </cfRule>
  </conditionalFormatting>
  <dataValidations count="15">
    <dataValidation type="whole" allowBlank="1" showInputMessage="1" showErrorMessage="1" sqref="C13:K13">
      <formula1>0</formula1>
      <formula2>999999999999999</formula2>
    </dataValidation>
    <dataValidation type="decimal" allowBlank="1" showInputMessage="1" showErrorMessage="1" errorTitle="INSERIR SOMENTE NÚMEROS" promptTitle="POTENCIA INSTALADA NA UC" prompt="PREENCHER COM A CARGA EM KW DA UNIDADE CONSUMIDORA ATUALMENTE" sqref="D15:F15">
      <formula1>0</formula1>
      <formula2>9999</formula2>
    </dataValidation>
    <dataValidation allowBlank="1" showInputMessage="1" showErrorMessage="1" prompt="INCLUIR DDD" sqref="C35:E35"/>
    <dataValidation allowBlank="1" showInputMessage="1" showErrorMessage="1" promptTitle="INFORMAÇÕES DO TITULAR DA UC" prompt="PREENCHER ABAIXO OS DADOS DO TITULAR DA UNIDADE CONSUMIDORA." sqref="B6:K6"/>
    <dataValidation type="list" allowBlank="1" showInputMessage="1" showErrorMessage="1" sqref="K22:K28">
      <formula1>"X"</formula1>
    </dataValidation>
    <dataValidation type="whole" showInputMessage="1" showErrorMessage="1" prompt="ATRIBUIR ZERO &quot;0&quot; CASO A LOCALIDADE NÃO TENHA NUMERO." sqref="C10">
      <formula1>0</formula1>
      <formula2>999999</formula2>
    </dataValidation>
    <dataValidation type="list" allowBlank="1" showInputMessage="1" showErrorMessage="1" sqref="D17:F17">
      <formula1>"AÉREO,SUBTERRÂNEO"</formula1>
    </dataValidation>
    <dataValidation type="list" allowBlank="1" showInputMessage="1" showErrorMessage="1" sqref="D16:F16">
      <formula1>"MONOFÁSICO,BIFÁSICO,TRIFÁSICO"</formula1>
    </dataValidation>
    <dataValidation type="list" allowBlank="1" showInputMessage="1" showErrorMessage="1" sqref="I7:K7">
      <formula1>"RESIDENCIAL,COMERCIAL,INDUSTRIAL,RURAL,PODER PÚBLICO,SERVIÇO PÚBLICO"</formula1>
    </dataValidation>
    <dataValidation type="list" allowBlank="1" showInputMessage="1" showErrorMessage="1" prompt="SELECIONE O MUNICÍPIO:" sqref="I11:K11">
      <formula1>INDIRECT(I10)</formula1>
    </dataValidation>
    <dataValidation type="textLength" operator="equal" allowBlank="1" showInputMessage="1" showErrorMessage="1" prompt="CEP com 8 digitos" sqref="K10">
      <formula1>8</formula1>
    </dataValidation>
    <dataValidation type="whole" allowBlank="1" showInputMessage="1" showErrorMessage="1" errorTitle="INCLUIR TELEFONE - APENAS Nº" error="_x000a_INFORMAR NO MÍNIMO 10 DÍGITOS DDD+TELEFONE_x000a__x000a_NÃO UTILIZAR:_x000a_ESPAÇO_x000a_PARENTESES_x000a_CARACTERES ESPECIAIS" prompt="DDD + TELEFONE COM 8 DIGITOS" sqref="C12:G12">
      <formula1>111111111</formula1>
      <formula2>99999999999</formula2>
    </dataValidation>
    <dataValidation type="whole" allowBlank="1" showInputMessage="1" showErrorMessage="1" errorTitle="INCLUIR CELULAR - APENAS Nº" error="INFORMAR NO MÍNIMO 10 DÍGITOS DDD+CELULAR_x000a__x000a_NÃO UTILIZAR:_x000a_ESPAÇO_x000a_PARENTESES_x000a_CARACTERES ESPECIAIS" prompt="DDD + CELULAR COM 9 DIGITOS" sqref="I12:K12">
      <formula1>1111111111</formula1>
      <formula2>999999999999</formula2>
    </dataValidation>
    <dataValidation allowBlank="1" showInputMessage="1" showErrorMessage="1" promptTitle="CLIENTE OU RESPONSAVEL LEGAL" prompt="NOME  DO CLIENTE = ANEXAR DOCUMENTOS DO CLIENTE_x000a__x000a_RESPONSAVEL LEGAL = ANEXAR PROCURAÇÃO" sqref="D34:K34"/>
    <dataValidation allowBlank="1" showInputMessage="1" showErrorMessage="1" promptTitle="ASSINATURA" prompt="CLIENTE = ANEXAR DOCUMENTOS DO CLIENTE_x000a__x000a_RESPONSAVEL LEGAL = ANEXAR PROCURAÇÃO" sqref="E37:H37"/>
  </dataValidations>
  <pageMargins left="0.19685039370078741" right="0.19685039370078741" top="0.19685039370078741" bottom="0.19685039370078741" header="0.39370078740157483" footer="0.39370078740157483"/>
  <pageSetup paperSize="9" scale="76" fitToHeight="0" orientation="portrait" r:id="rId1"/>
  <colBreaks count="1" manualBreakCount="1">
    <brk id="12" max="37" man="1"/>
  </colBreaks>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CONFIG!$F$8:$F$12</xm:f>
          </x14:formula1>
          <xm:sqref>D20:G20</xm:sqref>
        </x14:dataValidation>
        <x14:dataValidation type="list" allowBlank="1" showInputMessage="1" showErrorMessage="1" prompt="SELECIONE A TENSÃO:">
          <x14:formula1>
            <xm:f>INDIRECT(CONFIG!$K$19)</xm:f>
          </x14:formula1>
          <xm:sqref>J15:K15</xm:sqref>
        </x14:dataValidation>
        <x14:dataValidation type="list" allowBlank="1" showInputMessage="1" errorTitle="APENAS O NÚMERO DA UC" error="UC: 10/123456-7_x000a_PREENCHER CONFORME EX.: 123456" promptTitle="UC" prompt="CASO NÃO EXISTA UC SELECIONAR &quot;NOVA UC&quot; _x000a__x000a_CASO TENHA UC, DEVE-SE DIGITAR CONFORME EXEMPLO ABAIXO:_x000a__x000a_EX.: ONDE  10/12345-6 _x000a__x000a_DEVE-SE DIGITAR  12345">
          <x14:formula1>
            <xm:f>CONFIG!$A$28</xm:f>
          </x14:formula1>
          <xm:sqref>C7:G7</xm:sqref>
        </x14:dataValidation>
        <x14:dataValidation type="list" allowBlank="1" showInputMessage="1" showErrorMessage="1">
          <x14:formula1>
            <xm:f>CONFIG!$F$16:$F$26</xm:f>
          </x14:formula1>
          <xm:sqref>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pageSetUpPr fitToPage="1"/>
  </sheetPr>
  <dimension ref="A1:R64"/>
  <sheetViews>
    <sheetView showGridLines="0" showRowColHeaders="0" view="pageBreakPreview" zoomScaleNormal="100" zoomScaleSheetLayoutView="100" workbookViewId="0">
      <selection activeCell="C7" sqref="C7:G7"/>
    </sheetView>
  </sheetViews>
  <sheetFormatPr defaultColWidth="9.140625" defaultRowHeight="14.25" x14ac:dyDescent="0.2"/>
  <cols>
    <col min="1" max="1" width="9.140625" style="49"/>
    <col min="2" max="2" width="17.5703125" style="49" customWidth="1"/>
    <col min="3" max="3" width="10.42578125" style="50" customWidth="1"/>
    <col min="4" max="7" width="12.7109375" style="50" customWidth="1"/>
    <col min="8" max="8" width="8.85546875" style="50" bestFit="1" customWidth="1"/>
    <col min="9" max="9" width="8.7109375" style="50" customWidth="1"/>
    <col min="10" max="10" width="12.7109375" style="50" customWidth="1"/>
    <col min="11" max="11" width="14.140625" style="50" customWidth="1"/>
    <col min="12" max="16384" width="9.140625" style="50"/>
  </cols>
  <sheetData>
    <row r="1" spans="2:18" s="50" customFormat="1" ht="15.75" x14ac:dyDescent="0.25">
      <c r="B1" s="134"/>
      <c r="C1" s="81"/>
      <c r="D1" s="522" t="s">
        <v>13</v>
      </c>
      <c r="E1" s="522"/>
      <c r="F1" s="522"/>
      <c r="G1" s="522"/>
      <c r="H1" s="522"/>
      <c r="I1" s="522"/>
      <c r="J1" s="81"/>
      <c r="K1" s="82"/>
      <c r="L1" s="81"/>
      <c r="M1" s="81"/>
      <c r="N1" s="138"/>
      <c r="O1" s="138"/>
      <c r="P1" s="138"/>
      <c r="Q1" s="49"/>
      <c r="R1" s="49"/>
    </row>
    <row r="2" spans="2:18" s="50" customFormat="1" x14ac:dyDescent="0.2">
      <c r="B2" s="46"/>
      <c r="C2" s="17"/>
      <c r="D2" s="17"/>
      <c r="E2" s="17"/>
      <c r="F2" s="17"/>
      <c r="G2" s="17"/>
      <c r="H2" s="17"/>
      <c r="I2" s="17"/>
      <c r="J2" s="17"/>
      <c r="K2" s="47"/>
      <c r="L2" s="17"/>
      <c r="M2" s="17"/>
      <c r="N2" s="49"/>
      <c r="O2" s="49"/>
      <c r="P2" s="49"/>
      <c r="Q2" s="49"/>
      <c r="R2" s="49"/>
    </row>
    <row r="3" spans="2:18" s="50" customFormat="1" ht="15" x14ac:dyDescent="0.2">
      <c r="B3" s="46"/>
      <c r="C3" s="17"/>
      <c r="D3" s="523" t="s">
        <v>14</v>
      </c>
      <c r="E3" s="523"/>
      <c r="F3" s="523"/>
      <c r="G3" s="523"/>
      <c r="H3" s="523"/>
      <c r="I3" s="523"/>
      <c r="J3" s="17"/>
      <c r="K3" s="47"/>
      <c r="L3" s="17"/>
      <c r="M3" s="17"/>
      <c r="N3" s="49"/>
      <c r="O3" s="49"/>
      <c r="P3" s="49"/>
      <c r="Q3" s="49"/>
      <c r="R3" s="49"/>
    </row>
    <row r="4" spans="2:18" s="50" customFormat="1" ht="13.5" customHeight="1" x14ac:dyDescent="0.2">
      <c r="B4" s="46"/>
      <c r="C4" s="17"/>
      <c r="D4" s="523" t="s">
        <v>52</v>
      </c>
      <c r="E4" s="523"/>
      <c r="F4" s="523"/>
      <c r="G4" s="523"/>
      <c r="H4" s="523"/>
      <c r="I4" s="523"/>
      <c r="J4" s="17"/>
      <c r="K4" s="47"/>
      <c r="L4" s="17"/>
      <c r="M4" s="17"/>
      <c r="N4" s="49"/>
      <c r="O4" s="49"/>
      <c r="P4" s="49"/>
      <c r="Q4" s="49"/>
      <c r="R4" s="49"/>
    </row>
    <row r="5" spans="2:18" s="50" customFormat="1" ht="17.25" customHeight="1" x14ac:dyDescent="0.2">
      <c r="B5" s="46"/>
      <c r="C5" s="17"/>
      <c r="D5" s="17"/>
      <c r="E5" s="17"/>
      <c r="F5" s="17"/>
      <c r="G5" s="17"/>
      <c r="H5" s="17"/>
      <c r="I5" s="17"/>
      <c r="J5" s="17"/>
      <c r="K5" s="47"/>
      <c r="L5" s="17"/>
      <c r="M5" s="17"/>
      <c r="N5" s="49"/>
      <c r="O5" s="49"/>
      <c r="P5" s="49"/>
      <c r="Q5" s="49"/>
      <c r="R5" s="49"/>
    </row>
    <row r="6" spans="2:18" s="50" customFormat="1" ht="15" x14ac:dyDescent="0.25">
      <c r="B6" s="527" t="s">
        <v>16</v>
      </c>
      <c r="C6" s="527"/>
      <c r="D6" s="527"/>
      <c r="E6" s="527"/>
      <c r="F6" s="527"/>
      <c r="G6" s="527"/>
      <c r="H6" s="527"/>
      <c r="I6" s="527"/>
      <c r="J6" s="527"/>
      <c r="K6" s="527"/>
      <c r="L6" s="17"/>
      <c r="M6" s="17"/>
      <c r="N6" s="49"/>
      <c r="O6" s="49"/>
      <c r="P6" s="49"/>
      <c r="Q6" s="49"/>
      <c r="R6" s="49"/>
    </row>
    <row r="7" spans="2:18" s="50" customFormat="1" ht="15.75" x14ac:dyDescent="0.25">
      <c r="B7" s="84" t="s">
        <v>17</v>
      </c>
      <c r="C7" s="528"/>
      <c r="D7" s="529"/>
      <c r="E7" s="529"/>
      <c r="F7" s="529"/>
      <c r="G7" s="530"/>
      <c r="H7" s="85" t="s">
        <v>18</v>
      </c>
      <c r="I7" s="532"/>
      <c r="J7" s="533"/>
      <c r="K7" s="534"/>
      <c r="L7" s="17"/>
      <c r="M7" s="17"/>
      <c r="N7" s="49"/>
      <c r="O7" s="49"/>
      <c r="P7" s="49"/>
      <c r="Q7" s="49"/>
      <c r="R7" s="49"/>
    </row>
    <row r="8" spans="2:18" s="50" customFormat="1" ht="15.75" x14ac:dyDescent="0.25">
      <c r="B8" s="84" t="s">
        <v>19</v>
      </c>
      <c r="C8" s="532"/>
      <c r="D8" s="533"/>
      <c r="E8" s="533"/>
      <c r="F8" s="533"/>
      <c r="G8" s="533"/>
      <c r="H8" s="533"/>
      <c r="I8" s="533"/>
      <c r="J8" s="533"/>
      <c r="K8" s="534"/>
      <c r="L8" s="17"/>
      <c r="M8" s="17"/>
      <c r="N8" s="49"/>
      <c r="O8" s="49"/>
      <c r="P8" s="49"/>
      <c r="Q8" s="49"/>
      <c r="R8" s="49"/>
    </row>
    <row r="9" spans="2:18" s="50" customFormat="1" ht="15.75" x14ac:dyDescent="0.25">
      <c r="B9" s="84" t="s">
        <v>20</v>
      </c>
      <c r="C9" s="532"/>
      <c r="D9" s="533"/>
      <c r="E9" s="533"/>
      <c r="F9" s="533"/>
      <c r="G9" s="533"/>
      <c r="H9" s="533"/>
      <c r="I9" s="533"/>
      <c r="J9" s="533"/>
      <c r="K9" s="534"/>
      <c r="L9" s="17"/>
      <c r="M9" s="17"/>
      <c r="N9" s="49"/>
      <c r="O9" s="49"/>
      <c r="P9" s="49"/>
      <c r="Q9" s="49"/>
      <c r="R9" s="49"/>
    </row>
    <row r="10" spans="2:18" s="50" customFormat="1" ht="15.75" x14ac:dyDescent="0.25">
      <c r="B10" s="84" t="s">
        <v>21</v>
      </c>
      <c r="C10" s="181"/>
      <c r="D10" s="85" t="s">
        <v>22</v>
      </c>
      <c r="E10" s="532"/>
      <c r="F10" s="533"/>
      <c r="G10" s="534"/>
      <c r="H10" s="85" t="s">
        <v>23</v>
      </c>
      <c r="I10" s="86"/>
      <c r="J10" s="85" t="s">
        <v>24</v>
      </c>
      <c r="K10" s="96"/>
      <c r="L10" s="17"/>
      <c r="M10" s="17"/>
      <c r="N10" s="49"/>
      <c r="O10" s="49"/>
      <c r="P10" s="49"/>
      <c r="Q10" s="49"/>
      <c r="R10" s="49"/>
    </row>
    <row r="11" spans="2:18" s="50" customFormat="1" ht="15.75" x14ac:dyDescent="0.25">
      <c r="B11" s="84" t="s">
        <v>25</v>
      </c>
      <c r="C11" s="569"/>
      <c r="D11" s="583"/>
      <c r="E11" s="583"/>
      <c r="F11" s="583"/>
      <c r="G11" s="584"/>
      <c r="H11" s="85" t="s">
        <v>26</v>
      </c>
      <c r="I11" s="532"/>
      <c r="J11" s="533"/>
      <c r="K11" s="534"/>
      <c r="L11" s="17"/>
      <c r="M11" s="17"/>
      <c r="N11" s="49"/>
      <c r="O11" s="49"/>
      <c r="P11" s="49"/>
      <c r="Q11" s="49"/>
      <c r="R11" s="49"/>
    </row>
    <row r="12" spans="2:18" s="50" customFormat="1" ht="15.75" x14ac:dyDescent="0.25">
      <c r="B12" s="84" t="s">
        <v>27</v>
      </c>
      <c r="C12" s="573"/>
      <c r="D12" s="574"/>
      <c r="E12" s="574"/>
      <c r="F12" s="574"/>
      <c r="G12" s="575"/>
      <c r="H12" s="85" t="s">
        <v>28</v>
      </c>
      <c r="I12" s="553"/>
      <c r="J12" s="554"/>
      <c r="K12" s="555"/>
      <c r="L12" s="17"/>
      <c r="M12" s="17"/>
      <c r="N12" s="49"/>
      <c r="O12" s="49"/>
      <c r="P12" s="49"/>
      <c r="Q12" s="49"/>
      <c r="R12" s="49"/>
    </row>
    <row r="13" spans="2:18" s="50" customFormat="1" ht="15.75" x14ac:dyDescent="0.25">
      <c r="B13" s="88" t="s">
        <v>29</v>
      </c>
      <c r="C13" s="585"/>
      <c r="D13" s="586"/>
      <c r="E13" s="586"/>
      <c r="F13" s="586"/>
      <c r="G13" s="586"/>
      <c r="H13" s="586"/>
      <c r="I13" s="586"/>
      <c r="J13" s="586"/>
      <c r="K13" s="587"/>
      <c r="L13" s="17"/>
      <c r="M13" s="17"/>
      <c r="N13" s="49"/>
      <c r="O13" s="49"/>
      <c r="P13" s="49"/>
      <c r="Q13" s="49"/>
      <c r="R13" s="49"/>
    </row>
    <row r="14" spans="2:18" s="50" customFormat="1" ht="15" x14ac:dyDescent="0.25">
      <c r="B14" s="527" t="s">
        <v>30</v>
      </c>
      <c r="C14" s="527"/>
      <c r="D14" s="527"/>
      <c r="E14" s="527"/>
      <c r="F14" s="527"/>
      <c r="G14" s="527"/>
      <c r="H14" s="527"/>
      <c r="I14" s="527"/>
      <c r="J14" s="527"/>
      <c r="K14" s="527"/>
      <c r="L14" s="17"/>
      <c r="M14" s="17"/>
      <c r="N14" s="49"/>
      <c r="O14" s="49"/>
      <c r="P14" s="49"/>
      <c r="Q14" s="49"/>
      <c r="R14" s="49"/>
    </row>
    <row r="15" spans="2:18" s="50" customFormat="1" ht="15.75" x14ac:dyDescent="0.25">
      <c r="B15" s="577" t="s">
        <v>31</v>
      </c>
      <c r="C15" s="578"/>
      <c r="D15" s="532"/>
      <c r="E15" s="533"/>
      <c r="F15" s="534"/>
      <c r="G15" s="576" t="s">
        <v>32</v>
      </c>
      <c r="H15" s="576"/>
      <c r="I15" s="576"/>
      <c r="J15" s="532"/>
      <c r="K15" s="534"/>
      <c r="L15" s="17"/>
      <c r="M15" s="17"/>
      <c r="N15" s="49"/>
      <c r="O15" s="49"/>
      <c r="P15" s="49"/>
      <c r="Q15" s="49"/>
      <c r="R15" s="49"/>
    </row>
    <row r="16" spans="2:18" s="50" customFormat="1" ht="15.75" x14ac:dyDescent="0.25">
      <c r="B16" s="577" t="s">
        <v>33</v>
      </c>
      <c r="C16" s="578"/>
      <c r="D16" s="532"/>
      <c r="E16" s="533"/>
      <c r="F16" s="534"/>
      <c r="G16" s="541"/>
      <c r="H16" s="542"/>
      <c r="I16" s="542"/>
      <c r="J16" s="542"/>
      <c r="K16" s="543"/>
      <c r="L16" s="17"/>
      <c r="M16" s="17"/>
      <c r="N16" s="49"/>
      <c r="O16" s="49"/>
      <c r="P16" s="49"/>
      <c r="Q16" s="49"/>
      <c r="R16" s="49"/>
    </row>
    <row r="17" spans="2:18" s="50" customFormat="1" ht="15.75" x14ac:dyDescent="0.25">
      <c r="B17" s="579" t="s">
        <v>34</v>
      </c>
      <c r="C17" s="580"/>
      <c r="D17" s="532"/>
      <c r="E17" s="533"/>
      <c r="F17" s="534"/>
      <c r="G17" s="544"/>
      <c r="H17" s="545"/>
      <c r="I17" s="545"/>
      <c r="J17" s="545"/>
      <c r="K17" s="546"/>
      <c r="L17" s="17"/>
      <c r="M17" s="17"/>
      <c r="N17" s="49"/>
      <c r="O17" s="49"/>
      <c r="P17" s="49"/>
      <c r="Q17" s="49"/>
      <c r="R17" s="49"/>
    </row>
    <row r="18" spans="2:18" s="50" customFormat="1" ht="15" x14ac:dyDescent="0.25">
      <c r="B18" s="527" t="s">
        <v>35</v>
      </c>
      <c r="C18" s="527"/>
      <c r="D18" s="527"/>
      <c r="E18" s="527"/>
      <c r="F18" s="527"/>
      <c r="G18" s="527"/>
      <c r="H18" s="527"/>
      <c r="I18" s="527"/>
      <c r="J18" s="527"/>
      <c r="K18" s="527"/>
      <c r="L18" s="17"/>
      <c r="M18" s="17"/>
      <c r="N18" s="49"/>
      <c r="O18" s="49"/>
      <c r="P18" s="49"/>
      <c r="Q18" s="49"/>
      <c r="R18" s="49"/>
    </row>
    <row r="19" spans="2:18" s="50" customFormat="1" ht="15" x14ac:dyDescent="0.25">
      <c r="B19" s="135" t="s">
        <v>36</v>
      </c>
      <c r="C19" s="135"/>
      <c r="D19" s="135"/>
      <c r="E19" s="566">
        <f>CONFIG!U34</f>
        <v>0</v>
      </c>
      <c r="F19" s="567"/>
      <c r="G19" s="567"/>
      <c r="H19" s="567"/>
      <c r="I19" s="567"/>
      <c r="J19" s="567"/>
      <c r="K19" s="568"/>
      <c r="L19" s="17"/>
      <c r="M19" s="17"/>
      <c r="N19" s="49"/>
      <c r="O19" s="49"/>
      <c r="P19" s="49"/>
      <c r="Q19" s="49"/>
      <c r="R19" s="49"/>
    </row>
    <row r="20" spans="2:18" s="50" customFormat="1" ht="15" x14ac:dyDescent="0.25">
      <c r="B20" s="547" t="s">
        <v>37</v>
      </c>
      <c r="C20" s="548"/>
      <c r="D20" s="524" t="s">
        <v>38</v>
      </c>
      <c r="E20" s="525"/>
      <c r="F20" s="525"/>
      <c r="G20" s="526"/>
      <c r="H20" s="541"/>
      <c r="I20" s="542"/>
      <c r="J20" s="542"/>
      <c r="K20" s="543"/>
      <c r="L20" s="17"/>
      <c r="M20" s="17"/>
      <c r="N20" s="49"/>
      <c r="O20" s="49"/>
      <c r="P20" s="49"/>
      <c r="Q20" s="49"/>
      <c r="R20" s="49"/>
    </row>
    <row r="21" spans="2:18" s="50" customFormat="1" ht="15" x14ac:dyDescent="0.25">
      <c r="B21" s="527" t="s">
        <v>53</v>
      </c>
      <c r="C21" s="527"/>
      <c r="D21" s="527"/>
      <c r="E21" s="527"/>
      <c r="F21" s="527"/>
      <c r="G21" s="527"/>
      <c r="H21" s="527"/>
      <c r="I21" s="527"/>
      <c r="J21" s="527"/>
      <c r="K21" s="527"/>
      <c r="L21" s="17"/>
      <c r="M21" s="17"/>
      <c r="N21" s="49"/>
      <c r="O21" s="49"/>
      <c r="P21" s="49"/>
      <c r="Q21" s="49"/>
      <c r="R21" s="49"/>
    </row>
    <row r="22" spans="2:18" s="50" customFormat="1" ht="15" x14ac:dyDescent="0.2">
      <c r="B22" s="536" t="s">
        <v>3187</v>
      </c>
      <c r="C22" s="536"/>
      <c r="D22" s="536"/>
      <c r="E22" s="536"/>
      <c r="F22" s="536"/>
      <c r="G22" s="536"/>
      <c r="H22" s="536"/>
      <c r="I22" s="536"/>
      <c r="J22" s="536"/>
      <c r="K22" s="89"/>
      <c r="L22" s="17"/>
      <c r="M22" s="17"/>
      <c r="N22" s="49"/>
      <c r="O22" s="49"/>
      <c r="P22" s="49"/>
      <c r="Q22" s="49"/>
      <c r="R22" s="49"/>
    </row>
    <row r="23" spans="2:18" s="50" customFormat="1" ht="30.75" customHeight="1" x14ac:dyDescent="0.2">
      <c r="B23" s="536" t="s">
        <v>40</v>
      </c>
      <c r="C23" s="536"/>
      <c r="D23" s="536"/>
      <c r="E23" s="536"/>
      <c r="F23" s="536"/>
      <c r="G23" s="536"/>
      <c r="H23" s="536"/>
      <c r="I23" s="536"/>
      <c r="J23" s="536"/>
      <c r="K23" s="89"/>
      <c r="L23" s="17"/>
      <c r="M23" s="17"/>
      <c r="N23" s="49"/>
      <c r="O23" s="49"/>
      <c r="P23" s="49"/>
      <c r="Q23" s="49"/>
      <c r="R23" s="49"/>
    </row>
    <row r="24" spans="2:18" s="50" customFormat="1" ht="31.5" customHeight="1" x14ac:dyDescent="0.2">
      <c r="B24" s="536" t="s">
        <v>41</v>
      </c>
      <c r="C24" s="536"/>
      <c r="D24" s="536"/>
      <c r="E24" s="536"/>
      <c r="F24" s="536"/>
      <c r="G24" s="536"/>
      <c r="H24" s="536"/>
      <c r="I24" s="536"/>
      <c r="J24" s="536"/>
      <c r="K24" s="89"/>
      <c r="L24" s="17"/>
      <c r="M24" s="17"/>
      <c r="N24" s="49"/>
      <c r="O24" s="49"/>
      <c r="P24" s="49"/>
      <c r="Q24" s="49"/>
      <c r="R24" s="49"/>
    </row>
    <row r="25" spans="2:18" s="50" customFormat="1" ht="30.75" customHeight="1" x14ac:dyDescent="0.2">
      <c r="B25" s="536" t="s">
        <v>42</v>
      </c>
      <c r="C25" s="536"/>
      <c r="D25" s="536"/>
      <c r="E25" s="536"/>
      <c r="F25" s="536"/>
      <c r="G25" s="536"/>
      <c r="H25" s="536"/>
      <c r="I25" s="536"/>
      <c r="J25" s="536"/>
      <c r="K25" s="89"/>
      <c r="L25" s="17"/>
      <c r="M25" s="17"/>
      <c r="N25" s="49"/>
      <c r="O25" s="49"/>
      <c r="P25" s="49"/>
      <c r="Q25" s="49"/>
      <c r="R25" s="49"/>
    </row>
    <row r="26" spans="2:18" s="50" customFormat="1" ht="45.75" customHeight="1" x14ac:dyDescent="0.2">
      <c r="B26" s="536" t="s">
        <v>43</v>
      </c>
      <c r="C26" s="536"/>
      <c r="D26" s="536"/>
      <c r="E26" s="536"/>
      <c r="F26" s="536"/>
      <c r="G26" s="536"/>
      <c r="H26" s="536"/>
      <c r="I26" s="536"/>
      <c r="J26" s="536"/>
      <c r="K26" s="89"/>
      <c r="L26" s="17"/>
      <c r="M26" s="17"/>
      <c r="N26" s="49"/>
      <c r="O26" s="49"/>
      <c r="P26" s="49"/>
      <c r="Q26" s="49"/>
      <c r="R26" s="49"/>
    </row>
    <row r="27" spans="2:18" s="50" customFormat="1" ht="29.25" customHeight="1" x14ac:dyDescent="0.2">
      <c r="B27" s="536" t="s">
        <v>44</v>
      </c>
      <c r="C27" s="536"/>
      <c r="D27" s="536"/>
      <c r="E27" s="536"/>
      <c r="F27" s="536"/>
      <c r="G27" s="536"/>
      <c r="H27" s="536"/>
      <c r="I27" s="536"/>
      <c r="J27" s="536"/>
      <c r="K27" s="89"/>
      <c r="L27" s="17"/>
      <c r="M27" s="17"/>
      <c r="N27" s="49"/>
      <c r="O27" s="49"/>
      <c r="P27" s="49"/>
      <c r="Q27" s="49"/>
      <c r="R27" s="49"/>
    </row>
    <row r="28" spans="2:18" s="50" customFormat="1" ht="15" x14ac:dyDescent="0.2">
      <c r="B28" s="536" t="s">
        <v>45</v>
      </c>
      <c r="C28" s="536"/>
      <c r="D28" s="536"/>
      <c r="E28" s="536"/>
      <c r="F28" s="536"/>
      <c r="G28" s="536"/>
      <c r="H28" s="536"/>
      <c r="I28" s="536"/>
      <c r="J28" s="536"/>
      <c r="K28" s="89"/>
      <c r="L28" s="17"/>
      <c r="M28" s="17"/>
      <c r="N28" s="49"/>
      <c r="O28" s="49"/>
      <c r="P28" s="49"/>
      <c r="Q28" s="49"/>
      <c r="R28" s="49"/>
    </row>
    <row r="29" spans="2:18" s="50" customFormat="1" ht="15" x14ac:dyDescent="0.25">
      <c r="B29" s="527" t="s">
        <v>46</v>
      </c>
      <c r="C29" s="527"/>
      <c r="D29" s="527"/>
      <c r="E29" s="527"/>
      <c r="F29" s="527"/>
      <c r="G29" s="527"/>
      <c r="H29" s="527"/>
      <c r="I29" s="527"/>
      <c r="J29" s="527"/>
      <c r="K29" s="527"/>
      <c r="L29" s="17"/>
      <c r="M29" s="17"/>
      <c r="N29" s="49"/>
      <c r="O29" s="49"/>
      <c r="P29" s="49"/>
      <c r="Q29" s="49"/>
      <c r="R29" s="49"/>
    </row>
    <row r="30" spans="2:18" s="50" customFormat="1" ht="15" x14ac:dyDescent="0.25">
      <c r="B30" s="550" t="s">
        <v>47</v>
      </c>
      <c r="C30" s="550"/>
      <c r="D30" s="535" t="str">
        <f>IF(I10="AC","Energisa Acre",IF(I10="MG","Energisa Minas Gerais",IF(I10="RJ","Energisa Nova Friburgo",IF(I10="MS","Energisa Mato Grosso do Sul",IF(I10="MT","Energisa Mato Grosso",IF(I10="PB","Energisa Paraíba",IF(I10="RO","Energisa Rondônia",IF(I10="PR","Energisa Sul-Sudeste",IF(I10="SP","Energisa Sul-Sudeste",IF(I10="SE","Energisa Sergipe",IF(I10="TO","Energisa Tocantins","")))))))))))</f>
        <v/>
      </c>
      <c r="E30" s="535"/>
      <c r="F30" s="535"/>
      <c r="G30" s="535"/>
      <c r="H30" s="535"/>
      <c r="I30" s="535"/>
      <c r="J30" s="535"/>
      <c r="K30" s="535"/>
      <c r="L30" s="17"/>
      <c r="M30" s="17"/>
      <c r="N30" s="49"/>
      <c r="O30" s="49"/>
      <c r="P30" s="49"/>
      <c r="Q30" s="49"/>
      <c r="R30" s="49"/>
    </row>
    <row r="31" spans="2:18" s="50" customFormat="1" ht="15" x14ac:dyDescent="0.25">
      <c r="B31" s="300" t="s">
        <v>48</v>
      </c>
      <c r="C31" s="535" t="str">
        <f>IF(I10="AC","0800 647 7196",IF(I10="MG","0800 032 0196",IF(I10="RJ","0800 032 0196",IF(I10="MS","0800 722 7272",IF(I10="MT","0800 646 4196",IF(I10="PB","0800 083 0196",IF(I10="RO","0800 647 0120",IF(I10="PR","0800 701 0326",IF(I10="SP","0800 701 0326",IF(I10="SE","0800 079 0196",IF(I10="TO","0800 721 3330","")))))))))))</f>
        <v/>
      </c>
      <c r="D31" s="535"/>
      <c r="E31" s="535"/>
      <c r="F31" s="300" t="s">
        <v>25</v>
      </c>
      <c r="G31" s="557" t="str">
        <f>IF(I10="AC","projetoeletrico.emg@energisa.com.br",IF(I10="MG","projetoeletrico.emg@energisa.com.br",IF(I10="RJ","projetoeletrico.emg@energisa.com.br",IF(I10="MS","projetosparticulares.ems@energisa.com.br",IF(I10="MT","projetoparticular.emt@energisa.com.br ",IF(I10="PB","projetos.pb@energisa.com.br",IF(I10="RO","analisedeprojetos.ero@energisa.com.br",IF(I10="PR","projetosparticulares.ess@energisa.com.br",IF(I10="SP","projetosparticulares.ess@energisa.com.br",IF(I10="SE","projetos.se@energisa.com.br",IF(I10="TO","projetos.eto@energisa.com.br","")))))))))))</f>
        <v/>
      </c>
      <c r="H31" s="557"/>
      <c r="I31" s="557"/>
      <c r="J31" s="557"/>
      <c r="K31" s="557"/>
      <c r="L31" s="17"/>
      <c r="M31" s="17"/>
      <c r="N31" s="49"/>
      <c r="O31" s="49"/>
      <c r="P31" s="49"/>
      <c r="Q31" s="49"/>
      <c r="R31" s="49"/>
    </row>
    <row r="32" spans="2:18" s="50" customFormat="1" ht="15" x14ac:dyDescent="0.25">
      <c r="B32" s="300" t="s">
        <v>3190</v>
      </c>
      <c r="C32" s="560" t="str">
        <f>IF(I10="AC","(68) 99233 0341",IF(I10="MG","(32) 98426 1352",IF(I10="RJ","(22) 99292 4081",IF(I10="MS","(67) 99980 0698",IF(I10="MT","(65) 99999 7974",IF(I10="PB","(83) 99135 5540",IF(I10="RO","(69) 99358 9673",IF(I10="PR","(18) 99120 3365",IF(I10="SP","(18) 99120 3365",IF(I10="SE","(79) 98101 0715",IF(I10="TO","(63) 99222 6664","")))))))))))</f>
        <v/>
      </c>
      <c r="D32" s="561"/>
      <c r="E32" s="562"/>
      <c r="F32" s="300" t="s">
        <v>3191</v>
      </c>
      <c r="G32" s="563" t="str">
        <f>IF(I10="AC","https://l.ead.me/bbThiX",IF(I10="MG","https://l.ead.me/bbChEG",IF(I10="RJ","http://l.ead.me/bb3Lm9",IF(I10="MS"," https://l.ead.me/bbChEN",IF(I10="MT","https://l.ead.me/bbChFY",IF(I10="PB","https://l.ead.me/bbChEY",IF(I10="RO","https://l.ead.me/bbRsbV",IF(I10="PR","https://l.ead.me/bbChEl",IF(I10="SP","https://l.ead.me/bbChEl",IF(I10="SE","https://l.ead.me/bbChBy",IF(I10="TO","https://l.ead.me/bbChDy","")))))))))))</f>
        <v/>
      </c>
      <c r="H32" s="564"/>
      <c r="I32" s="564"/>
      <c r="J32" s="564"/>
      <c r="K32" s="565"/>
      <c r="L32" s="17"/>
      <c r="M32" s="17"/>
      <c r="N32" s="49"/>
      <c r="O32" s="49"/>
      <c r="P32" s="49"/>
      <c r="Q32" s="49"/>
      <c r="R32" s="49"/>
    </row>
    <row r="33" spans="1:18" ht="15" x14ac:dyDescent="0.25">
      <c r="A33" s="50"/>
      <c r="B33" s="527" t="s">
        <v>49</v>
      </c>
      <c r="C33" s="527"/>
      <c r="D33" s="527"/>
      <c r="E33" s="527"/>
      <c r="F33" s="527"/>
      <c r="G33" s="527"/>
      <c r="H33" s="527"/>
      <c r="I33" s="527"/>
      <c r="J33" s="527"/>
      <c r="K33" s="527"/>
      <c r="L33" s="17"/>
      <c r="M33" s="17"/>
      <c r="N33" s="49"/>
      <c r="O33" s="49"/>
      <c r="P33" s="49"/>
      <c r="Q33" s="49"/>
      <c r="R33" s="49"/>
    </row>
    <row r="34" spans="1:18" ht="15" x14ac:dyDescent="0.25">
      <c r="A34" s="50"/>
      <c r="B34" s="581" t="s">
        <v>3188</v>
      </c>
      <c r="C34" s="582"/>
      <c r="D34" s="531"/>
      <c r="E34" s="531"/>
      <c r="F34" s="531"/>
      <c r="G34" s="531"/>
      <c r="H34" s="531"/>
      <c r="I34" s="531"/>
      <c r="J34" s="531"/>
      <c r="K34" s="531"/>
      <c r="L34" s="17"/>
      <c r="M34" s="17"/>
      <c r="N34" s="49"/>
      <c r="O34" s="49"/>
      <c r="P34" s="49"/>
      <c r="Q34" s="49"/>
      <c r="R34" s="49"/>
    </row>
    <row r="35" spans="1:18" ht="15" x14ac:dyDescent="0.25">
      <c r="A35" s="50"/>
      <c r="B35" s="91" t="s">
        <v>48</v>
      </c>
      <c r="C35" s="553"/>
      <c r="D35" s="554"/>
      <c r="E35" s="555"/>
      <c r="F35" s="91" t="s">
        <v>25</v>
      </c>
      <c r="G35" s="556"/>
      <c r="H35" s="556"/>
      <c r="I35" s="556"/>
      <c r="J35" s="556"/>
      <c r="K35" s="556"/>
      <c r="L35" s="17"/>
      <c r="M35" s="17"/>
      <c r="N35" s="49"/>
      <c r="O35" s="49"/>
      <c r="P35" s="49"/>
      <c r="Q35" s="49"/>
      <c r="R35" s="49"/>
    </row>
    <row r="36" spans="1:18" x14ac:dyDescent="0.2">
      <c r="A36" s="50"/>
      <c r="B36" s="46"/>
      <c r="C36" s="17"/>
      <c r="D36" s="17"/>
      <c r="E36" s="17"/>
      <c r="F36" s="17"/>
      <c r="G36" s="17"/>
      <c r="H36" s="17"/>
      <c r="I36" s="17"/>
      <c r="J36" s="17"/>
      <c r="K36" s="47"/>
      <c r="L36" s="17"/>
      <c r="M36" s="17"/>
      <c r="N36" s="49"/>
      <c r="O36" s="49"/>
      <c r="P36" s="49"/>
      <c r="Q36" s="49"/>
      <c r="R36" s="49"/>
    </row>
    <row r="37" spans="1:18" ht="15" x14ac:dyDescent="0.25">
      <c r="A37" s="50"/>
      <c r="B37" s="46"/>
      <c r="C37" s="17"/>
      <c r="D37" s="17"/>
      <c r="E37" s="551" t="s">
        <v>50</v>
      </c>
      <c r="F37" s="551"/>
      <c r="G37" s="551"/>
      <c r="H37" s="551"/>
      <c r="I37" s="17"/>
      <c r="J37" s="17"/>
      <c r="K37" s="47"/>
      <c r="L37" s="49"/>
      <c r="M37" s="49"/>
      <c r="N37" s="49"/>
      <c r="O37" s="49"/>
      <c r="P37" s="49"/>
      <c r="Q37" s="49"/>
      <c r="R37" s="49"/>
    </row>
    <row r="38" spans="1:18" ht="15" x14ac:dyDescent="0.2">
      <c r="A38" s="50"/>
      <c r="B38" s="71"/>
      <c r="C38" s="72"/>
      <c r="D38" s="72"/>
      <c r="E38" s="552" t="s">
        <v>51</v>
      </c>
      <c r="F38" s="552"/>
      <c r="G38" s="552"/>
      <c r="H38" s="552"/>
      <c r="I38" s="72"/>
      <c r="J38" s="72"/>
      <c r="K38" s="74"/>
      <c r="L38" s="49"/>
      <c r="M38" s="49"/>
      <c r="N38" s="49"/>
      <c r="O38" s="49"/>
      <c r="P38" s="49"/>
      <c r="Q38" s="49"/>
      <c r="R38" s="49"/>
    </row>
    <row r="39" spans="1:18" x14ac:dyDescent="0.2">
      <c r="C39" s="49"/>
      <c r="D39" s="49"/>
      <c r="E39" s="49"/>
      <c r="F39" s="49"/>
      <c r="G39" s="49"/>
      <c r="H39" s="49"/>
      <c r="I39" s="49"/>
      <c r="J39" s="49"/>
      <c r="K39" s="49"/>
      <c r="L39" s="49"/>
      <c r="M39" s="49"/>
      <c r="N39" s="49"/>
      <c r="O39" s="49"/>
      <c r="P39" s="49"/>
      <c r="Q39" s="49"/>
      <c r="R39" s="49"/>
    </row>
    <row r="40" spans="1:18" x14ac:dyDescent="0.2">
      <c r="C40" s="49"/>
      <c r="D40" s="49"/>
      <c r="E40" s="49"/>
      <c r="F40" s="49"/>
      <c r="G40" s="49"/>
      <c r="H40" s="49"/>
      <c r="I40" s="49"/>
      <c r="J40" s="49"/>
      <c r="K40" s="49"/>
      <c r="L40" s="49"/>
      <c r="M40" s="49"/>
      <c r="N40" s="49"/>
      <c r="O40" s="49"/>
      <c r="P40" s="49"/>
      <c r="Q40" s="49"/>
      <c r="R40" s="49"/>
    </row>
    <row r="41" spans="1:18" x14ac:dyDescent="0.2">
      <c r="C41" s="49"/>
      <c r="D41" s="49"/>
      <c r="E41" s="49"/>
      <c r="F41" s="49"/>
      <c r="G41" s="49"/>
      <c r="H41" s="49"/>
      <c r="I41" s="49"/>
      <c r="J41" s="49"/>
      <c r="K41" s="49"/>
      <c r="L41" s="49"/>
      <c r="M41" s="49"/>
      <c r="N41" s="49"/>
      <c r="O41" s="49"/>
      <c r="P41" s="49"/>
      <c r="Q41" s="49"/>
      <c r="R41" s="49"/>
    </row>
    <row r="42" spans="1:18" x14ac:dyDescent="0.2">
      <c r="C42" s="49"/>
      <c r="D42" s="49"/>
      <c r="E42" s="49"/>
      <c r="F42" s="49"/>
      <c r="G42" s="49"/>
      <c r="H42" s="49"/>
      <c r="I42" s="49"/>
      <c r="J42" s="49"/>
      <c r="K42" s="49"/>
      <c r="L42" s="49"/>
      <c r="M42" s="49"/>
      <c r="N42" s="49"/>
      <c r="O42" s="49"/>
      <c r="P42" s="49"/>
      <c r="Q42" s="49"/>
      <c r="R42" s="49"/>
    </row>
    <row r="43" spans="1:18" x14ac:dyDescent="0.2">
      <c r="C43" s="49"/>
      <c r="D43" s="49"/>
      <c r="E43" s="49"/>
      <c r="F43" s="49"/>
      <c r="G43" s="49"/>
      <c r="H43" s="49"/>
      <c r="I43" s="49"/>
      <c r="J43" s="49"/>
      <c r="K43" s="49"/>
      <c r="L43" s="49"/>
      <c r="M43" s="49"/>
      <c r="N43" s="49"/>
      <c r="O43" s="49"/>
      <c r="P43" s="49"/>
      <c r="Q43" s="49"/>
      <c r="R43" s="49"/>
    </row>
    <row r="44" spans="1:18" x14ac:dyDescent="0.2">
      <c r="C44" s="49"/>
      <c r="D44" s="49"/>
      <c r="E44" s="49"/>
      <c r="F44" s="49"/>
      <c r="G44" s="49"/>
      <c r="H44" s="49"/>
      <c r="I44" s="49"/>
      <c r="J44" s="49"/>
      <c r="K44" s="49"/>
      <c r="L44" s="49"/>
      <c r="M44" s="49"/>
      <c r="N44" s="49"/>
      <c r="O44" s="49"/>
      <c r="P44" s="49"/>
      <c r="Q44" s="49"/>
      <c r="R44" s="49"/>
    </row>
    <row r="45" spans="1:18" x14ac:dyDescent="0.2">
      <c r="C45" s="49"/>
      <c r="D45" s="49"/>
      <c r="E45" s="49"/>
      <c r="F45" s="49"/>
      <c r="G45" s="49"/>
      <c r="H45" s="49"/>
      <c r="I45" s="49"/>
      <c r="J45" s="49"/>
      <c r="K45" s="49"/>
      <c r="L45" s="49"/>
      <c r="M45" s="49"/>
      <c r="N45" s="49"/>
      <c r="O45" s="49"/>
      <c r="P45" s="49"/>
      <c r="Q45" s="49"/>
      <c r="R45" s="49"/>
    </row>
    <row r="46" spans="1:18" x14ac:dyDescent="0.2">
      <c r="C46" s="49"/>
      <c r="D46" s="49"/>
      <c r="E46" s="49"/>
      <c r="F46" s="49"/>
      <c r="G46" s="49"/>
      <c r="H46" s="49"/>
      <c r="I46" s="49"/>
      <c r="J46" s="49"/>
      <c r="K46" s="49"/>
      <c r="L46" s="49"/>
      <c r="M46" s="49"/>
      <c r="N46" s="49"/>
      <c r="O46" s="49"/>
      <c r="P46" s="49"/>
      <c r="Q46" s="49"/>
      <c r="R46" s="49"/>
    </row>
    <row r="47" spans="1:18" x14ac:dyDescent="0.2">
      <c r="C47" s="49"/>
      <c r="D47" s="49"/>
      <c r="E47" s="49"/>
      <c r="F47" s="49"/>
      <c r="G47" s="49"/>
      <c r="H47" s="49"/>
      <c r="I47" s="49"/>
      <c r="J47" s="49"/>
      <c r="K47" s="49"/>
      <c r="L47" s="49"/>
      <c r="M47" s="49"/>
      <c r="N47" s="49"/>
      <c r="O47" s="49"/>
      <c r="P47" s="49"/>
      <c r="Q47" s="49"/>
      <c r="R47" s="49"/>
    </row>
    <row r="48" spans="1:18" x14ac:dyDescent="0.2">
      <c r="C48" s="49"/>
      <c r="D48" s="49"/>
      <c r="E48" s="49"/>
      <c r="F48" s="49"/>
      <c r="G48" s="49"/>
      <c r="H48" s="49"/>
      <c r="I48" s="49"/>
      <c r="J48" s="49"/>
      <c r="K48" s="49"/>
      <c r="L48" s="49"/>
      <c r="M48" s="49"/>
      <c r="N48" s="49"/>
      <c r="O48" s="49"/>
      <c r="P48" s="49"/>
      <c r="Q48" s="49"/>
      <c r="R48" s="49"/>
    </row>
    <row r="49" spans="3:18" x14ac:dyDescent="0.2">
      <c r="C49" s="49"/>
      <c r="D49" s="49"/>
      <c r="E49" s="49"/>
      <c r="F49" s="49"/>
      <c r="G49" s="49"/>
      <c r="H49" s="49"/>
      <c r="I49" s="49"/>
      <c r="J49" s="49"/>
      <c r="K49" s="49"/>
      <c r="L49" s="49"/>
      <c r="M49" s="49"/>
      <c r="N49" s="49"/>
      <c r="O49" s="49"/>
      <c r="P49" s="49"/>
      <c r="Q49" s="49"/>
      <c r="R49" s="49"/>
    </row>
    <row r="50" spans="3:18" x14ac:dyDescent="0.2">
      <c r="C50" s="49"/>
      <c r="D50" s="49"/>
      <c r="E50" s="49"/>
      <c r="F50" s="49"/>
      <c r="G50" s="49"/>
      <c r="H50" s="49"/>
      <c r="I50" s="49"/>
      <c r="J50" s="49"/>
      <c r="K50" s="49"/>
      <c r="L50" s="49"/>
      <c r="M50" s="49"/>
      <c r="N50" s="49"/>
      <c r="O50" s="49"/>
      <c r="P50" s="49"/>
      <c r="Q50" s="49"/>
      <c r="R50" s="49"/>
    </row>
    <row r="51" spans="3:18" x14ac:dyDescent="0.2">
      <c r="C51" s="49"/>
      <c r="D51" s="49"/>
      <c r="E51" s="49"/>
      <c r="F51" s="49"/>
      <c r="G51" s="49"/>
      <c r="H51" s="49"/>
      <c r="I51" s="49"/>
      <c r="J51" s="49"/>
      <c r="K51" s="49"/>
      <c r="L51" s="49"/>
      <c r="M51" s="49"/>
      <c r="N51" s="49"/>
      <c r="O51" s="49"/>
      <c r="P51" s="49"/>
      <c r="Q51" s="49"/>
      <c r="R51" s="49"/>
    </row>
    <row r="52" spans="3:18" x14ac:dyDescent="0.2">
      <c r="C52" s="49"/>
      <c r="D52" s="49"/>
      <c r="E52" s="49"/>
      <c r="F52" s="49"/>
      <c r="G52" s="49"/>
      <c r="H52" s="49"/>
      <c r="I52" s="49"/>
      <c r="J52" s="49"/>
      <c r="K52" s="49"/>
      <c r="L52" s="49"/>
      <c r="M52" s="49"/>
      <c r="N52" s="49"/>
      <c r="O52" s="49"/>
      <c r="P52" s="49"/>
      <c r="Q52" s="49"/>
      <c r="R52" s="49"/>
    </row>
    <row r="53" spans="3:18" x14ac:dyDescent="0.2">
      <c r="C53" s="49"/>
      <c r="D53" s="49"/>
      <c r="E53" s="49"/>
      <c r="F53" s="49"/>
      <c r="G53" s="49"/>
      <c r="H53" s="49"/>
      <c r="I53" s="49"/>
      <c r="J53" s="49"/>
      <c r="K53" s="49"/>
      <c r="L53" s="49"/>
      <c r="M53" s="49"/>
      <c r="N53" s="49"/>
      <c r="O53" s="49"/>
      <c r="P53" s="49"/>
      <c r="Q53" s="49"/>
      <c r="R53" s="49"/>
    </row>
    <row r="54" spans="3:18" x14ac:dyDescent="0.2">
      <c r="C54" s="49"/>
      <c r="D54" s="49"/>
      <c r="E54" s="49"/>
      <c r="F54" s="49"/>
      <c r="G54" s="49"/>
      <c r="H54" s="49"/>
      <c r="I54" s="49"/>
      <c r="J54" s="49"/>
      <c r="K54" s="49"/>
      <c r="L54" s="49"/>
      <c r="M54" s="49"/>
      <c r="N54" s="49"/>
      <c r="O54" s="49"/>
      <c r="P54" s="49"/>
      <c r="Q54" s="49"/>
      <c r="R54" s="49"/>
    </row>
    <row r="55" spans="3:18" x14ac:dyDescent="0.2">
      <c r="C55" s="49"/>
      <c r="D55" s="49"/>
      <c r="E55" s="49"/>
      <c r="F55" s="49"/>
      <c r="G55" s="49"/>
      <c r="H55" s="49"/>
      <c r="I55" s="49"/>
      <c r="J55" s="49"/>
      <c r="K55" s="49"/>
      <c r="L55" s="49"/>
      <c r="M55" s="49"/>
      <c r="N55" s="49"/>
      <c r="O55" s="49"/>
      <c r="P55" s="49"/>
      <c r="Q55" s="49"/>
      <c r="R55" s="49"/>
    </row>
    <row r="56" spans="3:18" x14ac:dyDescent="0.2">
      <c r="C56" s="49"/>
      <c r="D56" s="49"/>
      <c r="E56" s="49"/>
      <c r="F56" s="49"/>
      <c r="G56" s="49"/>
      <c r="H56" s="49"/>
      <c r="I56" s="49"/>
      <c r="J56" s="49"/>
      <c r="K56" s="49"/>
      <c r="L56" s="49"/>
      <c r="M56" s="49"/>
      <c r="N56" s="49"/>
      <c r="O56" s="49"/>
      <c r="P56" s="49"/>
      <c r="Q56" s="49"/>
      <c r="R56" s="49"/>
    </row>
    <row r="57" spans="3:18" x14ac:dyDescent="0.2">
      <c r="C57" s="49"/>
      <c r="D57" s="49"/>
      <c r="E57" s="49"/>
      <c r="F57" s="49"/>
      <c r="G57" s="49"/>
      <c r="H57" s="49"/>
      <c r="I57" s="49"/>
      <c r="J57" s="49"/>
      <c r="K57" s="49"/>
      <c r="L57" s="49"/>
      <c r="M57" s="49"/>
      <c r="N57" s="49"/>
      <c r="O57" s="49"/>
      <c r="P57" s="49"/>
      <c r="Q57" s="49"/>
      <c r="R57" s="49"/>
    </row>
    <row r="58" spans="3:18" x14ac:dyDescent="0.2">
      <c r="C58" s="49"/>
      <c r="D58" s="49"/>
      <c r="E58" s="49"/>
      <c r="F58" s="49"/>
      <c r="G58" s="49"/>
      <c r="H58" s="49"/>
      <c r="I58" s="49"/>
      <c r="J58" s="49"/>
      <c r="K58" s="49"/>
      <c r="L58" s="49"/>
      <c r="M58" s="49"/>
      <c r="N58" s="49"/>
      <c r="O58" s="49"/>
      <c r="P58" s="49"/>
      <c r="Q58" s="49"/>
      <c r="R58" s="49"/>
    </row>
    <row r="59" spans="3:18" x14ac:dyDescent="0.2">
      <c r="C59" s="49"/>
      <c r="D59" s="49"/>
      <c r="E59" s="49"/>
      <c r="F59" s="49"/>
      <c r="G59" s="49"/>
      <c r="H59" s="49"/>
      <c r="I59" s="49"/>
      <c r="J59" s="49"/>
      <c r="K59" s="49"/>
      <c r="L59" s="49"/>
      <c r="M59" s="49"/>
      <c r="N59" s="49"/>
      <c r="O59" s="49"/>
      <c r="P59" s="49"/>
      <c r="Q59" s="49"/>
      <c r="R59" s="49"/>
    </row>
    <row r="60" spans="3:18" x14ac:dyDescent="0.2">
      <c r="C60" s="49"/>
      <c r="D60" s="49"/>
      <c r="E60" s="49"/>
      <c r="F60" s="49"/>
      <c r="G60" s="49"/>
      <c r="H60" s="49"/>
      <c r="I60" s="49"/>
      <c r="J60" s="49"/>
      <c r="K60" s="49"/>
      <c r="L60" s="49"/>
      <c r="M60" s="49"/>
      <c r="N60" s="49"/>
      <c r="O60" s="49"/>
      <c r="P60" s="49"/>
      <c r="Q60" s="49"/>
      <c r="R60" s="49"/>
    </row>
    <row r="61" spans="3:18" x14ac:dyDescent="0.2">
      <c r="C61" s="49"/>
      <c r="D61" s="49"/>
      <c r="E61" s="49"/>
      <c r="F61" s="49"/>
      <c r="G61" s="49"/>
      <c r="H61" s="49"/>
      <c r="I61" s="49"/>
      <c r="J61" s="49"/>
      <c r="K61" s="49"/>
      <c r="L61" s="49"/>
      <c r="M61" s="49"/>
      <c r="N61" s="49"/>
      <c r="O61" s="49"/>
      <c r="P61" s="49"/>
      <c r="Q61" s="49"/>
      <c r="R61" s="49"/>
    </row>
    <row r="62" spans="3:18" x14ac:dyDescent="0.2">
      <c r="C62" s="49"/>
      <c r="D62" s="49"/>
      <c r="E62" s="49"/>
      <c r="F62" s="49"/>
      <c r="G62" s="49"/>
      <c r="H62" s="49"/>
      <c r="I62" s="49"/>
      <c r="J62" s="49"/>
      <c r="K62" s="49"/>
      <c r="L62" s="49"/>
      <c r="M62" s="49"/>
      <c r="N62" s="49"/>
      <c r="O62" s="49"/>
      <c r="P62" s="49"/>
      <c r="Q62" s="49"/>
      <c r="R62" s="49"/>
    </row>
    <row r="63" spans="3:18" x14ac:dyDescent="0.2">
      <c r="C63" s="49"/>
      <c r="D63" s="49"/>
      <c r="E63" s="49"/>
      <c r="F63" s="49"/>
      <c r="G63" s="49"/>
      <c r="H63" s="49"/>
      <c r="I63" s="49"/>
      <c r="J63" s="49"/>
      <c r="K63" s="49"/>
      <c r="L63" s="49"/>
      <c r="M63" s="49"/>
      <c r="N63" s="49"/>
      <c r="O63" s="49"/>
      <c r="P63" s="49"/>
      <c r="Q63" s="49"/>
      <c r="R63" s="49"/>
    </row>
    <row r="64" spans="3:18" x14ac:dyDescent="0.2">
      <c r="C64" s="49"/>
      <c r="D64" s="49"/>
      <c r="E64" s="49"/>
      <c r="F64" s="49"/>
      <c r="G64" s="49"/>
      <c r="H64" s="49"/>
      <c r="I64" s="49"/>
      <c r="J64" s="49"/>
      <c r="K64" s="49"/>
      <c r="L64" s="49"/>
      <c r="M64" s="49"/>
      <c r="N64" s="49"/>
      <c r="O64" s="49"/>
      <c r="P64" s="49"/>
      <c r="Q64" s="49"/>
      <c r="R64" s="49"/>
    </row>
  </sheetData>
  <sheetProtection algorithmName="SHA-512" hashValue="f4pxxnvLOgeBBkmvdBs3+Fu36Vl7NGSSY/8NnOj6O9m6K9BZifVXgigiL4a/g6oVe0MuLUVr1+/iWVDWfx8+Sg==" saltValue="DtgwKyyOIc2rYxe71/58uA==" spinCount="100000" sheet="1" objects="1" scenarios="1" selectLockedCells="1"/>
  <protectedRanges>
    <protectedRange sqref="I7 E10 K11 I10:I11 C8:C11 D15:D17 J15 K23:K28 D34 C35 G35 C13" name="Intervalo3"/>
    <protectedRange sqref="M37:O38" name="avançar"/>
    <protectedRange sqref="M1:O2" name="voltar"/>
    <protectedRange sqref="C12" name="Intervalo1_1"/>
    <protectedRange sqref="I12" name="Intervalo1_2"/>
    <protectedRange sqref="C7" name="Intervalo1_3"/>
  </protectedRanges>
  <mergeCells count="51">
    <mergeCell ref="B18:K18"/>
    <mergeCell ref="E19:K19"/>
    <mergeCell ref="C11:G11"/>
    <mergeCell ref="C12:G12"/>
    <mergeCell ref="I12:K12"/>
    <mergeCell ref="C13:K13"/>
    <mergeCell ref="B14:K14"/>
    <mergeCell ref="G16:K17"/>
    <mergeCell ref="B17:C17"/>
    <mergeCell ref="D17:F17"/>
    <mergeCell ref="E37:H37"/>
    <mergeCell ref="E38:H38"/>
    <mergeCell ref="C35:E35"/>
    <mergeCell ref="G35:K35"/>
    <mergeCell ref="B27:J27"/>
    <mergeCell ref="B28:J28"/>
    <mergeCell ref="B29:K29"/>
    <mergeCell ref="C31:E31"/>
    <mergeCell ref="B33:K33"/>
    <mergeCell ref="D34:K34"/>
    <mergeCell ref="B34:C34"/>
    <mergeCell ref="H20:K20"/>
    <mergeCell ref="C32:E32"/>
    <mergeCell ref="G32:K32"/>
    <mergeCell ref="B25:J25"/>
    <mergeCell ref="B26:J26"/>
    <mergeCell ref="B30:C30"/>
    <mergeCell ref="D30:K30"/>
    <mergeCell ref="G31:K31"/>
    <mergeCell ref="D20:G20"/>
    <mergeCell ref="B20:C20"/>
    <mergeCell ref="B21:K21"/>
    <mergeCell ref="B22:J22"/>
    <mergeCell ref="B23:J23"/>
    <mergeCell ref="B24:J24"/>
    <mergeCell ref="D1:I1"/>
    <mergeCell ref="D3:I3"/>
    <mergeCell ref="D4:I4"/>
    <mergeCell ref="B16:C16"/>
    <mergeCell ref="D16:F16"/>
    <mergeCell ref="B15:C15"/>
    <mergeCell ref="B6:K6"/>
    <mergeCell ref="C7:G7"/>
    <mergeCell ref="I7:K7"/>
    <mergeCell ref="C8:K8"/>
    <mergeCell ref="C9:K9"/>
    <mergeCell ref="J15:K15"/>
    <mergeCell ref="I11:K11"/>
    <mergeCell ref="D15:F15"/>
    <mergeCell ref="G15:I15"/>
    <mergeCell ref="E10:G10"/>
  </mergeCells>
  <conditionalFormatting sqref="D20 D15:F17 J15:K15 C13:K13 I11:K12 K10 I10 C11:G11 E10:G10 C10:C11 C8:K9 I7:K7">
    <cfRule type="cellIs" dxfId="18" priority="2" operator="equal">
      <formula>""</formula>
    </cfRule>
  </conditionalFormatting>
  <conditionalFormatting sqref="C7:G7">
    <cfRule type="cellIs" dxfId="17" priority="1" operator="equal">
      <formula>""</formula>
    </cfRule>
  </conditionalFormatting>
  <dataValidations count="15">
    <dataValidation type="whole" allowBlank="1" showInputMessage="1" showErrorMessage="1" prompt="ATRIBUIR ZERO &quot;0&quot; CASO A LOCALIDADE NÃO TENHA NUMERO." sqref="C10">
      <formula1>0</formula1>
      <formula2>99999999999999</formula2>
    </dataValidation>
    <dataValidation type="list" allowBlank="1" showInputMessage="1" showErrorMessage="1" sqref="K22:K28">
      <formula1>"X"</formula1>
    </dataValidation>
    <dataValidation allowBlank="1" showInputMessage="1" showErrorMessage="1" promptTitle="POTENCIA INSTALADA NA UC" prompt="PREENCHER COM A CARGA EM KW DA UNIDADE CONSUMIDORA ATUALMENTE" sqref="B15:C15"/>
    <dataValidation allowBlank="1" showInputMessage="1" showErrorMessage="1" prompt="PREENCHER ABAIXO OS DADOS DO TITULAR DA UNIDADE CONSUMIDORA." sqref="B6:K6"/>
    <dataValidation type="whole" allowBlank="1" showInputMessage="1" showErrorMessage="1" sqref="C13:K13">
      <formula1>0</formula1>
      <formula2>99999999999999</formula2>
    </dataValidation>
    <dataValidation type="list" allowBlank="1" showInputMessage="1" showErrorMessage="1" sqref="D17:F17">
      <formula1>"AÉREO,SUBTERRÂNEO"</formula1>
    </dataValidation>
    <dataValidation type="list" allowBlank="1" showInputMessage="1" showErrorMessage="1" sqref="D16:F16">
      <formula1>"MONOFÁSICO,BIFÁSICO,TRIFÁSICO,MÉDIA TENSÃO"</formula1>
    </dataValidation>
    <dataValidation type="list" allowBlank="1" showInputMessage="1" showErrorMessage="1" sqref="I7:K7">
      <formula1>"RESIDENCIAL,COMERCIAL,INDUSTRIAL,RURAL,PODER PÚBLICO, SERVIÇO PÚBLICO"</formula1>
    </dataValidation>
    <dataValidation type="list" allowBlank="1" showInputMessage="1" showErrorMessage="1" prompt="SELECIONE O MUNICÍPIO:" sqref="I11:K11">
      <formula1>INDIRECT(I10)</formula1>
    </dataValidation>
    <dataValidation type="textLength" operator="equal" allowBlank="1" showInputMessage="1" showErrorMessage="1" prompt="CEP com 8 digitos" sqref="K10">
      <formula1>8</formula1>
    </dataValidation>
    <dataValidation type="whole" allowBlank="1" showInputMessage="1" showErrorMessage="1" errorTitle="INCLUIR TELEFONE - APENAS Nº" error="_x000a_INFORMAR NO MÍNIMO 10 DÍGITOS DDD+TELEFONE_x000a__x000a_NÃO UTILIZAR:_x000a_ESPAÇO_x000a_PARENTESES_x000a_CARACTERES ESPECIAIS" prompt="DDD + TELEFONE COM 8 DIGITOS" sqref="C12:G12">
      <formula1>111111111</formula1>
      <formula2>99999999999</formula2>
    </dataValidation>
    <dataValidation type="whole" allowBlank="1" showInputMessage="1" showErrorMessage="1" errorTitle="INCLUIR CELULAR - APENAS Nº" error="INFORMAR NO MÍNIMO 10 DÍGITOS DDD+CELULAR_x000a__x000a_NÃO UTILIZAR:_x000a_ESPAÇO_x000a_PARENTESES_x000a_CARACTERES ESPECIAIS" prompt="DDD + CELULAR COM 9 DIGITOS" sqref="I12:K12">
      <formula1>1111111111</formula1>
      <formula2>999999999999</formula2>
    </dataValidation>
    <dataValidation type="decimal" allowBlank="1" showInputMessage="1" showErrorMessage="1" errorTitle="INSERIR SOMENTE NÚMEROS" sqref="D15:F15">
      <formula1>0</formula1>
      <formula2>9999</formula2>
    </dataValidation>
    <dataValidation allowBlank="1" showInputMessage="1" showErrorMessage="1" promptTitle="CLIENTE OU RESPONSAVEL LEGAL" prompt="NOME  DO CLIENTE = ANEXAR DOCUMENTOS DO CLIENTE_x000a__x000a_RESPONSAVEL LEGAL = ANEXAR PROCURAÇÃO" sqref="D34:K34"/>
    <dataValidation allowBlank="1" showInputMessage="1" showErrorMessage="1" promptTitle="ASSINATURA" prompt="CLIENTE = ANEXAR DOCUMENTOS DO CLIENTE_x000a__x000a_RESPONSAVEL LEGAL = ANEXAR PROCURAÇÃO" sqref="E37:H37"/>
  </dataValidations>
  <hyperlinks>
    <hyperlink ref="G32" r:id="rId1" display="projetosparticulares.ems@energisa.com.br"/>
  </hyperlinks>
  <pageMargins left="0.25" right="0.25" top="0.75" bottom="0.75" header="0.3" footer="0.3"/>
  <pageSetup paperSize="9" scale="76" orientation="portrait" r:id="rId2"/>
  <colBreaks count="1" manualBreakCount="1">
    <brk id="12" max="1048575" man="1"/>
  </colBreaks>
  <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CONFIG!$F$8:$F$12</xm:f>
          </x14:formula1>
          <xm:sqref>D20:G20</xm:sqref>
        </x14:dataValidation>
        <x14:dataValidation type="list" allowBlank="1" showInputMessage="1" showErrorMessage="1" prompt="SELECIONE A TENSÃO:">
          <x14:formula1>
            <xm:f>INDIRECT(CONFIG!$K$19)</xm:f>
          </x14:formula1>
          <xm:sqref>J15:K15</xm:sqref>
        </x14:dataValidation>
        <x14:dataValidation type="list" allowBlank="1" showInputMessage="1" errorTitle="APENAS O NÚMERO DA UC" error="UC: 10/123456-7_x000a_PREENCHER CONFORME EX.: 123456" promptTitle="UC" prompt="CASO NÃO EXISTA UC SELECIONAR &quot;NOVA UC&quot; _x000a__x000a_CASO TENHA UC, DEVE-SE DIGITAR CONFORME EXEMPLO ABAIXO:_x000a__x000a_EX.: ONDE  10/12345-6 _x000a__x000a_DEVE-SE DIGITAR  12345">
          <x14:formula1>
            <xm:f>CONFIG!$A$28</xm:f>
          </x14:formula1>
          <xm:sqref>C7:G7</xm:sqref>
        </x14:dataValidation>
        <x14:dataValidation type="list" allowBlank="1" showInputMessage="1" showErrorMessage="1">
          <x14:formula1>
            <xm:f>CONFIG!$F$16:$F$26</xm:f>
          </x14:formula1>
          <xm:sqref>I10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pageSetUpPr fitToPage="1"/>
  </sheetPr>
  <dimension ref="A1:S116"/>
  <sheetViews>
    <sheetView showGridLines="0" showRowColHeaders="0" view="pageBreakPreview" zoomScaleNormal="120" zoomScaleSheetLayoutView="100" workbookViewId="0">
      <selection activeCell="C7" sqref="C7:G7"/>
    </sheetView>
  </sheetViews>
  <sheetFormatPr defaultColWidth="9.140625" defaultRowHeight="14.25" x14ac:dyDescent="0.2"/>
  <cols>
    <col min="1" max="1" width="9.140625" style="50"/>
    <col min="2" max="2" width="17.7109375" style="50" bestFit="1" customWidth="1"/>
    <col min="3" max="3" width="10.5703125" style="50" customWidth="1"/>
    <col min="4" max="7" width="12.7109375" style="50" customWidth="1"/>
    <col min="8" max="8" width="8.85546875" style="50" bestFit="1" customWidth="1"/>
    <col min="9" max="9" width="8.28515625" style="50" customWidth="1"/>
    <col min="10" max="10" width="12.7109375" style="50" customWidth="1"/>
    <col min="11" max="11" width="14.28515625" style="50" customWidth="1"/>
    <col min="12" max="12" width="9.140625" style="50"/>
    <col min="13" max="19" width="9.140625" style="49"/>
    <col min="20" max="16384" width="9.140625" style="50"/>
  </cols>
  <sheetData>
    <row r="1" spans="1:13" ht="15.75" x14ac:dyDescent="0.25">
      <c r="A1" s="94"/>
      <c r="B1" s="80"/>
      <c r="C1" s="81"/>
      <c r="D1" s="522" t="s">
        <v>13</v>
      </c>
      <c r="E1" s="522"/>
      <c r="F1" s="522"/>
      <c r="G1" s="522"/>
      <c r="H1" s="522"/>
      <c r="I1" s="522"/>
      <c r="J1" s="81"/>
      <c r="K1" s="82"/>
      <c r="L1" s="81"/>
      <c r="M1" s="17"/>
    </row>
    <row r="2" spans="1:13" x14ac:dyDescent="0.2">
      <c r="A2" s="95"/>
      <c r="B2" s="46"/>
      <c r="C2" s="17"/>
      <c r="D2" s="17"/>
      <c r="E2" s="17"/>
      <c r="F2" s="17"/>
      <c r="G2" s="17"/>
      <c r="H2" s="17"/>
      <c r="I2" s="17"/>
      <c r="J2" s="17"/>
      <c r="K2" s="47"/>
      <c r="L2" s="17"/>
      <c r="M2" s="17"/>
    </row>
    <row r="3" spans="1:13" ht="15" x14ac:dyDescent="0.2">
      <c r="A3" s="95"/>
      <c r="B3" s="46"/>
      <c r="C3" s="17"/>
      <c r="D3" s="523" t="s">
        <v>54</v>
      </c>
      <c r="E3" s="523"/>
      <c r="F3" s="523"/>
      <c r="G3" s="523"/>
      <c r="H3" s="523"/>
      <c r="I3" s="523"/>
      <c r="J3" s="17"/>
      <c r="K3" s="47"/>
      <c r="L3" s="17"/>
      <c r="M3" s="17"/>
    </row>
    <row r="4" spans="1:13" ht="15" x14ac:dyDescent="0.2">
      <c r="A4" s="95"/>
      <c r="B4" s="46"/>
      <c r="C4" s="17"/>
      <c r="D4" s="596" t="s">
        <v>55</v>
      </c>
      <c r="E4" s="596"/>
      <c r="F4" s="596"/>
      <c r="G4" s="596"/>
      <c r="H4" s="596"/>
      <c r="I4" s="596"/>
      <c r="J4" s="17"/>
      <c r="K4" s="47"/>
      <c r="L4" s="17"/>
      <c r="M4" s="17"/>
    </row>
    <row r="5" spans="1:13" x14ac:dyDescent="0.2">
      <c r="A5" s="95"/>
      <c r="B5" s="46"/>
      <c r="C5" s="17"/>
      <c r="D5" s="598"/>
      <c r="E5" s="598"/>
      <c r="F5" s="598"/>
      <c r="G5" s="598"/>
      <c r="H5" s="598"/>
      <c r="I5" s="598"/>
      <c r="J5" s="17"/>
      <c r="K5" s="47"/>
      <c r="L5" s="17"/>
      <c r="M5" s="17"/>
    </row>
    <row r="6" spans="1:13" ht="15" x14ac:dyDescent="0.25">
      <c r="A6" s="95"/>
      <c r="B6" s="527" t="s">
        <v>16</v>
      </c>
      <c r="C6" s="527"/>
      <c r="D6" s="527"/>
      <c r="E6" s="527"/>
      <c r="F6" s="527"/>
      <c r="G6" s="527"/>
      <c r="H6" s="527"/>
      <c r="I6" s="527"/>
      <c r="J6" s="527"/>
      <c r="K6" s="527"/>
      <c r="L6" s="17"/>
      <c r="M6" s="17"/>
    </row>
    <row r="7" spans="1:13" ht="15.75" x14ac:dyDescent="0.25">
      <c r="A7" s="95"/>
      <c r="B7" s="84" t="s">
        <v>17</v>
      </c>
      <c r="C7" s="528"/>
      <c r="D7" s="529"/>
      <c r="E7" s="529"/>
      <c r="F7" s="529"/>
      <c r="G7" s="530"/>
      <c r="H7" s="85" t="s">
        <v>18</v>
      </c>
      <c r="I7" s="531"/>
      <c r="J7" s="531"/>
      <c r="K7" s="531"/>
      <c r="L7" s="17"/>
      <c r="M7" s="17"/>
    </row>
    <row r="8" spans="1:13" ht="15.75" x14ac:dyDescent="0.25">
      <c r="A8" s="95"/>
      <c r="B8" s="84" t="s">
        <v>19</v>
      </c>
      <c r="C8" s="532"/>
      <c r="D8" s="533"/>
      <c r="E8" s="533"/>
      <c r="F8" s="533"/>
      <c r="G8" s="533"/>
      <c r="H8" s="533"/>
      <c r="I8" s="533"/>
      <c r="J8" s="533"/>
      <c r="K8" s="534"/>
      <c r="L8" s="17"/>
      <c r="M8" s="17"/>
    </row>
    <row r="9" spans="1:13" ht="15.75" x14ac:dyDescent="0.25">
      <c r="A9" s="95"/>
      <c r="B9" s="84" t="s">
        <v>20</v>
      </c>
      <c r="C9" s="532"/>
      <c r="D9" s="533"/>
      <c r="E9" s="533"/>
      <c r="F9" s="533"/>
      <c r="G9" s="533"/>
      <c r="H9" s="533"/>
      <c r="I9" s="533"/>
      <c r="J9" s="533"/>
      <c r="K9" s="534"/>
      <c r="L9" s="17"/>
      <c r="M9" s="17"/>
    </row>
    <row r="10" spans="1:13" ht="15.75" x14ac:dyDescent="0.25">
      <c r="A10" s="95"/>
      <c r="B10" s="84" t="s">
        <v>21</v>
      </c>
      <c r="C10" s="255"/>
      <c r="D10" s="85" t="s">
        <v>22</v>
      </c>
      <c r="E10" s="532"/>
      <c r="F10" s="534"/>
      <c r="G10" s="534"/>
      <c r="H10" s="85" t="s">
        <v>23</v>
      </c>
      <c r="I10" s="86"/>
      <c r="J10" s="85" t="s">
        <v>24</v>
      </c>
      <c r="K10" s="96"/>
      <c r="L10" s="17"/>
      <c r="M10" s="17"/>
    </row>
    <row r="11" spans="1:13" ht="15.75" x14ac:dyDescent="0.25">
      <c r="A11" s="95"/>
      <c r="B11" s="84" t="s">
        <v>25</v>
      </c>
      <c r="C11" s="569"/>
      <c r="D11" s="533"/>
      <c r="E11" s="533"/>
      <c r="F11" s="533"/>
      <c r="G11" s="534"/>
      <c r="H11" s="85" t="s">
        <v>26</v>
      </c>
      <c r="I11" s="532"/>
      <c r="J11" s="533"/>
      <c r="K11" s="534"/>
      <c r="L11" s="17"/>
      <c r="M11" s="17"/>
    </row>
    <row r="12" spans="1:13" ht="15.75" x14ac:dyDescent="0.25">
      <c r="A12" s="95"/>
      <c r="B12" s="84" t="s">
        <v>27</v>
      </c>
      <c r="C12" s="573"/>
      <c r="D12" s="574"/>
      <c r="E12" s="574"/>
      <c r="F12" s="574"/>
      <c r="G12" s="575"/>
      <c r="H12" s="85" t="s">
        <v>28</v>
      </c>
      <c r="I12" s="553"/>
      <c r="J12" s="554"/>
      <c r="K12" s="555"/>
      <c r="L12" s="17"/>
      <c r="M12" s="17"/>
    </row>
    <row r="13" spans="1:13" ht="15.75" x14ac:dyDescent="0.25">
      <c r="A13" s="95"/>
      <c r="B13" s="88" t="s">
        <v>29</v>
      </c>
      <c r="C13" s="570"/>
      <c r="D13" s="571"/>
      <c r="E13" s="571"/>
      <c r="F13" s="571"/>
      <c r="G13" s="571"/>
      <c r="H13" s="571"/>
      <c r="I13" s="571"/>
      <c r="J13" s="571"/>
      <c r="K13" s="572"/>
      <c r="L13" s="17"/>
      <c r="M13" s="17"/>
    </row>
    <row r="14" spans="1:13" ht="15" x14ac:dyDescent="0.25">
      <c r="A14" s="95"/>
      <c r="B14" s="527" t="s">
        <v>30</v>
      </c>
      <c r="C14" s="527"/>
      <c r="D14" s="527"/>
      <c r="E14" s="527"/>
      <c r="F14" s="527"/>
      <c r="G14" s="527"/>
      <c r="H14" s="527"/>
      <c r="I14" s="527"/>
      <c r="J14" s="527"/>
      <c r="K14" s="527"/>
      <c r="L14" s="17"/>
      <c r="M14" s="17"/>
    </row>
    <row r="15" spans="1:13" ht="15.75" x14ac:dyDescent="0.25">
      <c r="A15" s="95"/>
      <c r="B15" s="577" t="s">
        <v>31</v>
      </c>
      <c r="C15" s="578"/>
      <c r="D15" s="531"/>
      <c r="E15" s="531"/>
      <c r="F15" s="531"/>
      <c r="G15" s="576" t="s">
        <v>32</v>
      </c>
      <c r="H15" s="576"/>
      <c r="I15" s="576"/>
      <c r="J15" s="594"/>
      <c r="K15" s="531"/>
      <c r="L15" s="17"/>
      <c r="M15" s="17"/>
    </row>
    <row r="16" spans="1:13" ht="15.75" x14ac:dyDescent="0.25">
      <c r="A16" s="95"/>
      <c r="B16" s="577" t="s">
        <v>33</v>
      </c>
      <c r="C16" s="578"/>
      <c r="D16" s="531"/>
      <c r="E16" s="531"/>
      <c r="F16" s="531"/>
      <c r="G16" s="541"/>
      <c r="H16" s="542"/>
      <c r="I16" s="542"/>
      <c r="J16" s="542"/>
      <c r="K16" s="543"/>
      <c r="L16" s="17"/>
      <c r="M16" s="17"/>
    </row>
    <row r="17" spans="1:19" ht="15.75" x14ac:dyDescent="0.25">
      <c r="A17" s="95"/>
      <c r="B17" s="579" t="s">
        <v>34</v>
      </c>
      <c r="C17" s="580"/>
      <c r="D17" s="549"/>
      <c r="E17" s="549"/>
      <c r="F17" s="549"/>
      <c r="G17" s="544"/>
      <c r="H17" s="545"/>
      <c r="I17" s="545"/>
      <c r="J17" s="545"/>
      <c r="K17" s="546"/>
      <c r="L17" s="17"/>
      <c r="M17" s="17"/>
    </row>
    <row r="18" spans="1:19" ht="15" x14ac:dyDescent="0.25">
      <c r="A18" s="95"/>
      <c r="B18" s="527" t="s">
        <v>35</v>
      </c>
      <c r="C18" s="527"/>
      <c r="D18" s="527"/>
      <c r="E18" s="527"/>
      <c r="F18" s="527"/>
      <c r="G18" s="527"/>
      <c r="H18" s="527"/>
      <c r="I18" s="527"/>
      <c r="J18" s="527"/>
      <c r="K18" s="527"/>
      <c r="L18" s="17"/>
      <c r="M18" s="17"/>
    </row>
    <row r="19" spans="1:19" ht="15" x14ac:dyDescent="0.25">
      <c r="A19" s="95"/>
      <c r="B19" s="538" t="s">
        <v>36</v>
      </c>
      <c r="C19" s="539"/>
      <c r="D19" s="539"/>
      <c r="E19" s="597">
        <f>CONFIG!U34</f>
        <v>0</v>
      </c>
      <c r="F19" s="597"/>
      <c r="G19" s="597"/>
      <c r="H19" s="597"/>
      <c r="I19" s="597"/>
      <c r="J19" s="597"/>
      <c r="K19" s="597"/>
      <c r="L19" s="17"/>
      <c r="M19" s="17"/>
    </row>
    <row r="20" spans="1:19" ht="15" x14ac:dyDescent="0.25">
      <c r="A20" s="95"/>
      <c r="B20" s="547" t="s">
        <v>37</v>
      </c>
      <c r="C20" s="548"/>
      <c r="D20" s="524"/>
      <c r="E20" s="525"/>
      <c r="F20" s="525"/>
      <c r="G20" s="526"/>
      <c r="H20" s="541"/>
      <c r="I20" s="542"/>
      <c r="J20" s="542"/>
      <c r="K20" s="543"/>
      <c r="L20" s="17"/>
      <c r="M20" s="17"/>
    </row>
    <row r="21" spans="1:19" ht="15" x14ac:dyDescent="0.25">
      <c r="A21" s="95"/>
      <c r="B21" s="527" t="s">
        <v>53</v>
      </c>
      <c r="C21" s="527"/>
      <c r="D21" s="527"/>
      <c r="E21" s="527"/>
      <c r="F21" s="527"/>
      <c r="G21" s="527"/>
      <c r="H21" s="527"/>
      <c r="I21" s="527"/>
      <c r="J21" s="527"/>
      <c r="K21" s="527"/>
      <c r="L21" s="17"/>
      <c r="M21" s="17"/>
    </row>
    <row r="22" spans="1:19" ht="15" x14ac:dyDescent="0.2">
      <c r="A22" s="95"/>
      <c r="B22" s="536" t="s">
        <v>3187</v>
      </c>
      <c r="C22" s="536"/>
      <c r="D22" s="536"/>
      <c r="E22" s="536"/>
      <c r="F22" s="536"/>
      <c r="G22" s="536"/>
      <c r="H22" s="536"/>
      <c r="I22" s="536"/>
      <c r="J22" s="536"/>
      <c r="K22" s="89"/>
      <c r="L22" s="17"/>
      <c r="M22" s="17"/>
    </row>
    <row r="23" spans="1:19" ht="29.25" customHeight="1" x14ac:dyDescent="0.2">
      <c r="A23" s="95"/>
      <c r="B23" s="536" t="s">
        <v>56</v>
      </c>
      <c r="C23" s="536"/>
      <c r="D23" s="536"/>
      <c r="E23" s="536"/>
      <c r="F23" s="536"/>
      <c r="G23" s="536"/>
      <c r="H23" s="536"/>
      <c r="I23" s="536"/>
      <c r="J23" s="536"/>
      <c r="K23" s="89"/>
      <c r="L23" s="17"/>
      <c r="M23" s="17"/>
    </row>
    <row r="24" spans="1:19" ht="22.5" customHeight="1" x14ac:dyDescent="0.2">
      <c r="A24" s="95"/>
      <c r="B24" s="536" t="s">
        <v>57</v>
      </c>
      <c r="C24" s="536"/>
      <c r="D24" s="536"/>
      <c r="E24" s="536"/>
      <c r="F24" s="536"/>
      <c r="G24" s="536"/>
      <c r="H24" s="536"/>
      <c r="I24" s="536"/>
      <c r="J24" s="536"/>
      <c r="K24" s="89"/>
      <c r="L24" s="17"/>
      <c r="M24" s="17"/>
    </row>
    <row r="25" spans="1:19" ht="24.75" customHeight="1" x14ac:dyDescent="0.2">
      <c r="A25" s="95"/>
      <c r="B25" s="536" t="s">
        <v>58</v>
      </c>
      <c r="C25" s="536"/>
      <c r="D25" s="536"/>
      <c r="E25" s="536"/>
      <c r="F25" s="536"/>
      <c r="G25" s="536"/>
      <c r="H25" s="536"/>
      <c r="I25" s="536"/>
      <c r="J25" s="536"/>
      <c r="K25" s="89"/>
      <c r="L25" s="17"/>
      <c r="M25" s="17"/>
    </row>
    <row r="26" spans="1:19" ht="27.75" customHeight="1" x14ac:dyDescent="0.2">
      <c r="A26" s="95"/>
      <c r="B26" s="537" t="s">
        <v>59</v>
      </c>
      <c r="C26" s="537"/>
      <c r="D26" s="537"/>
      <c r="E26" s="537"/>
      <c r="F26" s="537"/>
      <c r="G26" s="537"/>
      <c r="H26" s="537"/>
      <c r="I26" s="537"/>
      <c r="J26" s="537"/>
      <c r="K26" s="89"/>
      <c r="L26" s="17"/>
      <c r="M26" s="595"/>
      <c r="N26" s="595"/>
      <c r="O26" s="595"/>
      <c r="P26" s="595"/>
      <c r="Q26" s="595"/>
      <c r="R26" s="595"/>
      <c r="S26" s="595"/>
    </row>
    <row r="27" spans="1:19" ht="29.25" customHeight="1" x14ac:dyDescent="0.2">
      <c r="A27" s="95"/>
      <c r="B27" s="536" t="s">
        <v>60</v>
      </c>
      <c r="C27" s="536"/>
      <c r="D27" s="536"/>
      <c r="E27" s="536"/>
      <c r="F27" s="536"/>
      <c r="G27" s="536"/>
      <c r="H27" s="536"/>
      <c r="I27" s="536"/>
      <c r="J27" s="536"/>
      <c r="K27" s="89"/>
      <c r="L27" s="17"/>
      <c r="M27" s="17"/>
    </row>
    <row r="28" spans="1:19" ht="54.75" customHeight="1" x14ac:dyDescent="0.2">
      <c r="A28" s="95"/>
      <c r="B28" s="536" t="s">
        <v>61</v>
      </c>
      <c r="C28" s="536"/>
      <c r="D28" s="536"/>
      <c r="E28" s="536"/>
      <c r="F28" s="536"/>
      <c r="G28" s="536"/>
      <c r="H28" s="536"/>
      <c r="I28" s="536"/>
      <c r="J28" s="536"/>
      <c r="K28" s="89"/>
      <c r="L28" s="17"/>
      <c r="M28" s="17"/>
    </row>
    <row r="29" spans="1:19" ht="15" x14ac:dyDescent="0.2">
      <c r="A29" s="95"/>
      <c r="B29" s="536" t="s">
        <v>62</v>
      </c>
      <c r="C29" s="536"/>
      <c r="D29" s="536"/>
      <c r="E29" s="536"/>
      <c r="F29" s="536"/>
      <c r="G29" s="536"/>
      <c r="H29" s="536"/>
      <c r="I29" s="536"/>
      <c r="J29" s="536"/>
      <c r="K29" s="89"/>
      <c r="L29" s="17"/>
      <c r="M29" s="17"/>
    </row>
    <row r="30" spans="1:19" ht="15" x14ac:dyDescent="0.2">
      <c r="A30" s="95"/>
      <c r="B30" s="536" t="s">
        <v>63</v>
      </c>
      <c r="C30" s="536"/>
      <c r="D30" s="536"/>
      <c r="E30" s="536"/>
      <c r="F30" s="536"/>
      <c r="G30" s="536"/>
      <c r="H30" s="536"/>
      <c r="I30" s="536"/>
      <c r="J30" s="536"/>
      <c r="K30" s="89"/>
      <c r="L30" s="17"/>
      <c r="M30" s="17"/>
    </row>
    <row r="31" spans="1:19" ht="15" x14ac:dyDescent="0.25">
      <c r="A31" s="95"/>
      <c r="B31" s="601" t="s">
        <v>46</v>
      </c>
      <c r="C31" s="601"/>
      <c r="D31" s="601"/>
      <c r="E31" s="601"/>
      <c r="F31" s="601"/>
      <c r="G31" s="601"/>
      <c r="H31" s="601"/>
      <c r="I31" s="601"/>
      <c r="J31" s="601"/>
      <c r="K31" s="601"/>
      <c r="L31" s="17"/>
      <c r="M31" s="17"/>
    </row>
    <row r="32" spans="1:19" ht="15" x14ac:dyDescent="0.25">
      <c r="A32" s="95"/>
      <c r="B32" s="550" t="s">
        <v>47</v>
      </c>
      <c r="C32" s="550"/>
      <c r="D32" s="535" t="b">
        <f>IF(I10="AC","Energisa Acre",IF(I10="MG","Energisa Minas Gerais",IF(I10="RJ","Energisa Nova Friburgo",IF(I10="MS","Energisa Mato Grosso do Sul",IF(I10="MT","Energisa Mato Grosso",IF(I10="PB","Energisa Paraíba",IF(I10="RO","Energisa Rondônia",IF(I10="PR","Energisa Sul-Sudeste",IF(I10="SP","Energisa Sul-Sudeste",IF(I10="SE","Energisa Sergipe",IF(I10="TO","Tocantins")))))))))))</f>
        <v>0</v>
      </c>
      <c r="E32" s="535"/>
      <c r="F32" s="535"/>
      <c r="G32" s="535"/>
      <c r="H32" s="535"/>
      <c r="I32" s="535"/>
      <c r="J32" s="535"/>
      <c r="K32" s="535"/>
      <c r="L32" s="17"/>
      <c r="M32" s="17"/>
    </row>
    <row r="33" spans="1:13" ht="15" x14ac:dyDescent="0.25">
      <c r="A33" s="95"/>
      <c r="B33" s="300" t="s">
        <v>48</v>
      </c>
      <c r="C33" s="602" t="str">
        <f>IF(I10="AC","0800 647 7196",IF(I10="MG","0800 032 0196",IF(I10="RJ","0800 032 0196",IF(I10="MS","0800 722 7272",IF(I10="MT","0800 646 4196",IF(I10="PB","0800 083 0196",IF(I10="RO","0800 647 0120",IF(I10="PR","0800 701 0326",IF(I10="SP","0800 701 0326",IF(I10="SE","0800 079 0196",IF(I10="TO","0800 721 3330","")))))))))))</f>
        <v/>
      </c>
      <c r="D33" s="535"/>
      <c r="E33" s="535"/>
      <c r="F33" s="300" t="s">
        <v>25</v>
      </c>
      <c r="G33" s="557" t="str">
        <f>IF(I10="AC","projetoeletrico.emg@energisa.com.br",IF(I10="MG","projetoeletrico.emg@energisa.com.br",IF(I10="RJ","projetoeletrico.emg@energisa.com.br",IF(I10="MS","projetosparticulares.ems@energisa.com.br",IF(I10="MT","projetoparticular.emt@energisa.com.br ",IF(I10="PB","projetos.pb@energisa.com.br",IF(I10="RO","analisedeprojetos.ero@energisa.com.br",IF(I10="PR","projetosparticulares.ess@energisa.com.br",IF(I10="SP","projetosparticulares.ess@energisa.com.br",IF(I10="SE","projetos.se@energisa.com.br",IF(I10="TO","projetos.eto@energisa.com.br","")))))))))))</f>
        <v/>
      </c>
      <c r="H33" s="557"/>
      <c r="I33" s="557"/>
      <c r="J33" s="557"/>
      <c r="K33" s="557"/>
      <c r="L33" s="17"/>
      <c r="M33" s="17"/>
    </row>
    <row r="34" spans="1:13" ht="15" x14ac:dyDescent="0.25">
      <c r="A34" s="95"/>
      <c r="B34" s="300" t="s">
        <v>3190</v>
      </c>
      <c r="C34" s="560" t="str">
        <f>IF(I10="AC","Energisa Acre",IF(I10="MG","Energisa Minas Gerais",IF(I10="RJ","Energisa Nova Friburgo",IF(I10="MS","Energisa Mato Grosso do Sul",IF(I10="MT","Energisa Mato Grosso",IF(I10="PB","Energisa Paraíba",IF(I10="RO","Energisa Rondônia",IF(I10="PR","Energisa Sul-Sudeste",IF(I10="SP","Energisa Sul-Sudeste",IF(I10="SE","Energisa Sergipe",IF(I10="TO","Energisa Tocantins","")))))))))))</f>
        <v/>
      </c>
      <c r="D34" s="561"/>
      <c r="E34" s="562"/>
      <c r="F34" s="300" t="s">
        <v>3191</v>
      </c>
      <c r="G34" s="563" t="str">
        <f>IF(I10="AC","https://l.ead.me/bbThiX",IF(I10="MG","https://l.ead.me/bbChEG",IF(I10="RJ","http://l.ead.me/bb3Lm9",IF(I10="MS"," https://l.ead.me/bbChEN",IF(I10="MT","https://l.ead.me/bbChFY",IF(I10="PB","https://l.ead.me/bbChEY",IF(I10="RO","https://l.ead.me/bbRsbV",IF(I10="PR","https://l.ead.me/bbChEl",IF(I10="SP","https://l.ead.me/bbChEl",IF(I10="SE","https://l.ead.me/bbChBy",IF(I10="TO","https://l.ead.me/bbChDy","")))))))))))</f>
        <v/>
      </c>
      <c r="H34" s="564"/>
      <c r="I34" s="564"/>
      <c r="J34" s="564"/>
      <c r="K34" s="565"/>
      <c r="L34" s="17"/>
      <c r="M34" s="17"/>
    </row>
    <row r="35" spans="1:13" ht="15" x14ac:dyDescent="0.25">
      <c r="A35" s="95"/>
      <c r="B35" s="601" t="s">
        <v>49</v>
      </c>
      <c r="C35" s="601"/>
      <c r="D35" s="601"/>
      <c r="E35" s="601"/>
      <c r="F35" s="601"/>
      <c r="G35" s="601"/>
      <c r="H35" s="601"/>
      <c r="I35" s="601"/>
      <c r="J35" s="601"/>
      <c r="K35" s="601"/>
      <c r="L35" s="17"/>
      <c r="M35" s="17"/>
    </row>
    <row r="36" spans="1:13" ht="15" x14ac:dyDescent="0.25">
      <c r="A36" s="95"/>
      <c r="B36" s="581" t="s">
        <v>3188</v>
      </c>
      <c r="C36" s="582"/>
      <c r="D36" s="533"/>
      <c r="E36" s="533"/>
      <c r="F36" s="533"/>
      <c r="G36" s="533"/>
      <c r="H36" s="533"/>
      <c r="I36" s="533"/>
      <c r="J36" s="533"/>
      <c r="K36" s="534"/>
      <c r="L36" s="17"/>
      <c r="M36" s="17"/>
    </row>
    <row r="37" spans="1:13" ht="15" x14ac:dyDescent="0.25">
      <c r="A37" s="95"/>
      <c r="B37" s="256" t="s">
        <v>48</v>
      </c>
      <c r="C37" s="599"/>
      <c r="D37" s="599"/>
      <c r="E37" s="599"/>
      <c r="F37" s="256" t="s">
        <v>25</v>
      </c>
      <c r="G37" s="600"/>
      <c r="H37" s="600"/>
      <c r="I37" s="600"/>
      <c r="J37" s="600"/>
      <c r="K37" s="600"/>
      <c r="L37" s="17"/>
      <c r="M37" s="17"/>
    </row>
    <row r="38" spans="1:13" x14ac:dyDescent="0.2">
      <c r="A38" s="95"/>
      <c r="B38" s="46"/>
      <c r="C38" s="17"/>
      <c r="D38" s="17"/>
      <c r="E38" s="17"/>
      <c r="F38" s="17"/>
      <c r="G38" s="17"/>
      <c r="H38" s="17"/>
      <c r="I38" s="17"/>
      <c r="J38" s="17"/>
      <c r="K38" s="47"/>
      <c r="L38" s="17"/>
      <c r="M38" s="17"/>
    </row>
    <row r="39" spans="1:13" ht="15" x14ac:dyDescent="0.25">
      <c r="A39" s="49"/>
      <c r="B39" s="46"/>
      <c r="C39" s="17"/>
      <c r="D39" s="17"/>
      <c r="E39" s="551" t="s">
        <v>50</v>
      </c>
      <c r="F39" s="551"/>
      <c r="G39" s="551"/>
      <c r="H39" s="551"/>
      <c r="I39" s="17"/>
      <c r="J39" s="17"/>
      <c r="K39" s="47"/>
      <c r="L39" s="17"/>
      <c r="M39" s="17"/>
    </row>
    <row r="40" spans="1:13" ht="15" x14ac:dyDescent="0.2">
      <c r="A40" s="49"/>
      <c r="B40" s="46"/>
      <c r="C40" s="17"/>
      <c r="D40" s="17"/>
      <c r="E40" s="592" t="s">
        <v>51</v>
      </c>
      <c r="F40" s="592"/>
      <c r="G40" s="592"/>
      <c r="H40" s="592"/>
      <c r="I40" s="17"/>
      <c r="J40" s="17"/>
      <c r="K40" s="47"/>
      <c r="L40" s="17"/>
      <c r="M40" s="17"/>
    </row>
    <row r="41" spans="1:13" s="49" customFormat="1" x14ac:dyDescent="0.2"/>
    <row r="42" spans="1:13" s="49" customFormat="1" x14ac:dyDescent="0.2"/>
    <row r="43" spans="1:13" x14ac:dyDescent="0.2">
      <c r="A43" s="49"/>
      <c r="B43" s="49"/>
      <c r="C43" s="49"/>
      <c r="D43" s="49"/>
      <c r="E43" s="49"/>
      <c r="F43" s="49"/>
      <c r="G43" s="49"/>
      <c r="H43" s="49"/>
      <c r="I43" s="49"/>
      <c r="J43" s="49"/>
      <c r="K43" s="49"/>
      <c r="L43" s="49"/>
    </row>
    <row r="44" spans="1:13" x14ac:dyDescent="0.2">
      <c r="A44" s="49"/>
      <c r="B44" s="49"/>
      <c r="C44" s="49"/>
      <c r="D44" s="49"/>
      <c r="E44" s="49"/>
      <c r="F44" s="49"/>
      <c r="G44" s="49"/>
      <c r="H44" s="49"/>
      <c r="I44" s="49"/>
      <c r="J44" s="49"/>
      <c r="K44" s="49"/>
      <c r="L44" s="49"/>
    </row>
    <row r="45" spans="1:13" x14ac:dyDescent="0.2">
      <c r="A45" s="49"/>
      <c r="B45" s="49"/>
      <c r="C45" s="49"/>
      <c r="D45" s="49"/>
      <c r="E45" s="49"/>
      <c r="F45" s="49"/>
      <c r="G45" s="49"/>
      <c r="H45" s="49"/>
      <c r="I45" s="49"/>
      <c r="J45" s="49"/>
      <c r="K45" s="49"/>
      <c r="L45" s="49"/>
    </row>
    <row r="46" spans="1:13" x14ac:dyDescent="0.2">
      <c r="A46" s="49"/>
      <c r="B46" s="49"/>
      <c r="C46" s="49"/>
      <c r="D46" s="49"/>
      <c r="E46" s="49"/>
      <c r="F46" s="49"/>
      <c r="G46" s="49"/>
      <c r="H46" s="49"/>
      <c r="I46" s="49"/>
      <c r="J46" s="49"/>
      <c r="K46" s="49"/>
      <c r="L46" s="49"/>
    </row>
    <row r="47" spans="1:13" x14ac:dyDescent="0.2">
      <c r="A47" s="49"/>
      <c r="B47" s="49"/>
      <c r="C47" s="49"/>
      <c r="D47" s="49"/>
      <c r="E47" s="49"/>
      <c r="F47" s="49"/>
      <c r="G47" s="49"/>
      <c r="H47" s="49"/>
      <c r="I47" s="49"/>
      <c r="J47" s="49"/>
      <c r="K47" s="49"/>
      <c r="L47" s="49"/>
    </row>
    <row r="48" spans="1:13" x14ac:dyDescent="0.2">
      <c r="A48" s="49"/>
      <c r="B48" s="49"/>
      <c r="C48" s="49"/>
      <c r="D48" s="49"/>
      <c r="E48" s="49"/>
      <c r="F48" s="49"/>
      <c r="G48" s="49"/>
      <c r="H48" s="49"/>
      <c r="I48" s="49"/>
      <c r="J48" s="49"/>
      <c r="K48" s="49"/>
      <c r="L48" s="49"/>
    </row>
    <row r="49" spans="1:15" x14ac:dyDescent="0.2">
      <c r="A49" s="49"/>
      <c r="B49" s="49"/>
      <c r="C49" s="49"/>
      <c r="D49" s="49"/>
      <c r="E49" s="49"/>
      <c r="F49" s="49"/>
      <c r="G49" s="49"/>
      <c r="H49" s="49"/>
      <c r="I49" s="49"/>
      <c r="J49" s="49"/>
      <c r="K49" s="49"/>
      <c r="L49" s="49"/>
    </row>
    <row r="50" spans="1:15" x14ac:dyDescent="0.2">
      <c r="A50" s="49"/>
      <c r="B50" s="49"/>
      <c r="C50" s="49"/>
      <c r="D50" s="49"/>
      <c r="E50" s="49"/>
      <c r="F50" s="49"/>
      <c r="G50" s="49"/>
      <c r="H50" s="49"/>
      <c r="I50" s="49"/>
      <c r="J50" s="49"/>
      <c r="K50" s="49"/>
      <c r="L50" s="49"/>
    </row>
    <row r="51" spans="1:15" x14ac:dyDescent="0.2">
      <c r="A51" s="49"/>
      <c r="B51" s="49"/>
      <c r="C51" s="49"/>
      <c r="D51" s="49"/>
      <c r="E51" s="49"/>
      <c r="F51" s="49"/>
      <c r="G51" s="49"/>
      <c r="H51" s="49"/>
      <c r="I51" s="49"/>
      <c r="J51" s="49"/>
      <c r="K51" s="49"/>
      <c r="L51" s="49"/>
    </row>
    <row r="52" spans="1:15" x14ac:dyDescent="0.2">
      <c r="A52" s="49"/>
      <c r="B52" s="49"/>
      <c r="C52" s="49"/>
      <c r="D52" s="49"/>
      <c r="E52" s="49"/>
      <c r="F52" s="49"/>
      <c r="G52" s="49"/>
      <c r="H52" s="49"/>
      <c r="I52" s="49"/>
      <c r="J52" s="49"/>
      <c r="K52" s="49"/>
      <c r="L52" s="70"/>
      <c r="M52" s="70"/>
      <c r="N52" s="70"/>
      <c r="O52" s="70"/>
    </row>
    <row r="53" spans="1:15" x14ac:dyDescent="0.2">
      <c r="A53" s="49"/>
      <c r="B53" s="49"/>
      <c r="C53" s="49"/>
      <c r="D53" s="49"/>
      <c r="E53" s="49"/>
      <c r="F53" s="49"/>
      <c r="G53" s="49"/>
      <c r="H53" s="49"/>
      <c r="I53" s="49"/>
      <c r="J53" s="49"/>
      <c r="K53" s="49"/>
      <c r="L53" s="70"/>
      <c r="M53" s="70"/>
      <c r="N53" s="70"/>
      <c r="O53" s="70"/>
    </row>
    <row r="54" spans="1:15" x14ac:dyDescent="0.2">
      <c r="A54" s="49"/>
      <c r="B54" s="49"/>
      <c r="C54" s="49"/>
      <c r="D54" s="49"/>
      <c r="E54" s="49"/>
      <c r="F54" s="49"/>
      <c r="G54" s="49"/>
      <c r="H54" s="49"/>
      <c r="I54" s="49"/>
      <c r="J54" s="49"/>
      <c r="K54" s="49"/>
      <c r="L54" s="70"/>
      <c r="M54" s="70"/>
      <c r="N54" s="70"/>
      <c r="O54" s="70"/>
    </row>
    <row r="55" spans="1:15" x14ac:dyDescent="0.2">
      <c r="A55" s="49"/>
      <c r="B55" s="49"/>
      <c r="C55" s="49"/>
      <c r="D55" s="49"/>
      <c r="E55" s="49"/>
      <c r="F55" s="49"/>
      <c r="G55" s="49"/>
      <c r="H55" s="49"/>
      <c r="I55" s="49"/>
      <c r="J55" s="49"/>
      <c r="K55" s="49"/>
      <c r="L55" s="70"/>
      <c r="M55" s="70"/>
      <c r="N55" s="70"/>
      <c r="O55" s="70"/>
    </row>
    <row r="56" spans="1:15" x14ac:dyDescent="0.2">
      <c r="A56" s="49"/>
      <c r="B56" s="49"/>
      <c r="C56" s="49"/>
      <c r="D56" s="49"/>
      <c r="E56" s="49"/>
      <c r="F56" s="49"/>
      <c r="G56" s="49"/>
      <c r="H56" s="49"/>
      <c r="I56" s="49"/>
      <c r="J56" s="49"/>
      <c r="K56" s="49"/>
      <c r="L56" s="70"/>
      <c r="M56" s="70"/>
      <c r="N56" s="70"/>
      <c r="O56" s="70"/>
    </row>
    <row r="57" spans="1:15" x14ac:dyDescent="0.2">
      <c r="A57" s="49"/>
      <c r="B57" s="49"/>
      <c r="C57" s="49"/>
      <c r="D57" s="49"/>
      <c r="E57" s="49"/>
      <c r="F57" s="49"/>
      <c r="G57" s="49"/>
      <c r="H57" s="49"/>
      <c r="I57" s="49"/>
      <c r="J57" s="49"/>
      <c r="K57" s="49"/>
      <c r="L57" s="70"/>
      <c r="M57" s="70"/>
      <c r="N57" s="70"/>
      <c r="O57" s="70"/>
    </row>
    <row r="58" spans="1:15" x14ac:dyDescent="0.2">
      <c r="A58" s="49"/>
      <c r="B58" s="49"/>
      <c r="C58" s="49"/>
      <c r="D58" s="49"/>
      <c r="E58" s="49"/>
      <c r="F58" s="49"/>
      <c r="G58" s="49"/>
      <c r="H58" s="49"/>
      <c r="I58" s="49"/>
      <c r="J58" s="49"/>
      <c r="K58" s="49"/>
      <c r="L58" s="70"/>
      <c r="M58" s="70"/>
      <c r="N58" s="70"/>
      <c r="O58" s="70"/>
    </row>
    <row r="59" spans="1:15" x14ac:dyDescent="0.2">
      <c r="A59" s="49"/>
      <c r="B59" s="49"/>
      <c r="C59" s="49"/>
      <c r="D59" s="49"/>
      <c r="E59" s="49"/>
      <c r="F59" s="49"/>
      <c r="G59" s="49"/>
      <c r="H59" s="49"/>
      <c r="I59" s="49"/>
      <c r="J59" s="49"/>
      <c r="K59" s="49"/>
      <c r="L59" s="70"/>
      <c r="M59" s="70"/>
      <c r="N59" s="70"/>
      <c r="O59" s="70"/>
    </row>
    <row r="60" spans="1:15" x14ac:dyDescent="0.2">
      <c r="A60" s="49"/>
      <c r="B60" s="49"/>
      <c r="C60" s="49"/>
      <c r="D60" s="49"/>
      <c r="E60" s="49"/>
      <c r="F60" s="49"/>
      <c r="G60" s="49"/>
      <c r="H60" s="49"/>
      <c r="I60" s="49"/>
      <c r="J60" s="49"/>
      <c r="K60" s="49"/>
      <c r="L60" s="49"/>
    </row>
    <row r="61" spans="1:15" x14ac:dyDescent="0.2">
      <c r="A61" s="49"/>
      <c r="B61" s="49"/>
      <c r="C61" s="49"/>
      <c r="D61" s="49"/>
      <c r="E61" s="49"/>
      <c r="F61" s="49"/>
      <c r="G61" s="49"/>
      <c r="H61" s="49"/>
      <c r="I61" s="49"/>
      <c r="J61" s="49"/>
      <c r="K61" s="49"/>
      <c r="L61" s="49"/>
    </row>
    <row r="62" spans="1:15" x14ac:dyDescent="0.2">
      <c r="A62" s="49"/>
      <c r="B62" s="49"/>
      <c r="C62" s="49"/>
      <c r="D62" s="49"/>
      <c r="E62" s="49"/>
      <c r="F62" s="49"/>
      <c r="G62" s="49"/>
      <c r="H62" s="49"/>
      <c r="I62" s="49"/>
      <c r="J62" s="49"/>
      <c r="K62" s="49"/>
      <c r="L62" s="49"/>
    </row>
    <row r="63" spans="1:15" x14ac:dyDescent="0.2">
      <c r="A63" s="49"/>
      <c r="B63" s="49"/>
      <c r="C63" s="49"/>
      <c r="D63" s="49"/>
      <c r="E63" s="49"/>
      <c r="F63" s="49"/>
      <c r="G63" s="49"/>
      <c r="H63" s="49"/>
      <c r="I63" s="49"/>
      <c r="J63" s="49"/>
      <c r="K63" s="49"/>
      <c r="L63" s="49"/>
    </row>
    <row r="64" spans="1:15" x14ac:dyDescent="0.2">
      <c r="A64" s="49"/>
      <c r="B64" s="49"/>
      <c r="C64" s="49"/>
      <c r="D64" s="49"/>
      <c r="E64" s="49"/>
      <c r="F64" s="49"/>
      <c r="G64" s="49"/>
      <c r="H64" s="49"/>
      <c r="I64" s="49"/>
      <c r="J64" s="49"/>
      <c r="K64" s="49"/>
      <c r="L64" s="49"/>
    </row>
    <row r="65" spans="1:12" x14ac:dyDescent="0.2">
      <c r="A65" s="49"/>
      <c r="B65" s="49"/>
      <c r="C65" s="49"/>
      <c r="D65" s="49"/>
      <c r="E65" s="49"/>
      <c r="F65" s="49"/>
      <c r="G65" s="49"/>
      <c r="H65" s="49"/>
      <c r="I65" s="49"/>
      <c r="J65" s="49"/>
      <c r="K65" s="49"/>
      <c r="L65" s="49"/>
    </row>
    <row r="66" spans="1:12" x14ac:dyDescent="0.2">
      <c r="A66" s="49"/>
      <c r="B66" s="49"/>
      <c r="C66" s="49"/>
      <c r="D66" s="49"/>
      <c r="E66" s="49"/>
      <c r="F66" s="49"/>
      <c r="G66" s="49"/>
      <c r="H66" s="49"/>
      <c r="I66" s="49"/>
      <c r="J66" s="49"/>
      <c r="K66" s="49"/>
      <c r="L66" s="49"/>
    </row>
    <row r="67" spans="1:12" x14ac:dyDescent="0.2">
      <c r="A67" s="49"/>
      <c r="B67" s="49"/>
      <c r="C67" s="49"/>
      <c r="D67" s="49"/>
      <c r="E67" s="49"/>
      <c r="F67" s="49"/>
      <c r="G67" s="49"/>
      <c r="H67" s="49"/>
      <c r="I67" s="49"/>
      <c r="J67" s="49"/>
      <c r="K67" s="49"/>
      <c r="L67" s="49"/>
    </row>
    <row r="68" spans="1:12" x14ac:dyDescent="0.2">
      <c r="A68" s="49"/>
      <c r="B68" s="49"/>
      <c r="C68" s="49"/>
      <c r="D68" s="49"/>
      <c r="E68" s="49"/>
      <c r="F68" s="49"/>
      <c r="G68" s="49"/>
      <c r="H68" s="49"/>
      <c r="I68" s="49"/>
      <c r="J68" s="49"/>
      <c r="K68" s="49"/>
      <c r="L68" s="49"/>
    </row>
    <row r="69" spans="1:12" x14ac:dyDescent="0.2">
      <c r="A69" s="49"/>
      <c r="B69" s="49"/>
      <c r="C69" s="49"/>
      <c r="D69" s="49"/>
      <c r="E69" s="49"/>
      <c r="F69" s="49"/>
      <c r="G69" s="49"/>
      <c r="H69" s="49"/>
      <c r="I69" s="49"/>
      <c r="J69" s="49"/>
      <c r="K69" s="49"/>
      <c r="L69" s="49"/>
    </row>
    <row r="72" spans="1:12" x14ac:dyDescent="0.2">
      <c r="B72" s="49"/>
      <c r="C72" s="49"/>
      <c r="D72" s="49"/>
      <c r="E72" s="49"/>
      <c r="F72" s="49"/>
      <c r="G72" s="49"/>
      <c r="H72" s="49"/>
      <c r="I72" s="49"/>
      <c r="J72" s="49"/>
      <c r="K72" s="49"/>
      <c r="L72" s="49"/>
    </row>
    <row r="73" spans="1:12" x14ac:dyDescent="0.2">
      <c r="B73" s="49"/>
      <c r="C73" s="49"/>
      <c r="D73" s="49"/>
      <c r="E73" s="49"/>
      <c r="F73" s="49"/>
      <c r="G73" s="49"/>
      <c r="H73" s="49"/>
      <c r="I73" s="49"/>
      <c r="J73" s="49"/>
      <c r="K73" s="49"/>
      <c r="L73" s="49"/>
    </row>
    <row r="74" spans="1:12" x14ac:dyDescent="0.2">
      <c r="B74" s="49"/>
      <c r="C74" s="49"/>
      <c r="D74" s="49"/>
      <c r="E74" s="49"/>
      <c r="F74" s="49"/>
      <c r="G74" s="49"/>
      <c r="H74" s="49"/>
      <c r="I74" s="49"/>
      <c r="J74" s="49"/>
      <c r="K74" s="49"/>
      <c r="L74" s="49"/>
    </row>
    <row r="75" spans="1:12" x14ac:dyDescent="0.2">
      <c r="B75" s="588"/>
      <c r="C75" s="588"/>
      <c r="D75" s="588"/>
      <c r="E75" s="588"/>
      <c r="F75" s="588"/>
      <c r="G75" s="588"/>
      <c r="H75" s="588"/>
      <c r="I75" s="588"/>
      <c r="J75" s="588"/>
      <c r="K75" s="588"/>
      <c r="L75" s="588"/>
    </row>
    <row r="76" spans="1:12" x14ac:dyDescent="0.2">
      <c r="B76" s="49"/>
      <c r="C76" s="49"/>
      <c r="D76" s="49"/>
      <c r="E76" s="49"/>
      <c r="F76" s="49"/>
      <c r="G76" s="49"/>
      <c r="H76" s="49"/>
      <c r="I76" s="49"/>
      <c r="J76" s="49"/>
      <c r="K76" s="49"/>
      <c r="L76" s="49"/>
    </row>
    <row r="77" spans="1:12" x14ac:dyDescent="0.2">
      <c r="B77" s="49"/>
      <c r="C77" s="49"/>
      <c r="D77" s="49"/>
      <c r="E77" s="49"/>
      <c r="F77" s="49"/>
      <c r="G77" s="49"/>
      <c r="H77" s="49"/>
      <c r="I77" s="182"/>
      <c r="J77" s="49"/>
      <c r="K77" s="49"/>
      <c r="L77" s="49"/>
    </row>
    <row r="78" spans="1:12" x14ac:dyDescent="0.2">
      <c r="B78" s="591"/>
      <c r="C78" s="591"/>
      <c r="D78" s="591"/>
      <c r="E78" s="591"/>
      <c r="F78" s="591"/>
      <c r="G78" s="591"/>
      <c r="H78" s="591"/>
      <c r="I78" s="591"/>
      <c r="J78" s="591"/>
      <c r="K78" s="591"/>
      <c r="L78" s="591"/>
    </row>
    <row r="79" spans="1:12" x14ac:dyDescent="0.2">
      <c r="B79" s="593"/>
      <c r="C79" s="593"/>
      <c r="D79" s="593"/>
      <c r="E79" s="593"/>
      <c r="F79" s="593"/>
      <c r="G79" s="593"/>
      <c r="H79" s="593"/>
      <c r="I79" s="593"/>
      <c r="J79" s="593"/>
      <c r="K79" s="593"/>
      <c r="L79" s="593"/>
    </row>
    <row r="80" spans="1:12" x14ac:dyDescent="0.2">
      <c r="B80" s="49"/>
      <c r="C80" s="49"/>
      <c r="D80" s="49"/>
      <c r="E80" s="49"/>
      <c r="F80" s="49"/>
      <c r="G80" s="49"/>
      <c r="H80" s="49"/>
      <c r="I80" s="49"/>
      <c r="J80" s="49"/>
      <c r="K80" s="49"/>
      <c r="L80" s="49"/>
    </row>
    <row r="81" spans="2:12" x14ac:dyDescent="0.2">
      <c r="B81" s="591"/>
      <c r="C81" s="591"/>
      <c r="D81" s="591"/>
      <c r="E81" s="591"/>
      <c r="F81" s="591"/>
      <c r="G81" s="591"/>
      <c r="H81" s="591"/>
      <c r="I81" s="591"/>
      <c r="J81" s="591"/>
      <c r="K81" s="591"/>
      <c r="L81" s="591"/>
    </row>
    <row r="82" spans="2:12" x14ac:dyDescent="0.2">
      <c r="B82" s="590" t="s">
        <v>64</v>
      </c>
      <c r="C82" s="590"/>
      <c r="D82" s="590"/>
      <c r="E82" s="590"/>
      <c r="F82" s="590"/>
      <c r="G82" s="590"/>
      <c r="H82" s="590"/>
      <c r="I82" s="590"/>
      <c r="J82" s="590"/>
      <c r="K82" s="590"/>
      <c r="L82" s="590"/>
    </row>
    <row r="83" spans="2:12" x14ac:dyDescent="0.2">
      <c r="B83" s="590"/>
      <c r="C83" s="590"/>
      <c r="D83" s="590"/>
      <c r="E83" s="590"/>
      <c r="F83" s="590"/>
      <c r="G83" s="590"/>
      <c r="H83" s="590"/>
      <c r="I83" s="590"/>
      <c r="J83" s="590"/>
      <c r="K83" s="590"/>
      <c r="L83" s="590"/>
    </row>
    <row r="84" spans="2:12" x14ac:dyDescent="0.2">
      <c r="B84" s="590"/>
      <c r="C84" s="590"/>
      <c r="D84" s="590"/>
      <c r="E84" s="590"/>
      <c r="F84" s="590"/>
      <c r="G84" s="590"/>
      <c r="H84" s="590"/>
      <c r="I84" s="590"/>
      <c r="J84" s="590"/>
      <c r="K84" s="590"/>
      <c r="L84" s="590"/>
    </row>
    <row r="85" spans="2:12" x14ac:dyDescent="0.2">
      <c r="B85" s="590"/>
      <c r="C85" s="590"/>
      <c r="D85" s="590"/>
      <c r="E85" s="590"/>
      <c r="F85" s="590"/>
      <c r="G85" s="590"/>
      <c r="H85" s="590"/>
      <c r="I85" s="590"/>
      <c r="J85" s="590"/>
      <c r="K85" s="590"/>
      <c r="L85" s="590"/>
    </row>
    <row r="86" spans="2:12" x14ac:dyDescent="0.2">
      <c r="B86" s="49"/>
      <c r="C86" s="49"/>
      <c r="D86" s="49"/>
      <c r="E86" s="49"/>
      <c r="F86" s="49"/>
      <c r="G86" s="49"/>
      <c r="H86" s="49"/>
      <c r="I86" s="49"/>
      <c r="J86" s="49"/>
      <c r="K86" s="49"/>
      <c r="L86" s="49"/>
    </row>
    <row r="87" spans="2:12" x14ac:dyDescent="0.2">
      <c r="B87" s="591"/>
      <c r="C87" s="591"/>
      <c r="D87" s="591"/>
      <c r="E87" s="591"/>
      <c r="F87" s="591"/>
      <c r="G87" s="591"/>
      <c r="H87" s="591"/>
      <c r="I87" s="591"/>
      <c r="J87" s="591"/>
      <c r="K87" s="591"/>
      <c r="L87" s="591"/>
    </row>
    <row r="88" spans="2:12" x14ac:dyDescent="0.2">
      <c r="B88" s="590" t="s">
        <v>65</v>
      </c>
      <c r="C88" s="590"/>
      <c r="D88" s="590"/>
      <c r="E88" s="590"/>
      <c r="F88" s="590"/>
      <c r="G88" s="590"/>
      <c r="H88" s="590"/>
      <c r="I88" s="590"/>
      <c r="J88" s="590"/>
      <c r="K88" s="590"/>
      <c r="L88" s="590"/>
    </row>
    <row r="89" spans="2:12" x14ac:dyDescent="0.2">
      <c r="B89" s="590"/>
      <c r="C89" s="590"/>
      <c r="D89" s="590"/>
      <c r="E89" s="590"/>
      <c r="F89" s="590"/>
      <c r="G89" s="590"/>
      <c r="H89" s="590"/>
      <c r="I89" s="590"/>
      <c r="J89" s="590"/>
      <c r="K89" s="590"/>
      <c r="L89" s="590"/>
    </row>
    <row r="90" spans="2:12" x14ac:dyDescent="0.2">
      <c r="B90" s="590"/>
      <c r="C90" s="590"/>
      <c r="D90" s="590"/>
      <c r="E90" s="590"/>
      <c r="F90" s="590"/>
      <c r="G90" s="590"/>
      <c r="H90" s="590"/>
      <c r="I90" s="590"/>
      <c r="J90" s="590"/>
      <c r="K90" s="590"/>
      <c r="L90" s="590"/>
    </row>
    <row r="91" spans="2:12" x14ac:dyDescent="0.2">
      <c r="B91" s="49"/>
      <c r="C91" s="49"/>
      <c r="D91" s="49"/>
      <c r="E91" s="49"/>
      <c r="F91" s="49"/>
      <c r="G91" s="49"/>
      <c r="H91" s="49"/>
      <c r="I91" s="49"/>
      <c r="J91" s="49"/>
      <c r="K91" s="49"/>
      <c r="L91" s="49"/>
    </row>
    <row r="92" spans="2:12" x14ac:dyDescent="0.2">
      <c r="B92" s="591"/>
      <c r="C92" s="591"/>
      <c r="D92" s="591"/>
      <c r="E92" s="591"/>
      <c r="F92" s="591"/>
      <c r="G92" s="591"/>
      <c r="H92" s="591"/>
      <c r="I92" s="591"/>
      <c r="J92" s="591"/>
      <c r="K92" s="591"/>
      <c r="L92" s="591"/>
    </row>
    <row r="93" spans="2:12" x14ac:dyDescent="0.2">
      <c r="B93" s="590" t="s">
        <v>66</v>
      </c>
      <c r="C93" s="590"/>
      <c r="D93" s="590"/>
      <c r="E93" s="590"/>
      <c r="F93" s="590"/>
      <c r="G93" s="590"/>
      <c r="H93" s="590"/>
      <c r="I93" s="590"/>
      <c r="J93" s="590"/>
      <c r="K93" s="590"/>
      <c r="L93" s="590"/>
    </row>
    <row r="94" spans="2:12" x14ac:dyDescent="0.2">
      <c r="B94" s="590"/>
      <c r="C94" s="590"/>
      <c r="D94" s="590"/>
      <c r="E94" s="590"/>
      <c r="F94" s="590"/>
      <c r="G94" s="590"/>
      <c r="H94" s="590"/>
      <c r="I94" s="590"/>
      <c r="J94" s="590"/>
      <c r="K94" s="590"/>
      <c r="L94" s="590"/>
    </row>
    <row r="95" spans="2:12" x14ac:dyDescent="0.2">
      <c r="B95" s="590"/>
      <c r="C95" s="590"/>
      <c r="D95" s="590"/>
      <c r="E95" s="590"/>
      <c r="F95" s="590"/>
      <c r="G95" s="590"/>
      <c r="H95" s="590"/>
      <c r="I95" s="590"/>
      <c r="J95" s="590"/>
      <c r="K95" s="590"/>
      <c r="L95" s="590"/>
    </row>
    <row r="96" spans="2:12" x14ac:dyDescent="0.2">
      <c r="B96" s="590"/>
      <c r="C96" s="590"/>
      <c r="D96" s="590"/>
      <c r="E96" s="590"/>
      <c r="F96" s="590"/>
      <c r="G96" s="590"/>
      <c r="H96" s="590"/>
      <c r="I96" s="590"/>
      <c r="J96" s="590"/>
      <c r="K96" s="590"/>
      <c r="L96" s="590"/>
    </row>
    <row r="97" spans="2:12" x14ac:dyDescent="0.2">
      <c r="B97" s="49"/>
      <c r="C97" s="49"/>
      <c r="D97" s="49"/>
      <c r="E97" s="49"/>
      <c r="F97" s="49"/>
      <c r="G97" s="49"/>
      <c r="H97" s="49"/>
      <c r="I97" s="49"/>
      <c r="J97" s="49"/>
      <c r="K97" s="49"/>
      <c r="L97" s="49"/>
    </row>
    <row r="98" spans="2:12" x14ac:dyDescent="0.2">
      <c r="B98" s="591"/>
      <c r="C98" s="591"/>
      <c r="D98" s="591"/>
      <c r="E98" s="591"/>
      <c r="F98" s="591"/>
      <c r="G98" s="591"/>
      <c r="H98" s="591"/>
      <c r="I98" s="591"/>
      <c r="J98" s="591"/>
      <c r="K98" s="591"/>
      <c r="L98" s="591"/>
    </row>
    <row r="99" spans="2:12" x14ac:dyDescent="0.2">
      <c r="B99" s="590" t="s">
        <v>67</v>
      </c>
      <c r="C99" s="590"/>
      <c r="D99" s="590"/>
      <c r="E99" s="590"/>
      <c r="F99" s="590"/>
      <c r="G99" s="590"/>
      <c r="H99" s="590"/>
      <c r="I99" s="590"/>
      <c r="J99" s="590"/>
      <c r="K99" s="590"/>
      <c r="L99" s="590"/>
    </row>
    <row r="100" spans="2:12" x14ac:dyDescent="0.2">
      <c r="B100" s="590"/>
      <c r="C100" s="590"/>
      <c r="D100" s="590"/>
      <c r="E100" s="590"/>
      <c r="F100" s="590"/>
      <c r="G100" s="590"/>
      <c r="H100" s="590"/>
      <c r="I100" s="590"/>
      <c r="J100" s="590"/>
      <c r="K100" s="590"/>
      <c r="L100" s="590"/>
    </row>
    <row r="101" spans="2:12" x14ac:dyDescent="0.2">
      <c r="B101" s="588"/>
      <c r="C101" s="588"/>
      <c r="D101" s="588"/>
      <c r="E101" s="588"/>
      <c r="F101" s="588"/>
      <c r="G101" s="588"/>
      <c r="H101" s="588"/>
      <c r="I101" s="588"/>
      <c r="J101" s="588"/>
      <c r="K101" s="588"/>
      <c r="L101" s="588"/>
    </row>
    <row r="102" spans="2:12" x14ac:dyDescent="0.2">
      <c r="B102" s="589" t="s">
        <v>68</v>
      </c>
      <c r="C102" s="589"/>
      <c r="D102" s="589"/>
      <c r="E102" s="589"/>
      <c r="F102" s="589"/>
      <c r="G102" s="589"/>
      <c r="H102" s="589"/>
      <c r="I102" s="589"/>
      <c r="J102" s="589"/>
      <c r="K102" s="589"/>
      <c r="L102" s="589"/>
    </row>
    <row r="103" spans="2:12" x14ac:dyDescent="0.2">
      <c r="B103" s="589"/>
      <c r="C103" s="589"/>
      <c r="D103" s="589"/>
      <c r="E103" s="589"/>
      <c r="F103" s="589"/>
      <c r="G103" s="589"/>
      <c r="H103" s="589"/>
      <c r="I103" s="589"/>
      <c r="J103" s="589"/>
      <c r="K103" s="589"/>
      <c r="L103" s="589"/>
    </row>
    <row r="104" spans="2:12" x14ac:dyDescent="0.2">
      <c r="B104" s="589"/>
      <c r="C104" s="589"/>
      <c r="D104" s="589"/>
      <c r="E104" s="589"/>
      <c r="F104" s="589"/>
      <c r="G104" s="589"/>
      <c r="H104" s="589"/>
      <c r="I104" s="589"/>
      <c r="J104" s="589"/>
      <c r="K104" s="589"/>
      <c r="L104" s="589"/>
    </row>
    <row r="105" spans="2:12" x14ac:dyDescent="0.2">
      <c r="B105" s="49"/>
      <c r="C105" s="49"/>
      <c r="D105" s="49"/>
      <c r="E105" s="49"/>
      <c r="F105" s="49"/>
      <c r="G105" s="49"/>
      <c r="H105" s="49"/>
      <c r="I105" s="49"/>
      <c r="J105" s="49"/>
      <c r="K105" s="49"/>
      <c r="L105" s="49"/>
    </row>
    <row r="106" spans="2:12" x14ac:dyDescent="0.2">
      <c r="B106" s="49"/>
      <c r="C106" s="49"/>
      <c r="D106" s="49"/>
      <c r="E106" s="49"/>
      <c r="F106" s="49"/>
      <c r="G106" s="49"/>
      <c r="H106" s="49"/>
      <c r="I106" s="49"/>
      <c r="J106" s="49"/>
      <c r="K106" s="49"/>
      <c r="L106" s="49"/>
    </row>
    <row r="107" spans="2:12" x14ac:dyDescent="0.2">
      <c r="B107" s="49"/>
      <c r="C107" s="49"/>
      <c r="D107" s="49"/>
      <c r="E107" s="49"/>
      <c r="F107" s="49"/>
      <c r="G107" s="49"/>
      <c r="H107" s="49"/>
      <c r="I107" s="49"/>
      <c r="J107" s="49"/>
      <c r="K107" s="49"/>
      <c r="L107" s="49"/>
    </row>
    <row r="108" spans="2:12" x14ac:dyDescent="0.2">
      <c r="B108" s="49"/>
      <c r="C108" s="49"/>
      <c r="D108" s="49"/>
      <c r="E108" s="49"/>
      <c r="F108" s="49"/>
      <c r="G108" s="49"/>
      <c r="H108" s="49"/>
      <c r="I108" s="49"/>
      <c r="J108" s="49"/>
      <c r="K108" s="49"/>
      <c r="L108" s="49"/>
    </row>
    <row r="109" spans="2:12" x14ac:dyDescent="0.2">
      <c r="B109" s="49"/>
      <c r="C109" s="49"/>
      <c r="D109" s="49"/>
      <c r="E109" s="49"/>
      <c r="F109" s="49"/>
      <c r="G109" s="49"/>
      <c r="H109" s="49"/>
      <c r="I109" s="49"/>
      <c r="J109" s="49"/>
      <c r="K109" s="49"/>
      <c r="L109" s="49"/>
    </row>
    <row r="110" spans="2:12" x14ac:dyDescent="0.2">
      <c r="B110" s="49"/>
      <c r="C110" s="49"/>
      <c r="D110" s="49"/>
      <c r="E110" s="49"/>
      <c r="F110" s="49"/>
      <c r="G110" s="49"/>
      <c r="H110" s="49"/>
      <c r="I110" s="49"/>
      <c r="J110" s="49"/>
      <c r="K110" s="49"/>
      <c r="L110" s="49"/>
    </row>
    <row r="111" spans="2:12" x14ac:dyDescent="0.2">
      <c r="B111" s="49"/>
      <c r="C111" s="49"/>
      <c r="D111" s="49"/>
      <c r="E111" s="49"/>
      <c r="F111" s="49"/>
      <c r="G111" s="49"/>
      <c r="H111" s="49"/>
      <c r="I111" s="49"/>
      <c r="J111" s="49"/>
      <c r="K111" s="49"/>
      <c r="L111" s="49"/>
    </row>
    <row r="112" spans="2:12" x14ac:dyDescent="0.2">
      <c r="B112" s="49"/>
      <c r="C112" s="49"/>
      <c r="D112" s="49"/>
      <c r="E112" s="49"/>
      <c r="F112" s="49"/>
      <c r="G112" s="49"/>
      <c r="H112" s="588"/>
      <c r="I112" s="588"/>
      <c r="J112" s="588"/>
      <c r="K112" s="588"/>
      <c r="L112" s="49"/>
    </row>
    <row r="113" spans="2:12" x14ac:dyDescent="0.2">
      <c r="B113" s="49"/>
      <c r="C113" s="49"/>
      <c r="D113" s="49"/>
      <c r="E113" s="49"/>
      <c r="F113" s="49"/>
      <c r="G113" s="49"/>
      <c r="H113" s="588"/>
      <c r="I113" s="588"/>
      <c r="J113" s="588"/>
      <c r="K113" s="588"/>
      <c r="L113" s="49"/>
    </row>
    <row r="114" spans="2:12" x14ac:dyDescent="0.2">
      <c r="B114" s="49"/>
      <c r="C114" s="49"/>
      <c r="D114" s="49"/>
      <c r="E114" s="49"/>
      <c r="F114" s="49"/>
      <c r="G114" s="49"/>
      <c r="H114" s="49"/>
      <c r="I114" s="49"/>
      <c r="J114" s="49"/>
      <c r="K114" s="49"/>
      <c r="L114" s="49"/>
    </row>
    <row r="115" spans="2:12" x14ac:dyDescent="0.2">
      <c r="B115" s="49"/>
      <c r="C115" s="49"/>
      <c r="D115" s="49"/>
      <c r="E115" s="49"/>
      <c r="F115" s="49"/>
      <c r="G115" s="49"/>
      <c r="H115" s="49"/>
      <c r="I115" s="49"/>
      <c r="J115" s="49"/>
      <c r="K115" s="49"/>
      <c r="L115" s="49"/>
    </row>
    <row r="116" spans="2:12" x14ac:dyDescent="0.2">
      <c r="B116" s="49"/>
      <c r="C116" s="49"/>
      <c r="D116" s="49"/>
      <c r="E116" s="49"/>
      <c r="F116" s="49"/>
      <c r="G116" s="49"/>
      <c r="H116" s="49"/>
      <c r="I116" s="49"/>
      <c r="J116" s="49"/>
      <c r="K116" s="49"/>
      <c r="L116" s="49"/>
    </row>
  </sheetData>
  <sheetProtection algorithmName="SHA-512" hashValue="WkwWIlEE2gYaoZJiwRruWfYYXujHXYTdVlTjCUenC14U9zpOwjfF60IAgvn3588cGq4NNfJ7zuetmAVCfHc+AA==" saltValue="kXlwQM0R9fibwTxz2xAfFQ==" spinCount="100000" sheet="1" objects="1" scenarios="1" selectLockedCells="1"/>
  <protectedRanges>
    <protectedRange sqref="L1:N2" name="Intervalo2"/>
    <protectedRange sqref="I7 E10 K11 I10:I12 C7:C13 D15:D17 J15 D19 K22:K30 C37 G37" name="Intervalo1"/>
    <protectedRange sqref="L1:N2" name="voltar"/>
    <protectedRange sqref="L39:N40" name="avançar"/>
  </protectedRanges>
  <mergeCells count="71">
    <mergeCell ref="C37:E37"/>
    <mergeCell ref="G37:K37"/>
    <mergeCell ref="B28:J28"/>
    <mergeCell ref="B29:J29"/>
    <mergeCell ref="B30:J30"/>
    <mergeCell ref="B36:C36"/>
    <mergeCell ref="D36:K36"/>
    <mergeCell ref="B31:K31"/>
    <mergeCell ref="B32:C32"/>
    <mergeCell ref="D32:K32"/>
    <mergeCell ref="C34:E34"/>
    <mergeCell ref="B35:K35"/>
    <mergeCell ref="G34:K34"/>
    <mergeCell ref="C33:E33"/>
    <mergeCell ref="G33:K33"/>
    <mergeCell ref="B27:J27"/>
    <mergeCell ref="D4:I4"/>
    <mergeCell ref="B6:K6"/>
    <mergeCell ref="C7:G7"/>
    <mergeCell ref="I7:K7"/>
    <mergeCell ref="C8:K8"/>
    <mergeCell ref="C9:K9"/>
    <mergeCell ref="B15:C15"/>
    <mergeCell ref="D15:F15"/>
    <mergeCell ref="B19:D19"/>
    <mergeCell ref="E19:K19"/>
    <mergeCell ref="D5:I5"/>
    <mergeCell ref="B18:K18"/>
    <mergeCell ref="M26:S26"/>
    <mergeCell ref="B20:C20"/>
    <mergeCell ref="D20:G20"/>
    <mergeCell ref="B21:K21"/>
    <mergeCell ref="B22:J22"/>
    <mergeCell ref="B23:J23"/>
    <mergeCell ref="B24:J24"/>
    <mergeCell ref="B25:J25"/>
    <mergeCell ref="B26:J26"/>
    <mergeCell ref="H20:K20"/>
    <mergeCell ref="D1:I1"/>
    <mergeCell ref="D3:I3"/>
    <mergeCell ref="B17:C17"/>
    <mergeCell ref="D17:F17"/>
    <mergeCell ref="I12:K12"/>
    <mergeCell ref="C13:K13"/>
    <mergeCell ref="G15:I15"/>
    <mergeCell ref="J15:K15"/>
    <mergeCell ref="E10:G10"/>
    <mergeCell ref="C11:G11"/>
    <mergeCell ref="C12:G12"/>
    <mergeCell ref="B14:K14"/>
    <mergeCell ref="B16:C16"/>
    <mergeCell ref="D16:F16"/>
    <mergeCell ref="G16:K17"/>
    <mergeCell ref="I11:K11"/>
    <mergeCell ref="E39:H39"/>
    <mergeCell ref="E40:H40"/>
    <mergeCell ref="B78:L78"/>
    <mergeCell ref="B75:L75"/>
    <mergeCell ref="B79:L79"/>
    <mergeCell ref="B88:L90"/>
    <mergeCell ref="B82:L85"/>
    <mergeCell ref="B81:L81"/>
    <mergeCell ref="B87:L87"/>
    <mergeCell ref="B92:L92"/>
    <mergeCell ref="H112:K112"/>
    <mergeCell ref="H113:K113"/>
    <mergeCell ref="B102:L104"/>
    <mergeCell ref="B99:L100"/>
    <mergeCell ref="B93:L96"/>
    <mergeCell ref="B98:L98"/>
    <mergeCell ref="B101:L101"/>
  </mergeCells>
  <conditionalFormatting sqref="C7:G7 C8:K9 C10 E10:G10 C11:G11 C13:K13 I11:K12 I10 K10 I7:K7 J15:K15 D15:F17 D20:G20">
    <cfRule type="cellIs" dxfId="16" priority="1" operator="equal">
      <formula>""</formula>
    </cfRule>
  </conditionalFormatting>
  <dataValidations count="14">
    <dataValidation type="whole" allowBlank="1" showInputMessage="1" showErrorMessage="1" errorTitle="INCLUIR TELEFONE - APENAS Nº" error="_x000a_INFORMAR NO MÍNIMO 10 DÍGITOS DDD+TELEFONE_x000a__x000a_NÃO UTILIZAR:_x000a_ESPAÇO_x000a_PARENTESES_x000a_CARACTERES ESPECIAIS" prompt="DDD + TELEFONE COM 8 DIGITOS" sqref="C12:G12">
      <formula1>111111111</formula1>
      <formula2>99999999999</formula2>
    </dataValidation>
    <dataValidation type="whole" allowBlank="1" showInputMessage="1" showErrorMessage="1" sqref="C13:K13">
      <formula1>0</formula1>
      <formula2>99999999999999</formula2>
    </dataValidation>
    <dataValidation type="list" allowBlank="1" showInputMessage="1" showErrorMessage="1" sqref="K22:K30">
      <formula1>"X"</formula1>
    </dataValidation>
    <dataValidation allowBlank="1" showInputMessage="1" showErrorMessage="1" promptTitle="POTENCIA INSTALADA NA UC" prompt="PREENCHER COM A CARGA EM KW DA UNIDADE CONSUMIDORA ATUALMENTE" sqref="B15:C15"/>
    <dataValidation type="whole" allowBlank="1" showInputMessage="1" showErrorMessage="1" errorTitle="INCLUIR CELULAR - APENAS Nº" error="INFORMAR NO MÍNIMO 10 DÍGITOS DDD+CELULAR_x000a__x000a_NÃO UTILIZAR:_x000a_ESPAÇO_x000a_PARENTESES_x000a_CARACTERES ESPECIAIS" prompt="DDD + CELULAR COM 9 DIGITOS" sqref="I12:K12">
      <formula1>1111111111</formula1>
      <formula2>999999999999</formula2>
    </dataValidation>
    <dataValidation type="whole" allowBlank="1" showInputMessage="1" showErrorMessage="1" prompt="ATRIBUIR ZERO &quot;0&quot; CASO A LOCALIDADE NÃO TENHA NUMERO." sqref="C10">
      <formula1>0</formula1>
      <formula2>9999999999999</formula2>
    </dataValidation>
    <dataValidation allowBlank="1" showInputMessage="1" showErrorMessage="1" prompt="PREENCHER ABAIXO OS DADOS DO TITULAR DA UNIDADE CONSUMIDORA." sqref="B6:K6"/>
    <dataValidation type="list" allowBlank="1" showInputMessage="1" showErrorMessage="1" sqref="D17:F17">
      <formula1>"AÉREO,SUBTERRÂNEO"</formula1>
    </dataValidation>
    <dataValidation type="list" allowBlank="1" showInputMessage="1" showErrorMessage="1" sqref="D16:F16">
      <formula1>"MONOFÁSICO,BIFÁSICO,TRIFÁSICO,MÉDIA TENSÃO,ALTA TENSÃO"</formula1>
    </dataValidation>
    <dataValidation type="list" allowBlank="1" showInputMessage="1" showErrorMessage="1" prompt="SELECIONE O MUNICÍPIO:" sqref="I11:K11">
      <formula1>INDIRECT(I10)</formula1>
    </dataValidation>
    <dataValidation type="textLength" operator="equal" allowBlank="1" showInputMessage="1" showErrorMessage="1" prompt="CEP com 8 digitos" sqref="K10">
      <formula1>8</formula1>
    </dataValidation>
    <dataValidation type="decimal" allowBlank="1" showInputMessage="1" showErrorMessage="1" errorTitle="INSERIR SOMENTE NÚMEROS" sqref="D15:F15">
      <formula1>0</formula1>
      <formula2>9999</formula2>
    </dataValidation>
    <dataValidation allowBlank="1" showInputMessage="1" showErrorMessage="1" promptTitle="CLIENTE OU RESPONSAVEL LEGAL" prompt="NOME  DO CLIENTE = ANEXAR DOCUMENTOS DO CLIENTE_x000a__x000a_RESPONSAVEL LEGAL = ANEXAR PROCURAÇÃO" sqref="D36:K36"/>
    <dataValidation allowBlank="1" showInputMessage="1" showErrorMessage="1" promptTitle="ASSINATURA" prompt="CLIENTE = ANEXAR DOCUMENTOS DO CLIENTE_x000a__x000a_RESPONSAVEL LEGAL = ANEXAR PROCURAÇÃO" sqref="E39:H39"/>
  </dataValidations>
  <hyperlinks>
    <hyperlink ref="G34" r:id="rId1" display="projetosparticulares.ems@energisa.com.br"/>
  </hyperlinks>
  <pageMargins left="0.25" right="0.25" top="0.75" bottom="0.75" header="0.3" footer="0.3"/>
  <pageSetup paperSize="9" scale="76" orientation="portrait" r:id="rId2"/>
  <colBreaks count="1" manualBreakCount="1">
    <brk id="11" max="1048575" man="1"/>
  </colBreaks>
  <drawing r:id="rId3"/>
  <extLst>
    <ext xmlns:x14="http://schemas.microsoft.com/office/spreadsheetml/2009/9/main" uri="{CCE6A557-97BC-4b89-ADB6-D9C93CAAB3DF}">
      <x14:dataValidations xmlns:xm="http://schemas.microsoft.com/office/excel/2006/main" count="4">
        <x14:dataValidation type="list" allowBlank="1" showInputMessage="1" errorTitle="APENAS O NÚMERO DA UC" error="UC: 10/123456-7_x000a_PREENCHER CONFORME EX.: 123456" promptTitle="UC" prompt="CASO NÃO EXISTA UC SELECIONAR &quot;NOVA UC&quot; _x000a__x000a_CASO TENHA UC, DEVE-SE DIGITAR CONFORME EXEMPLO ABAIXO:_x000a__x000a_EX.: ONDE  10/12345-6 _x000a__x000a_DEVE-SE DIGITAR  12345">
          <x14:formula1>
            <xm:f>CONFIG!$A$28</xm:f>
          </x14:formula1>
          <xm:sqref>C7:G7</xm:sqref>
        </x14:dataValidation>
        <x14:dataValidation type="list" allowBlank="1" showInputMessage="1" showErrorMessage="1">
          <x14:formula1>
            <xm:f>CONFIG!$F$8:$F$12</xm:f>
          </x14:formula1>
          <xm:sqref>D20:G20</xm:sqref>
        </x14:dataValidation>
        <x14:dataValidation type="list" allowBlank="1" showInputMessage="1" showErrorMessage="1" prompt="SELECIONE A TENSÃO:">
          <x14:formula1>
            <xm:f>INDIRECT(CONFIG!$K$19)</xm:f>
          </x14:formula1>
          <xm:sqref>J15:K15</xm:sqref>
        </x14:dataValidation>
        <x14:dataValidation type="list" allowBlank="1" showInputMessage="1" showErrorMessage="1">
          <x14:formula1>
            <xm:f>CONFIG!$F$16:$F$26</xm:f>
          </x14:formula1>
          <xm:sqref>I10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pageSetUpPr fitToPage="1"/>
  </sheetPr>
  <dimension ref="A1:AP126"/>
  <sheetViews>
    <sheetView showGridLines="0" showRowColHeaders="0" view="pageBreakPreview" zoomScale="80" zoomScaleNormal="110" zoomScaleSheetLayoutView="80" workbookViewId="0">
      <selection activeCell="B15" sqref="B15:C15"/>
    </sheetView>
  </sheetViews>
  <sheetFormatPr defaultColWidth="9.140625" defaultRowHeight="15" x14ac:dyDescent="0.25"/>
  <cols>
    <col min="1" max="1" width="9.140625" style="49"/>
    <col min="2" max="2" width="20.140625" style="49" customWidth="1"/>
    <col min="3" max="3" width="13.7109375" style="50" customWidth="1"/>
    <col min="4" max="4" width="14.5703125" style="50" bestFit="1" customWidth="1"/>
    <col min="5" max="5" width="11.5703125" style="50" customWidth="1"/>
    <col min="6" max="6" width="17.5703125" style="50" customWidth="1"/>
    <col min="7" max="7" width="12.28515625" style="50" customWidth="1"/>
    <col min="8" max="8" width="21.85546875" style="50" customWidth="1"/>
    <col min="9" max="9" width="15.140625" style="50" bestFit="1" customWidth="1"/>
    <col min="10" max="10" width="18.85546875" style="50" bestFit="1" customWidth="1"/>
    <col min="11" max="11" width="15.28515625" style="50" bestFit="1" customWidth="1"/>
    <col min="12" max="12" width="18.85546875" style="50" bestFit="1" customWidth="1"/>
    <col min="13" max="13" width="11" style="50" customWidth="1"/>
    <col min="14" max="14" width="45.140625" style="49" customWidth="1"/>
    <col min="15" max="15" width="24.85546875" style="50" bestFit="1" customWidth="1"/>
    <col min="16" max="16" width="15.7109375" style="50" customWidth="1"/>
    <col min="19" max="16384" width="9.140625" style="50"/>
  </cols>
  <sheetData>
    <row r="1" spans="1:20" ht="15.75" customHeight="1" x14ac:dyDescent="0.25">
      <c r="A1" s="48"/>
      <c r="B1" s="629" t="s">
        <v>69</v>
      </c>
      <c r="C1" s="630"/>
      <c r="D1" s="630"/>
      <c r="E1" s="630"/>
      <c r="F1" s="630"/>
      <c r="G1" s="630"/>
      <c r="H1" s="630"/>
      <c r="I1" s="630"/>
      <c r="J1" s="630"/>
      <c r="K1" s="631"/>
      <c r="L1" s="631"/>
      <c r="M1" s="81"/>
      <c r="N1" s="138"/>
      <c r="O1" s="138"/>
      <c r="P1" s="138"/>
    </row>
    <row r="2" spans="1:20" ht="15" customHeight="1" x14ac:dyDescent="0.25">
      <c r="A2" s="51"/>
      <c r="B2" s="632"/>
      <c r="C2" s="633"/>
      <c r="D2" s="633"/>
      <c r="E2" s="633"/>
      <c r="F2" s="633"/>
      <c r="G2" s="633"/>
      <c r="H2" s="633"/>
      <c r="I2" s="633"/>
      <c r="J2" s="633"/>
      <c r="K2" s="634"/>
      <c r="L2" s="634"/>
      <c r="M2" s="17"/>
      <c r="O2" s="49"/>
      <c r="P2" s="49"/>
    </row>
    <row r="3" spans="1:20" ht="15" customHeight="1" x14ac:dyDescent="0.25">
      <c r="A3" s="51"/>
      <c r="B3" s="632"/>
      <c r="C3" s="633"/>
      <c r="D3" s="633"/>
      <c r="E3" s="633"/>
      <c r="F3" s="633"/>
      <c r="G3" s="633"/>
      <c r="H3" s="633"/>
      <c r="I3" s="633"/>
      <c r="J3" s="633"/>
      <c r="K3" s="634"/>
      <c r="L3" s="634"/>
      <c r="M3" s="17"/>
      <c r="O3" s="49"/>
      <c r="P3" s="49"/>
    </row>
    <row r="4" spans="1:20" ht="15.75" customHeight="1" x14ac:dyDescent="0.25">
      <c r="A4" s="51"/>
      <c r="B4" s="635"/>
      <c r="C4" s="636"/>
      <c r="D4" s="636"/>
      <c r="E4" s="636"/>
      <c r="F4" s="636"/>
      <c r="G4" s="636"/>
      <c r="H4" s="636"/>
      <c r="I4" s="636"/>
      <c r="J4" s="636"/>
      <c r="K4" s="637"/>
      <c r="L4" s="637"/>
      <c r="M4" s="17"/>
      <c r="O4" s="49"/>
      <c r="P4" s="49"/>
    </row>
    <row r="5" spans="1:20" ht="15.75" x14ac:dyDescent="0.25">
      <c r="A5" s="51"/>
      <c r="B5" s="717" t="s">
        <v>16</v>
      </c>
      <c r="C5" s="717"/>
      <c r="D5" s="717"/>
      <c r="E5" s="717"/>
      <c r="F5" s="717"/>
      <c r="G5" s="717"/>
      <c r="H5" s="717"/>
      <c r="I5" s="717"/>
      <c r="J5" s="717"/>
      <c r="K5" s="717"/>
      <c r="L5" s="717"/>
      <c r="M5" s="17"/>
      <c r="O5" s="49"/>
      <c r="P5" s="49"/>
    </row>
    <row r="6" spans="1:20" ht="15.75" x14ac:dyDescent="0.25">
      <c r="A6" s="51"/>
      <c r="B6" s="258" t="s">
        <v>17</v>
      </c>
      <c r="C6" s="681" t="str">
        <f>UPPER(CONFIG!D2)</f>
        <v/>
      </c>
      <c r="D6" s="681"/>
      <c r="E6" s="681"/>
      <c r="F6" s="258" t="s">
        <v>18</v>
      </c>
      <c r="G6" s="681" t="str">
        <f>UPPER(CONFIG!F2)</f>
        <v/>
      </c>
      <c r="H6" s="681"/>
      <c r="I6" s="258" t="s">
        <v>29</v>
      </c>
      <c r="J6" s="721" t="str">
        <f>CONFIG!T2</f>
        <v/>
      </c>
      <c r="K6" s="721"/>
      <c r="L6" s="721"/>
      <c r="M6" s="17"/>
      <c r="O6" s="49"/>
      <c r="P6" s="49"/>
    </row>
    <row r="7" spans="1:20" ht="15.75" x14ac:dyDescent="0.25">
      <c r="A7" s="51"/>
      <c r="B7" s="258" t="s">
        <v>19</v>
      </c>
      <c r="C7" s="681" t="str">
        <f>UPPER(CONFIG!E2)</f>
        <v/>
      </c>
      <c r="D7" s="681"/>
      <c r="E7" s="681"/>
      <c r="F7" s="681"/>
      <c r="G7" s="681"/>
      <c r="H7" s="681"/>
      <c r="I7" s="681"/>
      <c r="J7" s="681"/>
      <c r="K7" s="681"/>
      <c r="L7" s="681"/>
      <c r="M7" s="17"/>
      <c r="O7" s="49"/>
      <c r="P7" s="49"/>
    </row>
    <row r="8" spans="1:20" ht="15.75" x14ac:dyDescent="0.25">
      <c r="A8" s="51"/>
      <c r="B8" s="258" t="s">
        <v>20</v>
      </c>
      <c r="C8" s="681" t="str">
        <f>UPPER(CONFIG!G2)</f>
        <v/>
      </c>
      <c r="D8" s="681"/>
      <c r="E8" s="681"/>
      <c r="F8" s="681"/>
      <c r="G8" s="681"/>
      <c r="H8" s="681"/>
      <c r="I8" s="681"/>
      <c r="J8" s="681"/>
      <c r="K8" s="681"/>
      <c r="L8" s="681"/>
      <c r="M8" s="17"/>
      <c r="O8" s="49"/>
      <c r="P8" s="49"/>
    </row>
    <row r="9" spans="1:20" ht="15.75" x14ac:dyDescent="0.25">
      <c r="A9" s="51"/>
      <c r="B9" s="258" t="s">
        <v>21</v>
      </c>
      <c r="C9" s="257" t="str">
        <f>CONFIG!H2</f>
        <v/>
      </c>
      <c r="D9" s="258" t="s">
        <v>22</v>
      </c>
      <c r="E9" s="681" t="str">
        <f>UPPER(CONFIG!I2)</f>
        <v/>
      </c>
      <c r="F9" s="681"/>
      <c r="G9" s="681"/>
      <c r="H9" s="258" t="s">
        <v>26</v>
      </c>
      <c r="I9" s="681" t="str">
        <f>UPPER(CONFIG!J2)</f>
        <v/>
      </c>
      <c r="J9" s="681"/>
      <c r="K9" s="681"/>
      <c r="L9" s="681"/>
      <c r="M9" s="17"/>
      <c r="N9" s="52"/>
      <c r="O9" s="49"/>
      <c r="P9" s="49"/>
    </row>
    <row r="10" spans="1:20" ht="15.75" x14ac:dyDescent="0.25">
      <c r="A10" s="51"/>
      <c r="B10" s="258" t="s">
        <v>25</v>
      </c>
      <c r="C10" s="681" t="str">
        <f>CONFIG!K2</f>
        <v/>
      </c>
      <c r="D10" s="681"/>
      <c r="E10" s="681"/>
      <c r="F10" s="681"/>
      <c r="G10" s="681"/>
      <c r="H10" s="258" t="s">
        <v>23</v>
      </c>
      <c r="I10" s="257" t="str">
        <f>CONFIG!L2</f>
        <v/>
      </c>
      <c r="J10" s="258" t="s">
        <v>24</v>
      </c>
      <c r="K10" s="136" t="str">
        <f>CONFIG!N2</f>
        <v/>
      </c>
      <c r="L10" s="136"/>
      <c r="M10" s="17"/>
      <c r="O10" s="49"/>
      <c r="P10" s="49"/>
    </row>
    <row r="11" spans="1:20" ht="15.75" x14ac:dyDescent="0.25">
      <c r="A11" s="51"/>
      <c r="B11" s="258" t="s">
        <v>27</v>
      </c>
      <c r="C11" s="681" t="str">
        <f>CONFIG!P2</f>
        <v/>
      </c>
      <c r="D11" s="681"/>
      <c r="E11" s="681"/>
      <c r="F11" s="258" t="s">
        <v>28</v>
      </c>
      <c r="G11" s="701" t="str">
        <f>CONFIG!Q2</f>
        <v/>
      </c>
      <c r="H11" s="701"/>
      <c r="I11" s="701"/>
      <c r="J11" s="258" t="s">
        <v>74</v>
      </c>
      <c r="K11" s="722" t="s">
        <v>75</v>
      </c>
      <c r="L11" s="723"/>
      <c r="M11" s="17"/>
      <c r="O11" s="49"/>
      <c r="P11" s="49"/>
    </row>
    <row r="12" spans="1:20" ht="15.75" customHeight="1" x14ac:dyDescent="0.25">
      <c r="A12" s="51"/>
      <c r="B12" s="691" t="s">
        <v>71</v>
      </c>
      <c r="C12" s="691"/>
      <c r="D12" s="691" t="s">
        <v>72</v>
      </c>
      <c r="E12" s="691"/>
      <c r="F12" s="692"/>
      <c r="G12" s="702" t="s">
        <v>73</v>
      </c>
      <c r="H12" s="702"/>
      <c r="I12" s="702"/>
      <c r="J12" s="603" t="str">
        <f>IF(B13="MONOFÁSICO",1,IF(B13="BIFÁSICO",2,IF(B13="TRIFÁSICO",3,IF(B13="MÉDIA TENSÃO",3,IF(B13="ALTA TENSÃO",3,"")))))</f>
        <v/>
      </c>
      <c r="K12" s="716" t="str">
        <f>CONFIG!X2</f>
        <v/>
      </c>
      <c r="L12" s="716"/>
      <c r="M12" s="17"/>
      <c r="O12" s="49"/>
      <c r="P12" s="49"/>
    </row>
    <row r="13" spans="1:20" ht="15" customHeight="1" x14ac:dyDescent="0.25">
      <c r="A13" s="51"/>
      <c r="B13" s="681" t="str">
        <f>CONFIG!W2</f>
        <v/>
      </c>
      <c r="C13" s="681"/>
      <c r="D13" s="693" t="str">
        <f xml:space="preserve"> CONFIG!V2</f>
        <v/>
      </c>
      <c r="E13" s="693"/>
      <c r="F13" s="694"/>
      <c r="G13" s="703" t="str">
        <f>IF(D15="","",IFERROR(IF(OR(B22="ALTA",D13="6,58/11,4kV",D13="7,96/13,8kV",D13="12,7/22,0kV",D13="19,9/34,5kV"),G15,VLOOKUP('MD-SOLAR'!D13&amp;"|"&amp;'MD-SOLAR'!B13&amp;"|"&amp;'MD-SOLAR'!B15,CONFIG!M290:R343,6,0)),IFERROR(IF(AND(B13="MONOFÁSICO",D13="127/254"),"RETORNE E ALTERE O PADRÃO!",IF(AND(B13="BIFÁSICO",OR(D13="230",D13="220/440")),"RETORNE E ALTERE O PADRÃO!",IF(AND(B13="TRIFÁSICO",OR(D13="230",D13="115/230",D13="127/254",D13="220/440",D13="120/240")),"RETORNE E ALTERE O PADRÃO!",(B15*D15*J12*CONFIG!P27)/1000))),"")))</f>
        <v/>
      </c>
      <c r="H13" s="704"/>
      <c r="I13" s="705"/>
      <c r="J13" s="603"/>
      <c r="K13" s="716"/>
      <c r="L13" s="716"/>
      <c r="M13" s="17"/>
      <c r="O13" s="49"/>
      <c r="P13" s="49"/>
    </row>
    <row r="14" spans="1:20" ht="15.75" x14ac:dyDescent="0.25">
      <c r="A14" s="51"/>
      <c r="B14" s="715" t="s">
        <v>76</v>
      </c>
      <c r="C14" s="715"/>
      <c r="D14" s="713" t="s">
        <v>77</v>
      </c>
      <c r="E14" s="713"/>
      <c r="F14" s="714"/>
      <c r="G14" s="607" t="s">
        <v>78</v>
      </c>
      <c r="H14" s="608"/>
      <c r="I14" s="612" t="s">
        <v>79</v>
      </c>
      <c r="J14" s="612" t="s">
        <v>3130</v>
      </c>
      <c r="K14" s="612" t="s">
        <v>80</v>
      </c>
      <c r="L14" s="612" t="s">
        <v>3131</v>
      </c>
      <c r="M14" s="17"/>
      <c r="O14" s="49"/>
      <c r="P14" s="49"/>
    </row>
    <row r="15" spans="1:20" ht="15.75" x14ac:dyDescent="0.25">
      <c r="A15" s="51"/>
      <c r="B15" s="604"/>
      <c r="C15" s="604"/>
      <c r="D15" s="649"/>
      <c r="E15" s="649"/>
      <c r="F15" s="650"/>
      <c r="G15" s="605"/>
      <c r="H15" s="606"/>
      <c r="I15" s="612"/>
      <c r="J15" s="612"/>
      <c r="K15" s="612"/>
      <c r="L15" s="612"/>
      <c r="M15" s="17"/>
      <c r="O15" s="49"/>
      <c r="P15" s="49"/>
      <c r="T15" s="53"/>
    </row>
    <row r="16" spans="1:20" ht="15.75" x14ac:dyDescent="0.25">
      <c r="A16" s="51"/>
      <c r="B16" s="708" t="s">
        <v>3183</v>
      </c>
      <c r="C16" s="709"/>
      <c r="D16" s="609" t="s">
        <v>82</v>
      </c>
      <c r="E16" s="610"/>
      <c r="F16" s="648"/>
      <c r="G16" s="609" t="s">
        <v>83</v>
      </c>
      <c r="H16" s="610"/>
      <c r="I16" s="697"/>
      <c r="J16" s="697"/>
      <c r="K16" s="695"/>
      <c r="L16" s="695"/>
      <c r="M16" s="24"/>
      <c r="O16" s="49"/>
      <c r="P16" s="49"/>
      <c r="T16" s="53"/>
    </row>
    <row r="17" spans="1:19" ht="15.75" x14ac:dyDescent="0.25">
      <c r="A17" s="51"/>
      <c r="B17" s="706"/>
      <c r="C17" s="707"/>
      <c r="D17" s="710"/>
      <c r="E17" s="711"/>
      <c r="F17" s="712"/>
      <c r="G17" s="699"/>
      <c r="H17" s="700"/>
      <c r="I17" s="698"/>
      <c r="J17" s="698"/>
      <c r="K17" s="696"/>
      <c r="L17" s="696"/>
      <c r="M17" s="24"/>
      <c r="O17" s="49"/>
      <c r="P17" s="49"/>
    </row>
    <row r="18" spans="1:19" ht="15.75" x14ac:dyDescent="0.25">
      <c r="A18" s="51"/>
      <c r="B18" s="626" t="s">
        <v>84</v>
      </c>
      <c r="C18" s="626"/>
      <c r="D18" s="626"/>
      <c r="E18" s="626"/>
      <c r="F18" s="624" t="s">
        <v>85</v>
      </c>
      <c r="G18" s="624"/>
      <c r="H18" s="624" t="s">
        <v>86</v>
      </c>
      <c r="I18" s="624"/>
      <c r="J18" s="620" t="s">
        <v>87</v>
      </c>
      <c r="K18" s="621"/>
      <c r="L18" s="621"/>
      <c r="M18" s="24"/>
      <c r="O18" s="49"/>
      <c r="P18" s="49"/>
    </row>
    <row r="19" spans="1:19" ht="15.75" x14ac:dyDescent="0.25">
      <c r="A19" s="51"/>
      <c r="B19" s="626"/>
      <c r="C19" s="626"/>
      <c r="D19" s="626"/>
      <c r="E19" s="626"/>
      <c r="F19" s="611"/>
      <c r="G19" s="611"/>
      <c r="H19" s="611"/>
      <c r="I19" s="611"/>
      <c r="J19" s="622"/>
      <c r="K19" s="623"/>
      <c r="L19" s="623"/>
      <c r="M19" s="23"/>
      <c r="O19" s="54"/>
      <c r="P19" s="49"/>
    </row>
    <row r="20" spans="1:19" s="59" customFormat="1" ht="15.75" x14ac:dyDescent="0.25">
      <c r="A20" s="55"/>
      <c r="B20" s="613" t="s">
        <v>88</v>
      </c>
      <c r="C20" s="627" t="s">
        <v>89</v>
      </c>
      <c r="D20" s="613" t="s">
        <v>3189</v>
      </c>
      <c r="E20" s="627" t="s">
        <v>90</v>
      </c>
      <c r="F20" s="628" t="s">
        <v>91</v>
      </c>
      <c r="G20" s="628" t="s">
        <v>92</v>
      </c>
      <c r="H20" s="613" t="s">
        <v>93</v>
      </c>
      <c r="I20" s="613"/>
      <c r="J20" s="687" t="s">
        <v>94</v>
      </c>
      <c r="K20" s="688"/>
      <c r="L20" s="688"/>
      <c r="M20" s="56"/>
      <c r="N20" s="57"/>
      <c r="O20" s="58"/>
      <c r="P20" s="57"/>
      <c r="Q20"/>
      <c r="R20"/>
    </row>
    <row r="21" spans="1:19" ht="45" customHeight="1" x14ac:dyDescent="0.25">
      <c r="A21" s="51"/>
      <c r="B21" s="613"/>
      <c r="C21" s="627"/>
      <c r="D21" s="613"/>
      <c r="E21" s="627"/>
      <c r="F21" s="628"/>
      <c r="G21" s="628"/>
      <c r="H21" s="253" t="s">
        <v>95</v>
      </c>
      <c r="I21" s="253" t="s">
        <v>96</v>
      </c>
      <c r="J21" s="689"/>
      <c r="K21" s="690"/>
      <c r="L21" s="690"/>
      <c r="M21" s="17"/>
      <c r="O21" s="49"/>
      <c r="P21" s="49"/>
    </row>
    <row r="22" spans="1:19" s="252" customFormat="1" ht="27" customHeight="1" x14ac:dyDescent="0.25">
      <c r="A22" s="249"/>
      <c r="B22" s="21" t="str">
        <f>IF(CONFIG!B4=CONFIG!C1,"ALTA","")</f>
        <v/>
      </c>
      <c r="C22" s="22"/>
      <c r="D22" s="21"/>
      <c r="E22" s="21"/>
      <c r="F22" s="21"/>
      <c r="G22" s="21"/>
      <c r="H22" s="21"/>
      <c r="I22" s="21"/>
      <c r="J22" s="655"/>
      <c r="K22" s="656"/>
      <c r="L22" s="656"/>
      <c r="M22" s="250"/>
      <c r="N22" s="251"/>
      <c r="O22" s="251"/>
      <c r="P22" s="251"/>
      <c r="Q22"/>
      <c r="R22"/>
    </row>
    <row r="23" spans="1:19" x14ac:dyDescent="0.25">
      <c r="A23" s="51"/>
      <c r="B23" s="625" t="s">
        <v>97</v>
      </c>
      <c r="C23" s="682"/>
      <c r="D23" s="683"/>
      <c r="E23" s="683"/>
      <c r="F23" s="683"/>
      <c r="G23" s="683"/>
      <c r="H23" s="683"/>
      <c r="I23" s="683"/>
      <c r="J23" s="683"/>
      <c r="K23" s="683"/>
      <c r="L23" s="683"/>
      <c r="M23" s="17"/>
      <c r="O23" s="49"/>
      <c r="P23" s="49"/>
    </row>
    <row r="24" spans="1:19" x14ac:dyDescent="0.25">
      <c r="A24" s="51"/>
      <c r="B24" s="625"/>
      <c r="C24" s="683"/>
      <c r="D24" s="683"/>
      <c r="E24" s="683"/>
      <c r="F24" s="683"/>
      <c r="G24" s="683"/>
      <c r="H24" s="683"/>
      <c r="I24" s="683"/>
      <c r="J24" s="683"/>
      <c r="K24" s="683"/>
      <c r="L24" s="683"/>
      <c r="M24" s="17"/>
      <c r="O24" s="49"/>
      <c r="P24" s="49"/>
      <c r="S24" s="49"/>
    </row>
    <row r="25" spans="1:19" ht="92.25" customHeight="1" x14ac:dyDescent="0.25">
      <c r="A25" s="51"/>
      <c r="B25" s="625"/>
      <c r="C25" s="683"/>
      <c r="D25" s="683"/>
      <c r="E25" s="683"/>
      <c r="F25" s="683"/>
      <c r="G25" s="683"/>
      <c r="H25" s="683"/>
      <c r="I25" s="683"/>
      <c r="J25" s="683"/>
      <c r="K25" s="683"/>
      <c r="L25" s="683"/>
      <c r="M25" s="17"/>
      <c r="O25" s="49"/>
      <c r="P25" s="49"/>
      <c r="S25" s="49"/>
    </row>
    <row r="26" spans="1:19" ht="13.5" customHeight="1" x14ac:dyDescent="0.25">
      <c r="A26" s="51"/>
      <c r="B26" s="617"/>
      <c r="C26" s="618"/>
      <c r="D26" s="618"/>
      <c r="E26" s="618"/>
      <c r="F26" s="618"/>
      <c r="G26" s="618"/>
      <c r="H26" s="618"/>
      <c r="I26" s="618"/>
      <c r="J26" s="618"/>
      <c r="K26" s="618"/>
      <c r="L26" s="619"/>
      <c r="M26" s="17"/>
      <c r="O26" s="49"/>
      <c r="P26" s="49"/>
      <c r="S26" s="49"/>
    </row>
    <row r="27" spans="1:19" ht="15.75" x14ac:dyDescent="0.25">
      <c r="A27" s="51"/>
      <c r="B27" s="666" t="s">
        <v>98</v>
      </c>
      <c r="C27" s="667"/>
      <c r="D27" s="667"/>
      <c r="E27" s="667"/>
      <c r="F27" s="667"/>
      <c r="G27" s="667"/>
      <c r="H27" s="667"/>
      <c r="I27" s="667"/>
      <c r="J27" s="667"/>
      <c r="K27" s="668"/>
      <c r="L27" s="668"/>
      <c r="M27" s="17"/>
      <c r="O27" s="49"/>
      <c r="P27" s="49"/>
      <c r="S27" s="49"/>
    </row>
    <row r="28" spans="1:19" ht="15" customHeight="1" x14ac:dyDescent="0.25">
      <c r="A28" s="51"/>
      <c r="B28" s="60"/>
      <c r="C28" s="651" t="s">
        <v>99</v>
      </c>
      <c r="D28" s="651"/>
      <c r="E28" s="651"/>
      <c r="F28" s="651"/>
      <c r="G28" s="651"/>
      <c r="H28" s="651"/>
      <c r="I28" s="651"/>
      <c r="J28" s="651"/>
      <c r="K28" s="652"/>
      <c r="L28" s="61"/>
      <c r="M28" s="17"/>
      <c r="O28" s="49"/>
      <c r="P28" s="49"/>
      <c r="S28" s="49"/>
    </row>
    <row r="29" spans="1:19" ht="15" customHeight="1" x14ac:dyDescent="0.25">
      <c r="A29" s="51"/>
      <c r="B29" s="62"/>
      <c r="C29" s="653"/>
      <c r="D29" s="653"/>
      <c r="E29" s="653"/>
      <c r="F29" s="653"/>
      <c r="G29" s="653"/>
      <c r="H29" s="653"/>
      <c r="I29" s="653"/>
      <c r="J29" s="653"/>
      <c r="K29" s="654"/>
      <c r="L29" s="61"/>
      <c r="M29" s="17"/>
      <c r="O29" s="49"/>
      <c r="P29" s="49"/>
      <c r="S29" s="49"/>
    </row>
    <row r="30" spans="1:19" ht="51" customHeight="1" x14ac:dyDescent="0.25">
      <c r="A30" s="51"/>
      <c r="B30" s="239" t="s">
        <v>100</v>
      </c>
      <c r="C30" s="240" t="s">
        <v>101</v>
      </c>
      <c r="D30" s="629" t="s">
        <v>102</v>
      </c>
      <c r="E30" s="630"/>
      <c r="F30" s="631"/>
      <c r="G30" s="684" t="s">
        <v>103</v>
      </c>
      <c r="H30" s="684"/>
      <c r="I30" s="685"/>
      <c r="J30" s="241" t="s">
        <v>104</v>
      </c>
      <c r="K30" s="242" t="s">
        <v>105</v>
      </c>
      <c r="L30" s="241" t="s">
        <v>106</v>
      </c>
      <c r="M30" s="63"/>
      <c r="O30" s="49"/>
      <c r="P30" s="49"/>
      <c r="S30" s="49"/>
    </row>
    <row r="31" spans="1:19" ht="18.75" customHeight="1" x14ac:dyDescent="0.25">
      <c r="A31" s="51"/>
      <c r="B31" s="243">
        <v>1</v>
      </c>
      <c r="C31" s="244"/>
      <c r="D31" s="614"/>
      <c r="E31" s="615"/>
      <c r="F31" s="616"/>
      <c r="G31" s="614"/>
      <c r="H31" s="615"/>
      <c r="I31" s="616"/>
      <c r="J31" s="245"/>
      <c r="K31" s="246"/>
      <c r="L31" s="247" t="str">
        <f t="shared" ref="L31:L40" si="0">IF(C31="","",C31*K31)</f>
        <v/>
      </c>
      <c r="M31" s="49"/>
      <c r="O31" s="49"/>
      <c r="P31" s="49"/>
      <c r="S31" s="49"/>
    </row>
    <row r="32" spans="1:19" ht="18.75" customHeight="1" x14ac:dyDescent="0.25">
      <c r="A32" s="51"/>
      <c r="B32" s="243">
        <v>2</v>
      </c>
      <c r="C32" s="244"/>
      <c r="D32" s="614"/>
      <c r="E32" s="615"/>
      <c r="F32" s="616"/>
      <c r="G32" s="614"/>
      <c r="H32" s="615"/>
      <c r="I32" s="616"/>
      <c r="J32" s="245"/>
      <c r="K32" s="246"/>
      <c r="L32" s="247" t="str">
        <f t="shared" si="0"/>
        <v/>
      </c>
      <c r="M32" s="49"/>
      <c r="O32" s="49"/>
      <c r="P32" s="49"/>
      <c r="S32" s="49"/>
    </row>
    <row r="33" spans="1:19" ht="18.75" customHeight="1" x14ac:dyDescent="0.25">
      <c r="A33" s="51"/>
      <c r="B33" s="243">
        <v>3</v>
      </c>
      <c r="C33" s="244"/>
      <c r="D33" s="614"/>
      <c r="E33" s="615"/>
      <c r="F33" s="616"/>
      <c r="G33" s="614"/>
      <c r="H33" s="615"/>
      <c r="I33" s="616"/>
      <c r="J33" s="245"/>
      <c r="K33" s="246"/>
      <c r="L33" s="247" t="str">
        <f t="shared" si="0"/>
        <v/>
      </c>
      <c r="M33" s="49"/>
      <c r="O33" s="49"/>
      <c r="P33" s="49"/>
      <c r="S33" s="49"/>
    </row>
    <row r="34" spans="1:19" ht="18.75" customHeight="1" x14ac:dyDescent="0.25">
      <c r="A34" s="51"/>
      <c r="B34" s="243">
        <v>4</v>
      </c>
      <c r="C34" s="244"/>
      <c r="D34" s="614"/>
      <c r="E34" s="615"/>
      <c r="F34" s="616"/>
      <c r="G34" s="614"/>
      <c r="H34" s="615"/>
      <c r="I34" s="616"/>
      <c r="J34" s="245"/>
      <c r="K34" s="246"/>
      <c r="L34" s="247" t="str">
        <f t="shared" si="0"/>
        <v/>
      </c>
      <c r="M34" s="49"/>
      <c r="O34" s="49"/>
      <c r="P34" s="49"/>
      <c r="S34" s="49"/>
    </row>
    <row r="35" spans="1:19" ht="18.75" customHeight="1" x14ac:dyDescent="0.25">
      <c r="A35" s="51"/>
      <c r="B35" s="243">
        <v>5</v>
      </c>
      <c r="C35" s="244"/>
      <c r="D35" s="614"/>
      <c r="E35" s="615"/>
      <c r="F35" s="616"/>
      <c r="G35" s="614"/>
      <c r="H35" s="615"/>
      <c r="I35" s="616"/>
      <c r="J35" s="245"/>
      <c r="K35" s="246"/>
      <c r="L35" s="247" t="str">
        <f t="shared" si="0"/>
        <v/>
      </c>
      <c r="M35" s="49"/>
      <c r="O35" s="49"/>
      <c r="P35" s="49"/>
      <c r="S35" s="49"/>
    </row>
    <row r="36" spans="1:19" ht="18.75" customHeight="1" x14ac:dyDescent="0.25">
      <c r="A36" s="51"/>
      <c r="B36" s="243">
        <v>6</v>
      </c>
      <c r="C36" s="244"/>
      <c r="D36" s="614"/>
      <c r="E36" s="615"/>
      <c r="F36" s="616"/>
      <c r="G36" s="614"/>
      <c r="H36" s="615"/>
      <c r="I36" s="616"/>
      <c r="J36" s="245"/>
      <c r="K36" s="246"/>
      <c r="L36" s="247" t="str">
        <f t="shared" si="0"/>
        <v/>
      </c>
      <c r="M36" s="49"/>
      <c r="O36" s="49"/>
      <c r="P36" s="49"/>
      <c r="S36" s="49"/>
    </row>
    <row r="37" spans="1:19" ht="18.75" customHeight="1" x14ac:dyDescent="0.25">
      <c r="A37" s="51"/>
      <c r="B37" s="243">
        <v>7</v>
      </c>
      <c r="C37" s="244"/>
      <c r="D37" s="614"/>
      <c r="E37" s="615"/>
      <c r="F37" s="616"/>
      <c r="G37" s="614"/>
      <c r="H37" s="615"/>
      <c r="I37" s="616"/>
      <c r="J37" s="245"/>
      <c r="K37" s="246"/>
      <c r="L37" s="247" t="str">
        <f t="shared" si="0"/>
        <v/>
      </c>
      <c r="M37" s="49"/>
      <c r="O37" s="49"/>
      <c r="P37" s="49"/>
      <c r="S37" s="49"/>
    </row>
    <row r="38" spans="1:19" ht="18.75" customHeight="1" x14ac:dyDescent="0.25">
      <c r="A38" s="51"/>
      <c r="B38" s="243">
        <v>8</v>
      </c>
      <c r="C38" s="244"/>
      <c r="D38" s="614"/>
      <c r="E38" s="615"/>
      <c r="F38" s="616"/>
      <c r="G38" s="614"/>
      <c r="H38" s="615"/>
      <c r="I38" s="616"/>
      <c r="J38" s="245"/>
      <c r="K38" s="246"/>
      <c r="L38" s="247" t="str">
        <f t="shared" si="0"/>
        <v/>
      </c>
      <c r="M38" s="49"/>
      <c r="O38" s="49"/>
      <c r="P38" s="49"/>
      <c r="S38" s="49"/>
    </row>
    <row r="39" spans="1:19" ht="18.75" customHeight="1" x14ac:dyDescent="0.25">
      <c r="B39" s="243">
        <v>9</v>
      </c>
      <c r="C39" s="244"/>
      <c r="D39" s="614"/>
      <c r="E39" s="615"/>
      <c r="F39" s="616"/>
      <c r="G39" s="614"/>
      <c r="H39" s="615"/>
      <c r="I39" s="616"/>
      <c r="J39" s="245"/>
      <c r="K39" s="246"/>
      <c r="L39" s="247" t="str">
        <f t="shared" si="0"/>
        <v/>
      </c>
      <c r="M39" s="49"/>
      <c r="O39" s="49"/>
      <c r="P39" s="49"/>
      <c r="S39" s="49"/>
    </row>
    <row r="40" spans="1:19" ht="18.75" customHeight="1" x14ac:dyDescent="0.25">
      <c r="B40" s="243">
        <v>10</v>
      </c>
      <c r="C40" s="244"/>
      <c r="D40" s="614"/>
      <c r="E40" s="615"/>
      <c r="F40" s="616"/>
      <c r="G40" s="614"/>
      <c r="H40" s="615"/>
      <c r="I40" s="616"/>
      <c r="J40" s="245"/>
      <c r="K40" s="246"/>
      <c r="L40" s="247" t="str">
        <f t="shared" si="0"/>
        <v/>
      </c>
      <c r="M40" s="64"/>
      <c r="O40" s="49"/>
      <c r="P40" s="49"/>
    </row>
    <row r="41" spans="1:19" ht="31.5" customHeight="1" x14ac:dyDescent="0.25">
      <c r="B41" s="46"/>
      <c r="C41" s="17"/>
      <c r="D41" s="17"/>
      <c r="E41" s="17"/>
      <c r="F41" s="17"/>
      <c r="G41" s="17"/>
      <c r="H41" s="17"/>
      <c r="I41" s="151" t="s">
        <v>107</v>
      </c>
      <c r="J41" s="151" t="str">
        <f>SUM(J31:J40)&amp;"m²"</f>
        <v>0m²</v>
      </c>
      <c r="K41" s="152" t="s">
        <v>108</v>
      </c>
      <c r="L41" s="151">
        <f>SUM(L31:L40)</f>
        <v>0</v>
      </c>
      <c r="M41" s="49"/>
      <c r="O41" s="49"/>
      <c r="P41" s="49"/>
    </row>
    <row r="42" spans="1:19" x14ac:dyDescent="0.25">
      <c r="B42" s="71"/>
      <c r="C42" s="72"/>
      <c r="D42" s="72"/>
      <c r="E42" s="72"/>
      <c r="F42" s="72"/>
      <c r="G42" s="72"/>
      <c r="H42" s="72"/>
      <c r="I42" s="72"/>
      <c r="J42" s="72"/>
      <c r="K42" s="72"/>
      <c r="L42"/>
      <c r="M42"/>
      <c r="N42"/>
      <c r="O42"/>
      <c r="P42"/>
    </row>
    <row r="43" spans="1:19" ht="15.75" customHeight="1" x14ac:dyDescent="0.25">
      <c r="B43" s="638" t="s">
        <v>109</v>
      </c>
      <c r="C43" s="638"/>
      <c r="D43" s="638"/>
      <c r="E43" s="638"/>
      <c r="F43" s="638"/>
      <c r="G43" s="638"/>
      <c r="H43" s="638"/>
      <c r="I43" s="638"/>
      <c r="J43" s="638"/>
      <c r="K43" s="638"/>
      <c r="L43"/>
      <c r="M43"/>
      <c r="N43"/>
      <c r="O43"/>
      <c r="P43"/>
    </row>
    <row r="44" spans="1:19" ht="15" customHeight="1" x14ac:dyDescent="0.25">
      <c r="B44" s="638"/>
      <c r="C44" s="638"/>
      <c r="D44" s="638"/>
      <c r="E44" s="638"/>
      <c r="F44" s="638"/>
      <c r="G44" s="638"/>
      <c r="H44" s="638"/>
      <c r="I44" s="638"/>
      <c r="J44" s="638"/>
      <c r="K44" s="638"/>
      <c r="L44" s="61"/>
      <c r="M44" s="17"/>
      <c r="O44" s="49"/>
      <c r="P44" s="49"/>
    </row>
    <row r="45" spans="1:19" ht="31.5" x14ac:dyDescent="0.25">
      <c r="B45" s="239" t="s">
        <v>100</v>
      </c>
      <c r="C45" s="236" t="s">
        <v>101</v>
      </c>
      <c r="D45" s="686" t="s">
        <v>102</v>
      </c>
      <c r="E45" s="686"/>
      <c r="F45" s="686"/>
      <c r="G45" s="635" t="s">
        <v>110</v>
      </c>
      <c r="H45" s="636"/>
      <c r="I45" s="637"/>
      <c r="J45" s="248" t="s">
        <v>105</v>
      </c>
      <c r="K45" s="248" t="s">
        <v>106</v>
      </c>
      <c r="L45" s="67"/>
      <c r="M45" s="17"/>
      <c r="O45" s="49"/>
      <c r="P45" s="49"/>
    </row>
    <row r="46" spans="1:19" ht="18.75" customHeight="1" x14ac:dyDescent="0.25">
      <c r="B46" s="20">
        <v>1</v>
      </c>
      <c r="C46" s="244"/>
      <c r="D46" s="614"/>
      <c r="E46" s="615"/>
      <c r="F46" s="616"/>
      <c r="G46" s="614"/>
      <c r="H46" s="615"/>
      <c r="I46" s="616"/>
      <c r="J46" s="246"/>
      <c r="K46" s="247" t="str">
        <f>IF(J46&lt;&gt; "",J46*C46,"")</f>
        <v/>
      </c>
      <c r="L46" s="47"/>
      <c r="M46" s="17"/>
      <c r="O46" s="49"/>
      <c r="P46" s="49"/>
    </row>
    <row r="47" spans="1:19" ht="18.75" customHeight="1" x14ac:dyDescent="0.25">
      <c r="B47" s="20">
        <v>2</v>
      </c>
      <c r="C47" s="244"/>
      <c r="D47" s="614"/>
      <c r="E47" s="615"/>
      <c r="F47" s="616"/>
      <c r="G47" s="614"/>
      <c r="H47" s="615"/>
      <c r="I47" s="616"/>
      <c r="J47" s="246"/>
      <c r="K47" s="247" t="str">
        <f t="shared" ref="K47:K55" si="1">IF(J47&lt;&gt; "",J47*C47,"")</f>
        <v/>
      </c>
      <c r="L47" s="47"/>
      <c r="M47" s="17"/>
      <c r="O47" s="49"/>
      <c r="P47" s="49"/>
    </row>
    <row r="48" spans="1:19" ht="18.75" customHeight="1" x14ac:dyDescent="0.25">
      <c r="B48" s="20">
        <v>3</v>
      </c>
      <c r="C48" s="244"/>
      <c r="D48" s="614"/>
      <c r="E48" s="615"/>
      <c r="F48" s="616"/>
      <c r="G48" s="614"/>
      <c r="H48" s="615"/>
      <c r="I48" s="616"/>
      <c r="J48" s="246"/>
      <c r="K48" s="247" t="str">
        <f t="shared" si="1"/>
        <v/>
      </c>
      <c r="L48" s="47"/>
      <c r="M48" s="17"/>
      <c r="O48" s="49"/>
      <c r="P48" s="49"/>
    </row>
    <row r="49" spans="2:42" ht="18.75" customHeight="1" x14ac:dyDescent="0.25">
      <c r="B49" s="20">
        <v>4</v>
      </c>
      <c r="C49" s="244"/>
      <c r="D49" s="614"/>
      <c r="E49" s="615"/>
      <c r="F49" s="616"/>
      <c r="G49" s="614"/>
      <c r="H49" s="615"/>
      <c r="I49" s="616"/>
      <c r="J49" s="246"/>
      <c r="K49" s="247" t="str">
        <f t="shared" si="1"/>
        <v/>
      </c>
      <c r="L49" s="47"/>
      <c r="M49" s="17"/>
      <c r="O49" s="49"/>
      <c r="P49" s="49"/>
    </row>
    <row r="50" spans="2:42" ht="18.75" customHeight="1" x14ac:dyDescent="0.25">
      <c r="B50" s="20">
        <v>5</v>
      </c>
      <c r="C50" s="244"/>
      <c r="D50" s="614"/>
      <c r="E50" s="615"/>
      <c r="F50" s="616"/>
      <c r="G50" s="614"/>
      <c r="H50" s="615"/>
      <c r="I50" s="616"/>
      <c r="J50" s="246"/>
      <c r="K50" s="247" t="str">
        <f t="shared" si="1"/>
        <v/>
      </c>
      <c r="L50" s="47"/>
      <c r="M50" s="17"/>
      <c r="O50" s="49"/>
      <c r="P50" s="49"/>
    </row>
    <row r="51" spans="2:42" ht="18.75" customHeight="1" x14ac:dyDescent="0.25">
      <c r="B51" s="20">
        <v>6</v>
      </c>
      <c r="C51" s="244"/>
      <c r="D51" s="614"/>
      <c r="E51" s="615"/>
      <c r="F51" s="616"/>
      <c r="G51" s="614"/>
      <c r="H51" s="615"/>
      <c r="I51" s="616"/>
      <c r="J51" s="246"/>
      <c r="K51" s="247" t="str">
        <f t="shared" si="1"/>
        <v/>
      </c>
      <c r="L51" s="47"/>
      <c r="M51" s="17"/>
      <c r="O51" s="49"/>
      <c r="P51" s="49"/>
    </row>
    <row r="52" spans="2:42" ht="18.75" customHeight="1" x14ac:dyDescent="0.25">
      <c r="B52" s="20">
        <v>7</v>
      </c>
      <c r="C52" s="244"/>
      <c r="D52" s="614"/>
      <c r="E52" s="615"/>
      <c r="F52" s="616"/>
      <c r="G52" s="614"/>
      <c r="H52" s="615"/>
      <c r="I52" s="616"/>
      <c r="J52" s="246"/>
      <c r="K52" s="247" t="str">
        <f t="shared" si="1"/>
        <v/>
      </c>
      <c r="L52" s="68"/>
      <c r="M52" s="69"/>
      <c r="N52" s="70"/>
      <c r="O52" s="70"/>
      <c r="P52" s="49"/>
    </row>
    <row r="53" spans="2:42" ht="18.75" customHeight="1" x14ac:dyDescent="0.25">
      <c r="B53" s="20">
        <v>8</v>
      </c>
      <c r="C53" s="244"/>
      <c r="D53" s="614"/>
      <c r="E53" s="615"/>
      <c r="F53" s="616"/>
      <c r="G53" s="614"/>
      <c r="H53" s="615"/>
      <c r="I53" s="616"/>
      <c r="J53" s="246"/>
      <c r="K53" s="247" t="str">
        <f t="shared" si="1"/>
        <v/>
      </c>
      <c r="L53" s="68"/>
      <c r="M53" s="69"/>
      <c r="N53" s="70"/>
      <c r="O53" s="70"/>
      <c r="P53" s="49"/>
    </row>
    <row r="54" spans="2:42" ht="18.75" customHeight="1" x14ac:dyDescent="0.25">
      <c r="B54" s="20">
        <v>9</v>
      </c>
      <c r="C54" s="244"/>
      <c r="D54" s="614"/>
      <c r="E54" s="615"/>
      <c r="F54" s="616"/>
      <c r="G54" s="614"/>
      <c r="H54" s="615"/>
      <c r="I54" s="616"/>
      <c r="J54" s="246"/>
      <c r="K54" s="247" t="str">
        <f t="shared" si="1"/>
        <v/>
      </c>
      <c r="L54" s="68"/>
      <c r="M54" s="69"/>
      <c r="N54" s="70"/>
      <c r="O54" s="70"/>
      <c r="P54" s="49"/>
    </row>
    <row r="55" spans="2:42" ht="18.75" customHeight="1" x14ac:dyDescent="0.25">
      <c r="B55" s="20">
        <v>10</v>
      </c>
      <c r="C55" s="244"/>
      <c r="D55" s="614"/>
      <c r="E55" s="615"/>
      <c r="F55" s="616"/>
      <c r="G55" s="614"/>
      <c r="H55" s="615"/>
      <c r="I55" s="616"/>
      <c r="J55" s="246"/>
      <c r="K55" s="247" t="str">
        <f t="shared" si="1"/>
        <v/>
      </c>
      <c r="L55" s="68"/>
      <c r="M55" s="69"/>
      <c r="N55" s="70"/>
      <c r="O55" s="70"/>
      <c r="P55" s="49"/>
    </row>
    <row r="56" spans="2:42" x14ac:dyDescent="0.25">
      <c r="B56" s="46"/>
      <c r="C56" s="17"/>
      <c r="D56" s="17"/>
      <c r="E56" s="17"/>
      <c r="F56" s="16"/>
      <c r="G56" s="16"/>
      <c r="H56" s="16"/>
      <c r="I56" s="718" t="s">
        <v>108</v>
      </c>
      <c r="J56" s="719"/>
      <c r="K56" s="65">
        <f>SUM(K46:K55)</f>
        <v>0</v>
      </c>
      <c r="L56" s="68"/>
      <c r="M56" s="69"/>
      <c r="N56" s="70"/>
      <c r="O56" s="70"/>
      <c r="P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row>
    <row r="57" spans="2:42" x14ac:dyDescent="0.25">
      <c r="B57" s="46"/>
      <c r="C57" s="17"/>
      <c r="D57" s="17"/>
      <c r="E57" s="17"/>
      <c r="F57" s="23"/>
      <c r="G57" s="23"/>
      <c r="H57" s="23"/>
      <c r="I57" s="17"/>
      <c r="J57" s="23"/>
      <c r="K57" s="23"/>
      <c r="L57" s="68"/>
      <c r="M57" s="69"/>
      <c r="N57" s="70"/>
      <c r="O57" s="70"/>
      <c r="P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row>
    <row r="58" spans="2:42" ht="15" customHeight="1" x14ac:dyDescent="0.25">
      <c r="B58" s="669" t="s">
        <v>111</v>
      </c>
      <c r="C58" s="670"/>
      <c r="D58" s="670"/>
      <c r="E58" s="670"/>
      <c r="F58" s="670"/>
      <c r="G58" s="670"/>
      <c r="H58" s="670"/>
      <c r="I58" s="671"/>
      <c r="J58" s="42"/>
      <c r="K58" s="87"/>
      <c r="L58" s="68"/>
      <c r="M58" s="69"/>
      <c r="N58" s="70"/>
      <c r="O58" s="70"/>
      <c r="P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row>
    <row r="59" spans="2:42" ht="15" customHeight="1" x14ac:dyDescent="0.25">
      <c r="B59" s="678" t="str">
        <f>IF(J58="SIM","DEVE SER APRESENTADO JUNTO À ANÁLISE DO PROJETO, O DATASHEET DO AUTOTRAFO A SER UTILIZADO.","")</f>
        <v/>
      </c>
      <c r="C59" s="678"/>
      <c r="D59" s="678"/>
      <c r="E59" s="678"/>
      <c r="F59" s="678"/>
      <c r="G59" s="678"/>
      <c r="H59" s="678"/>
      <c r="I59" s="20" t="s">
        <v>112</v>
      </c>
      <c r="J59" s="41"/>
      <c r="K59" s="87"/>
      <c r="L59" s="68"/>
      <c r="M59" s="69"/>
      <c r="N59" s="70"/>
      <c r="O59" s="70"/>
      <c r="P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row>
    <row r="60" spans="2:42" ht="15" customHeight="1" x14ac:dyDescent="0.25">
      <c r="B60" s="679"/>
      <c r="C60" s="679"/>
      <c r="D60" s="679"/>
      <c r="E60" s="679"/>
      <c r="F60" s="679"/>
      <c r="G60" s="679"/>
      <c r="H60" s="679"/>
      <c r="I60" s="87"/>
      <c r="J60" s="87"/>
      <c r="K60" s="87"/>
      <c r="L60" s="47"/>
      <c r="M60" s="17"/>
      <c r="N60" s="19"/>
      <c r="O60" s="49"/>
      <c r="P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row>
    <row r="61" spans="2:42" ht="15" customHeight="1" x14ac:dyDescent="0.25">
      <c r="B61" s="669" t="s">
        <v>113</v>
      </c>
      <c r="C61" s="670"/>
      <c r="D61" s="670"/>
      <c r="E61" s="670"/>
      <c r="F61" s="670"/>
      <c r="G61" s="670"/>
      <c r="H61" s="670"/>
      <c r="I61" s="671"/>
      <c r="J61" s="42"/>
      <c r="K61" s="87"/>
      <c r="L61" s="47"/>
      <c r="M61" s="17"/>
      <c r="N61" s="19"/>
      <c r="O61" s="49"/>
      <c r="P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row>
    <row r="62" spans="2:42" ht="15" customHeight="1" x14ac:dyDescent="0.25">
      <c r="B62" s="156"/>
      <c r="C62" s="157"/>
      <c r="D62" s="157"/>
      <c r="E62" s="157"/>
      <c r="F62" s="157"/>
      <c r="G62" s="157"/>
      <c r="H62" s="157"/>
      <c r="I62" s="20" t="s">
        <v>112</v>
      </c>
      <c r="J62" s="41"/>
      <c r="K62" s="87"/>
      <c r="L62" s="47"/>
      <c r="M62" s="17"/>
      <c r="N62" s="19"/>
      <c r="O62" s="49"/>
      <c r="P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row>
    <row r="63" spans="2:42" ht="15" customHeight="1" x14ac:dyDescent="0.25">
      <c r="B63" s="160"/>
      <c r="C63" s="161"/>
      <c r="D63" s="161"/>
      <c r="E63" s="551" t="s">
        <v>50</v>
      </c>
      <c r="F63" s="551"/>
      <c r="G63" s="551"/>
      <c r="H63" s="551"/>
      <c r="I63" s="17"/>
      <c r="J63" s="17"/>
      <c r="K63" s="17"/>
      <c r="L63" s="47"/>
      <c r="M63" s="17"/>
      <c r="N63" s="19"/>
      <c r="O63" s="49"/>
      <c r="P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row>
    <row r="64" spans="2:42" ht="15" customHeight="1" x14ac:dyDescent="0.25">
      <c r="B64" s="160"/>
      <c r="C64" s="161"/>
      <c r="D64" s="161"/>
      <c r="E64" s="592" t="s">
        <v>114</v>
      </c>
      <c r="F64" s="592"/>
      <c r="G64" s="592"/>
      <c r="H64" s="592"/>
      <c r="I64" s="17"/>
      <c r="J64" s="17"/>
      <c r="K64" s="17"/>
      <c r="L64" s="47"/>
      <c r="M64" s="17"/>
      <c r="N64" s="19"/>
      <c r="O64" s="49"/>
      <c r="P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row>
    <row r="65" spans="2:42" ht="14.25" customHeight="1" x14ac:dyDescent="0.25">
      <c r="B65" s="158"/>
      <c r="C65" s="159"/>
      <c r="D65" s="159"/>
      <c r="E65" s="159"/>
      <c r="F65" s="159"/>
      <c r="G65" s="159"/>
      <c r="H65" s="159"/>
      <c r="I65" s="72"/>
      <c r="J65" s="73"/>
      <c r="K65" s="73"/>
      <c r="L65" s="74"/>
      <c r="M65" s="17"/>
      <c r="O65" s="49"/>
      <c r="P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row>
    <row r="66" spans="2:42" ht="15.75" x14ac:dyDescent="0.25">
      <c r="B66" s="720" t="s">
        <v>115</v>
      </c>
      <c r="C66" s="720"/>
      <c r="D66" s="720"/>
      <c r="E66" s="720"/>
      <c r="F66" s="720"/>
      <c r="G66" s="720"/>
      <c r="H66" s="720"/>
      <c r="I66" s="720"/>
      <c r="J66" s="720"/>
      <c r="K66" s="720"/>
      <c r="L66" s="720"/>
      <c r="M66" s="17"/>
      <c r="O66" s="49"/>
      <c r="P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row>
    <row r="67" spans="2:42" ht="18" customHeight="1" x14ac:dyDescent="0.25">
      <c r="B67" s="677" t="s">
        <v>116</v>
      </c>
      <c r="C67" s="677"/>
      <c r="D67" s="677"/>
      <c r="E67" s="677" t="s">
        <v>117</v>
      </c>
      <c r="F67" s="677"/>
      <c r="G67" s="677"/>
      <c r="H67" s="677"/>
      <c r="I67" s="677" t="s">
        <v>118</v>
      </c>
      <c r="J67" s="677"/>
      <c r="K67" s="677"/>
      <c r="L67" s="677"/>
      <c r="M67" s="75"/>
      <c r="N67" s="76"/>
      <c r="O67" s="76"/>
      <c r="P67" s="76"/>
      <c r="S67" s="76"/>
      <c r="T67" s="76"/>
      <c r="U67" s="76"/>
      <c r="V67" s="49"/>
      <c r="W67" s="49"/>
      <c r="X67" s="49"/>
      <c r="Y67" s="49"/>
      <c r="Z67" s="49"/>
      <c r="AA67" s="49"/>
      <c r="AB67" s="49"/>
      <c r="AC67" s="49"/>
      <c r="AD67" s="49"/>
      <c r="AE67" s="49"/>
      <c r="AF67" s="49"/>
      <c r="AG67" s="49"/>
      <c r="AH67" s="49"/>
      <c r="AI67" s="49"/>
      <c r="AJ67" s="49"/>
      <c r="AK67" s="49"/>
      <c r="AL67" s="49"/>
      <c r="AM67" s="49"/>
      <c r="AN67" s="49"/>
      <c r="AO67" s="49"/>
      <c r="AP67" s="49"/>
    </row>
    <row r="68" spans="2:42" x14ac:dyDescent="0.25">
      <c r="B68" s="676" t="s">
        <v>119</v>
      </c>
      <c r="C68" s="676"/>
      <c r="D68" s="676"/>
      <c r="E68" s="672" t="s">
        <v>120</v>
      </c>
      <c r="F68" s="672"/>
      <c r="G68" s="672"/>
      <c r="H68" s="672"/>
      <c r="I68" s="672" t="s">
        <v>121</v>
      </c>
      <c r="J68" s="672"/>
      <c r="K68" s="672"/>
      <c r="L68" s="672"/>
      <c r="M68" s="77"/>
      <c r="N68" s="78"/>
      <c r="O68" s="78"/>
      <c r="P68" s="78"/>
      <c r="S68" s="78"/>
      <c r="T68" s="78"/>
      <c r="U68" s="78"/>
      <c r="V68" s="49"/>
      <c r="W68" s="49"/>
      <c r="X68" s="49"/>
      <c r="Y68" s="49"/>
      <c r="Z68" s="49"/>
      <c r="AA68" s="49"/>
      <c r="AB68" s="49"/>
      <c r="AC68" s="49"/>
      <c r="AD68" s="49"/>
      <c r="AE68" s="49"/>
      <c r="AF68" s="49"/>
      <c r="AG68" s="49"/>
      <c r="AH68" s="49"/>
      <c r="AI68" s="49"/>
      <c r="AJ68" s="49"/>
      <c r="AK68" s="49"/>
      <c r="AL68" s="49"/>
      <c r="AM68" s="49"/>
      <c r="AN68" s="49"/>
      <c r="AO68" s="49"/>
      <c r="AP68" s="49"/>
    </row>
    <row r="69" spans="2:42" x14ac:dyDescent="0.25">
      <c r="B69" s="675" t="s">
        <v>119</v>
      </c>
      <c r="C69" s="675"/>
      <c r="D69" s="675"/>
      <c r="E69" s="680" t="s">
        <v>122</v>
      </c>
      <c r="F69" s="680"/>
      <c r="G69" s="680"/>
      <c r="H69" s="680"/>
      <c r="I69" s="680" t="s">
        <v>121</v>
      </c>
      <c r="J69" s="680"/>
      <c r="K69" s="680"/>
      <c r="L69" s="680"/>
      <c r="M69" s="77"/>
      <c r="N69" s="78"/>
      <c r="O69" s="78"/>
      <c r="P69" s="78"/>
      <c r="S69" s="78"/>
      <c r="T69" s="78"/>
      <c r="U69" s="78"/>
      <c r="V69" s="49"/>
      <c r="W69" s="49"/>
      <c r="X69" s="49"/>
      <c r="Y69" s="49"/>
      <c r="Z69" s="49"/>
      <c r="AA69" s="49"/>
      <c r="AB69" s="49"/>
      <c r="AC69" s="49"/>
      <c r="AD69" s="49"/>
      <c r="AE69" s="49"/>
      <c r="AF69" s="49"/>
      <c r="AG69" s="49"/>
      <c r="AH69" s="49"/>
      <c r="AI69" s="49"/>
      <c r="AJ69" s="49"/>
      <c r="AK69" s="49"/>
      <c r="AL69" s="49"/>
      <c r="AM69" s="49"/>
      <c r="AN69" s="49"/>
      <c r="AO69" s="49"/>
      <c r="AP69" s="49"/>
    </row>
    <row r="70" spans="2:42" ht="15" customHeight="1" x14ac:dyDescent="0.25">
      <c r="B70" s="674" t="s">
        <v>123</v>
      </c>
      <c r="C70" s="674"/>
      <c r="D70" s="674"/>
      <c r="E70" s="672" t="s">
        <v>124</v>
      </c>
      <c r="F70" s="672"/>
      <c r="G70" s="672"/>
      <c r="H70" s="672"/>
      <c r="I70" s="672" t="s">
        <v>125</v>
      </c>
      <c r="J70" s="672"/>
      <c r="K70" s="672"/>
      <c r="L70" s="672"/>
      <c r="M70" s="77"/>
      <c r="N70" s="78"/>
      <c r="O70" s="78"/>
      <c r="P70" s="78"/>
      <c r="S70" s="78"/>
      <c r="T70" s="78"/>
      <c r="U70" s="78"/>
      <c r="V70" s="49"/>
      <c r="W70" s="49"/>
      <c r="X70" s="49"/>
      <c r="Y70" s="49"/>
      <c r="Z70" s="49"/>
      <c r="AA70" s="49"/>
      <c r="AB70" s="49"/>
      <c r="AC70" s="49"/>
      <c r="AD70" s="49"/>
      <c r="AE70" s="49"/>
      <c r="AF70" s="49"/>
      <c r="AG70" s="49"/>
      <c r="AH70" s="49"/>
      <c r="AI70" s="49"/>
      <c r="AJ70" s="49"/>
      <c r="AK70" s="49"/>
      <c r="AL70" s="49"/>
      <c r="AM70" s="49"/>
      <c r="AN70" s="49"/>
      <c r="AO70" s="49"/>
      <c r="AP70" s="49"/>
    </row>
    <row r="71" spans="2:42" x14ac:dyDescent="0.25">
      <c r="B71" s="673" t="s">
        <v>126</v>
      </c>
      <c r="C71" s="673"/>
      <c r="D71" s="673"/>
      <c r="E71" s="680" t="s">
        <v>127</v>
      </c>
      <c r="F71" s="680"/>
      <c r="G71" s="680"/>
      <c r="H71" s="680"/>
      <c r="I71" s="680" t="s">
        <v>128</v>
      </c>
      <c r="J71" s="680"/>
      <c r="K71" s="680"/>
      <c r="L71" s="680"/>
      <c r="M71" s="77"/>
      <c r="N71" s="78"/>
      <c r="O71" s="78"/>
      <c r="P71" s="78"/>
      <c r="S71" s="78"/>
      <c r="T71" s="78"/>
      <c r="U71" s="78"/>
      <c r="V71" s="49"/>
      <c r="W71" s="49"/>
      <c r="X71" s="49"/>
      <c r="Y71" s="49"/>
      <c r="Z71" s="49"/>
      <c r="AA71" s="49"/>
      <c r="AB71" s="49"/>
      <c r="AC71" s="49"/>
      <c r="AD71" s="49"/>
      <c r="AE71" s="49"/>
      <c r="AF71" s="49"/>
      <c r="AG71" s="49"/>
      <c r="AH71" s="49"/>
      <c r="AI71" s="49"/>
      <c r="AJ71" s="49"/>
      <c r="AK71" s="49"/>
      <c r="AL71" s="49"/>
      <c r="AM71" s="49"/>
      <c r="AN71" s="49"/>
      <c r="AO71" s="49"/>
      <c r="AP71" s="49"/>
    </row>
    <row r="72" spans="2:42" ht="15" customHeight="1" x14ac:dyDescent="0.25">
      <c r="B72" s="674" t="s">
        <v>129</v>
      </c>
      <c r="C72" s="674"/>
      <c r="D72" s="674"/>
      <c r="E72" s="672" t="s">
        <v>130</v>
      </c>
      <c r="F72" s="672"/>
      <c r="G72" s="672"/>
      <c r="H72" s="672"/>
      <c r="I72" s="672" t="s">
        <v>121</v>
      </c>
      <c r="J72" s="672"/>
      <c r="K72" s="672"/>
      <c r="L72" s="672"/>
      <c r="M72" s="77"/>
      <c r="N72" s="78"/>
      <c r="O72" s="78"/>
      <c r="P72" s="78"/>
      <c r="S72" s="78"/>
      <c r="T72" s="78"/>
      <c r="U72" s="78"/>
      <c r="V72" s="49"/>
      <c r="W72" s="49"/>
      <c r="X72" s="49"/>
      <c r="Y72" s="49"/>
      <c r="Z72" s="49"/>
      <c r="AA72" s="49"/>
      <c r="AB72" s="49"/>
      <c r="AC72" s="49"/>
      <c r="AD72" s="49"/>
      <c r="AE72" s="49"/>
      <c r="AF72" s="49"/>
      <c r="AG72" s="49"/>
      <c r="AH72" s="49"/>
      <c r="AI72" s="49"/>
      <c r="AJ72" s="49"/>
      <c r="AK72" s="49"/>
      <c r="AL72" s="49"/>
      <c r="AM72" s="49"/>
      <c r="AN72" s="49"/>
      <c r="AO72" s="49"/>
      <c r="AP72" s="49"/>
    </row>
    <row r="73" spans="2:42" ht="15" customHeight="1" x14ac:dyDescent="0.25">
      <c r="B73" s="673" t="s">
        <v>131</v>
      </c>
      <c r="C73" s="673"/>
      <c r="D73" s="673"/>
      <c r="E73" s="680" t="s">
        <v>132</v>
      </c>
      <c r="F73" s="680"/>
      <c r="G73" s="680"/>
      <c r="H73" s="680"/>
      <c r="I73" s="680" t="s">
        <v>125</v>
      </c>
      <c r="J73" s="680"/>
      <c r="K73" s="680"/>
      <c r="L73" s="680"/>
      <c r="M73" s="77"/>
      <c r="N73" s="78"/>
      <c r="O73" s="78"/>
      <c r="P73" s="78"/>
      <c r="S73" s="78"/>
      <c r="T73" s="78"/>
      <c r="U73" s="78"/>
      <c r="V73" s="49"/>
      <c r="W73" s="49"/>
      <c r="X73" s="49"/>
      <c r="Y73" s="49"/>
      <c r="Z73" s="49"/>
      <c r="AA73" s="49"/>
      <c r="AB73" s="49"/>
      <c r="AC73" s="49"/>
      <c r="AD73" s="49"/>
      <c r="AE73" s="49"/>
      <c r="AF73" s="49"/>
      <c r="AG73" s="49"/>
      <c r="AH73" s="49"/>
      <c r="AI73" s="49"/>
      <c r="AJ73" s="49"/>
      <c r="AK73" s="49"/>
      <c r="AL73" s="49"/>
      <c r="AM73" s="49"/>
      <c r="AN73" s="49"/>
      <c r="AO73" s="49"/>
      <c r="AP73" s="49"/>
    </row>
    <row r="74" spans="2:42" ht="43.5" customHeight="1" x14ac:dyDescent="0.25">
      <c r="B74" s="674" t="s">
        <v>133</v>
      </c>
      <c r="C74" s="674"/>
      <c r="D74" s="674"/>
      <c r="E74" s="672" t="s">
        <v>134</v>
      </c>
      <c r="F74" s="672"/>
      <c r="G74" s="672"/>
      <c r="H74" s="672"/>
      <c r="I74" s="672" t="s">
        <v>135</v>
      </c>
      <c r="J74" s="672"/>
      <c r="K74" s="672"/>
      <c r="L74" s="672"/>
      <c r="M74" s="77"/>
      <c r="N74" s="78"/>
      <c r="O74" s="78"/>
      <c r="P74" s="78"/>
      <c r="S74" s="78"/>
      <c r="T74" s="78"/>
      <c r="U74" s="78"/>
    </row>
    <row r="75" spans="2:42" ht="43.5" customHeight="1" x14ac:dyDescent="0.25">
      <c r="B75" s="673" t="s">
        <v>136</v>
      </c>
      <c r="C75" s="673"/>
      <c r="D75" s="673"/>
      <c r="E75" s="680" t="s">
        <v>137</v>
      </c>
      <c r="F75" s="680"/>
      <c r="G75" s="680"/>
      <c r="H75" s="680"/>
      <c r="I75" s="680" t="s">
        <v>138</v>
      </c>
      <c r="J75" s="680"/>
      <c r="K75" s="680"/>
      <c r="L75" s="680"/>
      <c r="M75" s="77"/>
      <c r="N75" s="78"/>
      <c r="O75" s="78"/>
      <c r="P75" s="78"/>
      <c r="S75" s="78"/>
      <c r="T75" s="78"/>
      <c r="U75" s="78"/>
    </row>
    <row r="76" spans="2:42" ht="16.5" customHeight="1" x14ac:dyDescent="0.25">
      <c r="B76" s="46"/>
      <c r="C76" s="17"/>
      <c r="D76" s="17"/>
      <c r="E76" s="17"/>
      <c r="F76" s="17"/>
      <c r="G76" s="17"/>
      <c r="H76" s="17"/>
      <c r="I76" s="17"/>
      <c r="J76" s="17"/>
      <c r="K76" s="17"/>
      <c r="L76" s="47"/>
      <c r="M76" s="77"/>
      <c r="N76" s="78"/>
      <c r="O76" s="78"/>
      <c r="P76" s="78"/>
      <c r="S76" s="78"/>
      <c r="T76" s="78"/>
      <c r="U76" s="78"/>
    </row>
    <row r="77" spans="2:42" x14ac:dyDescent="0.25">
      <c r="B77" s="46"/>
      <c r="C77" s="17"/>
      <c r="D77" s="17"/>
      <c r="E77" s="17"/>
      <c r="F77" s="17"/>
      <c r="G77" s="17"/>
      <c r="H77" s="17"/>
      <c r="I77" s="17"/>
      <c r="J77" s="17"/>
      <c r="K77" s="17"/>
      <c r="L77" s="47"/>
      <c r="M77" s="17"/>
    </row>
    <row r="78" spans="2:42" ht="15.75" x14ac:dyDescent="0.25">
      <c r="B78" s="663" t="s">
        <v>139</v>
      </c>
      <c r="C78" s="664"/>
      <c r="D78" s="664"/>
      <c r="E78" s="664"/>
      <c r="F78" s="664"/>
      <c r="G78" s="664"/>
      <c r="H78" s="664"/>
      <c r="I78" s="664"/>
      <c r="J78" s="664"/>
      <c r="K78" s="664"/>
      <c r="L78" s="665"/>
      <c r="M78" s="17"/>
    </row>
    <row r="79" spans="2:42" ht="74.25" customHeight="1" x14ac:dyDescent="0.25">
      <c r="B79" s="642" t="s">
        <v>140</v>
      </c>
      <c r="C79" s="643"/>
      <c r="D79" s="643"/>
      <c r="E79" s="643"/>
      <c r="F79" s="643"/>
      <c r="G79" s="643"/>
      <c r="H79" s="643"/>
      <c r="I79" s="643"/>
      <c r="J79" s="643"/>
      <c r="K79" s="643"/>
      <c r="L79" s="644"/>
      <c r="M79" s="17"/>
    </row>
    <row r="80" spans="2:42" x14ac:dyDescent="0.25">
      <c r="B80" s="44"/>
      <c r="C80" s="18"/>
      <c r="D80" s="18"/>
      <c r="E80" s="18"/>
      <c r="F80" s="18"/>
      <c r="G80" s="18"/>
      <c r="H80" s="18"/>
      <c r="I80" s="18"/>
      <c r="J80" s="18"/>
      <c r="K80" s="18"/>
      <c r="L80" s="45"/>
      <c r="M80" s="18"/>
    </row>
    <row r="81" spans="2:13" x14ac:dyDescent="0.25">
      <c r="B81" s="46"/>
      <c r="C81" s="17"/>
      <c r="D81" s="17"/>
      <c r="E81" s="17"/>
      <c r="F81" s="17"/>
      <c r="G81" s="17"/>
      <c r="H81" s="17"/>
      <c r="I81" s="18"/>
      <c r="J81" s="17"/>
      <c r="K81" s="17"/>
      <c r="L81" s="47"/>
      <c r="M81" s="17"/>
    </row>
    <row r="82" spans="2:13" ht="15.75" x14ac:dyDescent="0.25">
      <c r="B82" s="639" t="s">
        <v>141</v>
      </c>
      <c r="C82" s="640"/>
      <c r="D82" s="640"/>
      <c r="E82" s="640"/>
      <c r="F82" s="640"/>
      <c r="G82" s="640"/>
      <c r="H82" s="640"/>
      <c r="I82" s="640"/>
      <c r="J82" s="640"/>
      <c r="K82" s="640"/>
      <c r="L82" s="641"/>
      <c r="M82" s="17"/>
    </row>
    <row r="83" spans="2:13" ht="48" customHeight="1" x14ac:dyDescent="0.25">
      <c r="B83" s="645" t="s">
        <v>142</v>
      </c>
      <c r="C83" s="646"/>
      <c r="D83" s="646"/>
      <c r="E83" s="646"/>
      <c r="F83" s="646"/>
      <c r="G83" s="646"/>
      <c r="H83" s="646"/>
      <c r="I83" s="646"/>
      <c r="J83" s="646"/>
      <c r="K83" s="646"/>
      <c r="L83" s="647"/>
      <c r="M83" s="17"/>
    </row>
    <row r="84" spans="2:13" x14ac:dyDescent="0.25">
      <c r="B84" s="46"/>
      <c r="C84" s="17"/>
      <c r="D84" s="17"/>
      <c r="E84" s="17"/>
      <c r="F84" s="17"/>
      <c r="G84" s="17"/>
      <c r="H84" s="17"/>
      <c r="I84" s="17"/>
      <c r="J84" s="17"/>
      <c r="K84" s="17"/>
      <c r="L84" s="47"/>
      <c r="M84" s="17"/>
    </row>
    <row r="85" spans="2:13" ht="15.75" x14ac:dyDescent="0.25">
      <c r="B85" s="639" t="s">
        <v>143</v>
      </c>
      <c r="C85" s="640"/>
      <c r="D85" s="640"/>
      <c r="E85" s="640"/>
      <c r="F85" s="640"/>
      <c r="G85" s="640"/>
      <c r="H85" s="640"/>
      <c r="I85" s="640"/>
      <c r="J85" s="640"/>
      <c r="K85" s="640"/>
      <c r="L85" s="641"/>
      <c r="M85" s="17"/>
    </row>
    <row r="86" spans="2:13" x14ac:dyDescent="0.25">
      <c r="B86" s="645" t="s">
        <v>64</v>
      </c>
      <c r="C86" s="646"/>
      <c r="D86" s="646"/>
      <c r="E86" s="646"/>
      <c r="F86" s="646"/>
      <c r="G86" s="646"/>
      <c r="H86" s="646"/>
      <c r="I86" s="646"/>
      <c r="J86" s="646"/>
      <c r="K86" s="646"/>
      <c r="L86" s="647"/>
      <c r="M86" s="17"/>
    </row>
    <row r="87" spans="2:13" x14ac:dyDescent="0.25">
      <c r="B87" s="645"/>
      <c r="C87" s="646"/>
      <c r="D87" s="646"/>
      <c r="E87" s="646"/>
      <c r="F87" s="646"/>
      <c r="G87" s="646"/>
      <c r="H87" s="646"/>
      <c r="I87" s="646"/>
      <c r="J87" s="646"/>
      <c r="K87" s="646"/>
      <c r="L87" s="647"/>
      <c r="M87" s="17"/>
    </row>
    <row r="88" spans="2:13" x14ac:dyDescent="0.25">
      <c r="B88" s="645"/>
      <c r="C88" s="646"/>
      <c r="D88" s="646"/>
      <c r="E88" s="646"/>
      <c r="F88" s="646"/>
      <c r="G88" s="646"/>
      <c r="H88" s="646"/>
      <c r="I88" s="646"/>
      <c r="J88" s="646"/>
      <c r="K88" s="646"/>
      <c r="L88" s="647"/>
      <c r="M88" s="17"/>
    </row>
    <row r="89" spans="2:13" x14ac:dyDescent="0.25">
      <c r="B89" s="645"/>
      <c r="C89" s="646"/>
      <c r="D89" s="646"/>
      <c r="E89" s="646"/>
      <c r="F89" s="646"/>
      <c r="G89" s="646"/>
      <c r="H89" s="646"/>
      <c r="I89" s="646"/>
      <c r="J89" s="646"/>
      <c r="K89" s="646"/>
      <c r="L89" s="647"/>
      <c r="M89" s="17"/>
    </row>
    <row r="90" spans="2:13" x14ac:dyDescent="0.25">
      <c r="B90" s="46"/>
      <c r="C90" s="17"/>
      <c r="D90" s="17"/>
      <c r="E90" s="17"/>
      <c r="F90" s="17"/>
      <c r="G90" s="17"/>
      <c r="H90" s="17"/>
      <c r="I90" s="17"/>
      <c r="J90" s="17"/>
      <c r="K90" s="17"/>
      <c r="L90" s="47"/>
      <c r="M90" s="17"/>
    </row>
    <row r="91" spans="2:13" ht="15.75" x14ac:dyDescent="0.25">
      <c r="B91" s="639" t="s">
        <v>144</v>
      </c>
      <c r="C91" s="640"/>
      <c r="D91" s="640"/>
      <c r="E91" s="640"/>
      <c r="F91" s="640"/>
      <c r="G91" s="640"/>
      <c r="H91" s="640"/>
      <c r="I91" s="640"/>
      <c r="J91" s="640"/>
      <c r="K91" s="640"/>
      <c r="L91" s="641"/>
      <c r="M91" s="17"/>
    </row>
    <row r="92" spans="2:13" x14ac:dyDescent="0.25">
      <c r="B92" s="645" t="s">
        <v>65</v>
      </c>
      <c r="C92" s="646"/>
      <c r="D92" s="646"/>
      <c r="E92" s="646"/>
      <c r="F92" s="646"/>
      <c r="G92" s="646"/>
      <c r="H92" s="646"/>
      <c r="I92" s="646"/>
      <c r="J92" s="646"/>
      <c r="K92" s="646"/>
      <c r="L92" s="647"/>
      <c r="M92" s="17"/>
    </row>
    <row r="93" spans="2:13" x14ac:dyDescent="0.25">
      <c r="B93" s="645"/>
      <c r="C93" s="646"/>
      <c r="D93" s="646"/>
      <c r="E93" s="646"/>
      <c r="F93" s="646"/>
      <c r="G93" s="646"/>
      <c r="H93" s="646"/>
      <c r="I93" s="646"/>
      <c r="J93" s="646"/>
      <c r="K93" s="646"/>
      <c r="L93" s="647"/>
      <c r="M93" s="17"/>
    </row>
    <row r="94" spans="2:13" x14ac:dyDescent="0.25">
      <c r="B94" s="645"/>
      <c r="C94" s="646"/>
      <c r="D94" s="646"/>
      <c r="E94" s="646"/>
      <c r="F94" s="646"/>
      <c r="G94" s="646"/>
      <c r="H94" s="646"/>
      <c r="I94" s="646"/>
      <c r="J94" s="646"/>
      <c r="K94" s="646"/>
      <c r="L94" s="647"/>
      <c r="M94" s="17"/>
    </row>
    <row r="95" spans="2:13" x14ac:dyDescent="0.25">
      <c r="B95" s="46"/>
      <c r="C95" s="17"/>
      <c r="D95" s="17"/>
      <c r="E95" s="17"/>
      <c r="F95" s="17"/>
      <c r="G95" s="17"/>
      <c r="H95" s="17"/>
      <c r="I95" s="17"/>
      <c r="J95" s="17"/>
      <c r="K95" s="17"/>
      <c r="L95" s="47"/>
      <c r="M95" s="17"/>
    </row>
    <row r="96" spans="2:13" ht="15.75" x14ac:dyDescent="0.25">
      <c r="B96" s="639" t="s">
        <v>145</v>
      </c>
      <c r="C96" s="640"/>
      <c r="D96" s="640"/>
      <c r="E96" s="640"/>
      <c r="F96" s="640"/>
      <c r="G96" s="640"/>
      <c r="H96" s="640"/>
      <c r="I96" s="640"/>
      <c r="J96" s="640"/>
      <c r="K96" s="640"/>
      <c r="L96" s="641"/>
      <c r="M96" s="17"/>
    </row>
    <row r="97" spans="2:13" x14ac:dyDescent="0.25">
      <c r="B97" s="645" t="s">
        <v>66</v>
      </c>
      <c r="C97" s="646"/>
      <c r="D97" s="646"/>
      <c r="E97" s="646"/>
      <c r="F97" s="646"/>
      <c r="G97" s="646"/>
      <c r="H97" s="646"/>
      <c r="I97" s="646"/>
      <c r="J97" s="646"/>
      <c r="K97" s="646"/>
      <c r="L97" s="647"/>
      <c r="M97" s="17"/>
    </row>
    <row r="98" spans="2:13" x14ac:dyDescent="0.25">
      <c r="B98" s="645"/>
      <c r="C98" s="646"/>
      <c r="D98" s="646"/>
      <c r="E98" s="646"/>
      <c r="F98" s="646"/>
      <c r="G98" s="646"/>
      <c r="H98" s="646"/>
      <c r="I98" s="646"/>
      <c r="J98" s="646"/>
      <c r="K98" s="646"/>
      <c r="L98" s="647"/>
      <c r="M98" s="16"/>
    </row>
    <row r="99" spans="2:13" x14ac:dyDescent="0.25">
      <c r="B99" s="645"/>
      <c r="C99" s="646"/>
      <c r="D99" s="646"/>
      <c r="E99" s="646"/>
      <c r="F99" s="646"/>
      <c r="G99" s="646"/>
      <c r="H99" s="646"/>
      <c r="I99" s="646"/>
      <c r="J99" s="646"/>
      <c r="K99" s="646"/>
      <c r="L99" s="647"/>
      <c r="M99" s="16"/>
    </row>
    <row r="100" spans="2:13" x14ac:dyDescent="0.25">
      <c r="B100" s="645"/>
      <c r="C100" s="646"/>
      <c r="D100" s="646"/>
      <c r="E100" s="646"/>
      <c r="F100" s="646"/>
      <c r="G100" s="646"/>
      <c r="H100" s="646"/>
      <c r="I100" s="646"/>
      <c r="J100" s="646"/>
      <c r="K100" s="646"/>
      <c r="L100" s="647"/>
      <c r="M100" s="16"/>
    </row>
    <row r="101" spans="2:13" x14ac:dyDescent="0.25">
      <c r="B101" s="46"/>
      <c r="C101" s="17"/>
      <c r="D101" s="17"/>
      <c r="E101" s="17"/>
      <c r="F101" s="17"/>
      <c r="G101" s="17"/>
      <c r="H101" s="17"/>
      <c r="I101" s="17"/>
      <c r="J101" s="17"/>
      <c r="K101" s="17"/>
      <c r="L101" s="47"/>
      <c r="M101" s="16"/>
    </row>
    <row r="102" spans="2:13" ht="15.75" x14ac:dyDescent="0.25">
      <c r="B102" s="639" t="s">
        <v>146</v>
      </c>
      <c r="C102" s="640"/>
      <c r="D102" s="640"/>
      <c r="E102" s="640"/>
      <c r="F102" s="640"/>
      <c r="G102" s="640"/>
      <c r="H102" s="640"/>
      <c r="I102" s="640"/>
      <c r="J102" s="640"/>
      <c r="K102" s="640"/>
      <c r="L102" s="641"/>
      <c r="M102" s="17"/>
    </row>
    <row r="103" spans="2:13" ht="15.75" customHeight="1" x14ac:dyDescent="0.25">
      <c r="B103" s="645" t="s">
        <v>67</v>
      </c>
      <c r="C103" s="646"/>
      <c r="D103" s="646"/>
      <c r="E103" s="646"/>
      <c r="F103" s="646"/>
      <c r="G103" s="646"/>
      <c r="H103" s="646"/>
      <c r="I103" s="646"/>
      <c r="J103" s="646"/>
      <c r="K103" s="646"/>
      <c r="L103" s="647"/>
      <c r="M103" s="17"/>
    </row>
    <row r="104" spans="2:13" ht="15" customHeight="1" x14ac:dyDescent="0.25">
      <c r="B104" s="645"/>
      <c r="C104" s="646"/>
      <c r="D104" s="646"/>
      <c r="E104" s="646"/>
      <c r="F104" s="646"/>
      <c r="G104" s="646"/>
      <c r="H104" s="646"/>
      <c r="I104" s="646"/>
      <c r="J104" s="646"/>
      <c r="K104" s="646"/>
      <c r="L104" s="647"/>
      <c r="M104" s="16"/>
    </row>
    <row r="105" spans="2:13" ht="15" customHeight="1" x14ac:dyDescent="0.25">
      <c r="B105" s="657" t="s">
        <v>147</v>
      </c>
      <c r="C105" s="658"/>
      <c r="D105" s="658"/>
      <c r="E105" s="658"/>
      <c r="F105" s="658"/>
      <c r="G105" s="658"/>
      <c r="H105" s="658"/>
      <c r="I105" s="658"/>
      <c r="J105" s="658"/>
      <c r="K105" s="658"/>
      <c r="L105" s="659"/>
      <c r="M105" s="16"/>
    </row>
    <row r="106" spans="2:13" x14ac:dyDescent="0.25">
      <c r="B106" s="660" t="s">
        <v>68</v>
      </c>
      <c r="C106" s="661"/>
      <c r="D106" s="661"/>
      <c r="E106" s="661"/>
      <c r="F106" s="661"/>
      <c r="G106" s="661"/>
      <c r="H106" s="661"/>
      <c r="I106" s="661"/>
      <c r="J106" s="661"/>
      <c r="K106" s="661"/>
      <c r="L106" s="662"/>
      <c r="M106" s="17"/>
    </row>
    <row r="107" spans="2:13" x14ac:dyDescent="0.25">
      <c r="B107" s="660"/>
      <c r="C107" s="661"/>
      <c r="D107" s="661"/>
      <c r="E107" s="661"/>
      <c r="F107" s="661"/>
      <c r="G107" s="661"/>
      <c r="H107" s="661"/>
      <c r="I107" s="661"/>
      <c r="J107" s="661"/>
      <c r="K107" s="661"/>
      <c r="L107" s="662"/>
      <c r="M107" s="16"/>
    </row>
    <row r="108" spans="2:13" x14ac:dyDescent="0.25">
      <c r="B108" s="660"/>
      <c r="C108" s="661"/>
      <c r="D108" s="661"/>
      <c r="E108" s="661"/>
      <c r="F108" s="661"/>
      <c r="G108" s="661"/>
      <c r="H108" s="661"/>
      <c r="I108" s="661"/>
      <c r="J108" s="661"/>
      <c r="K108" s="661"/>
      <c r="L108" s="662"/>
      <c r="M108" s="16"/>
    </row>
    <row r="109" spans="2:13" x14ac:dyDescent="0.25">
      <c r="B109" s="46"/>
      <c r="C109" s="17"/>
      <c r="D109" s="17"/>
      <c r="E109" s="17"/>
      <c r="F109" s="17"/>
      <c r="G109" s="17"/>
      <c r="H109" s="17"/>
      <c r="I109" s="17"/>
      <c r="J109" s="17"/>
      <c r="K109" s="17"/>
      <c r="L109" s="47"/>
      <c r="M109" s="17"/>
    </row>
    <row r="110" spans="2:13" x14ac:dyDescent="0.25">
      <c r="B110" s="46"/>
      <c r="C110" s="17"/>
      <c r="D110" s="17"/>
      <c r="E110" s="17"/>
      <c r="F110" s="17"/>
      <c r="G110" s="17"/>
      <c r="H110" s="17"/>
      <c r="I110" s="17"/>
      <c r="J110" s="17"/>
      <c r="K110" s="17"/>
      <c r="L110" s="47"/>
      <c r="M110" s="17"/>
    </row>
    <row r="111" spans="2:13" x14ac:dyDescent="0.25">
      <c r="B111" s="46"/>
      <c r="C111" s="17"/>
      <c r="D111" s="17"/>
      <c r="E111" s="17"/>
      <c r="F111" s="17"/>
      <c r="G111" s="17"/>
      <c r="H111" s="17"/>
      <c r="I111" s="17"/>
      <c r="J111" s="17"/>
      <c r="K111" s="17"/>
      <c r="L111" s="47"/>
      <c r="M111" s="17"/>
    </row>
    <row r="112" spans="2:13" x14ac:dyDescent="0.25">
      <c r="B112" s="46"/>
      <c r="C112" s="17"/>
      <c r="D112" s="17"/>
      <c r="E112" s="17"/>
      <c r="F112" s="17"/>
      <c r="G112" s="17"/>
      <c r="H112" s="17"/>
      <c r="I112" s="17"/>
      <c r="J112" s="17"/>
      <c r="K112" s="17"/>
      <c r="L112" s="47"/>
      <c r="M112" s="17"/>
    </row>
    <row r="113" spans="2:13" x14ac:dyDescent="0.25">
      <c r="B113" s="46"/>
      <c r="C113" s="17"/>
      <c r="D113" s="17"/>
      <c r="E113" s="17"/>
      <c r="F113" s="17"/>
      <c r="G113" s="17"/>
      <c r="H113" s="17"/>
      <c r="I113" s="17"/>
      <c r="J113" s="17"/>
      <c r="K113" s="17"/>
      <c r="L113" s="47"/>
      <c r="M113" s="17"/>
    </row>
    <row r="114" spans="2:13" x14ac:dyDescent="0.25">
      <c r="B114" s="46"/>
      <c r="C114" s="17"/>
      <c r="D114" s="17"/>
      <c r="E114" s="17"/>
      <c r="F114" s="17"/>
      <c r="G114" s="17"/>
      <c r="H114" s="17"/>
      <c r="I114" s="17"/>
      <c r="J114" s="17"/>
      <c r="K114" s="17"/>
      <c r="L114" s="47"/>
      <c r="M114" s="17"/>
    </row>
    <row r="115" spans="2:13" x14ac:dyDescent="0.25">
      <c r="B115" s="46"/>
      <c r="C115" s="17"/>
      <c r="D115" s="17"/>
      <c r="E115" s="17"/>
      <c r="F115" s="17"/>
      <c r="G115" s="17"/>
      <c r="H115" s="17"/>
      <c r="I115" s="17"/>
      <c r="J115" s="17"/>
      <c r="K115" s="17"/>
      <c r="L115" s="47"/>
      <c r="M115" s="17"/>
    </row>
    <row r="116" spans="2:13" x14ac:dyDescent="0.25">
      <c r="B116" s="46"/>
      <c r="C116" s="17"/>
      <c r="D116" s="17"/>
      <c r="E116" s="17"/>
      <c r="F116" s="17"/>
      <c r="G116" s="17"/>
      <c r="H116" s="551" t="s">
        <v>50</v>
      </c>
      <c r="I116" s="551"/>
      <c r="J116" s="551"/>
      <c r="K116" s="551"/>
      <c r="L116" s="47"/>
      <c r="M116" s="17"/>
    </row>
    <row r="117" spans="2:13" x14ac:dyDescent="0.25">
      <c r="B117" s="46"/>
      <c r="C117" s="17"/>
      <c r="D117" s="17"/>
      <c r="E117" s="17"/>
      <c r="F117" s="17"/>
      <c r="G117" s="17"/>
      <c r="H117" s="592" t="s">
        <v>114</v>
      </c>
      <c r="I117" s="592"/>
      <c r="J117" s="592"/>
      <c r="K117" s="592"/>
      <c r="L117" s="47"/>
      <c r="M117" s="17"/>
    </row>
    <row r="118" spans="2:13" x14ac:dyDescent="0.25">
      <c r="B118" s="46"/>
      <c r="C118" s="17"/>
      <c r="D118" s="17"/>
      <c r="E118" s="17"/>
      <c r="F118" s="17"/>
      <c r="G118" s="17"/>
      <c r="H118" s="17"/>
      <c r="I118" s="17"/>
      <c r="J118" s="17"/>
      <c r="K118" s="17"/>
      <c r="L118" s="47"/>
      <c r="M118" s="17"/>
    </row>
    <row r="119" spans="2:13" x14ac:dyDescent="0.25">
      <c r="B119" s="46"/>
      <c r="C119" s="17"/>
      <c r="D119" s="17"/>
      <c r="E119" s="17"/>
      <c r="F119" s="17"/>
      <c r="G119" s="17"/>
      <c r="H119" s="17"/>
      <c r="I119" s="17"/>
      <c r="J119" s="17"/>
      <c r="K119" s="17"/>
      <c r="L119" s="47"/>
      <c r="M119" s="17"/>
    </row>
    <row r="120" spans="2:13" x14ac:dyDescent="0.25">
      <c r="B120" s="71"/>
      <c r="C120" s="72"/>
      <c r="D120" s="72"/>
      <c r="E120" s="72"/>
      <c r="F120" s="72"/>
      <c r="G120" s="72"/>
      <c r="H120" s="72"/>
      <c r="I120" s="72"/>
      <c r="J120" s="72"/>
      <c r="K120" s="72"/>
      <c r="L120" s="74"/>
      <c r="M120" s="17"/>
    </row>
    <row r="121" spans="2:13" x14ac:dyDescent="0.25">
      <c r="M121" s="17"/>
    </row>
    <row r="122" spans="2:13" x14ac:dyDescent="0.25">
      <c r="M122" s="49"/>
    </row>
    <row r="123" spans="2:13" x14ac:dyDescent="0.25">
      <c r="M123" s="49"/>
    </row>
    <row r="124" spans="2:13" x14ac:dyDescent="0.25">
      <c r="M124" s="49"/>
    </row>
    <row r="125" spans="2:13" x14ac:dyDescent="0.25">
      <c r="M125" s="49"/>
    </row>
    <row r="126" spans="2:13" x14ac:dyDescent="0.25">
      <c r="M126" s="49"/>
    </row>
  </sheetData>
  <sheetProtection algorithmName="SHA-512" hashValue="Y39on906EmcwWgcSGANMoz+jzHmrgo4lbjGxcEX4QKEaG+cwiCxvcwKoBJ97k+I3O6OxQ2mkY36a45uv8DJLNQ==" saltValue="J9jQnYk83Y7ZR5pyq9YNTA==" spinCount="100000" sheet="1" objects="1" scenarios="1" selectLockedCells="1"/>
  <protectedRanges>
    <protectedRange sqref="B15 D15 B17 J14 H19 D17 J12 D22 J19 F19 B22 F22:J22 C31:H40 J31:K40 C46:H55 J46:J55 J61:J62 J58:J59 L14" name="mdsolar"/>
  </protectedRanges>
  <mergeCells count="157">
    <mergeCell ref="E74:H74"/>
    <mergeCell ref="I72:L72"/>
    <mergeCell ref="I71:L71"/>
    <mergeCell ref="I70:L70"/>
    <mergeCell ref="I69:L69"/>
    <mergeCell ref="E73:H73"/>
    <mergeCell ref="B74:D74"/>
    <mergeCell ref="E75:H75"/>
    <mergeCell ref="B73:D73"/>
    <mergeCell ref="E72:H72"/>
    <mergeCell ref="E71:H71"/>
    <mergeCell ref="E70:H70"/>
    <mergeCell ref="E69:H69"/>
    <mergeCell ref="B5:L5"/>
    <mergeCell ref="C7:L7"/>
    <mergeCell ref="C6:E6"/>
    <mergeCell ref="E67:H67"/>
    <mergeCell ref="I68:L68"/>
    <mergeCell ref="I56:J56"/>
    <mergeCell ref="I67:L67"/>
    <mergeCell ref="G34:I34"/>
    <mergeCell ref="G33:I33"/>
    <mergeCell ref="G35:I35"/>
    <mergeCell ref="G47:I47"/>
    <mergeCell ref="G48:I48"/>
    <mergeCell ref="G49:I49"/>
    <mergeCell ref="D50:F50"/>
    <mergeCell ref="D51:F51"/>
    <mergeCell ref="D52:F52"/>
    <mergeCell ref="D53:F53"/>
    <mergeCell ref="D54:F54"/>
    <mergeCell ref="D55:F55"/>
    <mergeCell ref="G53:I53"/>
    <mergeCell ref="B66:L66"/>
    <mergeCell ref="E68:H68"/>
    <mergeCell ref="J6:L6"/>
    <mergeCell ref="K11:L11"/>
    <mergeCell ref="I9:L9"/>
    <mergeCell ref="C11:E11"/>
    <mergeCell ref="D12:F12"/>
    <mergeCell ref="E9:G9"/>
    <mergeCell ref="D13:F13"/>
    <mergeCell ref="K16:K17"/>
    <mergeCell ref="L16:L17"/>
    <mergeCell ref="J16:J17"/>
    <mergeCell ref="G17:H17"/>
    <mergeCell ref="C10:G10"/>
    <mergeCell ref="B12:C12"/>
    <mergeCell ref="B13:C13"/>
    <mergeCell ref="G11:I11"/>
    <mergeCell ref="G12:I12"/>
    <mergeCell ref="G13:I13"/>
    <mergeCell ref="I16:I17"/>
    <mergeCell ref="B17:C17"/>
    <mergeCell ref="B16:C16"/>
    <mergeCell ref="D17:F17"/>
    <mergeCell ref="D14:F14"/>
    <mergeCell ref="B14:C14"/>
    <mergeCell ref="K14:K15"/>
    <mergeCell ref="L14:L15"/>
    <mergeCell ref="K12:L13"/>
    <mergeCell ref="G6:H6"/>
    <mergeCell ref="D47:F47"/>
    <mergeCell ref="D48:F48"/>
    <mergeCell ref="G38:I38"/>
    <mergeCell ref="G39:I39"/>
    <mergeCell ref="G40:I40"/>
    <mergeCell ref="D32:F32"/>
    <mergeCell ref="D33:F33"/>
    <mergeCell ref="C23:L25"/>
    <mergeCell ref="G30:I30"/>
    <mergeCell ref="D39:F39"/>
    <mergeCell ref="D30:F30"/>
    <mergeCell ref="D31:F31"/>
    <mergeCell ref="G46:I46"/>
    <mergeCell ref="G31:I31"/>
    <mergeCell ref="G32:I32"/>
    <mergeCell ref="D34:F34"/>
    <mergeCell ref="D35:F35"/>
    <mergeCell ref="D45:F45"/>
    <mergeCell ref="G45:I45"/>
    <mergeCell ref="D46:F46"/>
    <mergeCell ref="D40:F40"/>
    <mergeCell ref="J20:L21"/>
    <mergeCell ref="C8:L8"/>
    <mergeCell ref="B97:L100"/>
    <mergeCell ref="B92:L94"/>
    <mergeCell ref="B86:L89"/>
    <mergeCell ref="B78:L78"/>
    <mergeCell ref="B27:L27"/>
    <mergeCell ref="B58:I58"/>
    <mergeCell ref="G54:I54"/>
    <mergeCell ref="G55:I55"/>
    <mergeCell ref="D49:F49"/>
    <mergeCell ref="G52:I52"/>
    <mergeCell ref="I74:L74"/>
    <mergeCell ref="B71:D71"/>
    <mergeCell ref="B72:D72"/>
    <mergeCell ref="B70:D70"/>
    <mergeCell ref="B69:D69"/>
    <mergeCell ref="B68:D68"/>
    <mergeCell ref="B67:D67"/>
    <mergeCell ref="B59:H60"/>
    <mergeCell ref="E63:H63"/>
    <mergeCell ref="E64:H64"/>
    <mergeCell ref="B61:I61"/>
    <mergeCell ref="I73:L73"/>
    <mergeCell ref="B75:D75"/>
    <mergeCell ref="I75:L75"/>
    <mergeCell ref="D37:F37"/>
    <mergeCell ref="G50:I50"/>
    <mergeCell ref="G51:I51"/>
    <mergeCell ref="H116:K116"/>
    <mergeCell ref="H117:K117"/>
    <mergeCell ref="B1:L4"/>
    <mergeCell ref="B43:K44"/>
    <mergeCell ref="B82:L82"/>
    <mergeCell ref="B79:L79"/>
    <mergeCell ref="B83:L83"/>
    <mergeCell ref="B85:L85"/>
    <mergeCell ref="B91:L91"/>
    <mergeCell ref="B96:L96"/>
    <mergeCell ref="B102:L102"/>
    <mergeCell ref="D16:F16"/>
    <mergeCell ref="D15:F15"/>
    <mergeCell ref="G36:I36"/>
    <mergeCell ref="G37:I37"/>
    <mergeCell ref="D38:F38"/>
    <mergeCell ref="C28:K29"/>
    <mergeCell ref="J22:L22"/>
    <mergeCell ref="B105:L105"/>
    <mergeCell ref="B106:L108"/>
    <mergeCell ref="B103:L104"/>
    <mergeCell ref="D36:F36"/>
    <mergeCell ref="B26:L26"/>
    <mergeCell ref="J18:L18"/>
    <mergeCell ref="J19:L19"/>
    <mergeCell ref="H18:I18"/>
    <mergeCell ref="H19:I19"/>
    <mergeCell ref="F18:G18"/>
    <mergeCell ref="B23:B25"/>
    <mergeCell ref="B18:E19"/>
    <mergeCell ref="B20:B21"/>
    <mergeCell ref="C20:C21"/>
    <mergeCell ref="D20:D21"/>
    <mergeCell ref="F20:F21"/>
    <mergeCell ref="E20:E21"/>
    <mergeCell ref="G20:G21"/>
    <mergeCell ref="J12:J13"/>
    <mergeCell ref="B15:C15"/>
    <mergeCell ref="G15:H15"/>
    <mergeCell ref="G14:H14"/>
    <mergeCell ref="G16:H16"/>
    <mergeCell ref="F19:G19"/>
    <mergeCell ref="I14:I15"/>
    <mergeCell ref="J14:J15"/>
    <mergeCell ref="H20:I20"/>
  </mergeCells>
  <conditionalFormatting sqref="B19:L22 I16:L16 B17:H17 B15:H15">
    <cfRule type="cellIs" dxfId="15" priority="8" operator="equal">
      <formula>""</formula>
    </cfRule>
  </conditionalFormatting>
  <conditionalFormatting sqref="C31:I31 K31 C46:J46 J58 J61">
    <cfRule type="cellIs" dxfId="14" priority="1" operator="equal">
      <formula>""</formula>
    </cfRule>
  </conditionalFormatting>
  <dataValidations xWindow="794" yWindow="483" count="45">
    <dataValidation type="whole" allowBlank="1" showInputMessage="1" showErrorMessage="1" errorTitle="DEVE SER INSERIDO NÚMERO" error="INFORMAR QUAL A PROTEÇÃO DO DISJUNTOR QUE ATENDE A UNIDADE CONSUMIDORA!" promptTitle="DISJUNTOR GERAL " prompt="EM AMPERES" sqref="B15:C15">
      <formula1>1</formula1>
      <formula2>9999999999</formula2>
    </dataValidation>
    <dataValidation type="decimal" allowBlank="1" showInputMessage="1" showErrorMessage="1" errorTitle="DEVE SER INSERIDO UM NÚMERO." promptTitle="POTENCIA DE GERAÇÃO" prompt="MENOR VALOR DE POTENCIA ENTRE INVERSORES E PAINEIS." sqref="D22">
      <formula1>0</formula1>
      <formula2>9999999</formula2>
    </dataValidation>
    <dataValidation type="whole" allowBlank="1" showInputMessage="1" showErrorMessage="1" errorTitle="DEVE SER INSERIDO UM NÚMERO." error="INSIRA UM NÚMERO DE 1 A 2 PARA A QUANTIDADE DE CABOS POR FASE." promptTitle="CABOS POR FASE" prompt="CABOS EM PARALELO NA MESMA FASE" sqref="C22">
      <formula1>1</formula1>
      <formula2>2</formula2>
    </dataValidation>
    <dataValidation type="list" allowBlank="1" showInputMessage="1" showErrorMessage="1" promptTitle="POTENCIA TRAFO" prompt="GERAÇÃO NA PRÓPRIA UC = GERAÇÃO PARA CONSUMO NA PRÓPRIA UC_x000a__x000a_AUTOCONSUMO REMOTO = GERAÇÃO PARA CONSUMO EM OUTRAS UCs DE MESMO CNPJ EX.: FILIAIS" sqref="B17:C17">
      <formula1>"GERAÇÃO NA PRÓPRIA UC,AUTOCONSUMO REMOTO"</formula1>
    </dataValidation>
    <dataValidation allowBlank="1" showInputMessage="1" showErrorMessage="1" promptTitle="ATENDIMENTO RURAL" prompt="PARA ATENDIMENTOS RURAIS, INFORMAR A POTÊNCIA DO TRANSFORMADOR QUE ATENDE A UNIDADE CONSUMIDORA" sqref="B61:B64 I59 I62"/>
    <dataValidation type="decimal" showInputMessage="1" showErrorMessage="1" errorTitle="FP INVÁLIDO" error="Deve ser inserido um número entre 0 e 1" promptTitle="FATOR DE POTÊNCIA" prompt="INSERIR UM NÚMERO ENTRE 0 E 1_x000a__x000a_EX: 0,92_x000a_" sqref="D15:F15">
      <formula1>0</formula1>
      <formula2>1</formula2>
    </dataValidation>
    <dataValidation type="list" allowBlank="1" showInputMessage="1" showErrorMessage="1" promptTitle="ANO" prompt="INSERIR O ANO DE PREVISÃO DA CONCLUSÃO" sqref="I22">
      <formula1>"2021,2022,2023,2024,2025,2026,2027"</formula1>
    </dataValidation>
    <dataValidation type="list" allowBlank="1" showInputMessage="1" showErrorMessage="1" promptTitle="MÊS" prompt="INSERIR O MÊS DE PREVISÃO DE CONCLUSÃO" sqref="H22">
      <formula1>"JANEIRO,FEVEREIRO,MARÇO,ABRIL,MAIO,JUNHO,JULHO,AGOSTO,SETEMBRO,OUTUBRO,NOVEMBRO,DEZEMBRO"</formula1>
    </dataValidation>
    <dataValidation type="list" allowBlank="1" showInputMessage="1" showErrorMessage="1" promptTitle="TIPO DE TENSÃO:" prompt="ALTA PARA &gt; 1kV_x000a__x000a_BAIXA PARA &lt; 1kV " sqref="B22">
      <formula1>"BAIXA,ALTA"</formula1>
    </dataValidation>
    <dataValidation type="list" allowBlank="1" showErrorMessage="1" prompt="_x000a_" sqref="G32:I40">
      <formula1>INDIRECT(D32)</formula1>
    </dataValidation>
    <dataValidation type="list" allowBlank="1" showErrorMessage="1" sqref="D47:F55">
      <formula1>INVERSORES</formula1>
    </dataValidation>
    <dataValidation type="list" allowBlank="1" showErrorMessage="1" sqref="G47:I55">
      <formula1>INDIRECT(D47)</formula1>
    </dataValidation>
    <dataValidation type="list" allowBlank="1" showErrorMessage="1" prompt="_x000a_" sqref="D32:F40">
      <formula1>PAINEIS_SOLARES</formula1>
    </dataValidation>
    <dataValidation type="whole" allowBlank="1" showInputMessage="1" showErrorMessage="1" errorTitle="DEVE SER INSERIDO UM NÚMERO." promptTitle="BITOLA FASE" prompt="EM MM²_x000a_" sqref="E22">
      <formula1>0</formula1>
      <formula2>9999999999</formula2>
    </dataValidation>
    <dataValidation type="whole" allowBlank="1" showInputMessage="1" showErrorMessage="1" errorTitle="DEVE SER INSERIDO UM NÚMERO." promptTitle="BITOLA TERRA" prompt="EM MM²" sqref="G22">
      <formula1>0</formula1>
      <formula2>9999999999</formula2>
    </dataValidation>
    <dataValidation allowBlank="1" showInputMessage="1" showErrorMessage="1" promptTitle="OBSERVAÇÕES IMPORTANTES" prompt="EX:_x000a_PROJETO DE AMPLIAÇÃO DO PE XXXXXXX...._x000a_PROJETO COM FCO..._x000a_PROJETO SEM UC..._x000a_POSSUI TRANSFORMADOR DE ACOPLAMENTO (380/220)..._x000a_POTÊNCIA AUTOTRANSFORMADOR..._x000a_CLIENTE SOLICITOU AUMENTO DE DEMANDA OS NUM XXXXXXX" sqref="C23:L25"/>
    <dataValidation type="custom" allowBlank="1" showInputMessage="1" showErrorMessage="1" errorTitle="erro" error="teste" sqref="N64">
      <formula1>N64&gt;M41</formula1>
    </dataValidation>
    <dataValidation type="custom" allowBlank="1" showInputMessage="1" showErrorMessage="1" errorTitle="erro" error="teste" sqref="N63">
      <formula1>N63&gt;M41</formula1>
    </dataValidation>
    <dataValidation type="custom" allowBlank="1" showInputMessage="1" showErrorMessage="1" errorTitle="erro" error="teste" sqref="N60:N61">
      <formula1>N60&gt;M40</formula1>
    </dataValidation>
    <dataValidation type="custom" allowBlank="1" showInputMessage="1" showErrorMessage="1" errorTitle="erro" error="teste" sqref="N62">
      <formula1>N62&gt;M41</formula1>
    </dataValidation>
    <dataValidation type="list" allowBlank="1" showInputMessage="1" showErrorMessage="1" promptTitle="TRAFO EXCLUSIVO" prompt="PARA ATENDIMENTOS RURAIS OU GRUPO A,  INFORMAR A POTÊNCIA DO TRANSFORMADOR QUE ATENDE A UNIDADE CONSUMIDORA, DEIXAR VAZIO CASO NÃO EXISTA." sqref="J61">
      <formula1>"SIM,NÃO"</formula1>
    </dataValidation>
    <dataValidation type="list" allowBlank="1" showInputMessage="1" showErrorMessage="1" promptTitle="TRAFO DE ACOPLAMENTO" prompt="CASO A TENSÃO DE SAÍDA DO INVERSOR FOR DIFERENTE DA TENSÃO DE FORNECIMENTO DA UNIDADE CONSUMIDORA, DEVERÁ SER INSTALADO NO CIRCUITO DE GERAÇÃO, UM TRANSFORMADOR DE ACOPLAMENTO (AUTOTRAFO)." sqref="J58">
      <formula1>"SIM,NÃO"</formula1>
    </dataValidation>
    <dataValidation type="whole" allowBlank="1" showInputMessage="1" showErrorMessage="1" errorTitle="DEVE SER INSERIDO UM NÚMERO." promptTitle="BITOLA NEUTRO" prompt="EM MM²" sqref="F22">
      <formula1>0</formula1>
      <formula2>999999999</formula2>
    </dataValidation>
    <dataValidation type="decimal" allowBlank="1" showInputMessage="1" showErrorMessage="1" promptTitle="DPS CC" prompt="EM  QUILOAMPERES" sqref="K16:K17">
      <formula1>0</formula1>
      <formula2>1000</formula2>
    </dataValidation>
    <dataValidation type="decimal" allowBlank="1" showInputMessage="1" showErrorMessage="1" prompt="DEIXAR VAZIO OU ZERO, CASO NÃO HOUVER DAMANDA CONTRATADA. (CASO GRUPO &quot;B&quot; BAIXA TENSÃO.)_x000a_  _x000a_" sqref="G15:H15">
      <formula1>0</formula1>
      <formula2>10000</formula2>
    </dataValidation>
    <dataValidation type="whole" allowBlank="1" showErrorMessage="1" prompt="INSIRA O NUMERO DE PAINEIS_x000a__x000a_PARA O CAMPO FABRICANTE E MODELO:_x000a_DIGITE O NOME DO FABRICANTE OU MODELO, CASO NÃO APAREÇA NA PESQUISA APERTE SETA PARA BAIXO OU CLIQUE NA SETA AO LADO. " sqref="C32:C40">
      <formula1>1</formula1>
      <formula2>9999</formula2>
    </dataValidation>
    <dataValidation type="decimal" allowBlank="1" showInputMessage="1" showErrorMessage="1" sqref="J31:J40">
      <formula1>0</formula1>
      <formula2>100000</formula2>
    </dataValidation>
    <dataValidation type="decimal" allowBlank="1" showInputMessage="1" showErrorMessage="1" sqref="J47:J55">
      <formula1>0</formula1>
      <formula2>99999</formula2>
    </dataValidation>
    <dataValidation type="whole" allowBlank="1" showInputMessage="1" showErrorMessage="1" sqref="C47:C55">
      <formula1>0</formula1>
      <formula2>9999</formula2>
    </dataValidation>
    <dataValidation type="decimal" allowBlank="1" showInputMessage="1" showErrorMessage="1" promptTitle="DISJUNTOR CC" prompt="EM AMPERES" sqref="L16:L17">
      <formula1>0</formula1>
      <formula2>10000</formula2>
    </dataValidation>
    <dataValidation type="whole" allowBlank="1" showInputMessage="1" showErrorMessage="1" promptTitle="DIGITE O NUMERO DE PAINEIS" prompt=" " sqref="C31">
      <formula1>1</formula1>
      <formula2>9999</formula2>
    </dataValidation>
    <dataValidation type="list" allowBlank="1" showInputMessage="1" showErrorMessage="1" promptTitle="SELECIONE O FABRICANTE" prompt="ATRAVES DA SETA AO LADO" sqref="D31:F31">
      <formula1>PAINEIS_SOLARES</formula1>
    </dataValidation>
    <dataValidation type="list" allowBlank="1" showInputMessage="1" showErrorMessage="1" promptTitle="SELECIONE O MODELO" prompt="ATRAVES DA SETA AO LADO_x000a_" sqref="G31:I31">
      <formula1>INDIRECT(D31)</formula1>
    </dataValidation>
    <dataValidation type="decimal" allowBlank="1" showInputMessage="1" showErrorMessage="1" promptTitle="DIGITE A POTENCIA" prompt="INDIVIDUAL DOS MOULOS_x000a_OS VALORES DEVEM ESTAR EM kW_x000a_EX.: 0,4 PARA 400W" sqref="K31">
      <formula1>0.1</formula1>
      <formula2>0.999</formula2>
    </dataValidation>
    <dataValidation type="whole" allowBlank="1" showInputMessage="1" showErrorMessage="1" promptTitle="DIGITE O NUMERO DE INVERSORES" prompt=" " sqref="C46">
      <formula1>0</formula1>
      <formula2>9999</formula2>
    </dataValidation>
    <dataValidation type="list" allowBlank="1" showInputMessage="1" showErrorMessage="1" promptTitle="SELECIONE O FABRICANTE" prompt="ATRAVES DA SETA AO LADO" sqref="D46:F46">
      <formula1>INVERSORES</formula1>
    </dataValidation>
    <dataValidation type="list" allowBlank="1" showInputMessage="1" showErrorMessage="1" promptTitle="SELECIONE O MODELO" prompt="ATRAVES DA SETA AO LADO " sqref="G46:I46">
      <formula1>INDIRECT(D46)</formula1>
    </dataValidation>
    <dataValidation type="decimal" allowBlank="1" showInputMessage="1" showErrorMessage="1" promptTitle="DIGITE A POTENCIA " prompt="DOS INVERSORES INDIVIDUAIS EM KW" sqref="J46">
      <formula1>0</formula1>
      <formula2>99999</formula2>
    </dataValidation>
    <dataValidation allowBlank="1" showInputMessage="1" showErrorMessage="1" promptTitle="ASSINATURA DO PROJETISTA" prompt="CASO O CLIENTE ASSINE A PRIMEIRA PAGINA E O DRT, DEVERA SER ANEXADO O DOCUMENTO DO CLIENTE_x000a__x000a_CASO O CLIENTE NÃO ASSINE O DRT DEVERA SER ENVIADA PROCURAÇÃO " sqref="H116:K116 E63:H63"/>
    <dataValidation type="decimal" allowBlank="1" showInputMessage="1" showErrorMessage="1" promptTitle="DPS CA DA STRINGBOX" prompt="EM  QUILOAMPERES" sqref="I16:I17">
      <formula1>0</formula1>
      <formula2>1000</formula2>
    </dataValidation>
    <dataValidation type="decimal" allowBlank="1" showInputMessage="1" showErrorMessage="1" promptTitle="DISJUNTOR CA DA STRINGBOX" prompt="EM AMPERES" sqref="J16:J17">
      <formula1>0</formula1>
      <formula2>10000</formula2>
    </dataValidation>
    <dataValidation allowBlank="1" showInputMessage="1" showErrorMessage="1" promptTitle="NUMERO DE HASTES" prompt="INSIRA O NUMERO DE HASTES DE ATERRAMENTO" sqref="G17:H17"/>
    <dataValidation type="whole" allowBlank="1" showInputMessage="1" showErrorMessage="1" errorTitle="LONGITUDE" error="PARA LONGITUDE INFORMAR 6 DÍGITOS" promptTitle="X (LONG)" prompt="INFORMAR 6 DÍGITOS PARA X_x000a_EX: 123456" sqref="H19:I19">
      <formula1>111111</formula1>
      <formula2>999999</formula2>
    </dataValidation>
    <dataValidation type="whole" allowBlank="1" showInputMessage="1" showErrorMessage="1" errorTitle="LATITUDE" error="PARA LATITUDE INFORMAR 7 DIGITOS" promptTitle="Y (LAT)" prompt="INFORMAR 7 DIGITOS PARA Y_x000a_EX:1234567" sqref="J19:L19">
      <formula1>1111111</formula1>
      <formula2>9999999</formula2>
    </dataValidation>
    <dataValidation type="list" allowBlank="1" showInputMessage="1" showErrorMessage="1" promptTitle="ZONA " prompt="RURAL OU URBANO" sqref="J22:L22">
      <formula1>"URBANO,RURAL"</formula1>
    </dataValidation>
  </dataValidations>
  <pageMargins left="0.19685039370078741" right="0.19685039370078741" top="0.19685039370078741" bottom="0.19685039370078741" header="0.39370078740157483" footer="0.39370078740157483"/>
  <pageSetup paperSize="9" scale="52" fitToHeight="0" orientation="portrait" r:id="rId1"/>
  <rowBreaks count="1" manualBreakCount="1">
    <brk id="65" min="1" max="11" man="1"/>
  </rowBreaks>
  <colBreaks count="1" manualBreakCount="1">
    <brk id="13" max="139" man="1"/>
  </colBreaks>
  <drawing r:id="rId2"/>
  <extLst>
    <ext xmlns:x14="http://schemas.microsoft.com/office/spreadsheetml/2009/9/main" uri="{CCE6A557-97BC-4b89-ADB6-D9C93CAAB3DF}">
      <x14:dataValidations xmlns:xm="http://schemas.microsoft.com/office/excel/2006/main" xWindow="794" yWindow="483" count="4">
        <x14:dataValidation type="list" allowBlank="1" showInputMessage="1" showErrorMessage="1" prompt="- CASO A TENSÃO DE SAÍDA DO INVERSOR FOR DIFERENTE DA TENSÃO DE FORNECIMENTO DA UNIDADE CONSUMIDORA, DEVERÁ SER INSTALADO NO CIRCUITO DE GERAÇÃO, UM TRANSFORMADOR DE ACOPLAMENTO (AUTOTRAFO)._x000a__x000a_- CASO POTENCIA NÃO ESTEJA LISTADA INFORMAR NO CAMPO OBSERVAÇÃO">
          <x14:formula1>
            <xm:f>CONFIG!$G$5:$G$32</xm:f>
          </x14:formula1>
          <xm:sqref>J59</xm:sqref>
        </x14:dataValidation>
        <x14:dataValidation type="list" allowBlank="1" showInputMessage="1" showErrorMessage="1" promptTitle="FUSO" prompt="EX: 21K">
          <x14:formula1>
            <xm:f>CONFIG!$F$28:$F$35</xm:f>
          </x14:formula1>
          <xm:sqref>F19:G19</xm:sqref>
        </x14:dataValidation>
        <x14:dataValidation type="list" allowBlank="1" showInputMessage="1" showErrorMessage="1" prompt="- PARA ATENDIMENTOS RURAIS OU GRUPO A,  INFORMAR A POTÊNCIA DO TRANSFORMADOR QUE ATENDE A UNIDADE CONSUMIDORA, DEIXAR VAZIO CASO NÃO EXISTA._x000a__x000a_- CASO POTENCIA NÃO ESTEJA LISTADA INFORMAR NO CAMPO OBSERVAÇÃO ACIMA">
          <x14:formula1>
            <xm:f>CONFIG!G5:G32</xm:f>
          </x14:formula1>
          <xm:sqref>J62</xm:sqref>
        </x14:dataValidation>
        <x14:dataValidation type="list" allowBlank="1" showInputMessage="1" showErrorMessage="1" promptTitle="POTENCIA TRAFO" prompt="- INFORMAR A POTÊNCIA DO TRANSFORMADOR (KVA), QUE ATENDE A UNIDADE CONSUMIDORA._x000a__x000a_- CASO POTENCIA NÃO ESTEJA LISTADA INFORMAR NO CAMPO OBSERVAÇÃO ABAIXO">
          <x14:formula1>
            <xm:f>CONFIG!G5:G32</xm:f>
          </x14:formula1>
          <xm:sqref>D17:F17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tabColor rgb="FFFF0000"/>
  </sheetPr>
  <dimension ref="A1:CP1719"/>
  <sheetViews>
    <sheetView showGridLines="0" showRowColHeaders="0" topLeftCell="I1" zoomScale="70" zoomScaleNormal="70" workbookViewId="0">
      <selection activeCell="K20" sqref="K20"/>
    </sheetView>
  </sheetViews>
  <sheetFormatPr defaultRowHeight="15" x14ac:dyDescent="0.25"/>
  <cols>
    <col min="1" max="1" width="40.5703125" bestFit="1" customWidth="1"/>
    <col min="2" max="2" width="32.85546875" bestFit="1" customWidth="1"/>
    <col min="3" max="3" width="34.42578125" bestFit="1" customWidth="1"/>
    <col min="4" max="4" width="33.85546875" bestFit="1" customWidth="1"/>
    <col min="5" max="5" width="33.140625" bestFit="1" customWidth="1"/>
    <col min="6" max="6" width="34" bestFit="1" customWidth="1"/>
    <col min="7" max="7" width="35" bestFit="1" customWidth="1"/>
    <col min="8" max="8" width="31.140625" bestFit="1" customWidth="1"/>
    <col min="9" max="9" width="30.7109375" bestFit="1" customWidth="1"/>
    <col min="10" max="10" width="31" bestFit="1" customWidth="1"/>
    <col min="11" max="11" width="24.28515625" bestFit="1" customWidth="1"/>
    <col min="12" max="12" width="29.140625" bestFit="1" customWidth="1"/>
    <col min="13" max="13" width="27.28515625" bestFit="1" customWidth="1"/>
    <col min="14" max="14" width="35" bestFit="1" customWidth="1"/>
    <col min="15" max="15" width="43.85546875" bestFit="1" customWidth="1"/>
    <col min="16" max="16" width="39.140625" bestFit="1" customWidth="1"/>
    <col min="17" max="17" width="30" bestFit="1" customWidth="1"/>
    <col min="18" max="18" width="31.7109375" bestFit="1" customWidth="1"/>
    <col min="19" max="19" width="32.42578125" bestFit="1" customWidth="1"/>
    <col min="20" max="20" width="69.28515625" bestFit="1" customWidth="1"/>
    <col min="21" max="21" width="28.5703125" bestFit="1" customWidth="1"/>
    <col min="22" max="22" width="42" bestFit="1" customWidth="1"/>
    <col min="23" max="23" width="35.7109375" bestFit="1" customWidth="1"/>
    <col min="24" max="24" width="17.28515625" bestFit="1" customWidth="1"/>
    <col min="25" max="25" width="53.85546875" bestFit="1" customWidth="1"/>
    <col min="26" max="26" width="31.7109375" bestFit="1" customWidth="1"/>
    <col min="27" max="27" width="26.7109375" bestFit="1" customWidth="1"/>
    <col min="28" max="28" width="28.28515625" bestFit="1" customWidth="1"/>
    <col min="29" max="29" width="31.5703125" bestFit="1" customWidth="1"/>
    <col min="30" max="30" width="33" bestFit="1" customWidth="1"/>
    <col min="31" max="31" width="21.7109375" bestFit="1" customWidth="1"/>
    <col min="32" max="32" width="18.7109375" bestFit="1" customWidth="1"/>
    <col min="33" max="33" width="34.28515625" bestFit="1" customWidth="1"/>
    <col min="34" max="34" width="31.7109375" bestFit="1" customWidth="1"/>
    <col min="35" max="35" width="28.140625" bestFit="1" customWidth="1"/>
    <col min="36" max="36" width="35.85546875" bestFit="1" customWidth="1"/>
    <col min="37" max="37" width="26.42578125" bestFit="1" customWidth="1"/>
    <col min="38" max="38" width="18.7109375" bestFit="1" customWidth="1"/>
    <col min="39" max="39" width="30.28515625" bestFit="1" customWidth="1"/>
    <col min="40" max="40" width="35.42578125" bestFit="1" customWidth="1"/>
    <col min="41" max="41" width="33.42578125" bestFit="1" customWidth="1"/>
    <col min="42" max="42" width="30" bestFit="1" customWidth="1"/>
    <col min="43" max="43" width="30.5703125" bestFit="1" customWidth="1"/>
    <col min="44" max="44" width="25.42578125" bestFit="1" customWidth="1"/>
    <col min="45" max="45" width="37.42578125" bestFit="1" customWidth="1"/>
    <col min="46" max="46" width="44.42578125" bestFit="1" customWidth="1"/>
    <col min="47" max="47" width="26.42578125" bestFit="1" customWidth="1"/>
    <col min="48" max="48" width="34.28515625" bestFit="1" customWidth="1"/>
    <col min="49" max="49" width="29.5703125" bestFit="1" customWidth="1"/>
    <col min="50" max="50" width="26" bestFit="1" customWidth="1"/>
    <col min="51" max="51" width="28.28515625" bestFit="1" customWidth="1"/>
    <col min="52" max="52" width="26.7109375" bestFit="1" customWidth="1"/>
    <col min="53" max="53" width="24.42578125" bestFit="1" customWidth="1"/>
    <col min="54" max="54" width="30.140625" bestFit="1" customWidth="1"/>
    <col min="55" max="55" width="23.140625" bestFit="1" customWidth="1"/>
    <col min="56" max="56" width="51.42578125" bestFit="1" customWidth="1"/>
    <col min="57" max="57" width="30.140625" bestFit="1" customWidth="1"/>
    <col min="58" max="58" width="20.7109375" bestFit="1" customWidth="1"/>
    <col min="59" max="59" width="37.42578125" bestFit="1" customWidth="1"/>
    <col min="60" max="60" width="39.28515625" bestFit="1" customWidth="1"/>
    <col min="61" max="61" width="27.42578125" bestFit="1" customWidth="1"/>
    <col min="62" max="62" width="18.85546875" bestFit="1" customWidth="1"/>
    <col min="63" max="63" width="25.7109375" bestFit="1" customWidth="1"/>
    <col min="64" max="64" width="23.85546875" bestFit="1" customWidth="1"/>
    <col min="65" max="65" width="28.85546875" bestFit="1" customWidth="1"/>
    <col min="66" max="66" width="14.85546875" bestFit="1" customWidth="1"/>
    <col min="67" max="67" width="30.28515625" bestFit="1" customWidth="1"/>
    <col min="68" max="68" width="25.42578125" bestFit="1" customWidth="1"/>
    <col min="69" max="69" width="27.85546875" bestFit="1" customWidth="1"/>
    <col min="70" max="70" width="39.140625" bestFit="1" customWidth="1"/>
    <col min="71" max="71" width="24.28515625" bestFit="1" customWidth="1"/>
    <col min="72" max="72" width="33.42578125" bestFit="1" customWidth="1"/>
    <col min="73" max="73" width="17.7109375" bestFit="1" customWidth="1"/>
    <col min="74" max="74" width="18.140625" bestFit="1" customWidth="1"/>
    <col min="75" max="75" width="30.140625" bestFit="1" customWidth="1"/>
    <col min="76" max="76" width="23.5703125" bestFit="1" customWidth="1"/>
    <col min="77" max="77" width="27.85546875" bestFit="1" customWidth="1"/>
    <col min="78" max="78" width="31.7109375" bestFit="1" customWidth="1"/>
    <col min="79" max="79" width="17.28515625" bestFit="1" customWidth="1"/>
    <col min="80" max="80" width="25.5703125" bestFit="1" customWidth="1"/>
    <col min="81" max="81" width="31.7109375" bestFit="1" customWidth="1"/>
    <col min="82" max="82" width="33.140625" bestFit="1" customWidth="1"/>
    <col min="83" max="83" width="26.42578125" bestFit="1" customWidth="1"/>
    <col min="84" max="84" width="18" bestFit="1" customWidth="1"/>
    <col min="85" max="85" width="18.28515625" bestFit="1" customWidth="1"/>
    <col min="86" max="86" width="25.28515625" bestFit="1" customWidth="1"/>
    <col min="87" max="87" width="24" bestFit="1" customWidth="1"/>
    <col min="88" max="88" width="33.140625" bestFit="1" customWidth="1"/>
    <col min="89" max="90" width="33.85546875" bestFit="1" customWidth="1"/>
    <col min="91" max="91" width="35.140625" bestFit="1" customWidth="1"/>
    <col min="93" max="93" width="22.140625" bestFit="1" customWidth="1"/>
  </cols>
  <sheetData>
    <row r="1" spans="1:53" x14ac:dyDescent="0.25">
      <c r="A1" s="314" t="s">
        <v>148</v>
      </c>
      <c r="B1" s="315" t="s">
        <v>149</v>
      </c>
      <c r="C1" s="315" t="s">
        <v>150</v>
      </c>
      <c r="D1" s="315" t="s">
        <v>151</v>
      </c>
      <c r="E1" s="315" t="s">
        <v>152</v>
      </c>
      <c r="F1" s="315" t="s">
        <v>153</v>
      </c>
      <c r="G1" s="315" t="s">
        <v>154</v>
      </c>
      <c r="H1" s="315" t="s">
        <v>155</v>
      </c>
      <c r="I1" s="315" t="s">
        <v>156</v>
      </c>
      <c r="J1" s="315" t="s">
        <v>157</v>
      </c>
      <c r="K1" s="315" t="s">
        <v>158</v>
      </c>
      <c r="L1" s="315" t="s">
        <v>159</v>
      </c>
      <c r="M1" s="315" t="s">
        <v>160</v>
      </c>
      <c r="N1" s="315" t="s">
        <v>161</v>
      </c>
      <c r="O1" s="315" t="s">
        <v>162</v>
      </c>
      <c r="P1" s="315" t="s">
        <v>163</v>
      </c>
      <c r="Q1" s="315" t="s">
        <v>164</v>
      </c>
      <c r="R1" s="315" t="s">
        <v>165</v>
      </c>
      <c r="S1" s="315" t="s">
        <v>166</v>
      </c>
      <c r="T1" s="315" t="s">
        <v>167</v>
      </c>
      <c r="U1" s="315" t="s">
        <v>168</v>
      </c>
      <c r="V1" s="315" t="s">
        <v>169</v>
      </c>
      <c r="W1" s="315" t="s">
        <v>170</v>
      </c>
      <c r="X1" s="315" t="s">
        <v>171</v>
      </c>
      <c r="Y1" s="316" t="s">
        <v>172</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row>
    <row r="2" spans="1:53" ht="15.75" thickBot="1" x14ac:dyDescent="0.3">
      <c r="A2" s="318">
        <f>'FSA MICRO &lt;=10'!C7</f>
        <v>0</v>
      </c>
      <c r="B2" s="319">
        <f>'FSA MICRO &gt;10'!C7</f>
        <v>0</v>
      </c>
      <c r="C2" s="319">
        <f>'FSA MINI'!C7</f>
        <v>0</v>
      </c>
      <c r="D2" s="320" t="str">
        <f>IF(A2=0,"",'FSA MICRO &lt;=10'!C7)&amp;IF(CONFIG!B2=0,"",'FSA MICRO &gt;10'!C7)&amp;IF(CONFIG!C2=0,"",'FSA MINI'!C7)</f>
        <v/>
      </c>
      <c r="E2" s="319" t="str">
        <f>IF(A2=0,"",'FSA MICRO &lt;=10'!C8)&amp;IF(CONFIG!B2=0,"",'FSA MICRO &gt;10'!C8)&amp;IF(CONFIG!C2=0,"",'FSA MINI'!C8)</f>
        <v/>
      </c>
      <c r="F2" s="319" t="str">
        <f>IF(A2=0,"",'FSA MICRO &lt;=10'!I7)&amp;IF(CONFIG!B2=0,"",'FSA MICRO &gt;10'!I7)&amp;IF(CONFIG!C2=0,"",'FSA MINI'!I7)</f>
        <v/>
      </c>
      <c r="G2" s="319" t="str">
        <f>IF(A2=0,"",'FSA MICRO &lt;=10'!C9)&amp;IF(CONFIG!B2=0,"",'FSA MICRO &gt;10'!C9)&amp;IF(CONFIG!C2=0,"",'FSA MINI'!C9)</f>
        <v/>
      </c>
      <c r="H2" s="319" t="str">
        <f>IF(A2=0,"",'FSA MICRO &lt;=10'!C10)&amp;IF(CONFIG!B2=0,"",'FSA MICRO &gt;10'!C10)&amp;IF(CONFIG!C2=0,"",'FSA MINI'!C10)</f>
        <v/>
      </c>
      <c r="I2" s="319" t="str">
        <f>IF(A2=0,"",'FSA MICRO &lt;=10'!E10)&amp;IF(CONFIG!B2=0,"",'FSA MICRO &gt;10'!E10)&amp;IF(CONFIG!C2=0,"",'FSA MINI'!E10)</f>
        <v/>
      </c>
      <c r="J2" s="321" t="str">
        <f>IF(A2=0,"",'FSA MICRO &lt;=10'!I11)&amp;IF(CONFIG!B2=0,"",'FSA MICRO &gt;10'!I11)&amp;IF(CONFIG!C2=0,"",'FSA MINI'!I11)</f>
        <v/>
      </c>
      <c r="K2" s="319" t="str">
        <f>IF(A2=0,"",'FSA MICRO &lt;=10'!C11)&amp;IF(CONFIG!B2=0,"",'FSA MICRO &gt;10'!C11)&amp;IF(CONFIG!C2=0,"",'FSA MINI'!C11)</f>
        <v/>
      </c>
      <c r="L2" s="319" t="str">
        <f>IF(A2=0,"",'FSA MICRO &lt;=10'!I10)&amp;IF(CONFIG!B2=0,"",'FSA MICRO &gt;10'!I10)&amp;IF(CONFIG!C2=0,"",'FSA MINI'!I10)</f>
        <v/>
      </c>
      <c r="M2" s="319" t="str">
        <f>IF(A2=0,"",'FSA MICRO &lt;=10'!K10)&amp;IF(CONFIG!B2=0,"",'FSA MICRO &gt;10'!K10)&amp;IF(CONFIG!C2=0,"",'FSA MINI'!K10)</f>
        <v/>
      </c>
      <c r="N2" s="322" t="str">
        <f>IF(ISERROR(VALUE(M2)),"",VALUE(M2))</f>
        <v/>
      </c>
      <c r="O2" s="319" t="str">
        <f>IF(A2=0,"",'FSA MICRO &lt;=10'!C12)&amp;IF(CONFIG!B2=0,"",'FSA MICRO &gt;10'!C12)&amp;IF(CONFIG!C2=0,"",'FSA MINI'!C12)</f>
        <v/>
      </c>
      <c r="P2" s="323" t="str">
        <f>IF(ISERROR(VALUE(O2)),"",VALUE(O2))</f>
        <v/>
      </c>
      <c r="Q2" s="319" t="str">
        <f>IF(A2=0,"",'FSA MICRO &lt;=10'!I12)&amp;IF(CONFIG!B2=0,"",'FSA MICRO &gt;10'!I12)&amp;IF(CONFIG!C2=0,"",'FSA MINI'!I12)</f>
        <v/>
      </c>
      <c r="R2" s="324" t="str">
        <f>IF(ISERROR(VALUE(Q2)),"",VALUE(Q2))</f>
        <v/>
      </c>
      <c r="S2" s="325" t="str">
        <f>IF(A2=0,"",'FSA MICRO &lt;=10'!C13)&amp;IF(CONFIG!B2=0,"",'FSA MICRO &gt;10'!C13)&amp;IF(CONFIG!C2=0,"",'FSA MINI'!C13)</f>
        <v/>
      </c>
      <c r="T2" s="326" t="str">
        <f>IF(ISERROR(VALUE(S2)),"",VALUE(S2))</f>
        <v/>
      </c>
      <c r="U2" s="326" t="str">
        <f>IF(A2=0,"",'FSA MICRO &lt;=10'!D15)&amp;IF(CONFIG!B2=0,"",'FSA MICRO &gt;10'!D15)&amp;IF(CONFIG!C2=0,"",'FSA MINI'!D15)</f>
        <v/>
      </c>
      <c r="V2" s="326" t="str">
        <f>IF(A2=0,"",'FSA MICRO &lt;=10'!J15)&amp;IF(CONFIG!B2=0,"",'FSA MICRO &gt;10'!J15)&amp;IF(CONFIG!C2=0,"",'FSA MINI'!J15)</f>
        <v/>
      </c>
      <c r="W2" s="326" t="str">
        <f>IF(A2=0,"",'FSA MICRO &lt;=10'!D16)&amp;IF(CONFIG!B2=0,"",'FSA MICRO &gt;10'!D16)&amp;IF(CONFIG!C2=0,"",'FSA MINI'!D16)</f>
        <v/>
      </c>
      <c r="X2" s="326" t="str">
        <f>IF(A2=0,"",'FSA MICRO &lt;=10'!D17)&amp;IF(CONFIG!B2=0,"",'FSA MICRO &gt;10'!D17)&amp;IF(CONFIG!C2=0,"",'FSA MINI'!D17)</f>
        <v/>
      </c>
      <c r="Y2" s="327" t="str">
        <f>IF(A2=0,"",'FSA MICRO &lt;=10'!D20)&amp;IF(CONFIG!B2=0,"",'FSA MICRO &gt;10'!D20)&amp;IF(CONFIG!C2=0,"",'FSA MINI'!D20)</f>
        <v/>
      </c>
      <c r="Z2" s="317"/>
      <c r="AA2" s="317"/>
      <c r="AB2" s="317"/>
      <c r="AC2" s="317"/>
      <c r="AD2" s="317"/>
      <c r="AE2" s="328"/>
      <c r="AF2" s="328"/>
      <c r="AG2" s="328"/>
      <c r="AH2" s="328"/>
      <c r="AI2" s="328"/>
      <c r="AJ2" s="328"/>
      <c r="AK2" s="328"/>
      <c r="AL2" s="328"/>
      <c r="AM2" s="328"/>
      <c r="AN2" s="328"/>
      <c r="AO2" s="328"/>
      <c r="AP2" s="328"/>
      <c r="AQ2" s="328"/>
      <c r="AR2" s="328"/>
      <c r="AS2" s="317"/>
      <c r="AT2" s="317"/>
      <c r="AU2" s="317"/>
      <c r="AV2" s="317"/>
      <c r="AW2" s="317"/>
      <c r="AX2" s="317"/>
      <c r="AY2" s="317"/>
      <c r="AZ2" s="317"/>
      <c r="BA2" s="317"/>
    </row>
    <row r="3" spans="1:53" ht="15.75" thickBot="1" x14ac:dyDescent="0.3">
      <c r="A3" s="317"/>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317"/>
      <c r="AF3" s="317"/>
      <c r="AG3" s="317"/>
      <c r="AH3" s="317"/>
      <c r="AI3" s="317"/>
      <c r="AJ3" s="317"/>
      <c r="AK3" s="317"/>
      <c r="AL3" s="317"/>
      <c r="AM3" s="317"/>
      <c r="AN3" s="317"/>
      <c r="AO3" s="317"/>
      <c r="AP3" s="317"/>
      <c r="AQ3" s="317"/>
      <c r="AR3" s="317"/>
      <c r="AS3" s="317"/>
      <c r="AT3" s="317"/>
      <c r="AU3" s="317"/>
      <c r="AV3" s="317"/>
      <c r="AW3" s="317"/>
      <c r="AX3" s="317"/>
      <c r="AY3" s="317"/>
      <c r="AZ3" s="317"/>
      <c r="BA3" s="317"/>
    </row>
    <row r="4" spans="1:53" ht="16.5" thickBot="1" x14ac:dyDescent="0.3">
      <c r="A4" s="329" t="s">
        <v>173</v>
      </c>
      <c r="B4" s="330">
        <f>IF(A2&lt;&gt;0,A1,IF(B2&lt;&gt;0,B1,IF(C2&lt;&gt;0,C1,0)))</f>
        <v>0</v>
      </c>
      <c r="C4" s="331" t="s">
        <v>174</v>
      </c>
      <c r="D4" s="332">
        <v>44395</v>
      </c>
      <c r="E4" s="317"/>
      <c r="F4" s="317"/>
      <c r="G4" s="333" t="s">
        <v>175</v>
      </c>
      <c r="H4" s="334" t="s">
        <v>176</v>
      </c>
      <c r="I4" s="805" t="s">
        <v>177</v>
      </c>
      <c r="J4" s="335" t="s">
        <v>178</v>
      </c>
      <c r="K4" s="336" t="s">
        <v>179</v>
      </c>
      <c r="L4" s="343" t="s">
        <v>180</v>
      </c>
      <c r="M4" s="338" t="s">
        <v>180</v>
      </c>
      <c r="N4" s="339" t="s">
        <v>181</v>
      </c>
      <c r="O4" s="340" t="s">
        <v>182</v>
      </c>
      <c r="P4" s="340" t="s">
        <v>183</v>
      </c>
      <c r="Q4" s="340" t="s">
        <v>184</v>
      </c>
      <c r="R4" s="340" t="s">
        <v>185</v>
      </c>
      <c r="S4" s="340" t="s">
        <v>186</v>
      </c>
      <c r="T4" s="340" t="s">
        <v>187</v>
      </c>
      <c r="U4" s="340" t="s">
        <v>188</v>
      </c>
      <c r="V4" s="340" t="s">
        <v>189</v>
      </c>
      <c r="W4" s="340" t="s">
        <v>190</v>
      </c>
      <c r="X4" s="341" t="s">
        <v>191</v>
      </c>
      <c r="Y4" s="338" t="s">
        <v>169</v>
      </c>
      <c r="Z4" s="342" t="s">
        <v>192</v>
      </c>
      <c r="AA4" s="342" t="s">
        <v>193</v>
      </c>
      <c r="AB4" s="343" t="s">
        <v>194</v>
      </c>
      <c r="AC4" s="317"/>
      <c r="AD4" s="317"/>
      <c r="AE4" s="317"/>
      <c r="AF4" s="317"/>
      <c r="AG4" s="317"/>
      <c r="AH4" s="317"/>
      <c r="AI4" s="338" t="s">
        <v>180</v>
      </c>
      <c r="AJ4" s="337" t="s">
        <v>180</v>
      </c>
      <c r="AK4" s="317"/>
      <c r="AL4" s="317"/>
      <c r="AM4" s="317"/>
      <c r="AN4" s="317"/>
      <c r="AO4" s="317"/>
      <c r="AP4" s="317"/>
      <c r="AQ4" s="317"/>
      <c r="AR4" s="317"/>
      <c r="AS4" s="317"/>
      <c r="AT4" s="317"/>
      <c r="AU4" s="317"/>
      <c r="AV4" s="317"/>
      <c r="AW4" s="317"/>
      <c r="AX4" s="317"/>
      <c r="AY4" s="317"/>
      <c r="AZ4" s="317"/>
      <c r="BA4" s="317"/>
    </row>
    <row r="5" spans="1:53" ht="15.75" thickBot="1" x14ac:dyDescent="0.3">
      <c r="A5" s="344" t="s">
        <v>195</v>
      </c>
      <c r="B5" s="345">
        <v>0</v>
      </c>
      <c r="C5" s="331" t="s">
        <v>196</v>
      </c>
      <c r="D5" s="332" t="str">
        <f>IF(A2=0,"",'FSA MICRO &lt;=10'!D20)&amp;IF(CONFIG!B2=0,"",'FSA MICRO &gt;10'!D20)&amp;IF(CONFIG!C2=0,"",'FSA MINI'!D20)</f>
        <v/>
      </c>
      <c r="E5" s="317"/>
      <c r="F5" s="317"/>
      <c r="G5" s="346">
        <v>0</v>
      </c>
      <c r="H5" s="347">
        <v>2</v>
      </c>
      <c r="I5" s="806">
        <v>1.5</v>
      </c>
      <c r="J5" s="349" t="s">
        <v>197</v>
      </c>
      <c r="K5" s="350" t="s">
        <v>181</v>
      </c>
      <c r="L5" s="385">
        <v>230</v>
      </c>
      <c r="M5" s="349">
        <v>115</v>
      </c>
      <c r="N5" s="352" t="s">
        <v>198</v>
      </c>
      <c r="O5" s="353" t="s">
        <v>199</v>
      </c>
      <c r="P5" s="354" t="s">
        <v>200</v>
      </c>
      <c r="Q5" s="353" t="s">
        <v>198</v>
      </c>
      <c r="R5" s="353" t="s">
        <v>201</v>
      </c>
      <c r="S5" s="355">
        <v>230</v>
      </c>
      <c r="T5" s="353" t="s">
        <v>200</v>
      </c>
      <c r="U5" s="353" t="s">
        <v>200</v>
      </c>
      <c r="V5" s="355">
        <v>230</v>
      </c>
      <c r="W5" s="353" t="s">
        <v>199</v>
      </c>
      <c r="X5" s="356">
        <v>230</v>
      </c>
      <c r="Y5" s="357">
        <v>115</v>
      </c>
      <c r="Z5" s="357" t="s">
        <v>202</v>
      </c>
      <c r="AA5" s="357" t="s">
        <v>203</v>
      </c>
      <c r="AB5" s="350" t="s">
        <v>204</v>
      </c>
      <c r="AC5" s="317"/>
      <c r="AD5" s="317"/>
      <c r="AE5" s="317"/>
      <c r="AF5" s="317"/>
      <c r="AG5" s="317"/>
      <c r="AH5" s="317"/>
      <c r="AI5" s="349">
        <v>115</v>
      </c>
      <c r="AJ5" s="351">
        <v>230</v>
      </c>
      <c r="AK5" s="317"/>
      <c r="AL5" s="317"/>
      <c r="AM5" s="317"/>
      <c r="AN5" s="317"/>
      <c r="AO5" s="317"/>
      <c r="AP5" s="317"/>
      <c r="AQ5" s="317"/>
      <c r="AR5" s="317"/>
      <c r="AS5" s="317"/>
      <c r="AT5" s="317"/>
      <c r="AU5" s="317"/>
      <c r="AV5" s="317"/>
      <c r="AW5" s="317"/>
      <c r="AX5" s="317"/>
      <c r="AY5" s="317"/>
      <c r="AZ5" s="317"/>
      <c r="BA5" s="317"/>
    </row>
    <row r="6" spans="1:53" ht="15.75" thickBot="1" x14ac:dyDescent="0.3">
      <c r="A6" s="358" t="s">
        <v>205</v>
      </c>
      <c r="B6" s="359">
        <v>1</v>
      </c>
      <c r="C6" s="317"/>
      <c r="D6" s="317"/>
      <c r="E6" s="317"/>
      <c r="F6" s="317"/>
      <c r="G6" s="346">
        <v>1</v>
      </c>
      <c r="H6" s="347">
        <v>4</v>
      </c>
      <c r="I6" s="806">
        <v>2.5</v>
      </c>
      <c r="J6" s="349" t="s">
        <v>206</v>
      </c>
      <c r="K6" s="350" t="s">
        <v>188</v>
      </c>
      <c r="L6" s="385" t="s">
        <v>200</v>
      </c>
      <c r="M6" s="349">
        <v>127</v>
      </c>
      <c r="N6" s="349" t="s">
        <v>199</v>
      </c>
      <c r="O6" s="360" t="s">
        <v>207</v>
      </c>
      <c r="P6" s="360" t="s">
        <v>199</v>
      </c>
      <c r="Q6" s="360" t="s">
        <v>199</v>
      </c>
      <c r="R6" s="360" t="s">
        <v>208</v>
      </c>
      <c r="S6" s="360" t="s">
        <v>201</v>
      </c>
      <c r="T6" s="360" t="s">
        <v>199</v>
      </c>
      <c r="U6" s="360" t="s">
        <v>199</v>
      </c>
      <c r="V6" s="360" t="s">
        <v>200</v>
      </c>
      <c r="W6" s="360" t="s">
        <v>207</v>
      </c>
      <c r="X6" s="350" t="s">
        <v>201</v>
      </c>
      <c r="Y6" s="357">
        <v>120</v>
      </c>
      <c r="Z6" s="357" t="s">
        <v>209</v>
      </c>
      <c r="AA6" s="357" t="s">
        <v>203</v>
      </c>
      <c r="AB6" s="350" t="s">
        <v>210</v>
      </c>
      <c r="AC6" s="317"/>
      <c r="AD6" s="317"/>
      <c r="AE6" s="317"/>
      <c r="AF6" s="317"/>
      <c r="AG6" s="317"/>
      <c r="AH6" s="317"/>
      <c r="AI6" s="349">
        <v>127</v>
      </c>
      <c r="AJ6" s="351" t="s">
        <v>200</v>
      </c>
      <c r="AK6" s="317"/>
      <c r="AL6" s="317"/>
      <c r="AM6" s="317"/>
      <c r="AN6" s="317"/>
      <c r="AO6" s="317"/>
      <c r="AP6" s="317"/>
      <c r="AQ6" s="317"/>
      <c r="AR6" s="317"/>
      <c r="AS6" s="317"/>
      <c r="AT6" s="317"/>
      <c r="AU6" s="317"/>
      <c r="AV6" s="317"/>
      <c r="AW6" s="317"/>
      <c r="AX6" s="317"/>
      <c r="AY6" s="317"/>
      <c r="AZ6" s="317"/>
      <c r="BA6" s="317"/>
    </row>
    <row r="7" spans="1:53" ht="15.75" thickBot="1" x14ac:dyDescent="0.3">
      <c r="A7" s="361" t="s">
        <v>211</v>
      </c>
      <c r="B7" s="362"/>
      <c r="C7" s="363"/>
      <c r="D7" s="364" t="s">
        <v>212</v>
      </c>
      <c r="E7" s="365"/>
      <c r="F7" s="364" t="s">
        <v>213</v>
      </c>
      <c r="G7" s="346">
        <v>5</v>
      </c>
      <c r="H7" s="347">
        <v>6</v>
      </c>
      <c r="I7" s="806">
        <v>4</v>
      </c>
      <c r="J7" s="349" t="s">
        <v>214</v>
      </c>
      <c r="K7" s="350" t="s">
        <v>183</v>
      </c>
      <c r="L7" s="385" t="s">
        <v>199</v>
      </c>
      <c r="M7" s="349">
        <v>220</v>
      </c>
      <c r="N7" s="349" t="s">
        <v>215</v>
      </c>
      <c r="O7" s="360" t="s">
        <v>201</v>
      </c>
      <c r="P7" s="360" t="s">
        <v>207</v>
      </c>
      <c r="Q7" s="360" t="s">
        <v>215</v>
      </c>
      <c r="R7" s="360" t="s">
        <v>215</v>
      </c>
      <c r="S7" s="360" t="s">
        <v>215</v>
      </c>
      <c r="T7" s="360" t="s">
        <v>201</v>
      </c>
      <c r="U7" s="360" t="s">
        <v>216</v>
      </c>
      <c r="V7" s="360" t="s">
        <v>201</v>
      </c>
      <c r="W7" s="360" t="s">
        <v>216</v>
      </c>
      <c r="X7" s="350" t="s">
        <v>215</v>
      </c>
      <c r="Y7" s="357">
        <v>127</v>
      </c>
      <c r="Z7" s="357" t="s">
        <v>217</v>
      </c>
      <c r="AA7" s="357" t="s">
        <v>203</v>
      </c>
      <c r="AB7" s="350" t="s">
        <v>218</v>
      </c>
      <c r="AC7" s="317"/>
      <c r="AD7" s="317"/>
      <c r="AE7" s="317"/>
      <c r="AF7" s="317"/>
      <c r="AG7" s="317"/>
      <c r="AH7" s="317"/>
      <c r="AI7" s="349">
        <v>220</v>
      </c>
      <c r="AJ7" s="351" t="s">
        <v>199</v>
      </c>
      <c r="AK7" s="317"/>
      <c r="AL7" s="317"/>
      <c r="AM7" s="317"/>
      <c r="AN7" s="317"/>
      <c r="AO7" s="317"/>
      <c r="AP7" s="317"/>
      <c r="AQ7" s="317"/>
      <c r="AR7" s="317"/>
      <c r="AS7" s="317"/>
      <c r="AT7" s="317"/>
      <c r="AU7" s="317"/>
      <c r="AV7" s="317"/>
      <c r="AW7" s="317"/>
      <c r="AX7" s="317"/>
      <c r="AY7" s="317"/>
      <c r="AZ7" s="317"/>
      <c r="BA7" s="317"/>
    </row>
    <row r="8" spans="1:53" x14ac:dyDescent="0.25">
      <c r="A8" s="349" t="s">
        <v>151</v>
      </c>
      <c r="B8" s="366" t="str">
        <f>$D$2</f>
        <v/>
      </c>
      <c r="C8" s="350"/>
      <c r="D8" s="367" t="str">
        <f>IF(D2="","C7; ","")&amp;IF(E2="","C8; ","")&amp;IF(F2="","I7;","")&amp;IF(G2="","C9;","")&amp;IF(I2="","E10;","")&amp;IF(J2="","I10;","")&amp;IF(K2="","C11; ","")&amp;IF(L2="","I11;","")&amp;IF(M2="","K11;","")&amp;IF(OR(Q2="",Q2=0),"I12;","")&amp;IF(T2="","C13;","")&amp;IF(U2=0,"D15;","")&amp;IF(V2="","J15;","")&amp;IF(W2="","D16;","")&amp;IF(X2="","D17;","")&amp;IF(Y2="","D20; ","")</f>
        <v xml:space="preserve">C7; C8; I7;C9;E10;I10;C11; I11;K11;I12;C13;J15;D16;D17;D20; </v>
      </c>
      <c r="E8" s="368"/>
      <c r="F8" s="369" t="s">
        <v>38</v>
      </c>
      <c r="G8" s="346">
        <v>10</v>
      </c>
      <c r="H8" s="347">
        <v>10</v>
      </c>
      <c r="I8" s="806">
        <v>6</v>
      </c>
      <c r="J8" s="349" t="s">
        <v>219</v>
      </c>
      <c r="K8" s="350" t="s">
        <v>182</v>
      </c>
      <c r="L8" s="385" t="s">
        <v>207</v>
      </c>
      <c r="M8" s="349">
        <v>230</v>
      </c>
      <c r="N8" s="349" t="s">
        <v>220</v>
      </c>
      <c r="O8" s="360" t="s">
        <v>215</v>
      </c>
      <c r="P8" s="370" t="s">
        <v>201</v>
      </c>
      <c r="Q8" s="360" t="s">
        <v>220</v>
      </c>
      <c r="R8" s="360" t="s">
        <v>220</v>
      </c>
      <c r="S8" s="360"/>
      <c r="T8" s="360" t="s">
        <v>215</v>
      </c>
      <c r="U8" s="360" t="s">
        <v>221</v>
      </c>
      <c r="V8" s="360" t="s">
        <v>216</v>
      </c>
      <c r="W8" s="360" t="s">
        <v>215</v>
      </c>
      <c r="X8" s="350"/>
      <c r="Y8" s="357" t="s">
        <v>222</v>
      </c>
      <c r="Z8" s="357" t="s">
        <v>223</v>
      </c>
      <c r="AA8" s="357" t="s">
        <v>203</v>
      </c>
      <c r="AB8" s="350" t="s">
        <v>224</v>
      </c>
      <c r="AC8" s="317"/>
      <c r="AD8" s="317"/>
      <c r="AE8" s="317"/>
      <c r="AF8" s="317"/>
      <c r="AG8" s="317"/>
      <c r="AH8" s="317"/>
      <c r="AI8" s="349">
        <v>230</v>
      </c>
      <c r="AJ8" s="351" t="s">
        <v>207</v>
      </c>
      <c r="AK8" s="317"/>
      <c r="AL8" s="317"/>
      <c r="AM8" s="317"/>
      <c r="AN8" s="317"/>
      <c r="AO8" s="317"/>
      <c r="AP8" s="317"/>
      <c r="AQ8" s="317"/>
      <c r="AR8" s="317"/>
      <c r="AS8" s="317"/>
      <c r="AT8" s="317"/>
      <c r="AU8" s="317"/>
      <c r="AV8" s="317"/>
      <c r="AW8" s="317"/>
      <c r="AX8" s="317"/>
      <c r="AY8" s="317"/>
      <c r="AZ8" s="317"/>
      <c r="BA8" s="317"/>
    </row>
    <row r="9" spans="1:53" x14ac:dyDescent="0.25">
      <c r="A9" s="349" t="s">
        <v>152</v>
      </c>
      <c r="B9" s="360" t="str">
        <f>$E$2</f>
        <v/>
      </c>
      <c r="C9" s="350"/>
      <c r="D9" s="371"/>
      <c r="E9" s="372"/>
      <c r="F9" s="369" t="s">
        <v>225</v>
      </c>
      <c r="G9" s="346">
        <v>15</v>
      </c>
      <c r="H9" s="347">
        <v>16</v>
      </c>
      <c r="I9" s="806">
        <v>8</v>
      </c>
      <c r="J9" s="349" t="s">
        <v>226</v>
      </c>
      <c r="K9" s="350" t="s">
        <v>186</v>
      </c>
      <c r="L9" s="385" t="s">
        <v>201</v>
      </c>
      <c r="M9" s="349">
        <v>254</v>
      </c>
      <c r="N9" s="349"/>
      <c r="O9" s="360" t="s">
        <v>220</v>
      </c>
      <c r="P9" s="360" t="s">
        <v>215</v>
      </c>
      <c r="Q9" s="360"/>
      <c r="R9" s="360"/>
      <c r="S9" s="360"/>
      <c r="T9" s="360"/>
      <c r="U9" s="360"/>
      <c r="V9" s="360"/>
      <c r="W9" s="360" t="s">
        <v>220</v>
      </c>
      <c r="X9" s="350"/>
      <c r="Y9" s="357"/>
      <c r="Z9" s="357"/>
      <c r="AA9" s="357"/>
      <c r="AB9" s="350"/>
      <c r="AC9" s="317"/>
      <c r="AD9" s="317"/>
      <c r="AE9" s="317"/>
      <c r="AF9" s="317"/>
      <c r="AG9" s="317"/>
      <c r="AH9" s="317"/>
      <c r="AI9" s="349">
        <v>254</v>
      </c>
      <c r="AJ9" s="351" t="s">
        <v>201</v>
      </c>
      <c r="AK9" s="317"/>
      <c r="AL9" s="317"/>
      <c r="AM9" s="317"/>
      <c r="AN9" s="317"/>
      <c r="AO9" s="317"/>
      <c r="AP9" s="317"/>
      <c r="AQ9" s="317"/>
      <c r="AR9" s="317"/>
      <c r="AS9" s="317"/>
      <c r="AT9" s="317"/>
      <c r="AU9" s="317"/>
      <c r="AV9" s="317"/>
      <c r="AW9" s="317"/>
      <c r="AX9" s="317"/>
      <c r="AY9" s="317"/>
      <c r="AZ9" s="317"/>
      <c r="BA9" s="317"/>
    </row>
    <row r="10" spans="1:53" x14ac:dyDescent="0.25">
      <c r="A10" s="349" t="s">
        <v>154</v>
      </c>
      <c r="B10" s="360" t="str">
        <f>$G$2</f>
        <v/>
      </c>
      <c r="C10" s="350"/>
      <c r="D10" s="371"/>
      <c r="E10" s="372"/>
      <c r="F10" s="369" t="s">
        <v>227</v>
      </c>
      <c r="G10" s="346">
        <v>25</v>
      </c>
      <c r="H10" s="347">
        <v>20</v>
      </c>
      <c r="I10" s="806">
        <v>10</v>
      </c>
      <c r="J10" s="349" t="s">
        <v>228</v>
      </c>
      <c r="K10" s="350" t="s">
        <v>190</v>
      </c>
      <c r="L10" s="385" t="s">
        <v>208</v>
      </c>
      <c r="M10" s="349">
        <v>380</v>
      </c>
      <c r="N10" s="349"/>
      <c r="O10" s="360"/>
      <c r="P10" s="360" t="s">
        <v>221</v>
      </c>
      <c r="Q10" s="360"/>
      <c r="R10" s="360"/>
      <c r="S10" s="360"/>
      <c r="T10" s="360"/>
      <c r="U10" s="360"/>
      <c r="V10" s="360"/>
      <c r="W10" s="360"/>
      <c r="X10" s="350"/>
      <c r="Y10" s="357"/>
      <c r="Z10" s="357"/>
      <c r="AA10" s="357"/>
      <c r="AB10" s="350"/>
      <c r="AC10" s="317"/>
      <c r="AD10" s="317"/>
      <c r="AE10" s="317"/>
      <c r="AF10" s="317"/>
      <c r="AG10" s="317"/>
      <c r="AH10" s="317"/>
      <c r="AI10" s="349">
        <v>380</v>
      </c>
      <c r="AJ10" s="351" t="s">
        <v>208</v>
      </c>
      <c r="AK10" s="317"/>
      <c r="AL10" s="317"/>
      <c r="AM10" s="317"/>
      <c r="AN10" s="317"/>
      <c r="AO10" s="317"/>
      <c r="AP10" s="317"/>
      <c r="AQ10" s="317"/>
      <c r="AR10" s="317"/>
      <c r="AS10" s="317"/>
      <c r="AT10" s="317"/>
      <c r="AU10" s="317"/>
      <c r="AV10" s="317"/>
      <c r="AW10" s="317"/>
      <c r="AX10" s="317"/>
      <c r="AY10" s="317"/>
      <c r="AZ10" s="317"/>
      <c r="BA10" s="317"/>
    </row>
    <row r="11" spans="1:53" x14ac:dyDescent="0.25">
      <c r="A11" s="349" t="s">
        <v>156</v>
      </c>
      <c r="B11" s="360" t="str">
        <f>$I$2</f>
        <v/>
      </c>
      <c r="C11" s="350"/>
      <c r="D11" s="371"/>
      <c r="E11" s="372"/>
      <c r="F11" s="369" t="s">
        <v>229</v>
      </c>
      <c r="G11" s="346">
        <v>30</v>
      </c>
      <c r="H11" s="347">
        <v>25</v>
      </c>
      <c r="I11" s="806">
        <v>16</v>
      </c>
      <c r="J11" s="349" t="s">
        <v>230</v>
      </c>
      <c r="K11" s="350" t="s">
        <v>189</v>
      </c>
      <c r="L11" s="385" t="s">
        <v>231</v>
      </c>
      <c r="M11" s="373">
        <v>440</v>
      </c>
      <c r="N11" s="349"/>
      <c r="O11" s="360"/>
      <c r="P11" s="360" t="s">
        <v>220</v>
      </c>
      <c r="Q11" s="360"/>
      <c r="R11" s="360"/>
      <c r="S11" s="360"/>
      <c r="T11" s="360"/>
      <c r="U11" s="360"/>
      <c r="V11" s="360"/>
      <c r="W11" s="360"/>
      <c r="X11" s="350"/>
      <c r="Y11" s="357" t="s">
        <v>232</v>
      </c>
      <c r="Z11" s="357" t="s">
        <v>233</v>
      </c>
      <c r="AA11" s="357" t="s">
        <v>234</v>
      </c>
      <c r="AB11" s="350" t="s">
        <v>218</v>
      </c>
      <c r="AC11" s="317"/>
      <c r="AD11" s="317"/>
      <c r="AE11" s="317"/>
      <c r="AF11" s="317"/>
      <c r="AG11" s="317"/>
      <c r="AH11" s="317"/>
      <c r="AI11" s="373">
        <v>440</v>
      </c>
      <c r="AJ11" s="351" t="s">
        <v>231</v>
      </c>
      <c r="AK11" s="317"/>
      <c r="AL11" s="317"/>
      <c r="AM11" s="317"/>
      <c r="AN11" s="317"/>
      <c r="AO11" s="317"/>
      <c r="AP11" s="317"/>
      <c r="AQ11" s="317"/>
      <c r="AR11" s="317"/>
      <c r="AS11" s="317"/>
      <c r="AT11" s="317"/>
      <c r="AU11" s="317"/>
      <c r="AV11" s="317"/>
      <c r="AW11" s="317"/>
      <c r="AX11" s="317"/>
      <c r="AY11" s="317"/>
      <c r="AZ11" s="317"/>
      <c r="BA11" s="317"/>
    </row>
    <row r="12" spans="1:53" ht="15.75" thickBot="1" x14ac:dyDescent="0.3">
      <c r="A12" s="349" t="s">
        <v>235</v>
      </c>
      <c r="B12" s="360" t="str">
        <f>J2</f>
        <v/>
      </c>
      <c r="C12" s="350"/>
      <c r="D12" s="371"/>
      <c r="E12" s="372"/>
      <c r="F12" s="369" t="s">
        <v>236</v>
      </c>
      <c r="G12" s="346">
        <v>45</v>
      </c>
      <c r="H12" s="347">
        <v>32</v>
      </c>
      <c r="I12" s="806">
        <v>25</v>
      </c>
      <c r="J12" s="349" t="s">
        <v>237</v>
      </c>
      <c r="K12" s="350" t="s">
        <v>184</v>
      </c>
      <c r="L12" s="385" t="s">
        <v>238</v>
      </c>
      <c r="M12" s="373">
        <v>6.58</v>
      </c>
      <c r="N12" s="374"/>
      <c r="O12" s="321"/>
      <c r="P12" s="321"/>
      <c r="Q12" s="321"/>
      <c r="R12" s="321"/>
      <c r="S12" s="321"/>
      <c r="T12" s="321"/>
      <c r="U12" s="321"/>
      <c r="V12" s="321"/>
      <c r="W12" s="321"/>
      <c r="X12" s="375"/>
      <c r="Y12" s="357">
        <v>230</v>
      </c>
      <c r="Z12" s="357" t="s">
        <v>239</v>
      </c>
      <c r="AA12" s="357" t="s">
        <v>234</v>
      </c>
      <c r="AB12" s="350" t="s">
        <v>204</v>
      </c>
      <c r="AC12" s="317"/>
      <c r="AD12" s="317"/>
      <c r="AE12" s="317"/>
      <c r="AF12" s="317"/>
      <c r="AG12" s="317"/>
      <c r="AH12" s="317"/>
      <c r="AI12" s="373">
        <v>6.58</v>
      </c>
      <c r="AJ12" s="351" t="s">
        <v>238</v>
      </c>
      <c r="AK12" s="317"/>
      <c r="AL12" s="317"/>
      <c r="AM12" s="317"/>
      <c r="AN12" s="317"/>
      <c r="AO12" s="317"/>
      <c r="AP12" s="317"/>
      <c r="AQ12" s="317"/>
      <c r="AR12" s="317"/>
      <c r="AS12" s="317"/>
      <c r="AT12" s="317"/>
      <c r="AU12" s="317"/>
      <c r="AV12" s="317"/>
      <c r="AW12" s="317"/>
      <c r="AX12" s="317"/>
      <c r="AY12" s="317"/>
      <c r="AZ12" s="317"/>
      <c r="BA12" s="317"/>
    </row>
    <row r="13" spans="1:53" ht="15.75" thickBot="1" x14ac:dyDescent="0.3">
      <c r="A13" s="349" t="s">
        <v>158</v>
      </c>
      <c r="B13" s="360" t="str">
        <f>$K$2</f>
        <v/>
      </c>
      <c r="C13" s="350"/>
      <c r="D13" s="371"/>
      <c r="E13" s="372"/>
      <c r="F13" s="369"/>
      <c r="G13" s="346">
        <v>75</v>
      </c>
      <c r="H13" s="347">
        <v>40</v>
      </c>
      <c r="I13" s="806">
        <v>35</v>
      </c>
      <c r="J13" s="349" t="s">
        <v>240</v>
      </c>
      <c r="K13" s="350" t="s">
        <v>187</v>
      </c>
      <c r="L13" s="385" t="s">
        <v>241</v>
      </c>
      <c r="M13" s="376">
        <v>7.96</v>
      </c>
      <c r="N13" s="317"/>
      <c r="O13" s="317"/>
      <c r="P13" s="317"/>
      <c r="Q13" s="317"/>
      <c r="R13" s="317"/>
      <c r="S13" s="317"/>
      <c r="T13" s="317"/>
      <c r="U13" s="317"/>
      <c r="V13" s="317"/>
      <c r="W13" s="317"/>
      <c r="X13" s="317"/>
      <c r="Y13" s="369">
        <v>240</v>
      </c>
      <c r="Z13" s="357" t="s">
        <v>242</v>
      </c>
      <c r="AA13" s="357" t="s">
        <v>234</v>
      </c>
      <c r="AB13" s="350" t="s">
        <v>210</v>
      </c>
      <c r="AC13" s="317"/>
      <c r="AD13" s="317"/>
      <c r="AE13" s="317"/>
      <c r="AF13" s="317"/>
      <c r="AG13" s="317"/>
      <c r="AH13" s="317"/>
      <c r="AI13" s="373">
        <v>7.96</v>
      </c>
      <c r="AJ13" s="351" t="s">
        <v>241</v>
      </c>
      <c r="AK13" s="317"/>
      <c r="AL13" s="317"/>
      <c r="AM13" s="317"/>
      <c r="AN13" s="317"/>
      <c r="AO13" s="317"/>
      <c r="AP13" s="317"/>
      <c r="AQ13" s="317"/>
      <c r="AR13" s="317"/>
      <c r="AS13" s="317"/>
      <c r="AT13" s="317"/>
      <c r="AU13" s="317"/>
      <c r="AV13" s="317"/>
      <c r="AW13" s="317"/>
      <c r="AX13" s="317"/>
      <c r="AY13" s="317"/>
      <c r="AZ13" s="317"/>
      <c r="BA13" s="317"/>
    </row>
    <row r="14" spans="1:53" ht="15.75" thickBot="1" x14ac:dyDescent="0.3">
      <c r="A14" s="349" t="s">
        <v>159</v>
      </c>
      <c r="B14" s="360" t="str">
        <f>$L$2</f>
        <v/>
      </c>
      <c r="C14" s="350"/>
      <c r="D14" s="377"/>
      <c r="E14" s="378"/>
      <c r="F14" s="379"/>
      <c r="G14" s="346">
        <v>100</v>
      </c>
      <c r="H14" s="347">
        <v>50</v>
      </c>
      <c r="I14" s="806">
        <v>50</v>
      </c>
      <c r="J14" s="349" t="s">
        <v>243</v>
      </c>
      <c r="K14" s="350" t="s">
        <v>185</v>
      </c>
      <c r="L14" s="385" t="s">
        <v>244</v>
      </c>
      <c r="M14" s="380">
        <v>11.4</v>
      </c>
      <c r="N14" s="339" t="s">
        <v>181</v>
      </c>
      <c r="O14" s="340" t="s">
        <v>182</v>
      </c>
      <c r="P14" s="340" t="s">
        <v>183</v>
      </c>
      <c r="Q14" s="340" t="s">
        <v>184</v>
      </c>
      <c r="R14" s="340" t="s">
        <v>185</v>
      </c>
      <c r="S14" s="340" t="s">
        <v>186</v>
      </c>
      <c r="T14" s="340" t="s">
        <v>187</v>
      </c>
      <c r="U14" s="340" t="s">
        <v>188</v>
      </c>
      <c r="V14" s="340" t="s">
        <v>189</v>
      </c>
      <c r="W14" s="340" t="s">
        <v>190</v>
      </c>
      <c r="X14" s="341" t="s">
        <v>191</v>
      </c>
      <c r="Y14" s="369">
        <v>380</v>
      </c>
      <c r="Z14" s="357" t="s">
        <v>245</v>
      </c>
      <c r="AA14" s="357" t="s">
        <v>234</v>
      </c>
      <c r="AB14" s="350" t="s">
        <v>224</v>
      </c>
      <c r="AC14" s="317"/>
      <c r="AD14" s="317"/>
      <c r="AE14" s="317"/>
      <c r="AF14" s="317"/>
      <c r="AG14" s="317"/>
      <c r="AH14" s="317"/>
      <c r="AI14" s="349">
        <v>11.4</v>
      </c>
      <c r="AJ14" s="351" t="s">
        <v>244</v>
      </c>
      <c r="AK14" s="317"/>
      <c r="AL14" s="317"/>
      <c r="AM14" s="317"/>
      <c r="AN14" s="317"/>
      <c r="AO14" s="317"/>
      <c r="AP14" s="317"/>
      <c r="AQ14" s="317"/>
      <c r="AR14" s="317"/>
      <c r="AS14" s="317"/>
      <c r="AT14" s="317"/>
      <c r="AU14" s="317"/>
      <c r="AV14" s="317"/>
      <c r="AW14" s="317"/>
      <c r="AX14" s="317"/>
      <c r="AY14" s="317"/>
      <c r="AZ14" s="317"/>
      <c r="BA14" s="317"/>
    </row>
    <row r="15" spans="1:53" ht="15.75" thickBot="1" x14ac:dyDescent="0.3">
      <c r="A15" s="349" t="s">
        <v>160</v>
      </c>
      <c r="B15" s="381" t="str">
        <f>K$2</f>
        <v/>
      </c>
      <c r="C15" s="350"/>
      <c r="D15" s="364" t="s">
        <v>246</v>
      </c>
      <c r="E15" s="365"/>
      <c r="F15" s="338" t="s">
        <v>178</v>
      </c>
      <c r="G15" s="346">
        <v>112.5</v>
      </c>
      <c r="H15" s="347">
        <v>63</v>
      </c>
      <c r="I15" s="806">
        <v>70</v>
      </c>
      <c r="J15" s="349" t="s">
        <v>226</v>
      </c>
      <c r="K15" s="350" t="s">
        <v>191</v>
      </c>
      <c r="L15" s="385">
        <v>69</v>
      </c>
      <c r="M15" s="376">
        <v>12.7</v>
      </c>
      <c r="N15" s="382">
        <v>120</v>
      </c>
      <c r="O15" s="383">
        <v>127</v>
      </c>
      <c r="P15" s="383">
        <v>127</v>
      </c>
      <c r="Q15" s="383">
        <v>120</v>
      </c>
      <c r="R15" s="383">
        <v>220</v>
      </c>
      <c r="S15" s="383">
        <v>230</v>
      </c>
      <c r="T15" s="383">
        <v>115</v>
      </c>
      <c r="U15" s="383">
        <v>115</v>
      </c>
      <c r="V15" s="384">
        <v>115</v>
      </c>
      <c r="W15" s="383">
        <v>127</v>
      </c>
      <c r="X15" s="385">
        <v>230</v>
      </c>
      <c r="Y15" s="369">
        <v>440</v>
      </c>
      <c r="Z15" s="357" t="s">
        <v>247</v>
      </c>
      <c r="AA15" s="357" t="s">
        <v>234</v>
      </c>
      <c r="AB15" s="350" t="s">
        <v>185</v>
      </c>
      <c r="AC15" s="317"/>
      <c r="AD15" s="317"/>
      <c r="AE15" s="317"/>
      <c r="AF15" s="317"/>
      <c r="AG15" s="317"/>
      <c r="AH15" s="317"/>
      <c r="AI15" s="373">
        <v>12.7</v>
      </c>
      <c r="AJ15" s="351">
        <v>69</v>
      </c>
      <c r="AK15" s="317"/>
      <c r="AL15" s="317"/>
      <c r="AM15" s="317"/>
      <c r="AN15" s="317"/>
      <c r="AO15" s="317"/>
      <c r="AP15" s="317"/>
      <c r="AQ15" s="317"/>
      <c r="AR15" s="317"/>
      <c r="AS15" s="317"/>
      <c r="AT15" s="317"/>
      <c r="AU15" s="317"/>
      <c r="AV15" s="317"/>
      <c r="AW15" s="317"/>
      <c r="AX15" s="317"/>
      <c r="AY15" s="317"/>
      <c r="AZ15" s="317"/>
      <c r="BA15" s="317"/>
    </row>
    <row r="16" spans="1:53" ht="15.75" thickBot="1" x14ac:dyDescent="0.3">
      <c r="A16" s="349" t="s">
        <v>248</v>
      </c>
      <c r="B16" s="386" t="str">
        <f>$R$2</f>
        <v/>
      </c>
      <c r="C16" s="350"/>
      <c r="D16" s="367"/>
      <c r="E16" s="387"/>
      <c r="F16" s="388" t="s">
        <v>197</v>
      </c>
      <c r="G16" s="346">
        <v>150</v>
      </c>
      <c r="H16" s="347">
        <v>70</v>
      </c>
      <c r="I16" s="806">
        <v>95</v>
      </c>
      <c r="J16" s="374" t="s">
        <v>3701</v>
      </c>
      <c r="K16" s="375" t="s">
        <v>190</v>
      </c>
      <c r="L16" s="409">
        <v>138</v>
      </c>
      <c r="M16" s="380">
        <v>13.8</v>
      </c>
      <c r="N16" s="382">
        <v>127</v>
      </c>
      <c r="O16" s="383">
        <v>220</v>
      </c>
      <c r="P16" s="383">
        <v>220</v>
      </c>
      <c r="Q16" s="383">
        <v>127</v>
      </c>
      <c r="R16" s="384">
        <v>380</v>
      </c>
      <c r="S16" s="383">
        <v>220</v>
      </c>
      <c r="T16" s="383">
        <v>127</v>
      </c>
      <c r="U16" s="383">
        <v>127</v>
      </c>
      <c r="V16" s="384">
        <v>220</v>
      </c>
      <c r="W16" s="384">
        <v>220</v>
      </c>
      <c r="X16" s="390">
        <v>220</v>
      </c>
      <c r="Y16" s="369">
        <v>254</v>
      </c>
      <c r="Z16" s="357" t="s">
        <v>249</v>
      </c>
      <c r="AA16" s="357" t="s">
        <v>234</v>
      </c>
      <c r="AB16" s="350" t="s">
        <v>250</v>
      </c>
      <c r="AC16" s="317"/>
      <c r="AD16" s="317"/>
      <c r="AE16" s="317"/>
      <c r="AF16" s="317"/>
      <c r="AG16" s="317"/>
      <c r="AH16" s="317"/>
      <c r="AI16" s="349">
        <v>13.8</v>
      </c>
      <c r="AJ16" s="389">
        <v>138</v>
      </c>
      <c r="AK16" s="317"/>
      <c r="AL16" s="317"/>
      <c r="AM16" s="317"/>
      <c r="AN16" s="317"/>
      <c r="AO16" s="317"/>
      <c r="AP16" s="317"/>
      <c r="AQ16" s="317"/>
      <c r="AR16" s="317"/>
      <c r="AS16" s="317"/>
      <c r="AT16" s="317"/>
      <c r="AU16" s="317"/>
      <c r="AV16" s="317"/>
      <c r="AW16" s="317"/>
      <c r="AX16" s="317"/>
      <c r="AY16" s="317"/>
      <c r="AZ16" s="317"/>
      <c r="BA16" s="317"/>
    </row>
    <row r="17" spans="1:53" ht="15.75" thickBot="1" x14ac:dyDescent="0.3">
      <c r="A17" s="349" t="s">
        <v>251</v>
      </c>
      <c r="B17" s="391" t="str">
        <f>$T$2</f>
        <v/>
      </c>
      <c r="C17" s="350"/>
      <c r="D17" s="371"/>
      <c r="E17" s="392"/>
      <c r="F17" s="380" t="s">
        <v>206</v>
      </c>
      <c r="G17" s="346">
        <v>225</v>
      </c>
      <c r="H17" s="347">
        <v>80</v>
      </c>
      <c r="I17" s="348">
        <v>120</v>
      </c>
      <c r="J17" s="317"/>
      <c r="K17" s="317"/>
      <c r="L17" s="317"/>
      <c r="M17" s="376">
        <v>19.899999999999999</v>
      </c>
      <c r="N17" s="382">
        <v>220</v>
      </c>
      <c r="O17" s="383">
        <v>254</v>
      </c>
      <c r="P17" s="383">
        <v>254</v>
      </c>
      <c r="Q17" s="383">
        <v>220</v>
      </c>
      <c r="R17" s="384">
        <v>440</v>
      </c>
      <c r="S17" s="384">
        <v>380</v>
      </c>
      <c r="T17" s="384">
        <v>220</v>
      </c>
      <c r="U17" s="384">
        <v>220</v>
      </c>
      <c r="V17" s="383">
        <v>230</v>
      </c>
      <c r="W17" s="383">
        <v>254</v>
      </c>
      <c r="X17" s="385">
        <v>380</v>
      </c>
      <c r="Y17" s="369"/>
      <c r="Z17" s="357"/>
      <c r="AA17" s="357"/>
      <c r="AB17" s="350"/>
      <c r="AC17" s="317"/>
      <c r="AD17" s="317"/>
      <c r="AE17" s="317"/>
      <c r="AF17" s="317"/>
      <c r="AG17" s="317"/>
      <c r="AH17" s="317"/>
      <c r="AI17" s="376">
        <v>19.899999999999999</v>
      </c>
      <c r="AJ17" s="317"/>
      <c r="AK17" s="317"/>
      <c r="AL17" s="317"/>
      <c r="AM17" s="317"/>
      <c r="AN17" s="317"/>
      <c r="AO17" s="317"/>
      <c r="AP17" s="317"/>
      <c r="AQ17" s="317"/>
      <c r="AR17" s="317"/>
      <c r="AS17" s="317"/>
      <c r="AT17" s="317"/>
      <c r="AU17" s="317"/>
      <c r="AV17" s="317"/>
      <c r="AW17" s="317"/>
      <c r="AX17" s="317"/>
      <c r="AY17" s="317"/>
      <c r="AZ17" s="317"/>
      <c r="BA17" s="317"/>
    </row>
    <row r="18" spans="1:53" ht="15.75" x14ac:dyDescent="0.25">
      <c r="A18" s="349" t="s">
        <v>252</v>
      </c>
      <c r="B18" s="393" t="str">
        <f>$U$2</f>
        <v/>
      </c>
      <c r="C18" s="350"/>
      <c r="D18" s="371"/>
      <c r="E18" s="392"/>
      <c r="F18" s="380" t="s">
        <v>214</v>
      </c>
      <c r="G18" s="346">
        <v>300</v>
      </c>
      <c r="H18" s="347">
        <v>100</v>
      </c>
      <c r="I18" s="348">
        <v>150</v>
      </c>
      <c r="J18" s="317"/>
      <c r="K18" s="394" t="s">
        <v>253</v>
      </c>
      <c r="L18" s="317"/>
      <c r="M18" s="380">
        <v>22</v>
      </c>
      <c r="N18" s="382">
        <v>240</v>
      </c>
      <c r="O18" s="383">
        <v>380</v>
      </c>
      <c r="P18" s="383" t="s">
        <v>254</v>
      </c>
      <c r="Q18" s="383">
        <v>240</v>
      </c>
      <c r="R18" s="383" t="s">
        <v>254</v>
      </c>
      <c r="S18" s="383" t="s">
        <v>254</v>
      </c>
      <c r="T18" s="384">
        <v>230</v>
      </c>
      <c r="U18" s="384">
        <v>230</v>
      </c>
      <c r="V18" s="384">
        <v>380</v>
      </c>
      <c r="W18" s="383" t="s">
        <v>255</v>
      </c>
      <c r="X18" s="385" t="s">
        <v>254</v>
      </c>
      <c r="Y18" s="369" t="s">
        <v>232</v>
      </c>
      <c r="Z18" s="357" t="s">
        <v>256</v>
      </c>
      <c r="AA18" s="357" t="s">
        <v>257</v>
      </c>
      <c r="AB18" s="350" t="s">
        <v>218</v>
      </c>
      <c r="AC18" s="317"/>
      <c r="AD18" s="317"/>
      <c r="AE18" s="317"/>
      <c r="AF18" s="317"/>
      <c r="AG18" s="317"/>
      <c r="AH18" s="317"/>
      <c r="AI18" s="380">
        <v>22</v>
      </c>
      <c r="AJ18" s="317"/>
      <c r="AK18" s="317"/>
      <c r="AL18" s="317"/>
      <c r="AM18" s="317"/>
      <c r="AN18" s="317"/>
      <c r="AO18" s="317"/>
      <c r="AP18" s="317"/>
      <c r="AQ18" s="317"/>
      <c r="AR18" s="317"/>
      <c r="AS18" s="317"/>
      <c r="AT18" s="317"/>
      <c r="AU18" s="317"/>
      <c r="AV18" s="317"/>
      <c r="AW18" s="317"/>
      <c r="AX18" s="317"/>
      <c r="AY18" s="317"/>
      <c r="AZ18" s="317"/>
      <c r="BA18" s="317"/>
    </row>
    <row r="19" spans="1:53" ht="15.75" thickBot="1" x14ac:dyDescent="0.3">
      <c r="A19" s="349" t="s">
        <v>258</v>
      </c>
      <c r="B19" s="393" t="str">
        <f>$V$2</f>
        <v/>
      </c>
      <c r="C19" s="350"/>
      <c r="D19" s="371"/>
      <c r="E19" s="392"/>
      <c r="F19" s="380" t="s">
        <v>219</v>
      </c>
      <c r="G19" s="346">
        <v>500</v>
      </c>
      <c r="H19" s="347">
        <v>125</v>
      </c>
      <c r="I19" s="348">
        <v>185</v>
      </c>
      <c r="J19" s="317"/>
      <c r="K19" s="395" t="e">
        <f>IF(OR(J2="Campina Grande",J2="Lagoa Seca",J2="Queimadas",J2="Fagundes",J2="Massaranduba",J2="Boa Vista"),"EPB",VLOOKUP(L2,J5:K16,2,0))</f>
        <v>#N/A</v>
      </c>
      <c r="L19" s="317"/>
      <c r="M19" s="380">
        <v>34.5</v>
      </c>
      <c r="N19" s="396" t="s">
        <v>259</v>
      </c>
      <c r="O19" s="384" t="s">
        <v>259</v>
      </c>
      <c r="P19" s="383" t="s">
        <v>260</v>
      </c>
      <c r="Q19" s="383" t="s">
        <v>254</v>
      </c>
      <c r="R19" s="384" t="s">
        <v>259</v>
      </c>
      <c r="S19" s="384" t="s">
        <v>259</v>
      </c>
      <c r="T19" s="383">
        <v>380</v>
      </c>
      <c r="U19" s="383" t="s">
        <v>255</v>
      </c>
      <c r="V19" s="384" t="s">
        <v>255</v>
      </c>
      <c r="W19" s="384" t="s">
        <v>254</v>
      </c>
      <c r="X19" s="385" t="s">
        <v>259</v>
      </c>
      <c r="Y19" s="369">
        <v>230</v>
      </c>
      <c r="Z19" s="357" t="s">
        <v>261</v>
      </c>
      <c r="AA19" s="357" t="s">
        <v>257</v>
      </c>
      <c r="AB19" s="350" t="s">
        <v>204</v>
      </c>
      <c r="AC19" s="317"/>
      <c r="AD19" s="317"/>
      <c r="AE19" s="317"/>
      <c r="AF19" s="317"/>
      <c r="AG19" s="317"/>
      <c r="AH19" s="317"/>
      <c r="AI19" s="380">
        <v>34.5</v>
      </c>
      <c r="AJ19" s="317"/>
      <c r="AK19" s="317"/>
      <c r="AL19" s="317"/>
      <c r="AM19" s="317"/>
      <c r="AN19" s="317"/>
      <c r="AO19" s="317"/>
      <c r="AP19" s="317"/>
      <c r="AQ19" s="317"/>
      <c r="AR19" s="317"/>
      <c r="AS19" s="317"/>
      <c r="AT19" s="317"/>
      <c r="AU19" s="317"/>
      <c r="AV19" s="317"/>
      <c r="AW19" s="317"/>
      <c r="AX19" s="317"/>
      <c r="AY19" s="317"/>
      <c r="AZ19" s="317"/>
      <c r="BA19" s="317"/>
    </row>
    <row r="20" spans="1:53" ht="15.75" thickBot="1" x14ac:dyDescent="0.3">
      <c r="A20" s="349" t="s">
        <v>170</v>
      </c>
      <c r="B20" s="393" t="str">
        <f>$W$2</f>
        <v/>
      </c>
      <c r="C20" s="350"/>
      <c r="D20" s="371"/>
      <c r="E20" s="392"/>
      <c r="F20" s="380" t="s">
        <v>226</v>
      </c>
      <c r="G20" s="346">
        <v>750</v>
      </c>
      <c r="H20" s="347">
        <v>150</v>
      </c>
      <c r="I20" s="348">
        <v>240</v>
      </c>
      <c r="J20" s="317"/>
      <c r="K20" s="317"/>
      <c r="L20" s="317"/>
      <c r="M20" s="380">
        <v>69</v>
      </c>
      <c r="N20" s="396" t="s">
        <v>262</v>
      </c>
      <c r="O20" s="384" t="s">
        <v>262</v>
      </c>
      <c r="P20" s="384" t="s">
        <v>259</v>
      </c>
      <c r="Q20" s="384" t="s">
        <v>259</v>
      </c>
      <c r="R20" s="384" t="s">
        <v>262</v>
      </c>
      <c r="S20" s="360"/>
      <c r="T20" s="383" t="s">
        <v>254</v>
      </c>
      <c r="U20" s="383" t="s">
        <v>263</v>
      </c>
      <c r="V20" s="383" t="s">
        <v>263</v>
      </c>
      <c r="W20" s="383" t="s">
        <v>263</v>
      </c>
      <c r="X20" s="350"/>
      <c r="Y20" s="379">
        <v>380</v>
      </c>
      <c r="Z20" s="397" t="s">
        <v>264</v>
      </c>
      <c r="AA20" s="397" t="s">
        <v>257</v>
      </c>
      <c r="AB20" s="375" t="s">
        <v>224</v>
      </c>
      <c r="AC20" s="317"/>
      <c r="AD20" s="317"/>
      <c r="AE20" s="317"/>
      <c r="AF20" s="317"/>
      <c r="AG20" s="317"/>
      <c r="AH20" s="317"/>
      <c r="AI20" s="380">
        <v>69</v>
      </c>
      <c r="AJ20" s="317"/>
      <c r="AK20" s="317"/>
      <c r="AL20" s="317"/>
      <c r="AM20" s="317"/>
      <c r="AN20" s="317"/>
      <c r="AO20" s="317"/>
      <c r="AP20" s="317"/>
      <c r="AQ20" s="317"/>
      <c r="AR20" s="317"/>
      <c r="AS20" s="317"/>
      <c r="AT20" s="317"/>
      <c r="AU20" s="317"/>
      <c r="AV20" s="317"/>
      <c r="AW20" s="317"/>
      <c r="AX20" s="317"/>
      <c r="AY20" s="317"/>
      <c r="AZ20" s="317"/>
      <c r="BA20" s="317"/>
    </row>
    <row r="21" spans="1:53" ht="15.75" thickBot="1" x14ac:dyDescent="0.3">
      <c r="A21" s="349" t="s">
        <v>171</v>
      </c>
      <c r="B21" s="393" t="str">
        <f>$X$2</f>
        <v/>
      </c>
      <c r="C21" s="350"/>
      <c r="D21" s="371"/>
      <c r="E21" s="392"/>
      <c r="F21" s="380" t="s">
        <v>228</v>
      </c>
      <c r="G21" s="398">
        <v>1000</v>
      </c>
      <c r="H21" s="347">
        <v>160</v>
      </c>
      <c r="I21" s="348">
        <v>300</v>
      </c>
      <c r="J21" s="317"/>
      <c r="K21" s="317"/>
      <c r="L21" s="317"/>
      <c r="M21" s="399">
        <v>138</v>
      </c>
      <c r="N21" s="396" t="s">
        <v>265</v>
      </c>
      <c r="O21" s="384" t="s">
        <v>265</v>
      </c>
      <c r="P21" s="384" t="s">
        <v>262</v>
      </c>
      <c r="Q21" s="384" t="s">
        <v>262</v>
      </c>
      <c r="R21" s="384" t="s">
        <v>265</v>
      </c>
      <c r="S21" s="383"/>
      <c r="T21" s="384" t="s">
        <v>259</v>
      </c>
      <c r="U21" s="383" t="s">
        <v>260</v>
      </c>
      <c r="V21" s="360"/>
      <c r="W21" s="383" t="s">
        <v>259</v>
      </c>
      <c r="X21" s="350"/>
      <c r="Y21" s="317"/>
      <c r="Z21" s="317"/>
      <c r="AA21" s="317"/>
      <c r="AB21" s="317"/>
      <c r="AC21" s="317"/>
      <c r="AD21" s="317"/>
      <c r="AE21" s="317"/>
      <c r="AF21" s="317"/>
      <c r="AG21" s="317"/>
      <c r="AH21" s="317"/>
      <c r="AI21" s="399">
        <v>138</v>
      </c>
      <c r="AJ21" s="317"/>
      <c r="AK21" s="317"/>
      <c r="AL21" s="317"/>
      <c r="AM21" s="317"/>
      <c r="AN21" s="317"/>
      <c r="AO21" s="317"/>
      <c r="AP21" s="317"/>
      <c r="AQ21" s="317"/>
      <c r="AR21" s="317"/>
      <c r="AS21" s="317"/>
      <c r="AT21" s="317"/>
      <c r="AU21" s="317"/>
      <c r="AV21" s="317"/>
      <c r="AW21" s="317"/>
      <c r="AX21" s="317"/>
      <c r="AY21" s="317"/>
      <c r="AZ21" s="317"/>
      <c r="BA21" s="317"/>
    </row>
    <row r="22" spans="1:53" ht="15.75" thickBot="1" x14ac:dyDescent="0.3">
      <c r="A22" s="349" t="s">
        <v>172</v>
      </c>
      <c r="B22" s="393" t="str">
        <f>$Y$2</f>
        <v/>
      </c>
      <c r="C22" s="350"/>
      <c r="D22" s="400"/>
      <c r="E22" s="401"/>
      <c r="F22" s="380" t="s">
        <v>230</v>
      </c>
      <c r="G22" s="398">
        <v>1250</v>
      </c>
      <c r="H22" s="347">
        <v>175</v>
      </c>
      <c r="I22" s="348">
        <v>400</v>
      </c>
      <c r="J22" s="317"/>
      <c r="K22" s="402" t="s">
        <v>266</v>
      </c>
      <c r="L22" s="317"/>
      <c r="M22" s="317"/>
      <c r="N22" s="382" t="s">
        <v>254</v>
      </c>
      <c r="O22" s="383" t="s">
        <v>254</v>
      </c>
      <c r="P22" s="384" t="s">
        <v>267</v>
      </c>
      <c r="Q22" s="384" t="s">
        <v>265</v>
      </c>
      <c r="R22" s="383"/>
      <c r="S22" s="383"/>
      <c r="T22" s="360"/>
      <c r="U22" s="383" t="s">
        <v>267</v>
      </c>
      <c r="V22" s="383"/>
      <c r="W22" s="383" t="s">
        <v>262</v>
      </c>
      <c r="X22" s="385"/>
      <c r="Y22" s="317"/>
      <c r="Z22" s="317"/>
      <c r="AA22" s="317"/>
      <c r="AB22" s="317"/>
      <c r="AC22" s="317"/>
      <c r="AD22" s="317"/>
      <c r="AE22" s="317"/>
      <c r="AF22" s="317"/>
      <c r="AG22" s="317"/>
      <c r="AH22" s="317"/>
      <c r="AI22" s="317"/>
      <c r="AJ22" s="317"/>
      <c r="AK22" s="317"/>
      <c r="AL22" s="317"/>
      <c r="AM22" s="317"/>
      <c r="AN22" s="317"/>
      <c r="AO22" s="317"/>
      <c r="AP22" s="317"/>
      <c r="AQ22" s="317"/>
      <c r="AR22" s="317"/>
      <c r="AS22" s="317"/>
      <c r="AT22" s="317"/>
      <c r="AU22" s="317"/>
      <c r="AV22" s="317"/>
      <c r="AW22" s="317"/>
      <c r="AX22" s="317"/>
      <c r="AY22" s="317"/>
      <c r="AZ22" s="317"/>
      <c r="BA22" s="317"/>
    </row>
    <row r="23" spans="1:53" ht="15.75" customHeight="1" thickBot="1" x14ac:dyDescent="0.3">
      <c r="A23" s="349" t="s">
        <v>153</v>
      </c>
      <c r="B23" s="360" t="str">
        <f>F2</f>
        <v/>
      </c>
      <c r="C23" s="350"/>
      <c r="D23" s="317"/>
      <c r="E23" s="317"/>
      <c r="F23" s="380" t="s">
        <v>237</v>
      </c>
      <c r="G23" s="398">
        <v>1500</v>
      </c>
      <c r="H23" s="347">
        <v>180</v>
      </c>
      <c r="I23" s="348">
        <v>500</v>
      </c>
      <c r="J23" s="403" t="s">
        <v>268</v>
      </c>
      <c r="K23" s="404"/>
      <c r="L23" s="405"/>
      <c r="M23" s="317"/>
      <c r="N23" s="406"/>
      <c r="O23" s="407"/>
      <c r="P23" s="408" t="s">
        <v>265</v>
      </c>
      <c r="Q23" s="407"/>
      <c r="R23" s="407"/>
      <c r="S23" s="407"/>
      <c r="T23" s="407"/>
      <c r="U23" s="407"/>
      <c r="V23" s="407"/>
      <c r="W23" s="407" t="s">
        <v>265</v>
      </c>
      <c r="X23" s="409"/>
      <c r="Y23" s="317"/>
      <c r="Z23" s="317"/>
      <c r="AA23" s="317"/>
      <c r="AB23" s="317"/>
      <c r="AC23" s="317"/>
      <c r="AD23" s="317"/>
      <c r="AE23" s="317"/>
      <c r="AF23" s="317"/>
      <c r="AG23" s="317"/>
      <c r="AH23" s="317"/>
      <c r="AI23" s="317"/>
      <c r="AJ23" s="317"/>
      <c r="AK23" s="317"/>
      <c r="AL23" s="317"/>
      <c r="AM23" s="317"/>
      <c r="AN23" s="317"/>
      <c r="AO23" s="317"/>
      <c r="AP23" s="317"/>
      <c r="AQ23" s="317"/>
      <c r="AR23" s="317"/>
      <c r="AS23" s="317"/>
      <c r="AT23" s="317"/>
      <c r="AU23" s="317"/>
      <c r="AV23" s="317"/>
      <c r="AW23" s="317"/>
      <c r="AX23" s="317"/>
      <c r="AY23" s="317"/>
      <c r="AZ23" s="317"/>
      <c r="BA23" s="317"/>
    </row>
    <row r="24" spans="1:53" ht="15.75" thickBot="1" x14ac:dyDescent="0.3">
      <c r="A24" s="349"/>
      <c r="B24" s="393"/>
      <c r="C24" s="350"/>
      <c r="D24" s="317"/>
      <c r="E24" s="317"/>
      <c r="F24" s="376" t="s">
        <v>3701</v>
      </c>
      <c r="G24" s="398">
        <v>2000</v>
      </c>
      <c r="H24" s="347">
        <v>200</v>
      </c>
      <c r="I24" s="348"/>
      <c r="J24" s="410"/>
      <c r="K24" s="411"/>
      <c r="L24" s="412"/>
      <c r="M24" s="317"/>
      <c r="N24" s="317"/>
      <c r="O24" s="317"/>
      <c r="P24" s="317"/>
      <c r="Q24" s="317"/>
      <c r="R24" s="317"/>
      <c r="S24" s="317"/>
      <c r="T24" s="317"/>
      <c r="U24" s="317"/>
      <c r="V24" s="317"/>
      <c r="W24" s="317"/>
      <c r="X24" s="317"/>
      <c r="Y24" s="317"/>
      <c r="Z24" s="317"/>
      <c r="AA24" s="317"/>
      <c r="AB24" s="317"/>
      <c r="AC24" s="317"/>
      <c r="AD24" s="317"/>
      <c r="AE24" s="317"/>
      <c r="AF24" s="317"/>
      <c r="AG24" s="317"/>
      <c r="AH24" s="317"/>
      <c r="AI24" s="317"/>
      <c r="AJ24" s="317"/>
      <c r="AK24" s="317"/>
      <c r="AL24" s="317"/>
      <c r="AM24" s="317"/>
      <c r="AN24" s="317"/>
      <c r="AO24" s="317"/>
      <c r="AP24" s="317"/>
      <c r="AQ24" s="317"/>
      <c r="AR24" s="317"/>
      <c r="AS24" s="317"/>
      <c r="AT24" s="317"/>
      <c r="AU24" s="317"/>
      <c r="AV24" s="317"/>
      <c r="AW24" s="317"/>
      <c r="AX24" s="317"/>
      <c r="AY24" s="317"/>
      <c r="AZ24" s="317"/>
      <c r="BA24" s="317"/>
    </row>
    <row r="25" spans="1:53" ht="15.75" thickBot="1" x14ac:dyDescent="0.3">
      <c r="A25" s="413" t="s">
        <v>269</v>
      </c>
      <c r="B25" s="414">
        <f>COUNTBLANK(B8:B23)</f>
        <v>16</v>
      </c>
      <c r="C25" s="375"/>
      <c r="D25" s="317"/>
      <c r="E25" s="317"/>
      <c r="F25" s="380" t="s">
        <v>240</v>
      </c>
      <c r="G25" s="398">
        <v>2500</v>
      </c>
      <c r="H25" s="347">
        <v>225</v>
      </c>
      <c r="I25" s="348"/>
      <c r="J25" s="317"/>
      <c r="K25" s="317"/>
      <c r="L25" s="317"/>
      <c r="M25" s="317"/>
      <c r="N25" s="317"/>
      <c r="O25" s="317"/>
      <c r="P25" s="317"/>
      <c r="Q25" s="317"/>
      <c r="R25" s="317"/>
      <c r="S25" s="317"/>
      <c r="T25" s="317"/>
      <c r="U25" s="317"/>
      <c r="V25" s="317"/>
      <c r="W25" s="317"/>
      <c r="X25" s="317"/>
      <c r="Y25" s="317"/>
      <c r="Z25" s="317"/>
      <c r="AA25" s="317"/>
      <c r="AB25" s="317"/>
      <c r="AC25" s="317"/>
      <c r="AD25" s="317"/>
      <c r="AE25" s="317"/>
      <c r="AF25" s="317"/>
      <c r="AG25" s="317"/>
      <c r="AH25" s="317"/>
      <c r="AI25" s="317"/>
      <c r="AJ25" s="317"/>
      <c r="AK25" s="317"/>
      <c r="AL25" s="317"/>
      <c r="AM25" s="317"/>
      <c r="AN25" s="317"/>
      <c r="AO25" s="317"/>
      <c r="AP25" s="317"/>
      <c r="AQ25" s="317"/>
      <c r="AR25" s="317"/>
      <c r="AS25" s="317"/>
      <c r="AT25" s="317"/>
      <c r="AU25" s="317"/>
      <c r="AV25" s="317"/>
      <c r="AW25" s="317"/>
      <c r="AX25" s="317"/>
      <c r="AY25" s="317"/>
      <c r="AZ25" s="317"/>
      <c r="BA25" s="317"/>
    </row>
    <row r="26" spans="1:53" ht="15" customHeight="1" thickBot="1" x14ac:dyDescent="0.3">
      <c r="A26" s="317"/>
      <c r="B26" s="317"/>
      <c r="C26" s="317"/>
      <c r="D26" s="317"/>
      <c r="E26" s="317"/>
      <c r="F26" s="399" t="s">
        <v>243</v>
      </c>
      <c r="G26" s="398">
        <v>2800</v>
      </c>
      <c r="H26" s="347">
        <v>250</v>
      </c>
      <c r="I26" s="348"/>
      <c r="J26" s="317"/>
      <c r="K26" s="317"/>
      <c r="L26" s="317"/>
      <c r="M26" s="317"/>
      <c r="N26" s="317"/>
      <c r="O26" s="338" t="s">
        <v>170</v>
      </c>
      <c r="P26" s="315" t="s">
        <v>271</v>
      </c>
      <c r="Q26" s="415" t="s">
        <v>272</v>
      </c>
      <c r="R26" s="343" t="s">
        <v>273</v>
      </c>
      <c r="S26" s="337" t="s">
        <v>274</v>
      </c>
      <c r="T26" s="317"/>
      <c r="U26" s="317"/>
      <c r="V26" s="317"/>
      <c r="W26" s="317"/>
      <c r="X26" s="317"/>
      <c r="Y26" s="317"/>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7"/>
      <c r="AX26" s="317"/>
      <c r="AY26" s="317"/>
      <c r="AZ26" s="317"/>
      <c r="BA26" s="317"/>
    </row>
    <row r="27" spans="1:53" ht="21.75" thickBot="1" x14ac:dyDescent="0.4">
      <c r="A27" s="416" t="s">
        <v>275</v>
      </c>
      <c r="B27" s="317"/>
      <c r="C27" s="317"/>
      <c r="D27" s="317"/>
      <c r="E27" s="317"/>
      <c r="F27" s="417" t="s">
        <v>270</v>
      </c>
      <c r="G27" s="398">
        <v>3000</v>
      </c>
      <c r="H27" s="347">
        <v>300</v>
      </c>
      <c r="I27" s="348"/>
      <c r="J27" s="317"/>
      <c r="K27" s="317"/>
      <c r="L27" s="317"/>
      <c r="M27" s="317"/>
      <c r="N27" s="317"/>
      <c r="O27" s="374" t="str">
        <f>IF(W2="MONOFÁSICO",1,"")&amp;IF(W2="BIFÁSICO",2,"")&amp;IF(W2="TRIFÁSICO",3,"")&amp;IF(W2="MÉDIA TENSÃO","3","")&amp;IF(W2="ALTA TENSÃO","3","")</f>
        <v/>
      </c>
      <c r="P27" s="321" t="str">
        <f>IF(V2="115/230",115,"")&amp;IF(V2="120/240",120,"")&amp;IF(V2="127/220",127,"")&amp;IF(V2="127/254",127,"")&amp;IF(V2="220/380",220,"")&amp;IF(V2="230",230,"")&amp;IF(V2="220/440",220,"")&amp;IF(V2="6,58kV","MÉDIA","")&amp;IF(V2="7,96kV","MÉDIA","")&amp;IF(V2="11,4kV","MÉDIA","")&amp;IF(V2="12,7kV","MÉDIA","")&amp;IF(V2="13,8kV","MÉDIA","")&amp;IF(V2="19,9kV","MÉDIA","")&amp;IF(V2="22,0kV","MÉDIA","")&amp;IF(V2="34,5kV","MÉDIA","")&amp;IF(V2="69kV","ALTA","")&amp;IF(V2="138kV","ALTA","")</f>
        <v/>
      </c>
      <c r="Q27" s="418" t="e">
        <f>P27*O27</f>
        <v>#VALUE!</v>
      </c>
      <c r="R27" s="375" t="str">
        <f>IF(LEN(T2)&gt;11,"CNPJ","CPF")</f>
        <v>CPF</v>
      </c>
      <c r="S27" s="399" t="str">
        <f>IF(O27="1","MONOFÁSICO","")&amp;IF(O27="2","BIFÁSICO","")&amp;IF(O27="3","TRIFÁSICO","")</f>
        <v/>
      </c>
      <c r="T27" s="419" t="s">
        <v>116</v>
      </c>
      <c r="U27" s="420" t="s">
        <v>3180</v>
      </c>
      <c r="V27" s="421" t="s">
        <v>3182</v>
      </c>
      <c r="W27" s="317"/>
      <c r="X27" s="317"/>
      <c r="Y27" s="317"/>
      <c r="Z27" s="317"/>
      <c r="AA27" s="317"/>
      <c r="AB27" s="317"/>
      <c r="AC27" s="422"/>
      <c r="AD27" s="317"/>
      <c r="AE27" s="317"/>
      <c r="AF27" s="317"/>
      <c r="AG27" s="317"/>
      <c r="AH27" s="317"/>
      <c r="AI27" s="317"/>
      <c r="AJ27" s="317"/>
      <c r="AK27" s="317"/>
      <c r="AL27" s="317"/>
      <c r="AM27" s="317"/>
      <c r="AN27" s="317"/>
      <c r="AO27" s="317"/>
      <c r="AP27" s="317"/>
      <c r="AQ27" s="317"/>
      <c r="AR27" s="317"/>
      <c r="AS27" s="317"/>
      <c r="AT27" s="317"/>
      <c r="AU27" s="317"/>
      <c r="AV27" s="317"/>
      <c r="AW27" s="317"/>
      <c r="AX27" s="317"/>
      <c r="AY27" s="317"/>
      <c r="AZ27" s="317"/>
      <c r="BA27" s="317"/>
    </row>
    <row r="28" spans="1:53" ht="21.75" thickBot="1" x14ac:dyDescent="0.4">
      <c r="A28" s="423" t="s">
        <v>275</v>
      </c>
      <c r="B28" s="317"/>
      <c r="C28" s="317"/>
      <c r="D28" s="317"/>
      <c r="E28" s="317"/>
      <c r="F28" s="380" t="s">
        <v>276</v>
      </c>
      <c r="G28" s="398">
        <v>3500</v>
      </c>
      <c r="H28" s="347">
        <v>315</v>
      </c>
      <c r="I28" s="348"/>
      <c r="J28" s="317"/>
      <c r="K28" s="317"/>
      <c r="L28" s="317"/>
      <c r="M28" s="317"/>
      <c r="N28" s="317"/>
      <c r="O28" s="317"/>
      <c r="P28" s="317"/>
      <c r="Q28" s="317"/>
      <c r="R28" s="317"/>
      <c r="S28" s="424"/>
      <c r="T28" s="425" t="s">
        <v>3179</v>
      </c>
      <c r="U28" s="426" t="str">
        <f>IF(B4=C1,75.1,IFERROR(VALUE(IF(AND(V2="127/220",W2="MONOFÁSICO"),"0",IF(AND(V2="127/220",W2="BIFÁSICO"),"8,8",IF(AND(V2="127/220",W2="TRIFÁSICO"),"17,7",IF(AND(V2="120/240",W2="MONOFÁSICO"),"0",IF(AND(V2="120/240",2="BIFÁSICO"),"7,5",IF(AND(V2="127/254",W2="BIFÁSICO"),"8,8",IF(AND(V2="127/254",W2="MONOFÁSICO"),"23",IF(AND(V2="127/254",W2="BIFÁSICO"),"23",IF(AND(V2="220/380",W2="MONOFÁSICO"),"0",IF(AND(V2="220/380",W2="BIFÁSICO"),"15,4",IF(AND(V2="220/380",W2="TRIFÁSICO"),"26,3",IF(AND(V2="230",W2="MONOFÁSICO"),"0",IF(AND(V2="115/230",W2="MONOFÁSICO"),"0",IF(AND(V2="115/230",W2="BIFÁSICO"),"8,05",IF(AND(V2="220/440",W2="BIFÁSICO"),"23",IF(AND(V2="115/230",W2="MONOFÁSICO"),"8,05",""))))))))))))))))),""))</f>
        <v/>
      </c>
      <c r="V28" s="427">
        <v>1</v>
      </c>
      <c r="W28" s="317"/>
      <c r="X28" s="317"/>
      <c r="Y28" s="428"/>
      <c r="Z28" s="317"/>
      <c r="AA28" s="317"/>
      <c r="AB28" s="317"/>
      <c r="AC28" s="317"/>
      <c r="AD28" s="317"/>
      <c r="AE28" s="317"/>
      <c r="AF28" s="317"/>
      <c r="AG28" s="317"/>
      <c r="AH28" s="317"/>
      <c r="AI28" s="317"/>
      <c r="AJ28" s="317"/>
      <c r="AK28" s="317"/>
      <c r="AL28" s="317"/>
      <c r="AM28" s="317"/>
      <c r="AN28" s="317"/>
      <c r="AO28" s="317"/>
      <c r="AP28" s="317"/>
      <c r="AQ28" s="360"/>
      <c r="AR28" s="360"/>
      <c r="AS28" s="317"/>
      <c r="AT28" s="317"/>
      <c r="AU28" s="317"/>
      <c r="AV28" s="317"/>
      <c r="AW28" s="317"/>
      <c r="AX28" s="317"/>
      <c r="AY28" s="317"/>
      <c r="AZ28" s="317"/>
      <c r="BA28" s="317"/>
    </row>
    <row r="29" spans="1:53" x14ac:dyDescent="0.25">
      <c r="A29" s="317"/>
      <c r="B29" s="317"/>
      <c r="C29" s="317"/>
      <c r="D29" s="317"/>
      <c r="E29" s="317"/>
      <c r="F29" s="380" t="s">
        <v>277</v>
      </c>
      <c r="G29" s="398">
        <v>4000</v>
      </c>
      <c r="H29" s="347">
        <v>350</v>
      </c>
      <c r="I29" s="348"/>
      <c r="J29" s="317"/>
      <c r="K29" s="317"/>
      <c r="L29" s="317"/>
      <c r="M29" s="317"/>
      <c r="N29" s="317"/>
      <c r="O29" s="317"/>
      <c r="P29" s="317"/>
      <c r="Q29" s="317"/>
      <c r="R29" s="317"/>
      <c r="S29" s="424"/>
      <c r="T29" s="425" t="s">
        <v>3178</v>
      </c>
      <c r="U29" s="426" t="str">
        <f>IFERROR(VALUE(IF(AND(V2="127/220",W2="MONOFÁSICO"),"8,8",IF(AND(V2="127/220",W2="BIFÁSICO"),"17,7",IF(AND(V2="127/220",W2="TRIFÁSICO"),"",IF(AND(V2="120/240",W2="MONOFÁSICO"),"7,5",IF(AND(V2="120/240",2="BIFÁSICO"),"37,5",IF(AND(V2="220/380",W2="MONOFÁSICO"),"15,4",IF(AND(V2="220/380",W2="BIFÁSICO"),"26,3",IF(AND(V2="220/380",W2="TRIFÁSICO"),"",IF(AND(V2="115/230",W2="MONOFÁSICO"),"8,05",IF(AND(V2="115/230",W2="BIFÁSICO"),"23",IF(AND(V2="230",W2="MONOFÁSICO"),"8,05",IF(AND(V2="127/254",W2="MONOFÁSICO"),"23",IF(AND(V2="127/254",W2="BIFÁSICO"),"23",IF(AND(V2="127/254",W2="BIFÁSICO"),"23",IF(AND(V2="220/440",W2="BIFÁSICO"),"23","")))))))))))))))),"")</f>
        <v/>
      </c>
      <c r="V29" s="317"/>
      <c r="W29" s="317"/>
      <c r="X29" s="317"/>
      <c r="Y29" s="317"/>
      <c r="Z29" s="317"/>
      <c r="AA29" s="317"/>
      <c r="AB29" s="317"/>
      <c r="AC29" s="422"/>
      <c r="AD29" s="317"/>
      <c r="AE29" s="317"/>
      <c r="AF29" s="317"/>
      <c r="AG29" s="317"/>
      <c r="AH29" s="317"/>
      <c r="AI29" s="317"/>
      <c r="AJ29" s="317"/>
      <c r="AK29" s="317"/>
      <c r="AL29" s="317"/>
      <c r="AM29" s="317"/>
      <c r="AN29" s="317"/>
      <c r="AO29" s="317"/>
      <c r="AP29" s="317"/>
      <c r="AQ29" s="360"/>
      <c r="AR29" s="360"/>
      <c r="AS29" s="317"/>
      <c r="AT29" s="317"/>
      <c r="AU29" s="317"/>
      <c r="AV29" s="317"/>
      <c r="AW29" s="317"/>
      <c r="AX29" s="317"/>
      <c r="AY29" s="317"/>
      <c r="AZ29" s="317"/>
      <c r="BA29" s="317"/>
    </row>
    <row r="30" spans="1:53" x14ac:dyDescent="0.25">
      <c r="A30" s="317"/>
      <c r="B30" s="317"/>
      <c r="C30" s="317"/>
      <c r="D30" s="317"/>
      <c r="E30" s="317"/>
      <c r="F30" s="380" t="s">
        <v>278</v>
      </c>
      <c r="G30" s="398">
        <v>4500</v>
      </c>
      <c r="H30" s="347">
        <v>400</v>
      </c>
      <c r="I30" s="348"/>
      <c r="J30" s="317"/>
      <c r="K30" s="317"/>
      <c r="L30" s="317"/>
      <c r="M30" s="317"/>
      <c r="N30" s="317"/>
      <c r="O30" s="317"/>
      <c r="P30" s="317"/>
      <c r="Q30" s="317"/>
      <c r="R30" s="317"/>
      <c r="S30" s="424"/>
      <c r="T30" s="425" t="s">
        <v>3177</v>
      </c>
      <c r="U30" s="426" t="str">
        <f>IF(W2="MONOFÁSICO","BIFÁSICO",IF(W2="BIFÁSICO","TRIFÁSICO",IF(W2="TRIFÁSICO","MÉDIA TENSÃO",IF(W2="MÉDIA TENSÃO","ALTA TENSÃO",""))))</f>
        <v/>
      </c>
      <c r="V30" s="317"/>
      <c r="W30" s="317"/>
      <c r="X30" s="317"/>
      <c r="Y30" s="317"/>
      <c r="Z30" s="317"/>
      <c r="AA30" s="317"/>
      <c r="AB30" s="317"/>
      <c r="AC30" s="422"/>
      <c r="AD30" s="317"/>
      <c r="AE30" s="317"/>
      <c r="AF30" s="317"/>
      <c r="AG30" s="317"/>
      <c r="AH30" s="317"/>
      <c r="AI30" s="317"/>
      <c r="AJ30" s="317"/>
      <c r="AK30" s="317"/>
      <c r="AL30" s="317"/>
      <c r="AM30" s="317"/>
      <c r="AN30" s="317"/>
      <c r="AO30" s="317"/>
      <c r="AP30" s="317"/>
      <c r="AQ30" s="360"/>
      <c r="AR30" s="360"/>
      <c r="AS30" s="317"/>
      <c r="AT30" s="317"/>
      <c r="AU30" s="317"/>
      <c r="AV30" s="317"/>
      <c r="AW30" s="317"/>
      <c r="AX30" s="317"/>
      <c r="AY30" s="317"/>
      <c r="AZ30" s="317"/>
      <c r="BA30" s="317"/>
    </row>
    <row r="31" spans="1:53" ht="15.75" customHeight="1" thickBot="1" x14ac:dyDescent="0.3">
      <c r="A31" s="429"/>
      <c r="B31" s="429"/>
      <c r="C31" s="429"/>
      <c r="D31" s="429"/>
      <c r="E31" s="429"/>
      <c r="F31" s="380" t="s">
        <v>279</v>
      </c>
      <c r="G31" s="398">
        <v>5000</v>
      </c>
      <c r="H31" s="347">
        <v>450</v>
      </c>
      <c r="I31" s="348"/>
      <c r="J31" s="317"/>
      <c r="K31" s="317"/>
      <c r="L31" s="317"/>
      <c r="M31" s="317"/>
      <c r="N31" s="317"/>
      <c r="O31" s="317"/>
      <c r="P31" s="317"/>
      <c r="Q31" s="317"/>
      <c r="R31" s="317"/>
      <c r="S31" s="424"/>
      <c r="T31" s="425" t="s">
        <v>281</v>
      </c>
      <c r="U31" s="430">
        <v>10</v>
      </c>
      <c r="V31" s="317"/>
      <c r="W31" s="317"/>
      <c r="X31" s="317"/>
      <c r="Y31" s="317"/>
      <c r="Z31" s="317"/>
      <c r="AA31" s="317"/>
      <c r="AB31" s="317"/>
      <c r="AC31" s="422"/>
      <c r="AD31" s="317"/>
      <c r="AE31" s="317"/>
      <c r="AF31" s="317"/>
      <c r="AG31" s="317"/>
      <c r="AH31" s="317"/>
      <c r="AI31" s="317"/>
      <c r="AJ31" s="317"/>
      <c r="AK31" s="317"/>
      <c r="AL31" s="317"/>
      <c r="AM31" s="317"/>
      <c r="AN31" s="317"/>
      <c r="AO31" s="317"/>
      <c r="AP31" s="317"/>
      <c r="AQ31" s="360"/>
      <c r="AR31" s="360"/>
      <c r="AS31" s="317"/>
      <c r="AT31" s="317"/>
      <c r="AU31" s="317"/>
      <c r="AV31" s="317"/>
      <c r="AW31" s="317"/>
      <c r="AX31" s="317"/>
      <c r="AY31" s="317"/>
      <c r="AZ31" s="317"/>
      <c r="BA31" s="317"/>
    </row>
    <row r="32" spans="1:53" ht="15" customHeight="1" x14ac:dyDescent="0.25">
      <c r="A32" s="431" t="s">
        <v>282</v>
      </c>
      <c r="B32" s="432" t="str">
        <f>IF(D2="","- UC, ","")&amp;IF(E2="","- TITULAR, ","")&amp;IF(F2="","- CLASSE, ","")&amp;IF(G2="","- LOGRADOURO, ","")&amp;IF(I2="","- BAIRRO, ","")&amp;IF(J2="","- CIDADE, ","")&amp;IF(K2="","- E-MAIL, ","")&amp;IF(L2="","- UF, ","")&amp;IF(N2="","- CEP, ","")&amp;IF(OR(R2="",R2=0),"- CELULAR, ","")&amp;IF(U2=0,"- POTÊNCIA INSTALADA, ","")&amp;IF(T2="","- DOCUMENTO, ","")&amp;IF(V2="","- TENSÃO, ","")&amp;IF(W2="","- CONEXÃO, ","")&amp;IF(X2="","- RAMAL, ","")&amp;IF(Y2="","- FONTE DE GERAÇÃO, ","")&amp;IF(H2="","- NÚMERO, ","")&amp;IF(U2="","- POTÊNCIA INSTALADA, ","")</f>
        <v xml:space="preserve">- UC, - TITULAR, - CLASSE, - LOGRADOURO, - BAIRRO, - CIDADE, - E-MAIL, - UF, - CEP, - CELULAR, - DOCUMENTO, - TENSÃO, - CONEXÃO, - RAMAL, - FONTE DE GERAÇÃO, - NÚMERO, - POTÊNCIA INSTALADA, </v>
      </c>
      <c r="C32" s="433"/>
      <c r="D32" s="433"/>
      <c r="E32" s="433"/>
      <c r="F32" s="380" t="s">
        <v>280</v>
      </c>
      <c r="G32" s="346" t="s">
        <v>3185</v>
      </c>
      <c r="H32" s="347">
        <v>500</v>
      </c>
      <c r="I32" s="348"/>
      <c r="J32" s="317"/>
      <c r="K32" s="317"/>
      <c r="L32" s="317"/>
      <c r="M32" s="317"/>
      <c r="N32" s="317"/>
      <c r="O32" s="317"/>
      <c r="P32" s="317"/>
      <c r="Q32" s="434"/>
      <c r="R32" s="317"/>
      <c r="S32" s="424"/>
      <c r="T32" s="425" t="s">
        <v>284</v>
      </c>
      <c r="U32" s="430">
        <v>10.1</v>
      </c>
      <c r="V32" s="317"/>
      <c r="W32" s="317"/>
      <c r="X32" s="317"/>
      <c r="Y32" s="317"/>
      <c r="Z32" s="422"/>
      <c r="AA32" s="422"/>
      <c r="AB32" s="422"/>
      <c r="AC32" s="422"/>
      <c r="AD32" s="317"/>
      <c r="AE32" s="317"/>
      <c r="AF32" s="317"/>
      <c r="AG32" s="317"/>
      <c r="AH32" s="317"/>
      <c r="AI32" s="317"/>
      <c r="AJ32" s="317"/>
      <c r="AK32" s="317"/>
      <c r="AL32" s="317"/>
      <c r="AM32" s="317"/>
      <c r="AN32" s="317"/>
      <c r="AO32" s="317"/>
      <c r="AP32" s="317"/>
      <c r="AQ32" s="360"/>
      <c r="AR32" s="360"/>
      <c r="AS32" s="317"/>
      <c r="AT32" s="317"/>
      <c r="AU32" s="317"/>
      <c r="AV32" s="317"/>
      <c r="AW32" s="317"/>
      <c r="AX32" s="317"/>
      <c r="AY32" s="317"/>
      <c r="AZ32" s="317"/>
      <c r="BA32" s="317"/>
    </row>
    <row r="33" spans="1:82" ht="15.75" customHeight="1" thickBot="1" x14ac:dyDescent="0.3">
      <c r="A33" s="435"/>
      <c r="B33" s="436"/>
      <c r="C33" s="429"/>
      <c r="D33" s="429"/>
      <c r="E33" s="429"/>
      <c r="F33" s="380" t="s">
        <v>283</v>
      </c>
      <c r="G33" s="346"/>
      <c r="H33" s="347">
        <v>600</v>
      </c>
      <c r="I33" s="348"/>
      <c r="J33" s="317"/>
      <c r="K33" s="317"/>
      <c r="L33" s="317"/>
      <c r="M33" s="317"/>
      <c r="N33" s="317"/>
      <c r="O33" s="317"/>
      <c r="P33" s="317"/>
      <c r="Q33" s="437"/>
      <c r="R33" s="317"/>
      <c r="S33" s="424"/>
      <c r="T33" s="425" t="s">
        <v>286</v>
      </c>
      <c r="U33" s="430">
        <v>76</v>
      </c>
      <c r="V33" s="317"/>
      <c r="W33" s="317"/>
      <c r="X33" s="317"/>
      <c r="Y33" s="317"/>
      <c r="Z33" s="422"/>
      <c r="AA33" s="422"/>
      <c r="AB33" s="422"/>
      <c r="AC33" s="422"/>
      <c r="AD33" s="317"/>
      <c r="AE33" s="317"/>
      <c r="AF33" s="317"/>
      <c r="AG33" s="317"/>
      <c r="AH33" s="317"/>
      <c r="AI33" s="317"/>
      <c r="AJ33" s="317"/>
      <c r="AK33" s="317"/>
      <c r="AL33" s="317"/>
      <c r="AM33" s="317"/>
      <c r="AN33" s="317"/>
      <c r="AO33" s="317"/>
      <c r="AP33" s="317"/>
      <c r="AQ33" s="360"/>
      <c r="AR33" s="360"/>
      <c r="AS33" s="317"/>
      <c r="AT33" s="317"/>
      <c r="AU33" s="317"/>
      <c r="AV33" s="317"/>
      <c r="AW33" s="317"/>
      <c r="AX33" s="317"/>
      <c r="AY33" s="317"/>
      <c r="AZ33" s="317"/>
      <c r="BA33" s="317"/>
    </row>
    <row r="34" spans="1:82" ht="15.75" customHeight="1" thickBot="1" x14ac:dyDescent="0.35">
      <c r="A34" s="435"/>
      <c r="B34" s="436"/>
      <c r="C34" s="429"/>
      <c r="D34" s="429"/>
      <c r="E34" s="429"/>
      <c r="F34" s="380" t="s">
        <v>285</v>
      </c>
      <c r="G34" s="346"/>
      <c r="H34" s="347">
        <v>630</v>
      </c>
      <c r="I34" s="348"/>
      <c r="J34" s="317"/>
      <c r="K34" s="317"/>
      <c r="L34" s="317"/>
      <c r="M34" s="317"/>
      <c r="N34" s="317"/>
      <c r="O34" s="317"/>
      <c r="P34" s="317"/>
      <c r="Q34" s="317"/>
      <c r="R34" s="317"/>
      <c r="S34" s="424"/>
      <c r="T34" s="425" t="s">
        <v>288</v>
      </c>
      <c r="U34" s="438">
        <f>VALUE(IF('MD-SOLAR'!L41&gt;'MD-SOLAR'!K56,'MD-SOLAR'!K56,'MD-SOLAR'!L41))</f>
        <v>0</v>
      </c>
      <c r="V34" s="439" t="s">
        <v>289</v>
      </c>
      <c r="W34" s="440"/>
      <c r="X34" s="357"/>
      <c r="Y34" s="317"/>
      <c r="Z34" s="317"/>
      <c r="AA34" s="317"/>
      <c r="AB34" s="317"/>
      <c r="AC34" s="317"/>
      <c r="AD34" s="317"/>
      <c r="AE34" s="317"/>
      <c r="AF34" s="317"/>
      <c r="AG34" s="317"/>
      <c r="AH34" s="317"/>
      <c r="AI34" s="317"/>
      <c r="AJ34" s="317"/>
      <c r="AK34" s="317"/>
      <c r="AL34" s="317"/>
      <c r="AM34" s="317"/>
      <c r="AN34" s="317"/>
      <c r="AO34" s="317"/>
      <c r="AP34" s="317"/>
      <c r="AQ34" s="360"/>
      <c r="AR34" s="360"/>
      <c r="AS34" s="317"/>
      <c r="AT34" s="317"/>
      <c r="AU34" s="317"/>
      <c r="AV34" s="317"/>
      <c r="AW34" s="317"/>
      <c r="AX34" s="317"/>
      <c r="AY34" s="317"/>
      <c r="AZ34" s="317"/>
      <c r="BA34" s="317"/>
    </row>
    <row r="35" spans="1:82" ht="15.75" customHeight="1" thickBot="1" x14ac:dyDescent="0.3">
      <c r="A35" s="435"/>
      <c r="B35" s="436"/>
      <c r="C35" s="429"/>
      <c r="D35" s="429"/>
      <c r="E35" s="441"/>
      <c r="F35" s="399" t="s">
        <v>287</v>
      </c>
      <c r="G35" s="346"/>
      <c r="H35" s="347">
        <v>700</v>
      </c>
      <c r="I35" s="348"/>
      <c r="J35" s="317"/>
      <c r="K35" s="317"/>
      <c r="L35" s="317"/>
      <c r="M35" s="317"/>
      <c r="N35" s="317"/>
      <c r="O35" s="317"/>
      <c r="P35" s="317"/>
      <c r="Q35" s="317"/>
      <c r="R35" s="317"/>
      <c r="S35" s="424"/>
      <c r="T35" s="425" t="s">
        <v>290</v>
      </c>
      <c r="U35" s="442" t="str">
        <f>IF('MD-SOLAR'!J62="","",IF('MD-SOLAR'!J62&lt;U34,"TRAFO MENOR","OK"))</f>
        <v/>
      </c>
      <c r="V35" s="317"/>
      <c r="W35" s="317"/>
      <c r="X35" s="360"/>
      <c r="Y35" s="317"/>
      <c r="Z35" s="317"/>
      <c r="AA35" s="317"/>
      <c r="AB35" s="317"/>
      <c r="AC35" s="317"/>
      <c r="AD35" s="317"/>
      <c r="AE35" s="317"/>
      <c r="AF35" s="317"/>
      <c r="AG35" s="317"/>
      <c r="AH35" s="317"/>
      <c r="AI35" s="317"/>
      <c r="AJ35" s="317"/>
      <c r="AK35" s="317"/>
      <c r="AL35" s="317"/>
      <c r="AM35" s="317"/>
      <c r="AN35" s="317"/>
      <c r="AO35" s="317"/>
      <c r="AP35" s="317"/>
      <c r="AQ35" s="360"/>
      <c r="AR35" s="360"/>
      <c r="AS35" s="317"/>
      <c r="AT35" s="317"/>
      <c r="AU35" s="317"/>
      <c r="AV35" s="317"/>
      <c r="AW35" s="317"/>
      <c r="AX35" s="317"/>
      <c r="AY35" s="317"/>
      <c r="AZ35" s="317"/>
      <c r="BA35" s="317"/>
    </row>
    <row r="36" spans="1:82" ht="15.75" customHeight="1" thickBot="1" x14ac:dyDescent="0.3">
      <c r="A36" s="443"/>
      <c r="B36" s="444"/>
      <c r="C36" s="445"/>
      <c r="D36" s="445"/>
      <c r="E36" s="446"/>
      <c r="F36" s="317"/>
      <c r="G36" s="447"/>
      <c r="H36" s="448">
        <v>800</v>
      </c>
      <c r="I36" s="449"/>
      <c r="J36" s="317"/>
      <c r="K36" s="317"/>
      <c r="L36" s="317"/>
      <c r="M36" s="317"/>
      <c r="N36" s="317"/>
      <c r="O36" s="317"/>
      <c r="P36" s="317"/>
      <c r="Q36" s="317"/>
      <c r="R36" s="317"/>
      <c r="S36" s="424"/>
      <c r="T36" s="450" t="s">
        <v>3181</v>
      </c>
      <c r="U36" s="451" t="str">
        <f>IFERROR(IF(AND(W2="MONOFÁSICO",U34&gt;U29),"1",IF(AND(W2="BIFÁSICO",U34&gt;U29),"2",IF(AND(W2="TRIFÁSICO",U34&gt;U29),"3","0"))),"")</f>
        <v>0</v>
      </c>
      <c r="V36" s="317"/>
      <c r="W36" s="317"/>
      <c r="X36" s="317"/>
      <c r="Y36" s="317"/>
      <c r="Z36" s="317"/>
      <c r="AA36" s="317"/>
      <c r="AB36" s="317"/>
      <c r="AC36" s="317"/>
      <c r="AD36" s="317"/>
      <c r="AE36" s="317"/>
      <c r="AF36" s="317"/>
      <c r="AG36" s="317"/>
      <c r="AH36" s="317"/>
      <c r="AI36" s="317"/>
      <c r="AJ36" s="317"/>
      <c r="AK36" s="317"/>
      <c r="AL36" s="317"/>
      <c r="AM36" s="317"/>
      <c r="AN36" s="317"/>
      <c r="AO36" s="317"/>
      <c r="AP36" s="317"/>
      <c r="AQ36" s="360"/>
      <c r="AR36" s="360"/>
      <c r="AS36" s="317"/>
      <c r="AT36" s="317"/>
      <c r="AU36" s="317"/>
      <c r="AV36" s="317"/>
      <c r="AW36" s="317"/>
      <c r="AX36" s="317"/>
      <c r="AY36" s="317"/>
      <c r="AZ36" s="317"/>
      <c r="BA36" s="317"/>
    </row>
    <row r="37" spans="1:82" ht="15.75" thickBot="1" x14ac:dyDescent="0.3">
      <c r="A37" s="429"/>
      <c r="B37" s="429"/>
      <c r="C37" s="429"/>
      <c r="D37" s="429"/>
      <c r="E37" s="429"/>
      <c r="F37" s="317"/>
      <c r="G37" s="317"/>
      <c r="H37" s="317"/>
      <c r="I37" s="317"/>
      <c r="J37" s="317"/>
      <c r="K37" s="317"/>
      <c r="L37" s="317"/>
      <c r="M37" s="317"/>
      <c r="N37" s="317"/>
      <c r="O37" s="317"/>
      <c r="P37" s="317"/>
      <c r="Q37" s="317"/>
      <c r="R37" s="317"/>
      <c r="S37" s="317"/>
      <c r="T37" s="317"/>
      <c r="U37" s="317"/>
      <c r="V37" s="317"/>
      <c r="W37" s="317"/>
      <c r="X37" s="317"/>
      <c r="Y37" s="317"/>
      <c r="Z37" s="317"/>
      <c r="AA37" s="317"/>
      <c r="AB37" s="317"/>
      <c r="AC37" s="317"/>
      <c r="AD37" s="317"/>
      <c r="AE37" s="317"/>
      <c r="AF37" s="317"/>
      <c r="AG37" s="317"/>
      <c r="AH37" s="317"/>
      <c r="AI37" s="317"/>
      <c r="AJ37" s="317"/>
      <c r="AK37" s="317"/>
      <c r="AL37" s="317"/>
      <c r="AM37" s="317"/>
      <c r="AN37" s="317"/>
      <c r="AO37" s="317"/>
      <c r="AP37" s="317"/>
      <c r="AQ37" s="360"/>
      <c r="AR37" s="360"/>
      <c r="AS37" s="317"/>
      <c r="AT37" s="317"/>
      <c r="AU37" s="317"/>
      <c r="AV37" s="317"/>
      <c r="AW37" s="317"/>
      <c r="AX37" s="317"/>
      <c r="AY37" s="317"/>
      <c r="AZ37" s="317"/>
      <c r="BA37" s="317"/>
    </row>
    <row r="38" spans="1:82" x14ac:dyDescent="0.25">
      <c r="A38" s="338" t="s">
        <v>291</v>
      </c>
      <c r="B38" s="342"/>
      <c r="C38" s="342"/>
      <c r="D38" s="342"/>
      <c r="E38" s="342"/>
      <c r="F38" s="342"/>
      <c r="G38" s="342"/>
      <c r="H38" s="342"/>
      <c r="I38" s="342"/>
      <c r="J38" s="342"/>
      <c r="K38" s="342"/>
      <c r="L38" s="342"/>
      <c r="M38" s="342"/>
      <c r="N38" s="342"/>
      <c r="O38" s="342"/>
      <c r="P38" s="342"/>
      <c r="Q38" s="342"/>
      <c r="R38" s="342"/>
      <c r="S38" s="342"/>
      <c r="T38" s="342"/>
      <c r="U38" s="342"/>
      <c r="V38" s="342"/>
      <c r="W38" s="342"/>
      <c r="X38" s="342"/>
      <c r="Y38" s="342"/>
      <c r="Z38" s="342"/>
      <c r="AA38" s="342"/>
      <c r="AB38" s="342"/>
      <c r="AC38" s="342"/>
      <c r="AD38" s="342"/>
      <c r="AE38" s="342"/>
      <c r="AF38" s="342"/>
      <c r="AG38" s="342"/>
      <c r="AH38" s="342"/>
      <c r="AI38" s="342"/>
      <c r="AJ38" s="342"/>
      <c r="AK38" s="342"/>
      <c r="AL38" s="342"/>
      <c r="AM38" s="342"/>
      <c r="AN38" s="342"/>
      <c r="AO38" s="342"/>
      <c r="AP38" s="342"/>
      <c r="AQ38" s="342"/>
      <c r="AR38" s="342"/>
      <c r="AS38" s="342"/>
      <c r="AT38" s="342"/>
      <c r="AU38" s="342"/>
      <c r="AV38" s="342"/>
      <c r="AW38" s="342"/>
      <c r="AX38" s="342"/>
      <c r="AY38" s="342"/>
      <c r="AZ38" s="342"/>
      <c r="BA38" s="342"/>
      <c r="BB38" s="271"/>
      <c r="BC38" s="271"/>
      <c r="BD38" s="271"/>
      <c r="BE38" s="271"/>
      <c r="BF38" s="271"/>
      <c r="BG38" s="271"/>
      <c r="BH38" s="271"/>
      <c r="BI38" s="271"/>
      <c r="BJ38" s="271"/>
      <c r="BK38" s="271"/>
      <c r="BL38" s="271"/>
      <c r="BM38" s="271"/>
      <c r="BN38" s="271"/>
      <c r="BO38" s="271"/>
      <c r="BP38" s="271"/>
      <c r="BQ38" s="271"/>
      <c r="BR38" s="271"/>
      <c r="BS38" s="271"/>
      <c r="BT38" s="271"/>
      <c r="BU38" s="271"/>
      <c r="BV38" s="271"/>
      <c r="BW38" s="271"/>
      <c r="BX38" s="271"/>
      <c r="BY38" s="271"/>
      <c r="BZ38" s="271"/>
      <c r="CA38" s="43"/>
      <c r="CB38" s="28"/>
      <c r="CC38" s="174" t="s">
        <v>292</v>
      </c>
      <c r="CD38" s="174" t="s">
        <v>293</v>
      </c>
    </row>
    <row r="39" spans="1:82" x14ac:dyDescent="0.25">
      <c r="A39" s="452" t="s">
        <v>294</v>
      </c>
      <c r="B39" s="453" t="s">
        <v>295</v>
      </c>
      <c r="C39" s="453" t="s">
        <v>296</v>
      </c>
      <c r="D39" s="453" t="s">
        <v>297</v>
      </c>
      <c r="E39" s="454" t="s">
        <v>3235</v>
      </c>
      <c r="F39" s="453" t="s">
        <v>298</v>
      </c>
      <c r="G39" s="453" t="s">
        <v>299</v>
      </c>
      <c r="H39" s="453" t="s">
        <v>300</v>
      </c>
      <c r="I39" s="453" t="s">
        <v>3700</v>
      </c>
      <c r="J39" s="453" t="s">
        <v>302</v>
      </c>
      <c r="K39" s="453" t="s">
        <v>3215</v>
      </c>
      <c r="L39" s="453" t="s">
        <v>303</v>
      </c>
      <c r="M39" s="453" t="s">
        <v>304</v>
      </c>
      <c r="N39" s="453" t="s">
        <v>305</v>
      </c>
      <c r="O39" s="453" t="s">
        <v>3119</v>
      </c>
      <c r="P39" s="453" t="s">
        <v>307</v>
      </c>
      <c r="Q39" s="453" t="s">
        <v>308</v>
      </c>
      <c r="R39" s="453" t="s">
        <v>309</v>
      </c>
      <c r="S39" s="453" t="s">
        <v>310</v>
      </c>
      <c r="T39" s="453" t="s">
        <v>311</v>
      </c>
      <c r="U39" s="453" t="s">
        <v>312</v>
      </c>
      <c r="V39" s="453" t="s">
        <v>3217</v>
      </c>
      <c r="W39" s="453" t="s">
        <v>313</v>
      </c>
      <c r="X39" s="453" t="s">
        <v>314</v>
      </c>
      <c r="Y39" s="453" t="s">
        <v>315</v>
      </c>
      <c r="Z39" s="453" t="s">
        <v>3219</v>
      </c>
      <c r="AA39" s="453" t="s">
        <v>3220</v>
      </c>
      <c r="AB39" s="453" t="s">
        <v>316</v>
      </c>
      <c r="AC39" s="453" t="s">
        <v>317</v>
      </c>
      <c r="AD39" s="453" t="s">
        <v>318</v>
      </c>
      <c r="AE39" s="453" t="s">
        <v>319</v>
      </c>
      <c r="AF39" s="453" t="s">
        <v>320</v>
      </c>
      <c r="AG39" s="453" t="s">
        <v>321</v>
      </c>
      <c r="AH39" s="453" t="s">
        <v>322</v>
      </c>
      <c r="AI39" s="453" t="s">
        <v>323</v>
      </c>
      <c r="AJ39" s="453" t="s">
        <v>3223</v>
      </c>
      <c r="AK39" s="453" t="s">
        <v>324</v>
      </c>
      <c r="AL39" s="453" t="s">
        <v>325</v>
      </c>
      <c r="AM39" s="453" t="s">
        <v>326</v>
      </c>
      <c r="AN39" s="453" t="s">
        <v>3225</v>
      </c>
      <c r="AO39" s="453" t="s">
        <v>327</v>
      </c>
      <c r="AP39" s="453" t="s">
        <v>328</v>
      </c>
      <c r="AQ39" s="453" t="s">
        <v>329</v>
      </c>
      <c r="AR39" s="453" t="s">
        <v>330</v>
      </c>
      <c r="AS39" s="453" t="s">
        <v>331</v>
      </c>
      <c r="AT39" s="453" t="s">
        <v>332</v>
      </c>
      <c r="AU39" s="453" t="s">
        <v>333</v>
      </c>
      <c r="AV39" s="453" t="s">
        <v>334</v>
      </c>
      <c r="AW39" s="453" t="s">
        <v>3226</v>
      </c>
      <c r="AX39" s="453" t="s">
        <v>335</v>
      </c>
      <c r="AY39" s="453" t="s">
        <v>336</v>
      </c>
      <c r="AZ39" s="453" t="s">
        <v>337</v>
      </c>
      <c r="BA39" s="453" t="s">
        <v>338</v>
      </c>
      <c r="BB39" s="273" t="s">
        <v>339</v>
      </c>
      <c r="BC39" s="273" t="s">
        <v>340</v>
      </c>
      <c r="BD39" s="273" t="s">
        <v>341</v>
      </c>
      <c r="BE39" s="273" t="s">
        <v>3228</v>
      </c>
      <c r="BF39" s="273" t="s">
        <v>342</v>
      </c>
      <c r="BG39" s="273" t="s">
        <v>343</v>
      </c>
      <c r="BH39" s="273" t="s">
        <v>344</v>
      </c>
      <c r="BI39" s="273" t="s">
        <v>345</v>
      </c>
      <c r="BJ39" s="273" t="s">
        <v>3230</v>
      </c>
      <c r="BK39" s="273" t="s">
        <v>346</v>
      </c>
      <c r="BL39" s="273" t="s">
        <v>347</v>
      </c>
      <c r="BM39" s="273" t="s">
        <v>348</v>
      </c>
      <c r="BN39" s="273" t="s">
        <v>349</v>
      </c>
      <c r="BO39" s="273" t="s">
        <v>350</v>
      </c>
      <c r="BP39" s="273" t="s">
        <v>351</v>
      </c>
      <c r="BQ39" s="273" t="s">
        <v>352</v>
      </c>
      <c r="BR39" s="273" t="s">
        <v>353</v>
      </c>
      <c r="BS39" s="273" t="s">
        <v>3233</v>
      </c>
      <c r="BT39" s="273" t="s">
        <v>354</v>
      </c>
      <c r="BU39" s="273" t="s">
        <v>355</v>
      </c>
      <c r="BV39" s="273" t="s">
        <v>356</v>
      </c>
      <c r="BW39" s="273" t="s">
        <v>3234</v>
      </c>
      <c r="BX39" s="273" t="s">
        <v>357</v>
      </c>
      <c r="BY39" s="273" t="s">
        <v>358</v>
      </c>
      <c r="BZ39" s="273" t="s">
        <v>359</v>
      </c>
      <c r="CA39" s="306" t="s">
        <v>360</v>
      </c>
      <c r="CB39" s="28"/>
      <c r="CC39" s="227" t="s">
        <v>294</v>
      </c>
      <c r="CD39" s="172" t="s">
        <v>361</v>
      </c>
    </row>
    <row r="40" spans="1:82" x14ac:dyDescent="0.25">
      <c r="A40" s="349" t="s">
        <v>362</v>
      </c>
      <c r="B40" s="360" t="s">
        <v>363</v>
      </c>
      <c r="C40" s="360" t="s">
        <v>364</v>
      </c>
      <c r="D40" s="360" t="s">
        <v>365</v>
      </c>
      <c r="E40" s="360" t="s">
        <v>3239</v>
      </c>
      <c r="F40" s="360" t="s">
        <v>366</v>
      </c>
      <c r="G40" s="360" t="s">
        <v>367</v>
      </c>
      <c r="H40" s="360" t="s">
        <v>368</v>
      </c>
      <c r="I40" s="360" t="s">
        <v>369</v>
      </c>
      <c r="J40" s="360" t="s">
        <v>370</v>
      </c>
      <c r="K40" s="360" t="s">
        <v>3241</v>
      </c>
      <c r="L40" s="360" t="s">
        <v>371</v>
      </c>
      <c r="M40" s="360" t="s">
        <v>372</v>
      </c>
      <c r="N40" s="360" t="s">
        <v>373</v>
      </c>
      <c r="O40" s="360" t="s">
        <v>374</v>
      </c>
      <c r="P40" s="360" t="s">
        <v>375</v>
      </c>
      <c r="Q40" s="360" t="s">
        <v>376</v>
      </c>
      <c r="R40" s="360" t="s">
        <v>377</v>
      </c>
      <c r="S40" s="360" t="s">
        <v>378</v>
      </c>
      <c r="T40" s="360" t="s">
        <v>379</v>
      </c>
      <c r="U40" s="360" t="s">
        <v>380</v>
      </c>
      <c r="V40" s="360" t="s">
        <v>3242</v>
      </c>
      <c r="W40" s="360" t="s">
        <v>381</v>
      </c>
      <c r="X40" s="360" t="s">
        <v>382</v>
      </c>
      <c r="Y40" s="360" t="s">
        <v>383</v>
      </c>
      <c r="Z40" s="360" t="s">
        <v>3244</v>
      </c>
      <c r="AA40" s="360" t="s">
        <v>3245</v>
      </c>
      <c r="AB40" s="360" t="s">
        <v>384</v>
      </c>
      <c r="AC40" s="360" t="s">
        <v>385</v>
      </c>
      <c r="AD40" s="360" t="s">
        <v>386</v>
      </c>
      <c r="AE40" s="360" t="s">
        <v>387</v>
      </c>
      <c r="AF40" s="360" t="s">
        <v>388</v>
      </c>
      <c r="AG40" s="360" t="s">
        <v>389</v>
      </c>
      <c r="AH40" s="360" t="s">
        <v>390</v>
      </c>
      <c r="AI40" s="360" t="s">
        <v>391</v>
      </c>
      <c r="AJ40" s="360" t="s">
        <v>3253</v>
      </c>
      <c r="AK40" s="360" t="s">
        <v>392</v>
      </c>
      <c r="AL40" s="360" t="s">
        <v>393</v>
      </c>
      <c r="AM40" s="360" t="s">
        <v>394</v>
      </c>
      <c r="AN40" s="360" t="s">
        <v>3257</v>
      </c>
      <c r="AO40" s="360" t="s">
        <v>395</v>
      </c>
      <c r="AP40" s="360" t="s">
        <v>396</v>
      </c>
      <c r="AQ40" s="360" t="s">
        <v>397</v>
      </c>
      <c r="AR40" s="360" t="s">
        <v>398</v>
      </c>
      <c r="AS40" s="360" t="s">
        <v>399</v>
      </c>
      <c r="AT40" s="360" t="s">
        <v>400</v>
      </c>
      <c r="AU40" s="360" t="s">
        <v>401</v>
      </c>
      <c r="AV40" s="360" t="s">
        <v>402</v>
      </c>
      <c r="AW40" s="360" t="s">
        <v>3456</v>
      </c>
      <c r="AX40" s="360" t="s">
        <v>403</v>
      </c>
      <c r="AY40" s="360" t="s">
        <v>404</v>
      </c>
      <c r="AZ40" s="360" t="s">
        <v>405</v>
      </c>
      <c r="BA40" s="360" t="s">
        <v>406</v>
      </c>
      <c r="BB40" s="170" t="s">
        <v>407</v>
      </c>
      <c r="BC40" s="170" t="s">
        <v>408</v>
      </c>
      <c r="BD40" s="170" t="s">
        <v>409</v>
      </c>
      <c r="BE40" s="28" t="s">
        <v>3266</v>
      </c>
      <c r="BF40" s="170" t="s">
        <v>410</v>
      </c>
      <c r="BG40" s="170" t="s">
        <v>411</v>
      </c>
      <c r="BH40" s="170" t="s">
        <v>412</v>
      </c>
      <c r="BI40" s="170" t="s">
        <v>413</v>
      </c>
      <c r="BJ40" s="28" t="s">
        <v>3267</v>
      </c>
      <c r="BK40" s="170" t="s">
        <v>414</v>
      </c>
      <c r="BL40" s="28" t="s">
        <v>415</v>
      </c>
      <c r="BM40" s="28" t="s">
        <v>416</v>
      </c>
      <c r="BN40" s="28" t="s">
        <v>417</v>
      </c>
      <c r="BO40" s="28" t="s">
        <v>418</v>
      </c>
      <c r="BP40" s="28" t="s">
        <v>419</v>
      </c>
      <c r="BQ40" s="28" t="s">
        <v>420</v>
      </c>
      <c r="BR40" s="28" t="s">
        <v>421</v>
      </c>
      <c r="BS40" s="28" t="s">
        <v>3268</v>
      </c>
      <c r="BT40" s="28" t="s">
        <v>422</v>
      </c>
      <c r="BU40" s="28" t="s">
        <v>423</v>
      </c>
      <c r="BV40" s="28" t="s">
        <v>424</v>
      </c>
      <c r="BW40" s="28" t="s">
        <v>3269</v>
      </c>
      <c r="BX40" s="28" t="s">
        <v>425</v>
      </c>
      <c r="BY40" s="28" t="s">
        <v>426</v>
      </c>
      <c r="BZ40" s="28" t="s">
        <v>427</v>
      </c>
      <c r="CA40" s="166" t="s">
        <v>428</v>
      </c>
      <c r="CC40" s="227" t="s">
        <v>295</v>
      </c>
      <c r="CD40" s="172" t="s">
        <v>429</v>
      </c>
    </row>
    <row r="41" spans="1:82" s="28" customFormat="1" x14ac:dyDescent="0.25">
      <c r="A41" s="349" t="s">
        <v>430</v>
      </c>
      <c r="B41" s="360" t="s">
        <v>431</v>
      </c>
      <c r="C41" s="360" t="s">
        <v>432</v>
      </c>
      <c r="D41" s="360" t="s">
        <v>433</v>
      </c>
      <c r="E41" s="360"/>
      <c r="F41" s="360" t="s">
        <v>434</v>
      </c>
      <c r="G41" s="360" t="s">
        <v>435</v>
      </c>
      <c r="H41" s="360" t="s">
        <v>436</v>
      </c>
      <c r="I41" s="360" t="s">
        <v>437</v>
      </c>
      <c r="J41" s="360" t="s">
        <v>438</v>
      </c>
      <c r="K41" s="360" t="s">
        <v>3240</v>
      </c>
      <c r="L41" s="360" t="s">
        <v>439</v>
      </c>
      <c r="M41" s="360" t="s">
        <v>440</v>
      </c>
      <c r="N41" s="360" t="s">
        <v>441</v>
      </c>
      <c r="O41" s="360" t="s">
        <v>442</v>
      </c>
      <c r="P41" s="360" t="s">
        <v>443</v>
      </c>
      <c r="Q41" s="360" t="s">
        <v>444</v>
      </c>
      <c r="R41" s="347"/>
      <c r="S41" s="360" t="s">
        <v>445</v>
      </c>
      <c r="T41" s="360" t="s">
        <v>446</v>
      </c>
      <c r="U41" s="360" t="s">
        <v>447</v>
      </c>
      <c r="V41" s="360" t="s">
        <v>3243</v>
      </c>
      <c r="W41" s="360" t="s">
        <v>448</v>
      </c>
      <c r="X41" s="360" t="s">
        <v>449</v>
      </c>
      <c r="Y41" s="360" t="s">
        <v>450</v>
      </c>
      <c r="Z41" s="360"/>
      <c r="AA41" s="360" t="s">
        <v>3246</v>
      </c>
      <c r="AB41" s="360" t="s">
        <v>451</v>
      </c>
      <c r="AC41" s="360" t="s">
        <v>452</v>
      </c>
      <c r="AD41" s="360" t="s">
        <v>453</v>
      </c>
      <c r="AE41" s="347"/>
      <c r="AF41" s="360" t="s">
        <v>454</v>
      </c>
      <c r="AG41" s="360" t="s">
        <v>455</v>
      </c>
      <c r="AH41" s="360" t="s">
        <v>456</v>
      </c>
      <c r="AI41" s="360" t="s">
        <v>457</v>
      </c>
      <c r="AJ41" s="360" t="s">
        <v>3252</v>
      </c>
      <c r="AK41" s="360" t="s">
        <v>458</v>
      </c>
      <c r="AL41" s="347"/>
      <c r="AM41" s="360" t="s">
        <v>459</v>
      </c>
      <c r="AN41" s="360"/>
      <c r="AO41" s="347"/>
      <c r="AP41" s="360" t="s">
        <v>460</v>
      </c>
      <c r="AQ41" s="347"/>
      <c r="AR41" s="360" t="s">
        <v>461</v>
      </c>
      <c r="AS41" s="360" t="s">
        <v>462</v>
      </c>
      <c r="AT41" s="360" t="s">
        <v>463</v>
      </c>
      <c r="AU41" s="360" t="s">
        <v>464</v>
      </c>
      <c r="AV41" s="360" t="s">
        <v>465</v>
      </c>
      <c r="AW41" s="360"/>
      <c r="AX41" s="360" t="s">
        <v>515</v>
      </c>
      <c r="AY41" s="360" t="s">
        <v>466</v>
      </c>
      <c r="AZ41" s="360" t="s">
        <v>467</v>
      </c>
      <c r="BA41" s="360" t="s">
        <v>468</v>
      </c>
      <c r="BB41" s="170" t="s">
        <v>469</v>
      </c>
      <c r="BC41" s="162"/>
      <c r="BD41" s="170" t="s">
        <v>470</v>
      </c>
      <c r="BE41" s="28" t="s">
        <v>3265</v>
      </c>
      <c r="BF41" s="170" t="s">
        <v>471</v>
      </c>
      <c r="BG41" s="162" t="s">
        <v>3489</v>
      </c>
      <c r="BH41" s="170" t="s">
        <v>472</v>
      </c>
      <c r="BI41" s="162"/>
      <c r="BK41" s="170" t="s">
        <v>473</v>
      </c>
      <c r="BL41" s="162"/>
      <c r="BM41" s="28" t="s">
        <v>474</v>
      </c>
      <c r="BN41" s="28" t="s">
        <v>475</v>
      </c>
      <c r="BO41" s="28" t="s">
        <v>476</v>
      </c>
      <c r="BP41" s="28" t="s">
        <v>477</v>
      </c>
      <c r="BQ41" s="28" t="s">
        <v>478</v>
      </c>
      <c r="BR41" s="28" t="s">
        <v>479</v>
      </c>
      <c r="BT41" s="28" t="s">
        <v>480</v>
      </c>
      <c r="BU41" s="162"/>
      <c r="BV41" s="162"/>
      <c r="BX41" s="28" t="s">
        <v>481</v>
      </c>
      <c r="BY41" s="28" t="s">
        <v>482</v>
      </c>
      <c r="BZ41" s="28" t="s">
        <v>483</v>
      </c>
      <c r="CA41" s="163" t="s">
        <v>484</v>
      </c>
      <c r="CB41"/>
      <c r="CC41" s="227" t="s">
        <v>296</v>
      </c>
      <c r="CD41" s="172" t="s">
        <v>485</v>
      </c>
    </row>
    <row r="42" spans="1:82" s="28" customFormat="1" x14ac:dyDescent="0.25">
      <c r="A42" s="349" t="s">
        <v>486</v>
      </c>
      <c r="B42" s="360" t="s">
        <v>487</v>
      </c>
      <c r="C42" s="347"/>
      <c r="D42" s="360" t="s">
        <v>488</v>
      </c>
      <c r="E42" s="360"/>
      <c r="F42" s="360" t="s">
        <v>489</v>
      </c>
      <c r="G42" s="360" t="s">
        <v>490</v>
      </c>
      <c r="H42" s="360" t="s">
        <v>491</v>
      </c>
      <c r="I42" s="360" t="s">
        <v>492</v>
      </c>
      <c r="J42" s="347" t="s">
        <v>3299</v>
      </c>
      <c r="K42" s="360"/>
      <c r="L42" s="347"/>
      <c r="M42" s="360" t="s">
        <v>493</v>
      </c>
      <c r="N42" s="360" t="s">
        <v>494</v>
      </c>
      <c r="O42" s="360" t="s">
        <v>495</v>
      </c>
      <c r="P42" s="360" t="s">
        <v>496</v>
      </c>
      <c r="Q42" s="360" t="s">
        <v>497</v>
      </c>
      <c r="R42" s="347" t="s">
        <v>484</v>
      </c>
      <c r="S42" s="360" t="s">
        <v>498</v>
      </c>
      <c r="T42" s="360" t="s">
        <v>499</v>
      </c>
      <c r="U42" s="360" t="s">
        <v>500</v>
      </c>
      <c r="V42" s="360"/>
      <c r="W42" s="360" t="s">
        <v>501</v>
      </c>
      <c r="X42" s="347"/>
      <c r="Y42" s="360" t="s">
        <v>502</v>
      </c>
      <c r="Z42" s="360"/>
      <c r="AA42" s="360" t="s">
        <v>3247</v>
      </c>
      <c r="AB42" s="360" t="s">
        <v>503</v>
      </c>
      <c r="AC42" s="360" t="s">
        <v>504</v>
      </c>
      <c r="AD42" s="360" t="s">
        <v>505</v>
      </c>
      <c r="AE42" s="360"/>
      <c r="AF42" s="360" t="s">
        <v>506</v>
      </c>
      <c r="AG42" s="360" t="s">
        <v>507</v>
      </c>
      <c r="AH42" s="347"/>
      <c r="AI42" s="347" t="s">
        <v>3421</v>
      </c>
      <c r="AJ42" s="360" t="s">
        <v>3251</v>
      </c>
      <c r="AK42" s="360" t="s">
        <v>508</v>
      </c>
      <c r="AL42" s="347" t="s">
        <v>484</v>
      </c>
      <c r="AM42" s="360" t="s">
        <v>509</v>
      </c>
      <c r="AN42" s="360"/>
      <c r="AO42" s="360"/>
      <c r="AP42" s="360" t="s">
        <v>510</v>
      </c>
      <c r="AQ42" s="347" t="s">
        <v>484</v>
      </c>
      <c r="AR42" s="360" t="s">
        <v>511</v>
      </c>
      <c r="AS42" s="347"/>
      <c r="AT42" s="360" t="s">
        <v>512</v>
      </c>
      <c r="AU42" s="360" t="s">
        <v>513</v>
      </c>
      <c r="AV42" s="360" t="s">
        <v>514</v>
      </c>
      <c r="AW42" s="360"/>
      <c r="AX42" s="360" t="s">
        <v>559</v>
      </c>
      <c r="AY42" s="360" t="s">
        <v>516</v>
      </c>
      <c r="AZ42" s="360" t="s">
        <v>517</v>
      </c>
      <c r="BA42" s="360" t="s">
        <v>518</v>
      </c>
      <c r="BB42" s="170" t="s">
        <v>519</v>
      </c>
      <c r="BC42" s="170"/>
      <c r="BD42" s="170" t="s">
        <v>520</v>
      </c>
      <c r="BE42" s="28" t="s">
        <v>3259</v>
      </c>
      <c r="BF42" s="170" t="s">
        <v>521</v>
      </c>
      <c r="BG42" s="170"/>
      <c r="BH42" s="170" t="s">
        <v>522</v>
      </c>
      <c r="BI42" s="170"/>
      <c r="BK42" s="170" t="s">
        <v>523</v>
      </c>
      <c r="BM42" s="28" t="s">
        <v>524</v>
      </c>
      <c r="BN42" s="28" t="s">
        <v>525</v>
      </c>
      <c r="BO42" s="28" t="s">
        <v>526</v>
      </c>
      <c r="BP42" s="28" t="s">
        <v>527</v>
      </c>
      <c r="BQ42" s="28" t="s">
        <v>528</v>
      </c>
      <c r="BR42" s="28" t="s">
        <v>529</v>
      </c>
      <c r="BT42" s="28" t="s">
        <v>530</v>
      </c>
      <c r="BU42" s="162" t="s">
        <v>484</v>
      </c>
      <c r="BV42" s="162" t="s">
        <v>484</v>
      </c>
      <c r="BX42" s="162"/>
      <c r="BY42" s="28" t="s">
        <v>531</v>
      </c>
      <c r="BZ42" s="28" t="s">
        <v>532</v>
      </c>
      <c r="CA42" s="163" t="s">
        <v>484</v>
      </c>
      <c r="CB42"/>
      <c r="CC42" s="227" t="s">
        <v>297</v>
      </c>
      <c r="CD42" s="172" t="s">
        <v>533</v>
      </c>
    </row>
    <row r="43" spans="1:82" x14ac:dyDescent="0.25">
      <c r="A43" s="349" t="s">
        <v>534</v>
      </c>
      <c r="B43" s="360" t="s">
        <v>535</v>
      </c>
      <c r="C43" s="347"/>
      <c r="D43" s="360" t="s">
        <v>536</v>
      </c>
      <c r="E43" s="360"/>
      <c r="F43" s="360" t="s">
        <v>537</v>
      </c>
      <c r="G43" s="360" t="s">
        <v>538</v>
      </c>
      <c r="H43" s="360" t="s">
        <v>539</v>
      </c>
      <c r="I43" s="360" t="s">
        <v>540</v>
      </c>
      <c r="J43" s="360" t="s">
        <v>3300</v>
      </c>
      <c r="K43" s="360"/>
      <c r="L43" s="360"/>
      <c r="M43" s="347" t="s">
        <v>3301</v>
      </c>
      <c r="N43" s="360" t="s">
        <v>541</v>
      </c>
      <c r="O43" s="360" t="s">
        <v>542</v>
      </c>
      <c r="P43" s="360" t="s">
        <v>543</v>
      </c>
      <c r="Q43" s="360" t="s">
        <v>544</v>
      </c>
      <c r="R43" s="347" t="s">
        <v>484</v>
      </c>
      <c r="S43" s="360" t="s">
        <v>545</v>
      </c>
      <c r="T43" s="347" t="s">
        <v>3368</v>
      </c>
      <c r="U43" s="360" t="s">
        <v>546</v>
      </c>
      <c r="V43" s="360"/>
      <c r="W43" s="360" t="s">
        <v>547</v>
      </c>
      <c r="X43" s="347" t="s">
        <v>484</v>
      </c>
      <c r="Y43" s="360" t="s">
        <v>548</v>
      </c>
      <c r="Z43" s="360"/>
      <c r="AA43" s="360" t="s">
        <v>3248</v>
      </c>
      <c r="AB43" s="347" t="s">
        <v>3382</v>
      </c>
      <c r="AC43" s="360" t="s">
        <v>549</v>
      </c>
      <c r="AD43" s="360" t="s">
        <v>550</v>
      </c>
      <c r="AE43" s="360"/>
      <c r="AF43" s="347"/>
      <c r="AG43" s="360" t="s">
        <v>551</v>
      </c>
      <c r="AH43" s="347" t="s">
        <v>484</v>
      </c>
      <c r="AI43" s="360"/>
      <c r="AJ43" s="360" t="s">
        <v>3250</v>
      </c>
      <c r="AK43" s="360" t="s">
        <v>552</v>
      </c>
      <c r="AL43" s="347" t="s">
        <v>484</v>
      </c>
      <c r="AM43" s="360" t="s">
        <v>553</v>
      </c>
      <c r="AN43" s="360"/>
      <c r="AO43" s="360"/>
      <c r="AP43" s="360" t="s">
        <v>554</v>
      </c>
      <c r="AQ43" s="347" t="s">
        <v>484</v>
      </c>
      <c r="AR43" s="360" t="s">
        <v>555</v>
      </c>
      <c r="AS43" s="347" t="s">
        <v>484</v>
      </c>
      <c r="AT43" s="360" t="s">
        <v>556</v>
      </c>
      <c r="AU43" s="360" t="s">
        <v>557</v>
      </c>
      <c r="AV43" s="360" t="s">
        <v>558</v>
      </c>
      <c r="AW43" s="360"/>
      <c r="AX43" s="360" t="s">
        <v>597</v>
      </c>
      <c r="AY43" s="347"/>
      <c r="AZ43" s="360" t="s">
        <v>560</v>
      </c>
      <c r="BA43" s="360" t="s">
        <v>561</v>
      </c>
      <c r="BB43" s="170" t="s">
        <v>562</v>
      </c>
      <c r="BC43" s="170"/>
      <c r="BD43" s="170" t="s">
        <v>563</v>
      </c>
      <c r="BE43" s="28" t="s">
        <v>3258</v>
      </c>
      <c r="BF43" s="162" t="s">
        <v>3488</v>
      </c>
      <c r="BG43" s="170"/>
      <c r="BH43" s="162"/>
      <c r="BI43" s="170"/>
      <c r="BJ43" s="28"/>
      <c r="BK43" s="170" t="s">
        <v>564</v>
      </c>
      <c r="BL43" s="28"/>
      <c r="BM43" s="28" t="s">
        <v>565</v>
      </c>
      <c r="BN43" s="28" t="s">
        <v>566</v>
      </c>
      <c r="BO43" s="28" t="s">
        <v>567</v>
      </c>
      <c r="BP43" s="28" t="s">
        <v>568</v>
      </c>
      <c r="BQ43" s="28" t="s">
        <v>569</v>
      </c>
      <c r="BR43" s="28" t="s">
        <v>570</v>
      </c>
      <c r="BS43" s="28"/>
      <c r="BT43" s="28" t="s">
        <v>571</v>
      </c>
      <c r="BU43" s="162" t="s">
        <v>484</v>
      </c>
      <c r="BV43" s="162" t="s">
        <v>484</v>
      </c>
      <c r="BW43" s="28"/>
      <c r="BX43" s="162" t="s">
        <v>484</v>
      </c>
      <c r="BY43" s="28" t="s">
        <v>572</v>
      </c>
      <c r="BZ43" s="28" t="s">
        <v>573</v>
      </c>
      <c r="CA43" s="163" t="s">
        <v>484</v>
      </c>
      <c r="CC43" s="227" t="s">
        <v>3214</v>
      </c>
      <c r="CD43" s="172" t="s">
        <v>3201</v>
      </c>
    </row>
    <row r="44" spans="1:82" x14ac:dyDescent="0.25">
      <c r="A44" s="346" t="s">
        <v>3270</v>
      </c>
      <c r="B44" s="360" t="s">
        <v>575</v>
      </c>
      <c r="C44" s="347" t="s">
        <v>484</v>
      </c>
      <c r="D44" s="360" t="s">
        <v>576</v>
      </c>
      <c r="E44" s="360"/>
      <c r="F44" s="347" t="s">
        <v>3285</v>
      </c>
      <c r="G44" s="360" t="s">
        <v>577</v>
      </c>
      <c r="H44" s="360" t="s">
        <v>578</v>
      </c>
      <c r="I44" s="360" t="s">
        <v>579</v>
      </c>
      <c r="J44" s="360"/>
      <c r="K44" s="360"/>
      <c r="L44" s="360"/>
      <c r="M44" s="360"/>
      <c r="N44" s="360" t="s">
        <v>580</v>
      </c>
      <c r="O44" s="360" t="s">
        <v>581</v>
      </c>
      <c r="P44" s="360" t="s">
        <v>582</v>
      </c>
      <c r="Q44" s="360" t="s">
        <v>583</v>
      </c>
      <c r="R44" s="347" t="s">
        <v>484</v>
      </c>
      <c r="S44" s="360" t="s">
        <v>584</v>
      </c>
      <c r="T44" s="360" t="s">
        <v>3369</v>
      </c>
      <c r="U44" s="360" t="s">
        <v>585</v>
      </c>
      <c r="V44" s="360"/>
      <c r="W44" s="360" t="s">
        <v>586</v>
      </c>
      <c r="X44" s="347" t="s">
        <v>484</v>
      </c>
      <c r="Y44" s="347" t="s">
        <v>3381</v>
      </c>
      <c r="Z44" s="360"/>
      <c r="AA44" s="360" t="s">
        <v>3249</v>
      </c>
      <c r="AB44" s="360" t="s">
        <v>3383</v>
      </c>
      <c r="AC44" s="360" t="s">
        <v>587</v>
      </c>
      <c r="AD44" s="360" t="s">
        <v>588</v>
      </c>
      <c r="AE44" s="360"/>
      <c r="AF44" s="347" t="s">
        <v>484</v>
      </c>
      <c r="AG44" s="360" t="s">
        <v>589</v>
      </c>
      <c r="AH44" s="347" t="s">
        <v>484</v>
      </c>
      <c r="AI44" s="360"/>
      <c r="AJ44" s="360" t="s">
        <v>3256</v>
      </c>
      <c r="AK44" s="360" t="s">
        <v>590</v>
      </c>
      <c r="AL44" s="347" t="s">
        <v>484</v>
      </c>
      <c r="AM44" s="360" t="s">
        <v>591</v>
      </c>
      <c r="AN44" s="360"/>
      <c r="AO44" s="360"/>
      <c r="AP44" s="360" t="s">
        <v>592</v>
      </c>
      <c r="AQ44" s="347" t="s">
        <v>484</v>
      </c>
      <c r="AR44" s="360" t="s">
        <v>593</v>
      </c>
      <c r="AS44" s="347" t="s">
        <v>484</v>
      </c>
      <c r="AT44" s="360" t="s">
        <v>594</v>
      </c>
      <c r="AU44" s="360" t="s">
        <v>595</v>
      </c>
      <c r="AV44" s="360" t="s">
        <v>596</v>
      </c>
      <c r="AW44" s="360"/>
      <c r="AX44" s="360" t="s">
        <v>633</v>
      </c>
      <c r="AY44" s="347" t="s">
        <v>484</v>
      </c>
      <c r="AZ44" s="360" t="s">
        <v>598</v>
      </c>
      <c r="BA44" s="360" t="s">
        <v>599</v>
      </c>
      <c r="BB44" s="170" t="s">
        <v>600</v>
      </c>
      <c r="BC44" s="170"/>
      <c r="BD44" s="170" t="s">
        <v>601</v>
      </c>
      <c r="BE44" s="28" t="s">
        <v>3264</v>
      </c>
      <c r="BF44" s="170"/>
      <c r="BG44" s="170"/>
      <c r="BH44" s="170"/>
      <c r="BI44" s="170"/>
      <c r="BJ44" s="28"/>
      <c r="BK44" s="170" t="s">
        <v>602</v>
      </c>
      <c r="BL44" s="28"/>
      <c r="BM44" s="28" t="s">
        <v>603</v>
      </c>
      <c r="BN44" s="28" t="s">
        <v>604</v>
      </c>
      <c r="BO44" s="28" t="s">
        <v>605</v>
      </c>
      <c r="BP44" s="28" t="s">
        <v>606</v>
      </c>
      <c r="BQ44" s="28" t="s">
        <v>607</v>
      </c>
      <c r="BR44" s="28" t="s">
        <v>608</v>
      </c>
      <c r="BS44" s="28"/>
      <c r="BT44" s="28" t="s">
        <v>609</v>
      </c>
      <c r="BU44" s="162" t="s">
        <v>484</v>
      </c>
      <c r="BV44" s="162" t="s">
        <v>484</v>
      </c>
      <c r="BW44" s="28"/>
      <c r="BX44" s="162" t="s">
        <v>484</v>
      </c>
      <c r="BY44" s="28" t="s">
        <v>610</v>
      </c>
      <c r="BZ44" s="28" t="s">
        <v>611</v>
      </c>
      <c r="CA44" s="163" t="s">
        <v>484</v>
      </c>
      <c r="CC44" s="227" t="s">
        <v>298</v>
      </c>
      <c r="CD44" s="172" t="s">
        <v>574</v>
      </c>
    </row>
    <row r="45" spans="1:82" x14ac:dyDescent="0.25">
      <c r="A45" s="346" t="s">
        <v>3271</v>
      </c>
      <c r="B45" s="360" t="s">
        <v>613</v>
      </c>
      <c r="C45" s="347" t="s">
        <v>484</v>
      </c>
      <c r="D45" s="360" t="s">
        <v>614</v>
      </c>
      <c r="E45" s="360"/>
      <c r="F45" s="360"/>
      <c r="G45" s="347" t="s">
        <v>3286</v>
      </c>
      <c r="H45" s="360" t="s">
        <v>615</v>
      </c>
      <c r="I45" s="360" t="s">
        <v>616</v>
      </c>
      <c r="J45" s="360"/>
      <c r="K45" s="360"/>
      <c r="L45" s="360"/>
      <c r="M45" s="360"/>
      <c r="N45" s="360" t="s">
        <v>617</v>
      </c>
      <c r="O45" s="360" t="s">
        <v>618</v>
      </c>
      <c r="P45" s="347" t="s">
        <v>3335</v>
      </c>
      <c r="Q45" s="360" t="s">
        <v>619</v>
      </c>
      <c r="R45" s="347" t="s">
        <v>484</v>
      </c>
      <c r="S45" s="360" t="s">
        <v>620</v>
      </c>
      <c r="T45" s="360" t="s">
        <v>3370</v>
      </c>
      <c r="U45" s="360" t="s">
        <v>621</v>
      </c>
      <c r="V45" s="360"/>
      <c r="W45" s="360" t="s">
        <v>622</v>
      </c>
      <c r="X45" s="347" t="s">
        <v>484</v>
      </c>
      <c r="Y45" s="347"/>
      <c r="Z45" s="360"/>
      <c r="AA45" s="360"/>
      <c r="AB45" s="360"/>
      <c r="AC45" s="360" t="s">
        <v>623</v>
      </c>
      <c r="AD45" s="360" t="s">
        <v>624</v>
      </c>
      <c r="AE45" s="360"/>
      <c r="AF45" s="347" t="s">
        <v>484</v>
      </c>
      <c r="AG45" s="360" t="s">
        <v>625</v>
      </c>
      <c r="AH45" s="347" t="s">
        <v>484</v>
      </c>
      <c r="AI45" s="360"/>
      <c r="AJ45" s="360" t="s">
        <v>3255</v>
      </c>
      <c r="AK45" s="360" t="s">
        <v>626</v>
      </c>
      <c r="AL45" s="347" t="s">
        <v>484</v>
      </c>
      <c r="AM45" s="360" t="s">
        <v>627</v>
      </c>
      <c r="AN45" s="360"/>
      <c r="AO45" s="360"/>
      <c r="AP45" s="360" t="s">
        <v>628</v>
      </c>
      <c r="AQ45" s="347" t="s">
        <v>484</v>
      </c>
      <c r="AR45" s="360" t="s">
        <v>629</v>
      </c>
      <c r="AS45" s="347" t="s">
        <v>484</v>
      </c>
      <c r="AT45" s="360" t="s">
        <v>630</v>
      </c>
      <c r="AU45" s="360" t="s">
        <v>631</v>
      </c>
      <c r="AV45" s="360" t="s">
        <v>632</v>
      </c>
      <c r="AW45" s="360"/>
      <c r="AX45" s="360" t="s">
        <v>668</v>
      </c>
      <c r="AY45" s="347" t="s">
        <v>484</v>
      </c>
      <c r="AZ45" s="360" t="s">
        <v>634</v>
      </c>
      <c r="BA45" s="360" t="s">
        <v>635</v>
      </c>
      <c r="BB45" s="170" t="s">
        <v>636</v>
      </c>
      <c r="BC45" s="170"/>
      <c r="BD45" s="170" t="s">
        <v>637</v>
      </c>
      <c r="BE45" s="28" t="s">
        <v>3263</v>
      </c>
      <c r="BF45" s="170"/>
      <c r="BG45" s="170"/>
      <c r="BH45" s="170"/>
      <c r="BI45" s="170"/>
      <c r="BJ45" s="28"/>
      <c r="BK45" s="170" t="s">
        <v>638</v>
      </c>
      <c r="BL45" s="28"/>
      <c r="BM45" s="28" t="s">
        <v>639</v>
      </c>
      <c r="BN45" s="28" t="s">
        <v>640</v>
      </c>
      <c r="BO45" s="28" t="s">
        <v>641</v>
      </c>
      <c r="BP45" s="28" t="s">
        <v>642</v>
      </c>
      <c r="BQ45" s="28" t="s">
        <v>643</v>
      </c>
      <c r="BR45" s="28" t="s">
        <v>644</v>
      </c>
      <c r="BS45" s="28"/>
      <c r="BT45" s="28" t="s">
        <v>645</v>
      </c>
      <c r="BU45" s="162" t="s">
        <v>484</v>
      </c>
      <c r="BV45" s="162" t="s">
        <v>484</v>
      </c>
      <c r="BW45" s="28"/>
      <c r="BX45" s="162" t="s">
        <v>484</v>
      </c>
      <c r="BY45" s="28" t="s">
        <v>646</v>
      </c>
      <c r="BZ45" s="28" t="s">
        <v>647</v>
      </c>
      <c r="CA45" s="163" t="s">
        <v>484</v>
      </c>
      <c r="CC45" s="227" t="s">
        <v>299</v>
      </c>
      <c r="CD45" s="172" t="s">
        <v>612</v>
      </c>
    </row>
    <row r="46" spans="1:82" x14ac:dyDescent="0.25">
      <c r="A46" s="346" t="s">
        <v>3272</v>
      </c>
      <c r="B46" s="360" t="s">
        <v>650</v>
      </c>
      <c r="C46" s="347" t="s">
        <v>484</v>
      </c>
      <c r="D46" s="360" t="s">
        <v>651</v>
      </c>
      <c r="E46" s="360"/>
      <c r="F46" s="317"/>
      <c r="G46" s="347" t="s">
        <v>484</v>
      </c>
      <c r="H46" s="347" t="s">
        <v>3287</v>
      </c>
      <c r="I46" s="360" t="s">
        <v>652</v>
      </c>
      <c r="J46" s="360"/>
      <c r="K46" s="360"/>
      <c r="L46" s="360"/>
      <c r="M46" s="360"/>
      <c r="N46" s="360" t="s">
        <v>653</v>
      </c>
      <c r="O46" s="360" t="s">
        <v>654</v>
      </c>
      <c r="P46" s="347" t="s">
        <v>484</v>
      </c>
      <c r="Q46" s="360" t="s">
        <v>655</v>
      </c>
      <c r="R46" s="347" t="s">
        <v>484</v>
      </c>
      <c r="S46" s="360" t="s">
        <v>656</v>
      </c>
      <c r="T46" s="360" t="s">
        <v>3371</v>
      </c>
      <c r="U46" s="360" t="s">
        <v>657</v>
      </c>
      <c r="V46" s="360"/>
      <c r="W46" s="360" t="s">
        <v>658</v>
      </c>
      <c r="X46" s="347" t="s">
        <v>484</v>
      </c>
      <c r="Y46" s="347"/>
      <c r="Z46" s="360"/>
      <c r="AA46" s="360"/>
      <c r="AB46" s="360"/>
      <c r="AC46" s="360" t="s">
        <v>659</v>
      </c>
      <c r="AD46" s="360" t="s">
        <v>660</v>
      </c>
      <c r="AE46" s="360"/>
      <c r="AF46" s="347" t="s">
        <v>484</v>
      </c>
      <c r="AG46" s="360" t="s">
        <v>661</v>
      </c>
      <c r="AH46" s="347" t="s">
        <v>484</v>
      </c>
      <c r="AI46" s="360"/>
      <c r="AJ46" s="360" t="s">
        <v>3254</v>
      </c>
      <c r="AK46" s="360" t="s">
        <v>662</v>
      </c>
      <c r="AL46" s="347" t="s">
        <v>484</v>
      </c>
      <c r="AM46" s="360" t="s">
        <v>663</v>
      </c>
      <c r="AN46" s="360"/>
      <c r="AO46" s="360"/>
      <c r="AP46" s="360" t="s">
        <v>664</v>
      </c>
      <c r="AQ46" s="347" t="s">
        <v>484</v>
      </c>
      <c r="AR46" s="360" t="s">
        <v>665</v>
      </c>
      <c r="AS46" s="347" t="s">
        <v>484</v>
      </c>
      <c r="AT46" s="360" t="s">
        <v>666</v>
      </c>
      <c r="AU46" s="347"/>
      <c r="AV46" s="360" t="s">
        <v>667</v>
      </c>
      <c r="AW46" s="360"/>
      <c r="AX46" s="347" t="s">
        <v>3457</v>
      </c>
      <c r="AY46" s="347" t="s">
        <v>484</v>
      </c>
      <c r="AZ46" s="360" t="s">
        <v>669</v>
      </c>
      <c r="BA46" s="360" t="s">
        <v>670</v>
      </c>
      <c r="BB46" s="170" t="s">
        <v>671</v>
      </c>
      <c r="BC46" s="170"/>
      <c r="BD46" s="170" t="s">
        <v>672</v>
      </c>
      <c r="BE46" s="28" t="s">
        <v>3262</v>
      </c>
      <c r="BF46" s="170"/>
      <c r="BG46" s="170"/>
      <c r="BH46" s="170"/>
      <c r="BI46" s="170"/>
      <c r="BJ46" s="28"/>
      <c r="BK46" s="170" t="s">
        <v>673</v>
      </c>
      <c r="BL46" s="28"/>
      <c r="BM46" s="28" t="s">
        <v>674</v>
      </c>
      <c r="BN46" s="162"/>
      <c r="BO46" s="28" t="s">
        <v>675</v>
      </c>
      <c r="BP46" s="162"/>
      <c r="BQ46" s="28" t="s">
        <v>676</v>
      </c>
      <c r="BR46" s="28" t="s">
        <v>677</v>
      </c>
      <c r="BS46" s="28"/>
      <c r="BT46" s="28" t="s">
        <v>678</v>
      </c>
      <c r="BU46" s="162" t="s">
        <v>484</v>
      </c>
      <c r="BV46" s="162" t="s">
        <v>484</v>
      </c>
      <c r="BW46" s="28"/>
      <c r="BX46" s="162" t="s">
        <v>484</v>
      </c>
      <c r="BY46" s="28" t="s">
        <v>679</v>
      </c>
      <c r="BZ46" s="28" t="s">
        <v>680</v>
      </c>
      <c r="CA46" s="163" t="s">
        <v>484</v>
      </c>
      <c r="CC46" s="227" t="s">
        <v>300</v>
      </c>
      <c r="CD46" s="172" t="s">
        <v>649</v>
      </c>
    </row>
    <row r="47" spans="1:82" x14ac:dyDescent="0.25">
      <c r="A47" s="346" t="s">
        <v>3273</v>
      </c>
      <c r="B47" s="360" t="s">
        <v>682</v>
      </c>
      <c r="C47" s="347" t="s">
        <v>484</v>
      </c>
      <c r="D47" s="360" t="s">
        <v>683</v>
      </c>
      <c r="E47" s="360"/>
      <c r="F47" s="317"/>
      <c r="G47" s="347" t="s">
        <v>484</v>
      </c>
      <c r="H47" s="347" t="s">
        <v>3288</v>
      </c>
      <c r="I47" s="347" t="s">
        <v>3291</v>
      </c>
      <c r="J47" s="360"/>
      <c r="K47" s="360"/>
      <c r="L47" s="360"/>
      <c r="M47" s="360"/>
      <c r="N47" s="360" t="s">
        <v>684</v>
      </c>
      <c r="O47" s="360" t="s">
        <v>685</v>
      </c>
      <c r="P47" s="347" t="s">
        <v>484</v>
      </c>
      <c r="Q47" s="360" t="s">
        <v>686</v>
      </c>
      <c r="R47" s="347" t="s">
        <v>484</v>
      </c>
      <c r="S47" s="347" t="s">
        <v>3363</v>
      </c>
      <c r="T47" s="360" t="s">
        <v>3372</v>
      </c>
      <c r="U47" s="360" t="s">
        <v>687</v>
      </c>
      <c r="V47" s="360"/>
      <c r="W47" s="360" t="s">
        <v>688</v>
      </c>
      <c r="X47" s="347" t="s">
        <v>484</v>
      </c>
      <c r="Y47" s="347" t="s">
        <v>484</v>
      </c>
      <c r="Z47" s="360"/>
      <c r="AA47" s="360"/>
      <c r="AB47" s="360"/>
      <c r="AC47" s="360" t="s">
        <v>689</v>
      </c>
      <c r="AD47" s="360" t="s">
        <v>690</v>
      </c>
      <c r="AE47" s="360"/>
      <c r="AF47" s="347" t="s">
        <v>484</v>
      </c>
      <c r="AG47" s="360" t="s">
        <v>691</v>
      </c>
      <c r="AH47" s="347" t="s">
        <v>484</v>
      </c>
      <c r="AI47" s="360"/>
      <c r="AJ47" s="360"/>
      <c r="AK47" s="360" t="s">
        <v>692</v>
      </c>
      <c r="AL47" s="347" t="s">
        <v>484</v>
      </c>
      <c r="AM47" s="360" t="s">
        <v>693</v>
      </c>
      <c r="AN47" s="360"/>
      <c r="AO47" s="360"/>
      <c r="AP47" s="360" t="s">
        <v>694</v>
      </c>
      <c r="AQ47" s="347" t="s">
        <v>484</v>
      </c>
      <c r="AR47" s="360" t="s">
        <v>695</v>
      </c>
      <c r="AS47" s="347" t="s">
        <v>484</v>
      </c>
      <c r="AT47" s="360" t="s">
        <v>696</v>
      </c>
      <c r="AU47" s="347" t="s">
        <v>484</v>
      </c>
      <c r="AV47" s="360" t="s">
        <v>697</v>
      </c>
      <c r="AW47" s="360"/>
      <c r="AX47" s="360" t="s">
        <v>3458</v>
      </c>
      <c r="AY47" s="347" t="s">
        <v>484</v>
      </c>
      <c r="AZ47" s="360" t="s">
        <v>698</v>
      </c>
      <c r="BA47" s="360" t="s">
        <v>699</v>
      </c>
      <c r="BB47" s="170" t="s">
        <v>700</v>
      </c>
      <c r="BC47" s="170"/>
      <c r="BD47" s="170" t="s">
        <v>701</v>
      </c>
      <c r="BE47" s="28" t="s">
        <v>3261</v>
      </c>
      <c r="BF47" s="162" t="s">
        <v>484</v>
      </c>
      <c r="BG47" s="170"/>
      <c r="BH47" s="170"/>
      <c r="BI47" s="170"/>
      <c r="BJ47" s="28"/>
      <c r="BK47" s="162"/>
      <c r="BL47" s="28"/>
      <c r="BM47" s="28" t="s">
        <v>702</v>
      </c>
      <c r="BN47" s="162" t="s">
        <v>484</v>
      </c>
      <c r="BO47" s="28" t="s">
        <v>703</v>
      </c>
      <c r="BP47" s="162" t="s">
        <v>484</v>
      </c>
      <c r="BQ47" s="28" t="s">
        <v>704</v>
      </c>
      <c r="BR47" s="28" t="s">
        <v>705</v>
      </c>
      <c r="BS47" s="28"/>
      <c r="BT47" s="28" t="s">
        <v>706</v>
      </c>
      <c r="BU47" s="162" t="s">
        <v>484</v>
      </c>
      <c r="BV47" s="162" t="s">
        <v>484</v>
      </c>
      <c r="BW47" s="28"/>
      <c r="BX47" s="162" t="s">
        <v>484</v>
      </c>
      <c r="BY47" s="28" t="s">
        <v>707</v>
      </c>
      <c r="BZ47" s="28" t="s">
        <v>708</v>
      </c>
      <c r="CA47" s="163" t="s">
        <v>484</v>
      </c>
      <c r="CC47" s="227" t="s">
        <v>301</v>
      </c>
      <c r="CD47" s="172" t="s">
        <v>681</v>
      </c>
    </row>
    <row r="48" spans="1:82" x14ac:dyDescent="0.25">
      <c r="A48" s="346" t="s">
        <v>3274</v>
      </c>
      <c r="B48" s="360" t="s">
        <v>710</v>
      </c>
      <c r="C48" s="347" t="s">
        <v>484</v>
      </c>
      <c r="D48" s="360" t="s">
        <v>711</v>
      </c>
      <c r="E48" s="360"/>
      <c r="F48" s="347" t="s">
        <v>484</v>
      </c>
      <c r="G48" s="347" t="s">
        <v>484</v>
      </c>
      <c r="H48" s="347" t="s">
        <v>3289</v>
      </c>
      <c r="I48" s="347" t="s">
        <v>3292</v>
      </c>
      <c r="J48" s="360"/>
      <c r="K48" s="360"/>
      <c r="L48" s="360"/>
      <c r="M48" s="360"/>
      <c r="N48" s="360" t="s">
        <v>712</v>
      </c>
      <c r="O48" s="360" t="s">
        <v>713</v>
      </c>
      <c r="P48" s="347" t="s">
        <v>484</v>
      </c>
      <c r="Q48" s="360" t="s">
        <v>714</v>
      </c>
      <c r="R48" s="347" t="s">
        <v>484</v>
      </c>
      <c r="S48" s="347" t="s">
        <v>3364</v>
      </c>
      <c r="T48" s="360" t="s">
        <v>3373</v>
      </c>
      <c r="U48" s="347" t="s">
        <v>3374</v>
      </c>
      <c r="V48" s="360"/>
      <c r="W48" s="360" t="s">
        <v>715</v>
      </c>
      <c r="X48" s="347" t="s">
        <v>484</v>
      </c>
      <c r="Y48" s="347" t="s">
        <v>484</v>
      </c>
      <c r="Z48" s="360"/>
      <c r="AA48" s="360"/>
      <c r="AB48" s="360"/>
      <c r="AC48" s="360" t="s">
        <v>716</v>
      </c>
      <c r="AD48" s="360" t="s">
        <v>717</v>
      </c>
      <c r="AE48" s="360"/>
      <c r="AF48" s="347" t="s">
        <v>484</v>
      </c>
      <c r="AG48" s="360" t="s">
        <v>718</v>
      </c>
      <c r="AH48" s="347" t="s">
        <v>484</v>
      </c>
      <c r="AI48" s="360"/>
      <c r="AJ48" s="360"/>
      <c r="AK48" s="360" t="s">
        <v>719</v>
      </c>
      <c r="AL48" s="347" t="s">
        <v>484</v>
      </c>
      <c r="AM48" s="360" t="s">
        <v>720</v>
      </c>
      <c r="AN48" s="360"/>
      <c r="AO48" s="360"/>
      <c r="AP48" s="347"/>
      <c r="AQ48" s="347" t="s">
        <v>484</v>
      </c>
      <c r="AR48" s="360" t="s">
        <v>721</v>
      </c>
      <c r="AS48" s="347" t="s">
        <v>484</v>
      </c>
      <c r="AT48" s="360" t="s">
        <v>722</v>
      </c>
      <c r="AU48" s="347" t="s">
        <v>484</v>
      </c>
      <c r="AV48" s="360" t="s">
        <v>723</v>
      </c>
      <c r="AW48" s="360"/>
      <c r="AX48" s="317"/>
      <c r="AY48" s="347" t="s">
        <v>484</v>
      </c>
      <c r="AZ48" s="360" t="s">
        <v>724</v>
      </c>
      <c r="BA48" s="360" t="s">
        <v>725</v>
      </c>
      <c r="BB48" s="170" t="s">
        <v>726</v>
      </c>
      <c r="BC48" s="170"/>
      <c r="BD48" s="170" t="s">
        <v>727</v>
      </c>
      <c r="BE48" s="28" t="s">
        <v>3260</v>
      </c>
      <c r="BF48" s="162" t="s">
        <v>484</v>
      </c>
      <c r="BG48" s="170"/>
      <c r="BH48" s="170"/>
      <c r="BI48" s="170"/>
      <c r="BJ48" s="28"/>
      <c r="BK48" s="162" t="s">
        <v>484</v>
      </c>
      <c r="BL48" s="28"/>
      <c r="BM48" s="28" t="s">
        <v>728</v>
      </c>
      <c r="BN48" s="162" t="s">
        <v>484</v>
      </c>
      <c r="BO48" s="28" t="s">
        <v>729</v>
      </c>
      <c r="BP48" s="162" t="s">
        <v>484</v>
      </c>
      <c r="BQ48" s="28" t="s">
        <v>730</v>
      </c>
      <c r="BR48" s="28" t="s">
        <v>731</v>
      </c>
      <c r="BS48" s="28"/>
      <c r="BT48" s="28" t="s">
        <v>732</v>
      </c>
      <c r="BU48" s="162" t="s">
        <v>484</v>
      </c>
      <c r="BV48" s="162" t="s">
        <v>484</v>
      </c>
      <c r="BW48" s="28"/>
      <c r="BX48" s="162" t="s">
        <v>484</v>
      </c>
      <c r="BY48" s="162" t="s">
        <v>3531</v>
      </c>
      <c r="BZ48" s="28" t="s">
        <v>733</v>
      </c>
      <c r="CA48" s="163" t="s">
        <v>484</v>
      </c>
      <c r="CC48" s="227" t="s">
        <v>302</v>
      </c>
      <c r="CD48" s="172" t="s">
        <v>709</v>
      </c>
    </row>
    <row r="49" spans="1:93" x14ac:dyDescent="0.25">
      <c r="A49" s="346" t="s">
        <v>3275</v>
      </c>
      <c r="B49" s="360" t="s">
        <v>735</v>
      </c>
      <c r="C49" s="347" t="s">
        <v>484</v>
      </c>
      <c r="D49" s="360" t="s">
        <v>736</v>
      </c>
      <c r="E49" s="360"/>
      <c r="F49" s="347" t="s">
        <v>484</v>
      </c>
      <c r="G49" s="347" t="s">
        <v>484</v>
      </c>
      <c r="H49" s="347" t="s">
        <v>3290</v>
      </c>
      <c r="I49" s="347" t="s">
        <v>3293</v>
      </c>
      <c r="J49" s="360"/>
      <c r="K49" s="360"/>
      <c r="L49" s="360"/>
      <c r="M49" s="360"/>
      <c r="N49" s="360" t="s">
        <v>737</v>
      </c>
      <c r="O49" s="360" t="s">
        <v>738</v>
      </c>
      <c r="P49" s="347" t="s">
        <v>484</v>
      </c>
      <c r="Q49" s="360" t="s">
        <v>739</v>
      </c>
      <c r="R49" s="347" t="s">
        <v>484</v>
      </c>
      <c r="S49" s="347" t="s">
        <v>3365</v>
      </c>
      <c r="T49" s="360"/>
      <c r="U49" s="360" t="s">
        <v>3375</v>
      </c>
      <c r="V49" s="360"/>
      <c r="W49" s="360" t="s">
        <v>740</v>
      </c>
      <c r="X49" s="347" t="s">
        <v>484</v>
      </c>
      <c r="Y49" s="347" t="s">
        <v>484</v>
      </c>
      <c r="Z49" s="360"/>
      <c r="AA49" s="360"/>
      <c r="AB49" s="360"/>
      <c r="AC49" s="360" t="s">
        <v>741</v>
      </c>
      <c r="AD49" s="360" t="s">
        <v>742</v>
      </c>
      <c r="AE49" s="360"/>
      <c r="AF49" s="347" t="s">
        <v>484</v>
      </c>
      <c r="AG49" s="360" t="s">
        <v>743</v>
      </c>
      <c r="AH49" s="347" t="s">
        <v>484</v>
      </c>
      <c r="AI49" s="360"/>
      <c r="AJ49" s="360"/>
      <c r="AK49" s="360" t="s">
        <v>744</v>
      </c>
      <c r="AL49" s="347" t="s">
        <v>484</v>
      </c>
      <c r="AM49" s="360" t="s">
        <v>745</v>
      </c>
      <c r="AN49" s="360"/>
      <c r="AO49" s="360"/>
      <c r="AP49" s="347" t="s">
        <v>484</v>
      </c>
      <c r="AQ49" s="347" t="s">
        <v>484</v>
      </c>
      <c r="AR49" s="360" t="s">
        <v>746</v>
      </c>
      <c r="AS49" s="347" t="s">
        <v>484</v>
      </c>
      <c r="AT49" s="360" t="s">
        <v>747</v>
      </c>
      <c r="AU49" s="347" t="s">
        <v>484</v>
      </c>
      <c r="AV49" s="360" t="s">
        <v>748</v>
      </c>
      <c r="AW49" s="360"/>
      <c r="AX49" s="360"/>
      <c r="AY49" s="347" t="s">
        <v>484</v>
      </c>
      <c r="AZ49" s="360" t="s">
        <v>749</v>
      </c>
      <c r="BA49" s="360" t="s">
        <v>750</v>
      </c>
      <c r="BB49" s="170" t="s">
        <v>751</v>
      </c>
      <c r="BC49" s="170"/>
      <c r="BD49" s="170" t="s">
        <v>752</v>
      </c>
      <c r="BE49" s="28"/>
      <c r="BF49" s="162" t="s">
        <v>484</v>
      </c>
      <c r="BG49" s="170"/>
      <c r="BH49" s="170"/>
      <c r="BI49" s="170"/>
      <c r="BJ49" s="28"/>
      <c r="BK49" s="162" t="s">
        <v>484</v>
      </c>
      <c r="BL49" s="28"/>
      <c r="BM49" s="28" t="s">
        <v>753</v>
      </c>
      <c r="BN49" s="162" t="s">
        <v>484</v>
      </c>
      <c r="BO49" s="28" t="s">
        <v>754</v>
      </c>
      <c r="BP49" s="162" t="s">
        <v>484</v>
      </c>
      <c r="BQ49" s="28" t="s">
        <v>755</v>
      </c>
      <c r="BR49" s="28" t="s">
        <v>756</v>
      </c>
      <c r="BS49" s="28"/>
      <c r="BT49" s="28" t="s">
        <v>757</v>
      </c>
      <c r="BU49" s="162" t="s">
        <v>484</v>
      </c>
      <c r="BV49" s="162" t="s">
        <v>484</v>
      </c>
      <c r="BW49" s="28"/>
      <c r="BX49" s="162" t="s">
        <v>484</v>
      </c>
      <c r="BY49" s="162" t="s">
        <v>484</v>
      </c>
      <c r="BZ49" s="28" t="s">
        <v>758</v>
      </c>
      <c r="CA49" s="163" t="s">
        <v>484</v>
      </c>
      <c r="CC49" s="227" t="s">
        <v>3215</v>
      </c>
      <c r="CD49" s="172" t="s">
        <v>3206</v>
      </c>
    </row>
    <row r="50" spans="1:93" x14ac:dyDescent="0.25">
      <c r="A50" s="346" t="s">
        <v>3276</v>
      </c>
      <c r="B50" s="360" t="s">
        <v>760</v>
      </c>
      <c r="C50" s="347" t="s">
        <v>484</v>
      </c>
      <c r="D50" s="360" t="s">
        <v>761</v>
      </c>
      <c r="E50" s="360"/>
      <c r="F50" s="347" t="s">
        <v>484</v>
      </c>
      <c r="G50" s="347" t="s">
        <v>484</v>
      </c>
      <c r="H50" s="347" t="s">
        <v>484</v>
      </c>
      <c r="I50" s="347" t="s">
        <v>3294</v>
      </c>
      <c r="J50" s="360"/>
      <c r="K50" s="360"/>
      <c r="L50" s="360"/>
      <c r="M50" s="360"/>
      <c r="N50" s="360" t="s">
        <v>762</v>
      </c>
      <c r="O50" s="360" t="s">
        <v>763</v>
      </c>
      <c r="P50" s="347" t="s">
        <v>484</v>
      </c>
      <c r="Q50" s="360" t="s">
        <v>764</v>
      </c>
      <c r="R50" s="347" t="s">
        <v>484</v>
      </c>
      <c r="S50" s="347" t="s">
        <v>3366</v>
      </c>
      <c r="T50" s="360"/>
      <c r="U50" s="360" t="s">
        <v>3376</v>
      </c>
      <c r="V50" s="360"/>
      <c r="W50" s="360" t="s">
        <v>765</v>
      </c>
      <c r="X50" s="347" t="s">
        <v>484</v>
      </c>
      <c r="Y50" s="347" t="s">
        <v>484</v>
      </c>
      <c r="Z50" s="360"/>
      <c r="AA50" s="360"/>
      <c r="AB50" s="360"/>
      <c r="AC50" s="347" t="s">
        <v>3384</v>
      </c>
      <c r="AD50" s="360" t="s">
        <v>766</v>
      </c>
      <c r="AE50" s="360"/>
      <c r="AF50" s="347" t="s">
        <v>484</v>
      </c>
      <c r="AG50" s="360" t="s">
        <v>767</v>
      </c>
      <c r="AH50" s="347" t="s">
        <v>484</v>
      </c>
      <c r="AI50" s="360"/>
      <c r="AJ50" s="360"/>
      <c r="AK50" s="360" t="s">
        <v>768</v>
      </c>
      <c r="AL50" s="347" t="s">
        <v>484</v>
      </c>
      <c r="AM50" s="360" t="s">
        <v>769</v>
      </c>
      <c r="AN50" s="360"/>
      <c r="AO50" s="360"/>
      <c r="AP50" s="347" t="s">
        <v>484</v>
      </c>
      <c r="AQ50" s="347" t="s">
        <v>484</v>
      </c>
      <c r="AR50" s="360" t="s">
        <v>770</v>
      </c>
      <c r="AS50" s="347" t="s">
        <v>484</v>
      </c>
      <c r="AT50" s="360" t="s">
        <v>771</v>
      </c>
      <c r="AU50" s="347" t="s">
        <v>484</v>
      </c>
      <c r="AV50" s="360" t="s">
        <v>772</v>
      </c>
      <c r="AW50" s="360"/>
      <c r="AX50" s="360"/>
      <c r="AY50" s="347" t="s">
        <v>484</v>
      </c>
      <c r="AZ50" s="347" t="s">
        <v>3459</v>
      </c>
      <c r="BA50" s="360" t="s">
        <v>773</v>
      </c>
      <c r="BB50" s="170" t="s">
        <v>774</v>
      </c>
      <c r="BC50" s="170"/>
      <c r="BD50" s="170" t="s">
        <v>775</v>
      </c>
      <c r="BE50" s="28"/>
      <c r="BF50" s="162" t="s">
        <v>484</v>
      </c>
      <c r="BG50" s="170"/>
      <c r="BH50" s="170"/>
      <c r="BI50" s="170"/>
      <c r="BJ50" s="28"/>
      <c r="BK50" s="162" t="s">
        <v>484</v>
      </c>
      <c r="BL50" s="28"/>
      <c r="BM50" s="28" t="s">
        <v>776</v>
      </c>
      <c r="BN50" s="162" t="s">
        <v>484</v>
      </c>
      <c r="BO50" s="28" t="s">
        <v>777</v>
      </c>
      <c r="BP50" s="162" t="s">
        <v>484</v>
      </c>
      <c r="BQ50" s="28" t="s">
        <v>778</v>
      </c>
      <c r="BR50" s="28" t="s">
        <v>779</v>
      </c>
      <c r="BS50" s="28"/>
      <c r="BT50" s="28" t="s">
        <v>780</v>
      </c>
      <c r="BU50" s="162" t="s">
        <v>484</v>
      </c>
      <c r="BV50" s="162" t="s">
        <v>484</v>
      </c>
      <c r="BW50" s="28"/>
      <c r="BX50" s="162" t="s">
        <v>484</v>
      </c>
      <c r="BY50" s="162" t="s">
        <v>484</v>
      </c>
      <c r="BZ50" s="28" t="s">
        <v>781</v>
      </c>
      <c r="CA50" s="163" t="s">
        <v>484</v>
      </c>
      <c r="CC50" s="227" t="s">
        <v>303</v>
      </c>
      <c r="CD50" s="172" t="s">
        <v>734</v>
      </c>
    </row>
    <row r="51" spans="1:93" x14ac:dyDescent="0.25">
      <c r="A51" s="346" t="s">
        <v>3277</v>
      </c>
      <c r="B51" s="360" t="s">
        <v>783</v>
      </c>
      <c r="C51" s="347" t="s">
        <v>484</v>
      </c>
      <c r="D51" s="360" t="s">
        <v>784</v>
      </c>
      <c r="E51" s="360"/>
      <c r="F51" s="347" t="s">
        <v>484</v>
      </c>
      <c r="G51" s="347" t="s">
        <v>484</v>
      </c>
      <c r="H51" s="347" t="s">
        <v>484</v>
      </c>
      <c r="I51" s="347" t="s">
        <v>3295</v>
      </c>
      <c r="J51" s="360"/>
      <c r="K51" s="360"/>
      <c r="L51" s="360"/>
      <c r="M51" s="360"/>
      <c r="N51" s="360" t="s">
        <v>785</v>
      </c>
      <c r="O51" s="360" t="s">
        <v>786</v>
      </c>
      <c r="P51" s="347" t="s">
        <v>484</v>
      </c>
      <c r="Q51" s="360" t="s">
        <v>787</v>
      </c>
      <c r="R51" s="347" t="s">
        <v>484</v>
      </c>
      <c r="S51" s="347" t="s">
        <v>3367</v>
      </c>
      <c r="T51" s="360"/>
      <c r="U51" s="360" t="s">
        <v>3377</v>
      </c>
      <c r="V51" s="360"/>
      <c r="W51" s="360" t="s">
        <v>788</v>
      </c>
      <c r="X51" s="347" t="s">
        <v>484</v>
      </c>
      <c r="Y51" s="347" t="s">
        <v>484</v>
      </c>
      <c r="Z51" s="360"/>
      <c r="AA51" s="360"/>
      <c r="AB51" s="360"/>
      <c r="AC51" s="347" t="s">
        <v>3385</v>
      </c>
      <c r="AD51" s="360" t="s">
        <v>789</v>
      </c>
      <c r="AE51" s="360"/>
      <c r="AF51" s="347" t="s">
        <v>484</v>
      </c>
      <c r="AG51" s="360" t="s">
        <v>790</v>
      </c>
      <c r="AH51" s="347" t="s">
        <v>484</v>
      </c>
      <c r="AI51" s="360"/>
      <c r="AJ51" s="360"/>
      <c r="AK51" s="360" t="s">
        <v>791</v>
      </c>
      <c r="AL51" s="347" t="s">
        <v>484</v>
      </c>
      <c r="AM51" s="360" t="s">
        <v>792</v>
      </c>
      <c r="AN51" s="360"/>
      <c r="AO51" s="360"/>
      <c r="AP51" s="347" t="s">
        <v>484</v>
      </c>
      <c r="AQ51" s="347" t="s">
        <v>484</v>
      </c>
      <c r="AR51" s="360" t="s">
        <v>793</v>
      </c>
      <c r="AS51" s="347" t="s">
        <v>484</v>
      </c>
      <c r="AT51" s="360" t="s">
        <v>794</v>
      </c>
      <c r="AU51" s="347" t="s">
        <v>484</v>
      </c>
      <c r="AV51" s="360" t="s">
        <v>795</v>
      </c>
      <c r="AW51" s="360"/>
      <c r="AX51" s="360"/>
      <c r="AY51" s="347" t="s">
        <v>484</v>
      </c>
      <c r="AZ51" s="347" t="s">
        <v>3460</v>
      </c>
      <c r="BA51" s="347" t="s">
        <v>3463</v>
      </c>
      <c r="BB51" s="170" t="s">
        <v>796</v>
      </c>
      <c r="BC51" s="170"/>
      <c r="BD51" s="170" t="s">
        <v>797</v>
      </c>
      <c r="BE51" s="28"/>
      <c r="BF51" s="162" t="s">
        <v>484</v>
      </c>
      <c r="BG51" s="170"/>
      <c r="BH51" s="170"/>
      <c r="BI51" s="170"/>
      <c r="BJ51" s="28"/>
      <c r="BK51" s="162" t="s">
        <v>484</v>
      </c>
      <c r="BL51" s="28"/>
      <c r="BM51" s="28" t="s">
        <v>798</v>
      </c>
      <c r="BN51" s="162" t="s">
        <v>484</v>
      </c>
      <c r="BO51" s="28" t="s">
        <v>799</v>
      </c>
      <c r="BP51" s="162" t="s">
        <v>484</v>
      </c>
      <c r="BQ51" s="28" t="s">
        <v>800</v>
      </c>
      <c r="BR51" s="28" t="s">
        <v>801</v>
      </c>
      <c r="BS51" s="28"/>
      <c r="BT51" s="28" t="s">
        <v>802</v>
      </c>
      <c r="BU51" s="162" t="s">
        <v>484</v>
      </c>
      <c r="BV51" s="162" t="s">
        <v>484</v>
      </c>
      <c r="BW51" s="28"/>
      <c r="BX51" s="162" t="s">
        <v>484</v>
      </c>
      <c r="BY51" s="162" t="s">
        <v>484</v>
      </c>
      <c r="BZ51" s="28" t="s">
        <v>803</v>
      </c>
      <c r="CA51" s="163" t="s">
        <v>484</v>
      </c>
      <c r="CC51" s="227" t="s">
        <v>304</v>
      </c>
      <c r="CD51" s="172" t="s">
        <v>759</v>
      </c>
    </row>
    <row r="52" spans="1:93" x14ac:dyDescent="0.25">
      <c r="A52" s="346" t="s">
        <v>3278</v>
      </c>
      <c r="B52" s="360" t="s">
        <v>805</v>
      </c>
      <c r="C52" s="347" t="s">
        <v>484</v>
      </c>
      <c r="D52" s="360" t="s">
        <v>806</v>
      </c>
      <c r="E52" s="360"/>
      <c r="F52" s="347" t="s">
        <v>484</v>
      </c>
      <c r="G52" s="347" t="s">
        <v>484</v>
      </c>
      <c r="H52" s="347" t="s">
        <v>484</v>
      </c>
      <c r="I52" s="347" t="s">
        <v>3296</v>
      </c>
      <c r="J52" s="360"/>
      <c r="K52" s="360"/>
      <c r="L52" s="360"/>
      <c r="M52" s="360"/>
      <c r="N52" s="360" t="s">
        <v>807</v>
      </c>
      <c r="O52" s="360" t="s">
        <v>808</v>
      </c>
      <c r="P52" s="347" t="s">
        <v>484</v>
      </c>
      <c r="Q52" s="360" t="s">
        <v>809</v>
      </c>
      <c r="R52" s="347" t="s">
        <v>484</v>
      </c>
      <c r="S52" s="347" t="s">
        <v>484</v>
      </c>
      <c r="T52" s="360"/>
      <c r="U52" s="360" t="s">
        <v>3378</v>
      </c>
      <c r="V52" s="360"/>
      <c r="W52" s="360" t="s">
        <v>810</v>
      </c>
      <c r="X52" s="347" t="s">
        <v>484</v>
      </c>
      <c r="Y52" s="347" t="s">
        <v>484</v>
      </c>
      <c r="Z52" s="360"/>
      <c r="AA52" s="360"/>
      <c r="AB52" s="360"/>
      <c r="AC52" s="347" t="s">
        <v>3386</v>
      </c>
      <c r="AD52" s="360" t="s">
        <v>811</v>
      </c>
      <c r="AE52" s="360"/>
      <c r="AF52" s="347" t="s">
        <v>484</v>
      </c>
      <c r="AG52" s="360" t="s">
        <v>812</v>
      </c>
      <c r="AH52" s="347" t="s">
        <v>484</v>
      </c>
      <c r="AI52" s="360"/>
      <c r="AJ52" s="360"/>
      <c r="AK52" s="360" t="s">
        <v>813</v>
      </c>
      <c r="AL52" s="347" t="s">
        <v>484</v>
      </c>
      <c r="AM52" s="360" t="s">
        <v>814</v>
      </c>
      <c r="AN52" s="360"/>
      <c r="AO52" s="360"/>
      <c r="AP52" s="360"/>
      <c r="AQ52" s="347" t="s">
        <v>484</v>
      </c>
      <c r="AR52" s="360" t="s">
        <v>815</v>
      </c>
      <c r="AS52" s="347" t="s">
        <v>484</v>
      </c>
      <c r="AT52" s="360" t="s">
        <v>816</v>
      </c>
      <c r="AU52" s="347" t="s">
        <v>484</v>
      </c>
      <c r="AV52" s="360" t="s">
        <v>817</v>
      </c>
      <c r="AW52" s="360"/>
      <c r="AX52" s="360"/>
      <c r="AY52" s="347" t="s">
        <v>484</v>
      </c>
      <c r="AZ52" s="347" t="s">
        <v>3461</v>
      </c>
      <c r="BA52" s="347" t="s">
        <v>3464</v>
      </c>
      <c r="BB52" s="170" t="s">
        <v>818</v>
      </c>
      <c r="BC52" s="170"/>
      <c r="BD52" s="162" t="s">
        <v>3484</v>
      </c>
      <c r="BE52" s="28"/>
      <c r="BF52" s="162" t="s">
        <v>484</v>
      </c>
      <c r="BG52" s="170"/>
      <c r="BH52" s="170"/>
      <c r="BI52" s="170"/>
      <c r="BJ52" s="28"/>
      <c r="BK52" s="162" t="s">
        <v>484</v>
      </c>
      <c r="BL52" s="28"/>
      <c r="BM52" s="28" t="s">
        <v>819</v>
      </c>
      <c r="BN52" s="162" t="s">
        <v>484</v>
      </c>
      <c r="BO52" s="28" t="s">
        <v>820</v>
      </c>
      <c r="BP52" s="162" t="s">
        <v>484</v>
      </c>
      <c r="BQ52" s="28" t="s">
        <v>821</v>
      </c>
      <c r="BR52" s="28" t="s">
        <v>822</v>
      </c>
      <c r="BS52" s="28"/>
      <c r="BT52" s="28" t="s">
        <v>823</v>
      </c>
      <c r="BU52" s="162" t="s">
        <v>484</v>
      </c>
      <c r="BV52" s="162" t="s">
        <v>484</v>
      </c>
      <c r="BW52" s="28"/>
      <c r="BX52" s="162" t="s">
        <v>484</v>
      </c>
      <c r="BY52" s="162" t="s">
        <v>484</v>
      </c>
      <c r="BZ52" s="28" t="s">
        <v>824</v>
      </c>
      <c r="CA52" s="163" t="s">
        <v>484</v>
      </c>
      <c r="CC52" s="227" t="s">
        <v>305</v>
      </c>
      <c r="CD52" s="172" t="s">
        <v>782</v>
      </c>
    </row>
    <row r="53" spans="1:93" x14ac:dyDescent="0.25">
      <c r="A53" s="346" t="s">
        <v>3279</v>
      </c>
      <c r="B53" s="360" t="s">
        <v>826</v>
      </c>
      <c r="C53" s="347" t="s">
        <v>484</v>
      </c>
      <c r="D53" s="360" t="s">
        <v>827</v>
      </c>
      <c r="E53" s="360"/>
      <c r="F53" s="347" t="s">
        <v>484</v>
      </c>
      <c r="G53" s="347" t="s">
        <v>484</v>
      </c>
      <c r="H53" s="347" t="s">
        <v>484</v>
      </c>
      <c r="I53" s="347" t="s">
        <v>3297</v>
      </c>
      <c r="J53" s="360"/>
      <c r="K53" s="360"/>
      <c r="L53" s="360"/>
      <c r="M53" s="360"/>
      <c r="N53" s="360" t="s">
        <v>828</v>
      </c>
      <c r="O53" s="360" t="s">
        <v>829</v>
      </c>
      <c r="P53" s="347" t="s">
        <v>484</v>
      </c>
      <c r="Q53" s="360" t="s">
        <v>830</v>
      </c>
      <c r="R53" s="347" t="s">
        <v>484</v>
      </c>
      <c r="S53" s="347" t="s">
        <v>484</v>
      </c>
      <c r="T53" s="360"/>
      <c r="U53" s="360" t="s">
        <v>3379</v>
      </c>
      <c r="V53" s="360"/>
      <c r="W53" s="360" t="s">
        <v>831</v>
      </c>
      <c r="X53" s="347" t="s">
        <v>484</v>
      </c>
      <c r="Y53" s="347" t="s">
        <v>484</v>
      </c>
      <c r="Z53" s="360"/>
      <c r="AA53" s="360"/>
      <c r="AB53" s="360"/>
      <c r="AC53" s="347" t="s">
        <v>3387</v>
      </c>
      <c r="AD53" s="360" t="s">
        <v>832</v>
      </c>
      <c r="AE53" s="360"/>
      <c r="AF53" s="347" t="s">
        <v>484</v>
      </c>
      <c r="AG53" s="360" t="s">
        <v>833</v>
      </c>
      <c r="AH53" s="347" t="s">
        <v>484</v>
      </c>
      <c r="AI53" s="360"/>
      <c r="AJ53" s="360"/>
      <c r="AK53" s="360" t="s">
        <v>834</v>
      </c>
      <c r="AL53" s="347" t="s">
        <v>484</v>
      </c>
      <c r="AM53" s="347" t="s">
        <v>3435</v>
      </c>
      <c r="AN53" s="360"/>
      <c r="AO53" s="360"/>
      <c r="AP53" s="360"/>
      <c r="AQ53" s="347" t="s">
        <v>484</v>
      </c>
      <c r="AR53" s="360" t="s">
        <v>835</v>
      </c>
      <c r="AS53" s="347" t="s">
        <v>484</v>
      </c>
      <c r="AT53" s="360" t="s">
        <v>836</v>
      </c>
      <c r="AU53" s="347" t="s">
        <v>484</v>
      </c>
      <c r="AV53" s="360" t="s">
        <v>837</v>
      </c>
      <c r="AW53" s="360"/>
      <c r="AX53" s="360"/>
      <c r="AY53" s="347" t="s">
        <v>484</v>
      </c>
      <c r="AZ53" s="347" t="s">
        <v>3462</v>
      </c>
      <c r="BA53" s="347" t="s">
        <v>3465</v>
      </c>
      <c r="BB53" s="170" t="s">
        <v>838</v>
      </c>
      <c r="BC53" s="170"/>
      <c r="BD53" s="170" t="s">
        <v>3485</v>
      </c>
      <c r="BE53" s="28"/>
      <c r="BF53" s="162" t="s">
        <v>484</v>
      </c>
      <c r="BG53" s="170"/>
      <c r="BH53" s="170"/>
      <c r="BI53" s="170"/>
      <c r="BJ53" s="28"/>
      <c r="BK53" s="162" t="s">
        <v>484</v>
      </c>
      <c r="BL53" s="28"/>
      <c r="BM53" s="28" t="s">
        <v>839</v>
      </c>
      <c r="BN53" s="162" t="s">
        <v>484</v>
      </c>
      <c r="BO53" s="28" t="s">
        <v>840</v>
      </c>
      <c r="BP53" s="162" t="s">
        <v>484</v>
      </c>
      <c r="BQ53" s="28" t="s">
        <v>841</v>
      </c>
      <c r="BR53" s="28" t="s">
        <v>842</v>
      </c>
      <c r="BS53" s="28"/>
      <c r="BT53" s="28" t="s">
        <v>843</v>
      </c>
      <c r="BU53" s="162" t="s">
        <v>484</v>
      </c>
      <c r="BV53" s="162" t="s">
        <v>484</v>
      </c>
      <c r="BW53" s="28"/>
      <c r="BX53" s="162" t="s">
        <v>484</v>
      </c>
      <c r="BY53" s="162" t="s">
        <v>484</v>
      </c>
      <c r="BZ53" s="28" t="s">
        <v>844</v>
      </c>
      <c r="CA53" s="163" t="s">
        <v>484</v>
      </c>
      <c r="CC53" s="227" t="s">
        <v>3119</v>
      </c>
      <c r="CD53" s="172" t="s">
        <v>804</v>
      </c>
    </row>
    <row r="54" spans="1:93" x14ac:dyDescent="0.25">
      <c r="A54" s="346" t="s">
        <v>484</v>
      </c>
      <c r="B54" s="360" t="s">
        <v>846</v>
      </c>
      <c r="C54" s="347" t="s">
        <v>484</v>
      </c>
      <c r="D54" s="360" t="s">
        <v>847</v>
      </c>
      <c r="E54" s="360"/>
      <c r="F54" s="347" t="s">
        <v>484</v>
      </c>
      <c r="G54" s="347" t="s">
        <v>484</v>
      </c>
      <c r="H54" s="347" t="s">
        <v>484</v>
      </c>
      <c r="I54" s="347" t="s">
        <v>3298</v>
      </c>
      <c r="J54" s="360"/>
      <c r="K54" s="360"/>
      <c r="L54" s="360"/>
      <c r="M54" s="360"/>
      <c r="N54" s="360" t="s">
        <v>848</v>
      </c>
      <c r="O54" s="360" t="s">
        <v>849</v>
      </c>
      <c r="P54" s="347" t="s">
        <v>484</v>
      </c>
      <c r="Q54" s="360" t="s">
        <v>850</v>
      </c>
      <c r="R54" s="347" t="s">
        <v>484</v>
      </c>
      <c r="S54" s="347" t="s">
        <v>484</v>
      </c>
      <c r="T54" s="360"/>
      <c r="U54" s="360" t="s">
        <v>3380</v>
      </c>
      <c r="V54" s="360"/>
      <c r="W54" s="360" t="s">
        <v>851</v>
      </c>
      <c r="X54" s="347" t="s">
        <v>484</v>
      </c>
      <c r="Y54" s="347" t="s">
        <v>484</v>
      </c>
      <c r="Z54" s="360"/>
      <c r="AA54" s="360"/>
      <c r="AB54" s="360"/>
      <c r="AC54" s="347" t="s">
        <v>3388</v>
      </c>
      <c r="AD54" s="360" t="s">
        <v>852</v>
      </c>
      <c r="AE54" s="360"/>
      <c r="AF54" s="347" t="s">
        <v>484</v>
      </c>
      <c r="AG54" s="360" t="s">
        <v>853</v>
      </c>
      <c r="AH54" s="347" t="s">
        <v>484</v>
      </c>
      <c r="AI54" s="360"/>
      <c r="AJ54" s="360"/>
      <c r="AK54" s="360" t="s">
        <v>854</v>
      </c>
      <c r="AL54" s="347" t="s">
        <v>484</v>
      </c>
      <c r="AM54" s="347" t="s">
        <v>3436</v>
      </c>
      <c r="AN54" s="360"/>
      <c r="AO54" s="360"/>
      <c r="AP54" s="360"/>
      <c r="AQ54" s="347" t="s">
        <v>484</v>
      </c>
      <c r="AR54" s="360" t="s">
        <v>855</v>
      </c>
      <c r="AS54" s="347" t="s">
        <v>484</v>
      </c>
      <c r="AT54" s="360" t="s">
        <v>856</v>
      </c>
      <c r="AU54" s="347" t="s">
        <v>484</v>
      </c>
      <c r="AV54" s="360" t="s">
        <v>857</v>
      </c>
      <c r="AW54" s="360"/>
      <c r="AX54" s="360"/>
      <c r="AY54" s="347" t="s">
        <v>484</v>
      </c>
      <c r="AZ54" s="347" t="s">
        <v>484</v>
      </c>
      <c r="BA54" s="347" t="s">
        <v>3466</v>
      </c>
      <c r="BB54" s="170" t="s">
        <v>858</v>
      </c>
      <c r="BC54" s="170"/>
      <c r="BD54" s="170" t="s">
        <v>3486</v>
      </c>
      <c r="BE54" s="28"/>
      <c r="BF54" s="162" t="s">
        <v>484</v>
      </c>
      <c r="BG54" s="170"/>
      <c r="BH54" s="170"/>
      <c r="BI54" s="170"/>
      <c r="BJ54" s="28"/>
      <c r="BK54" s="162" t="s">
        <v>484</v>
      </c>
      <c r="BL54" s="28"/>
      <c r="BM54" s="162" t="s">
        <v>3490</v>
      </c>
      <c r="BN54" s="162" t="s">
        <v>484</v>
      </c>
      <c r="BO54" s="162" t="s">
        <v>3493</v>
      </c>
      <c r="BP54" s="162" t="s">
        <v>484</v>
      </c>
      <c r="BQ54" s="28" t="s">
        <v>859</v>
      </c>
      <c r="BR54" s="28" t="s">
        <v>860</v>
      </c>
      <c r="BS54" s="28"/>
      <c r="BT54" s="28" t="s">
        <v>861</v>
      </c>
      <c r="BU54" s="162" t="s">
        <v>484</v>
      </c>
      <c r="BV54" s="162" t="s">
        <v>484</v>
      </c>
      <c r="BW54" s="28"/>
      <c r="BX54" s="162" t="s">
        <v>484</v>
      </c>
      <c r="BY54" s="162" t="s">
        <v>484</v>
      </c>
      <c r="BZ54" s="28" t="s">
        <v>862</v>
      </c>
      <c r="CA54" s="163" t="s">
        <v>484</v>
      </c>
      <c r="CC54" s="227" t="s">
        <v>307</v>
      </c>
      <c r="CD54" s="172" t="s">
        <v>825</v>
      </c>
    </row>
    <row r="55" spans="1:93" x14ac:dyDescent="0.25">
      <c r="A55" s="346" t="s">
        <v>484</v>
      </c>
      <c r="B55" s="360" t="s">
        <v>864</v>
      </c>
      <c r="C55" s="347" t="s">
        <v>484</v>
      </c>
      <c r="D55" s="360" t="s">
        <v>865</v>
      </c>
      <c r="E55" s="360"/>
      <c r="F55" s="347" t="s">
        <v>484</v>
      </c>
      <c r="G55" s="347" t="s">
        <v>484</v>
      </c>
      <c r="H55" s="347" t="s">
        <v>484</v>
      </c>
      <c r="I55" s="347" t="s">
        <v>484</v>
      </c>
      <c r="J55" s="360"/>
      <c r="K55" s="360"/>
      <c r="L55" s="360"/>
      <c r="M55" s="360"/>
      <c r="N55" s="360" t="s">
        <v>866</v>
      </c>
      <c r="O55" s="360" t="s">
        <v>867</v>
      </c>
      <c r="P55" s="347" t="s">
        <v>484</v>
      </c>
      <c r="Q55" s="360" t="s">
        <v>868</v>
      </c>
      <c r="R55" s="347" t="s">
        <v>484</v>
      </c>
      <c r="S55" s="347" t="s">
        <v>484</v>
      </c>
      <c r="T55" s="360"/>
      <c r="U55" s="360"/>
      <c r="V55" s="360"/>
      <c r="W55" s="360" t="s">
        <v>869</v>
      </c>
      <c r="X55" s="347" t="s">
        <v>484</v>
      </c>
      <c r="Y55" s="347" t="s">
        <v>484</v>
      </c>
      <c r="Z55" s="360"/>
      <c r="AA55" s="360"/>
      <c r="AB55" s="360"/>
      <c r="AC55" s="347" t="s">
        <v>484</v>
      </c>
      <c r="AD55" s="360" t="s">
        <v>870</v>
      </c>
      <c r="AE55" s="360"/>
      <c r="AF55" s="347" t="s">
        <v>484</v>
      </c>
      <c r="AG55" s="360" t="s">
        <v>871</v>
      </c>
      <c r="AH55" s="347" t="s">
        <v>484</v>
      </c>
      <c r="AI55" s="360"/>
      <c r="AJ55" s="360"/>
      <c r="AK55" s="360" t="s">
        <v>872</v>
      </c>
      <c r="AL55" s="347" t="s">
        <v>484</v>
      </c>
      <c r="AM55" s="347" t="s">
        <v>3437</v>
      </c>
      <c r="AN55" s="360"/>
      <c r="AO55" s="360"/>
      <c r="AP55" s="360"/>
      <c r="AQ55" s="347" t="s">
        <v>484</v>
      </c>
      <c r="AR55" s="360" t="s">
        <v>873</v>
      </c>
      <c r="AS55" s="347" t="s">
        <v>484</v>
      </c>
      <c r="AT55" s="360" t="s">
        <v>874</v>
      </c>
      <c r="AU55" s="347" t="s">
        <v>484</v>
      </c>
      <c r="AV55" s="360" t="s">
        <v>875</v>
      </c>
      <c r="AW55" s="360"/>
      <c r="AX55" s="360"/>
      <c r="AY55" s="347" t="s">
        <v>484</v>
      </c>
      <c r="AZ55" s="347" t="s">
        <v>484</v>
      </c>
      <c r="BA55" s="347" t="s">
        <v>3467</v>
      </c>
      <c r="BB55" s="170" t="s">
        <v>876</v>
      </c>
      <c r="BC55" s="170"/>
      <c r="BD55" s="162" t="s">
        <v>3487</v>
      </c>
      <c r="BE55" s="28"/>
      <c r="BF55" s="162" t="s">
        <v>484</v>
      </c>
      <c r="BG55" s="170"/>
      <c r="BH55" s="170"/>
      <c r="BI55" s="170"/>
      <c r="BJ55" s="28"/>
      <c r="BK55" s="162" t="s">
        <v>484</v>
      </c>
      <c r="BL55" s="28"/>
      <c r="BM55" s="162" t="s">
        <v>3491</v>
      </c>
      <c r="BN55" s="162" t="s">
        <v>484</v>
      </c>
      <c r="BO55" s="162" t="s">
        <v>3494</v>
      </c>
      <c r="BP55" s="162" t="s">
        <v>484</v>
      </c>
      <c r="BQ55" s="28" t="s">
        <v>877</v>
      </c>
      <c r="BR55" s="28" t="s">
        <v>878</v>
      </c>
      <c r="BS55" s="28"/>
      <c r="BT55" s="28" t="s">
        <v>879</v>
      </c>
      <c r="BU55" s="162" t="s">
        <v>484</v>
      </c>
      <c r="BV55" s="162" t="s">
        <v>484</v>
      </c>
      <c r="BW55" s="28"/>
      <c r="BX55" s="162" t="s">
        <v>484</v>
      </c>
      <c r="BY55" s="162" t="s">
        <v>484</v>
      </c>
      <c r="BZ55" s="28" t="s">
        <v>880</v>
      </c>
      <c r="CA55" s="163" t="s">
        <v>484</v>
      </c>
      <c r="CC55" s="227" t="s">
        <v>308</v>
      </c>
      <c r="CD55" s="172" t="s">
        <v>845</v>
      </c>
    </row>
    <row r="56" spans="1:93" x14ac:dyDescent="0.25">
      <c r="A56" s="346" t="s">
        <v>484</v>
      </c>
      <c r="B56" s="360" t="s">
        <v>882</v>
      </c>
      <c r="C56" s="347" t="s">
        <v>484</v>
      </c>
      <c r="D56" s="360" t="s">
        <v>883</v>
      </c>
      <c r="E56" s="360"/>
      <c r="F56" s="347" t="s">
        <v>484</v>
      </c>
      <c r="G56" s="347" t="s">
        <v>484</v>
      </c>
      <c r="H56" s="347" t="s">
        <v>484</v>
      </c>
      <c r="I56" s="347" t="s">
        <v>484</v>
      </c>
      <c r="J56" s="360"/>
      <c r="K56" s="360"/>
      <c r="L56" s="360"/>
      <c r="M56" s="360"/>
      <c r="N56" s="360" t="s">
        <v>884</v>
      </c>
      <c r="O56" s="360" t="s">
        <v>885</v>
      </c>
      <c r="P56" s="347" t="s">
        <v>484</v>
      </c>
      <c r="Q56" s="360" t="s">
        <v>886</v>
      </c>
      <c r="R56" s="347" t="s">
        <v>484</v>
      </c>
      <c r="S56" s="347" t="s">
        <v>484</v>
      </c>
      <c r="T56" s="360"/>
      <c r="U56" s="360"/>
      <c r="V56" s="360"/>
      <c r="W56" s="360" t="s">
        <v>887</v>
      </c>
      <c r="X56" s="347" t="s">
        <v>484</v>
      </c>
      <c r="Y56" s="347" t="s">
        <v>484</v>
      </c>
      <c r="Z56" s="360"/>
      <c r="AA56" s="360"/>
      <c r="AB56" s="360"/>
      <c r="AC56" s="347" t="s">
        <v>484</v>
      </c>
      <c r="AD56" s="360" t="s">
        <v>888</v>
      </c>
      <c r="AE56" s="360"/>
      <c r="AF56" s="347" t="s">
        <v>484</v>
      </c>
      <c r="AG56" s="360" t="s">
        <v>889</v>
      </c>
      <c r="AH56" s="347" t="s">
        <v>484</v>
      </c>
      <c r="AI56" s="360"/>
      <c r="AJ56" s="360"/>
      <c r="AK56" s="347" t="s">
        <v>3422</v>
      </c>
      <c r="AL56" s="347" t="s">
        <v>484</v>
      </c>
      <c r="AM56" s="347" t="s">
        <v>3438</v>
      </c>
      <c r="AN56" s="360"/>
      <c r="AO56" s="360"/>
      <c r="AP56" s="347" t="s">
        <v>484</v>
      </c>
      <c r="AQ56" s="347" t="s">
        <v>484</v>
      </c>
      <c r="AR56" s="347" t="s">
        <v>3439</v>
      </c>
      <c r="AS56" s="347" t="s">
        <v>484</v>
      </c>
      <c r="AT56" s="360" t="s">
        <v>890</v>
      </c>
      <c r="AU56" s="347" t="s">
        <v>484</v>
      </c>
      <c r="AV56" s="360" t="s">
        <v>891</v>
      </c>
      <c r="AW56" s="360"/>
      <c r="AX56" s="360"/>
      <c r="AY56" s="347" t="s">
        <v>484</v>
      </c>
      <c r="AZ56" s="347" t="s">
        <v>484</v>
      </c>
      <c r="BA56" s="347" t="s">
        <v>3468</v>
      </c>
      <c r="BB56" s="170" t="s">
        <v>892</v>
      </c>
      <c r="BC56" s="170"/>
      <c r="BD56" s="162" t="s">
        <v>484</v>
      </c>
      <c r="BE56" s="28"/>
      <c r="BF56" s="162" t="s">
        <v>484</v>
      </c>
      <c r="BG56" s="170"/>
      <c r="BH56" s="170"/>
      <c r="BI56" s="170"/>
      <c r="BJ56" s="28"/>
      <c r="BK56" s="162" t="s">
        <v>484</v>
      </c>
      <c r="BL56" s="28"/>
      <c r="BM56" s="162" t="s">
        <v>3492</v>
      </c>
      <c r="BN56" s="162" t="s">
        <v>484</v>
      </c>
      <c r="BO56" s="162" t="s">
        <v>3495</v>
      </c>
      <c r="BP56" s="162" t="s">
        <v>484</v>
      </c>
      <c r="BQ56" s="28" t="s">
        <v>893</v>
      </c>
      <c r="BR56" s="28" t="s">
        <v>894</v>
      </c>
      <c r="BS56" s="28"/>
      <c r="BT56" s="162" t="s">
        <v>3527</v>
      </c>
      <c r="BU56" s="162" t="s">
        <v>484</v>
      </c>
      <c r="BV56" s="162" t="s">
        <v>484</v>
      </c>
      <c r="BW56" s="28"/>
      <c r="BX56" s="162" t="s">
        <v>484</v>
      </c>
      <c r="BY56" s="162" t="s">
        <v>484</v>
      </c>
      <c r="BZ56" s="28" t="s">
        <v>895</v>
      </c>
      <c r="CA56" s="163" t="s">
        <v>484</v>
      </c>
      <c r="CC56" s="227" t="s">
        <v>309</v>
      </c>
      <c r="CD56" s="172" t="s">
        <v>863</v>
      </c>
    </row>
    <row r="57" spans="1:93" x14ac:dyDescent="0.25">
      <c r="A57" s="346" t="s">
        <v>484</v>
      </c>
      <c r="B57" s="360" t="s">
        <v>897</v>
      </c>
      <c r="C57" s="347" t="s">
        <v>484</v>
      </c>
      <c r="D57" s="360" t="s">
        <v>898</v>
      </c>
      <c r="E57" s="360"/>
      <c r="F57" s="347" t="s">
        <v>484</v>
      </c>
      <c r="G57" s="347" t="s">
        <v>484</v>
      </c>
      <c r="H57" s="347" t="s">
        <v>484</v>
      </c>
      <c r="I57" s="347" t="s">
        <v>484</v>
      </c>
      <c r="J57" s="360"/>
      <c r="K57" s="360"/>
      <c r="L57" s="360"/>
      <c r="M57" s="360"/>
      <c r="N57" s="360" t="s">
        <v>899</v>
      </c>
      <c r="O57" s="360" t="s">
        <v>900</v>
      </c>
      <c r="P57" s="347" t="s">
        <v>484</v>
      </c>
      <c r="Q57" s="360" t="s">
        <v>901</v>
      </c>
      <c r="R57" s="347" t="s">
        <v>484</v>
      </c>
      <c r="S57" s="347" t="s">
        <v>484</v>
      </c>
      <c r="T57" s="360"/>
      <c r="U57" s="360"/>
      <c r="V57" s="360"/>
      <c r="W57" s="360" t="s">
        <v>902</v>
      </c>
      <c r="X57" s="347" t="s">
        <v>484</v>
      </c>
      <c r="Y57" s="347" t="s">
        <v>484</v>
      </c>
      <c r="Z57" s="360"/>
      <c r="AA57" s="360"/>
      <c r="AB57" s="360"/>
      <c r="AC57" s="347" t="s">
        <v>484</v>
      </c>
      <c r="AD57" s="360" t="s">
        <v>903</v>
      </c>
      <c r="AE57" s="360"/>
      <c r="AF57" s="347" t="s">
        <v>484</v>
      </c>
      <c r="AG57" s="360" t="s">
        <v>904</v>
      </c>
      <c r="AH57" s="347" t="s">
        <v>484</v>
      </c>
      <c r="AI57" s="360"/>
      <c r="AJ57" s="360"/>
      <c r="AK57" s="347" t="s">
        <v>3423</v>
      </c>
      <c r="AL57" s="347" t="s">
        <v>484</v>
      </c>
      <c r="AM57" s="347" t="s">
        <v>484</v>
      </c>
      <c r="AN57" s="360"/>
      <c r="AO57" s="360"/>
      <c r="AP57" s="347" t="s">
        <v>484</v>
      </c>
      <c r="AQ57" s="347" t="s">
        <v>484</v>
      </c>
      <c r="AR57" s="347" t="s">
        <v>3440</v>
      </c>
      <c r="AS57" s="347" t="s">
        <v>484</v>
      </c>
      <c r="AT57" s="360" t="s">
        <v>905</v>
      </c>
      <c r="AU57" s="347" t="s">
        <v>484</v>
      </c>
      <c r="AV57" s="360" t="s">
        <v>906</v>
      </c>
      <c r="AW57" s="360"/>
      <c r="AX57" s="360"/>
      <c r="AY57" s="347" t="s">
        <v>484</v>
      </c>
      <c r="AZ57" s="347" t="s">
        <v>484</v>
      </c>
      <c r="BA57" s="347" t="s">
        <v>484</v>
      </c>
      <c r="BB57" s="170" t="s">
        <v>907</v>
      </c>
      <c r="BC57" s="170"/>
      <c r="BD57" s="162" t="s">
        <v>484</v>
      </c>
      <c r="BE57" s="28"/>
      <c r="BF57" s="162" t="s">
        <v>484</v>
      </c>
      <c r="BG57" s="170"/>
      <c r="BH57" s="170"/>
      <c r="BI57" s="170"/>
      <c r="BJ57" s="28"/>
      <c r="BK57" s="162" t="s">
        <v>484</v>
      </c>
      <c r="BL57" s="28"/>
      <c r="BM57" s="162" t="s">
        <v>484</v>
      </c>
      <c r="BN57" s="162" t="s">
        <v>484</v>
      </c>
      <c r="BO57" s="162" t="s">
        <v>3496</v>
      </c>
      <c r="BP57" s="162" t="s">
        <v>484</v>
      </c>
      <c r="BQ57" s="28" t="s">
        <v>908</v>
      </c>
      <c r="BR57" s="28" t="s">
        <v>909</v>
      </c>
      <c r="BS57" s="28"/>
      <c r="BT57" s="162" t="s">
        <v>3528</v>
      </c>
      <c r="BU57" s="162" t="s">
        <v>484</v>
      </c>
      <c r="BV57" s="162" t="s">
        <v>484</v>
      </c>
      <c r="BW57" s="28"/>
      <c r="BX57" s="162" t="s">
        <v>484</v>
      </c>
      <c r="BY57" s="162" t="s">
        <v>484</v>
      </c>
      <c r="BZ57" s="28" t="s">
        <v>910</v>
      </c>
      <c r="CA57" s="163" t="s">
        <v>484</v>
      </c>
      <c r="CC57" s="227" t="s">
        <v>310</v>
      </c>
      <c r="CD57" s="172" t="s">
        <v>881</v>
      </c>
    </row>
    <row r="58" spans="1:93" x14ac:dyDescent="0.25">
      <c r="A58" s="346" t="s">
        <v>484</v>
      </c>
      <c r="B58" s="360" t="s">
        <v>912</v>
      </c>
      <c r="C58" s="347" t="s">
        <v>484</v>
      </c>
      <c r="D58" s="360" t="s">
        <v>913</v>
      </c>
      <c r="E58" s="360"/>
      <c r="F58" s="347" t="s">
        <v>484</v>
      </c>
      <c r="G58" s="347" t="s">
        <v>484</v>
      </c>
      <c r="H58" s="347" t="s">
        <v>484</v>
      </c>
      <c r="I58" s="347" t="s">
        <v>484</v>
      </c>
      <c r="J58" s="360"/>
      <c r="K58" s="360"/>
      <c r="L58" s="360"/>
      <c r="M58" s="360"/>
      <c r="N58" s="360" t="s">
        <v>914</v>
      </c>
      <c r="O58" s="360" t="s">
        <v>915</v>
      </c>
      <c r="P58" s="347" t="s">
        <v>484</v>
      </c>
      <c r="Q58" s="360" t="s">
        <v>916</v>
      </c>
      <c r="R58" s="347" t="s">
        <v>484</v>
      </c>
      <c r="S58" s="347" t="s">
        <v>484</v>
      </c>
      <c r="T58" s="360"/>
      <c r="U58" s="360"/>
      <c r="V58" s="360"/>
      <c r="W58" s="360" t="s">
        <v>917</v>
      </c>
      <c r="X58" s="347" t="s">
        <v>484</v>
      </c>
      <c r="Y58" s="347" t="s">
        <v>484</v>
      </c>
      <c r="Z58" s="360"/>
      <c r="AA58" s="360"/>
      <c r="AB58" s="360"/>
      <c r="AC58" s="347" t="s">
        <v>484</v>
      </c>
      <c r="AD58" s="360" t="s">
        <v>918</v>
      </c>
      <c r="AE58" s="360"/>
      <c r="AF58" s="347" t="s">
        <v>484</v>
      </c>
      <c r="AG58" s="360" t="s">
        <v>919</v>
      </c>
      <c r="AH58" s="347" t="s">
        <v>484</v>
      </c>
      <c r="AI58" s="360"/>
      <c r="AJ58" s="360"/>
      <c r="AK58" s="347" t="s">
        <v>3424</v>
      </c>
      <c r="AL58" s="347" t="s">
        <v>484</v>
      </c>
      <c r="AM58" s="347" t="s">
        <v>484</v>
      </c>
      <c r="AN58" s="360"/>
      <c r="AO58" s="360"/>
      <c r="AP58" s="347" t="s">
        <v>484</v>
      </c>
      <c r="AQ58" s="347" t="s">
        <v>484</v>
      </c>
      <c r="AR58" s="347" t="s">
        <v>3441</v>
      </c>
      <c r="AS58" s="347" t="s">
        <v>484</v>
      </c>
      <c r="AT58" s="347" t="s">
        <v>3448</v>
      </c>
      <c r="AU58" s="347" t="s">
        <v>484</v>
      </c>
      <c r="AV58" s="360" t="s">
        <v>920</v>
      </c>
      <c r="AW58" s="360"/>
      <c r="AX58" s="360"/>
      <c r="AY58" s="347" t="s">
        <v>484</v>
      </c>
      <c r="AZ58" s="347" t="s">
        <v>484</v>
      </c>
      <c r="BA58" s="347" t="s">
        <v>484</v>
      </c>
      <c r="BB58" s="170" t="s">
        <v>921</v>
      </c>
      <c r="BC58" s="170"/>
      <c r="BD58" s="162" t="s">
        <v>484</v>
      </c>
      <c r="BE58" s="28"/>
      <c r="BF58" s="162" t="s">
        <v>484</v>
      </c>
      <c r="BG58" s="170"/>
      <c r="BH58" s="170"/>
      <c r="BI58" s="170"/>
      <c r="BJ58" s="28"/>
      <c r="BK58" s="162" t="s">
        <v>484</v>
      </c>
      <c r="BL58" s="28"/>
      <c r="BM58" s="162" t="s">
        <v>484</v>
      </c>
      <c r="BN58" s="162" t="s">
        <v>484</v>
      </c>
      <c r="BO58" s="162" t="s">
        <v>3497</v>
      </c>
      <c r="BP58" s="162" t="s">
        <v>484</v>
      </c>
      <c r="BQ58" s="162" t="s">
        <v>3498</v>
      </c>
      <c r="BR58" s="28" t="s">
        <v>922</v>
      </c>
      <c r="BS58" s="28"/>
      <c r="BT58" s="162" t="s">
        <v>3529</v>
      </c>
      <c r="BU58" s="162" t="s">
        <v>484</v>
      </c>
      <c r="BV58" s="162" t="s">
        <v>484</v>
      </c>
      <c r="BW58" s="28"/>
      <c r="BX58" s="162" t="s">
        <v>484</v>
      </c>
      <c r="BY58" s="162" t="s">
        <v>484</v>
      </c>
      <c r="BZ58" s="28" t="s">
        <v>923</v>
      </c>
      <c r="CA58" s="163" t="s">
        <v>484</v>
      </c>
      <c r="CC58" s="227" t="s">
        <v>311</v>
      </c>
      <c r="CD58" s="172" t="s">
        <v>896</v>
      </c>
    </row>
    <row r="59" spans="1:93" x14ac:dyDescent="0.25">
      <c r="A59" s="346" t="s">
        <v>484</v>
      </c>
      <c r="B59" s="360" t="s">
        <v>925</v>
      </c>
      <c r="C59" s="347" t="s">
        <v>484</v>
      </c>
      <c r="D59" s="360" t="s">
        <v>926</v>
      </c>
      <c r="E59" s="360"/>
      <c r="F59" s="347" t="s">
        <v>484</v>
      </c>
      <c r="G59" s="347" t="s">
        <v>484</v>
      </c>
      <c r="H59" s="347" t="s">
        <v>484</v>
      </c>
      <c r="I59" s="347" t="s">
        <v>484</v>
      </c>
      <c r="J59" s="360"/>
      <c r="K59" s="360"/>
      <c r="L59" s="360"/>
      <c r="M59" s="360"/>
      <c r="N59" s="360" t="s">
        <v>927</v>
      </c>
      <c r="O59" s="360" t="s">
        <v>928</v>
      </c>
      <c r="P59" s="347" t="s">
        <v>484</v>
      </c>
      <c r="Q59" s="360" t="s">
        <v>929</v>
      </c>
      <c r="R59" s="347" t="s">
        <v>484</v>
      </c>
      <c r="S59" s="347" t="s">
        <v>484</v>
      </c>
      <c r="T59" s="360"/>
      <c r="U59" s="360"/>
      <c r="V59" s="360"/>
      <c r="W59" s="360" t="s">
        <v>930</v>
      </c>
      <c r="X59" s="347" t="s">
        <v>484</v>
      </c>
      <c r="Y59" s="347" t="s">
        <v>484</v>
      </c>
      <c r="Z59" s="360"/>
      <c r="AA59" s="360"/>
      <c r="AB59" s="360"/>
      <c r="AC59" s="347" t="s">
        <v>484</v>
      </c>
      <c r="AD59" s="360" t="s">
        <v>931</v>
      </c>
      <c r="AE59" s="360"/>
      <c r="AF59" s="347" t="s">
        <v>484</v>
      </c>
      <c r="AG59" s="360" t="s">
        <v>932</v>
      </c>
      <c r="AH59" s="347" t="s">
        <v>484</v>
      </c>
      <c r="AI59" s="360"/>
      <c r="AJ59" s="360"/>
      <c r="AK59" s="347" t="s">
        <v>3425</v>
      </c>
      <c r="AL59" s="347" t="s">
        <v>484</v>
      </c>
      <c r="AM59" s="347" t="s">
        <v>484</v>
      </c>
      <c r="AN59" s="360"/>
      <c r="AO59" s="360"/>
      <c r="AP59" s="347" t="s">
        <v>484</v>
      </c>
      <c r="AQ59" s="347" t="s">
        <v>484</v>
      </c>
      <c r="AR59" s="347" t="s">
        <v>3442</v>
      </c>
      <c r="AS59" s="347" t="s">
        <v>484</v>
      </c>
      <c r="AT59" s="360" t="s">
        <v>3449</v>
      </c>
      <c r="AU59" s="347" t="s">
        <v>484</v>
      </c>
      <c r="AV59" s="360" t="s">
        <v>933</v>
      </c>
      <c r="AW59" s="360"/>
      <c r="AX59" s="360"/>
      <c r="AY59" s="347" t="s">
        <v>484</v>
      </c>
      <c r="AZ59" s="347" t="s">
        <v>484</v>
      </c>
      <c r="BA59" s="347" t="s">
        <v>484</v>
      </c>
      <c r="BB59" s="170" t="s">
        <v>934</v>
      </c>
      <c r="BC59" s="170"/>
      <c r="BD59" s="170"/>
      <c r="BE59" s="28"/>
      <c r="BF59" s="162" t="s">
        <v>484</v>
      </c>
      <c r="BG59" s="170"/>
      <c r="BH59" s="170"/>
      <c r="BI59" s="170"/>
      <c r="BJ59" s="28"/>
      <c r="BK59" s="162" t="s">
        <v>484</v>
      </c>
      <c r="BL59" s="28"/>
      <c r="BM59" s="162" t="s">
        <v>484</v>
      </c>
      <c r="BN59" s="162" t="s">
        <v>484</v>
      </c>
      <c r="BO59" s="162" t="s">
        <v>484</v>
      </c>
      <c r="BP59" s="162" t="s">
        <v>484</v>
      </c>
      <c r="BQ59" s="162" t="s">
        <v>3499</v>
      </c>
      <c r="BR59" s="28" t="s">
        <v>935</v>
      </c>
      <c r="BS59" s="28"/>
      <c r="BT59" s="162" t="s">
        <v>3530</v>
      </c>
      <c r="BU59" s="162" t="s">
        <v>484</v>
      </c>
      <c r="BV59" s="162" t="s">
        <v>484</v>
      </c>
      <c r="BW59" s="28"/>
      <c r="BX59" s="162" t="s">
        <v>484</v>
      </c>
      <c r="BY59" s="162" t="s">
        <v>484</v>
      </c>
      <c r="BZ59" s="28" t="s">
        <v>936</v>
      </c>
      <c r="CA59" s="163" t="s">
        <v>484</v>
      </c>
      <c r="CC59" s="227" t="s">
        <v>312</v>
      </c>
      <c r="CD59" s="172" t="s">
        <v>911</v>
      </c>
    </row>
    <row r="60" spans="1:93" x14ac:dyDescent="0.25">
      <c r="A60" s="346" t="s">
        <v>484</v>
      </c>
      <c r="B60" s="360" t="s">
        <v>938</v>
      </c>
      <c r="C60" s="347" t="s">
        <v>484</v>
      </c>
      <c r="D60" s="347"/>
      <c r="E60" s="360"/>
      <c r="F60" s="347" t="s">
        <v>484</v>
      </c>
      <c r="G60" s="347" t="s">
        <v>484</v>
      </c>
      <c r="H60" s="347" t="s">
        <v>484</v>
      </c>
      <c r="I60" s="347" t="s">
        <v>484</v>
      </c>
      <c r="J60" s="360"/>
      <c r="K60" s="360"/>
      <c r="L60" s="360"/>
      <c r="M60" s="360"/>
      <c r="N60" s="360" t="s">
        <v>939</v>
      </c>
      <c r="O60" s="360" t="s">
        <v>940</v>
      </c>
      <c r="P60" s="347" t="s">
        <v>484</v>
      </c>
      <c r="Q60" s="360" t="s">
        <v>941</v>
      </c>
      <c r="R60" s="347" t="s">
        <v>484</v>
      </c>
      <c r="S60" s="347" t="s">
        <v>484</v>
      </c>
      <c r="T60" s="360"/>
      <c r="U60" s="360"/>
      <c r="V60" s="360"/>
      <c r="W60" s="347"/>
      <c r="X60" s="347" t="s">
        <v>484</v>
      </c>
      <c r="Y60" s="347" t="s">
        <v>484</v>
      </c>
      <c r="Z60" s="360"/>
      <c r="AA60" s="360"/>
      <c r="AB60" s="360"/>
      <c r="AC60" s="347" t="s">
        <v>484</v>
      </c>
      <c r="AD60" s="360" t="s">
        <v>942</v>
      </c>
      <c r="AE60" s="360"/>
      <c r="AF60" s="347" t="s">
        <v>484</v>
      </c>
      <c r="AG60" s="360" t="s">
        <v>943</v>
      </c>
      <c r="AH60" s="347" t="s">
        <v>484</v>
      </c>
      <c r="AI60" s="360"/>
      <c r="AJ60" s="360"/>
      <c r="AK60" s="347" t="s">
        <v>3426</v>
      </c>
      <c r="AL60" s="347" t="s">
        <v>484</v>
      </c>
      <c r="AM60" s="347" t="s">
        <v>484</v>
      </c>
      <c r="AN60" s="360"/>
      <c r="AO60" s="360"/>
      <c r="AP60" s="347" t="s">
        <v>484</v>
      </c>
      <c r="AQ60" s="347" t="s">
        <v>484</v>
      </c>
      <c r="AR60" s="347" t="s">
        <v>3443</v>
      </c>
      <c r="AS60" s="347" t="s">
        <v>484</v>
      </c>
      <c r="AT60" s="360" t="s">
        <v>3450</v>
      </c>
      <c r="AU60" s="347" t="s">
        <v>484</v>
      </c>
      <c r="AV60" s="360" t="s">
        <v>944</v>
      </c>
      <c r="AW60" s="360"/>
      <c r="AX60" s="360"/>
      <c r="AY60" s="347" t="s">
        <v>484</v>
      </c>
      <c r="AZ60" s="347" t="s">
        <v>484</v>
      </c>
      <c r="BA60" s="347" t="s">
        <v>484</v>
      </c>
      <c r="BB60" s="170" t="s">
        <v>945</v>
      </c>
      <c r="BC60" s="170"/>
      <c r="BD60" s="162" t="s">
        <v>484</v>
      </c>
      <c r="BE60" s="28"/>
      <c r="BF60" s="162" t="s">
        <v>484</v>
      </c>
      <c r="BG60" s="170"/>
      <c r="BH60" s="170"/>
      <c r="BI60" s="170"/>
      <c r="BJ60" s="28"/>
      <c r="BK60" s="162" t="s">
        <v>484</v>
      </c>
      <c r="BL60" s="28"/>
      <c r="BM60" s="162" t="s">
        <v>484</v>
      </c>
      <c r="BN60" s="162" t="s">
        <v>484</v>
      </c>
      <c r="BO60" s="162" t="s">
        <v>484</v>
      </c>
      <c r="BP60" s="162" t="s">
        <v>484</v>
      </c>
      <c r="BQ60" s="162" t="s">
        <v>3500</v>
      </c>
      <c r="BR60" s="28" t="s">
        <v>946</v>
      </c>
      <c r="BS60" s="28"/>
      <c r="BT60" s="162" t="s">
        <v>484</v>
      </c>
      <c r="BU60" s="162" t="s">
        <v>484</v>
      </c>
      <c r="BV60" s="162" t="s">
        <v>484</v>
      </c>
      <c r="BW60" s="28"/>
      <c r="BX60" s="162" t="s">
        <v>484</v>
      </c>
      <c r="BY60" s="162" t="s">
        <v>484</v>
      </c>
      <c r="BZ60" s="28" t="s">
        <v>947</v>
      </c>
      <c r="CA60" s="163" t="s">
        <v>484</v>
      </c>
      <c r="CC60" s="227" t="s">
        <v>3217</v>
      </c>
      <c r="CD60" s="172" t="s">
        <v>3210</v>
      </c>
    </row>
    <row r="61" spans="1:93" x14ac:dyDescent="0.25">
      <c r="A61" s="346" t="s">
        <v>484</v>
      </c>
      <c r="B61" s="360" t="s">
        <v>949</v>
      </c>
      <c r="C61" s="347" t="s">
        <v>484</v>
      </c>
      <c r="D61" s="347" t="s">
        <v>484</v>
      </c>
      <c r="E61" s="360"/>
      <c r="F61" s="347" t="s">
        <v>484</v>
      </c>
      <c r="G61" s="347" t="s">
        <v>484</v>
      </c>
      <c r="H61" s="347" t="s">
        <v>484</v>
      </c>
      <c r="I61" s="347" t="s">
        <v>484</v>
      </c>
      <c r="J61" s="360"/>
      <c r="K61" s="360"/>
      <c r="L61" s="360"/>
      <c r="M61" s="360"/>
      <c r="N61" s="360" t="s">
        <v>950</v>
      </c>
      <c r="O61" s="360" t="s">
        <v>951</v>
      </c>
      <c r="P61" s="347" t="s">
        <v>484</v>
      </c>
      <c r="Q61" s="360" t="s">
        <v>952</v>
      </c>
      <c r="R61" s="347" t="s">
        <v>484</v>
      </c>
      <c r="S61" s="347" t="s">
        <v>484</v>
      </c>
      <c r="T61" s="360"/>
      <c r="U61" s="360"/>
      <c r="V61" s="360"/>
      <c r="W61" s="347" t="s">
        <v>484</v>
      </c>
      <c r="X61" s="347" t="s">
        <v>484</v>
      </c>
      <c r="Y61" s="347" t="s">
        <v>484</v>
      </c>
      <c r="Z61" s="360"/>
      <c r="AA61" s="360"/>
      <c r="AB61" s="360"/>
      <c r="AC61" s="347" t="s">
        <v>484</v>
      </c>
      <c r="AD61" s="360" t="s">
        <v>953</v>
      </c>
      <c r="AE61" s="360"/>
      <c r="AF61" s="347" t="s">
        <v>484</v>
      </c>
      <c r="AG61" s="360" t="s">
        <v>954</v>
      </c>
      <c r="AH61" s="347" t="s">
        <v>484</v>
      </c>
      <c r="AI61" s="360"/>
      <c r="AJ61" s="360"/>
      <c r="AK61" s="347" t="s">
        <v>3427</v>
      </c>
      <c r="AL61" s="347" t="s">
        <v>484</v>
      </c>
      <c r="AM61" s="347" t="s">
        <v>484</v>
      </c>
      <c r="AN61" s="360"/>
      <c r="AO61" s="360"/>
      <c r="AP61" s="347" t="s">
        <v>484</v>
      </c>
      <c r="AQ61" s="347" t="s">
        <v>484</v>
      </c>
      <c r="AR61" s="347" t="s">
        <v>3444</v>
      </c>
      <c r="AS61" s="347" t="s">
        <v>484</v>
      </c>
      <c r="AT61" s="360" t="s">
        <v>3451</v>
      </c>
      <c r="AU61" s="347" t="s">
        <v>484</v>
      </c>
      <c r="AV61" s="360" t="s">
        <v>955</v>
      </c>
      <c r="AW61" s="360"/>
      <c r="AX61" s="360"/>
      <c r="AY61" s="347" t="s">
        <v>484</v>
      </c>
      <c r="AZ61" s="347" t="s">
        <v>484</v>
      </c>
      <c r="BA61" s="347" t="s">
        <v>484</v>
      </c>
      <c r="BB61" s="170" t="s">
        <v>956</v>
      </c>
      <c r="BC61" s="170"/>
      <c r="BD61" s="162" t="s">
        <v>484</v>
      </c>
      <c r="BE61" s="28"/>
      <c r="BF61" s="162" t="s">
        <v>484</v>
      </c>
      <c r="BG61" s="170"/>
      <c r="BH61" s="170"/>
      <c r="BI61" s="170"/>
      <c r="BJ61" s="28"/>
      <c r="BK61" s="162" t="s">
        <v>484</v>
      </c>
      <c r="BL61" s="28"/>
      <c r="BM61" s="162" t="s">
        <v>484</v>
      </c>
      <c r="BN61" s="162" t="s">
        <v>484</v>
      </c>
      <c r="BO61" s="162" t="s">
        <v>484</v>
      </c>
      <c r="BP61" s="162" t="s">
        <v>484</v>
      </c>
      <c r="BQ61" s="162" t="s">
        <v>3501</v>
      </c>
      <c r="BR61" s="28" t="s">
        <v>957</v>
      </c>
      <c r="BS61" s="28"/>
      <c r="BT61" s="162" t="s">
        <v>484</v>
      </c>
      <c r="BU61" s="162" t="s">
        <v>484</v>
      </c>
      <c r="BV61" s="162" t="s">
        <v>484</v>
      </c>
      <c r="BW61" s="28"/>
      <c r="BX61" s="162" t="s">
        <v>484</v>
      </c>
      <c r="BY61" s="162" t="s">
        <v>484</v>
      </c>
      <c r="BZ61" s="28" t="s">
        <v>958</v>
      </c>
      <c r="CA61" s="163" t="s">
        <v>484</v>
      </c>
      <c r="CC61" s="227" t="s">
        <v>313</v>
      </c>
      <c r="CD61" s="172" t="s">
        <v>924</v>
      </c>
      <c r="CO61" s="301"/>
    </row>
    <row r="62" spans="1:93" x14ac:dyDescent="0.25">
      <c r="A62" s="346" t="s">
        <v>484</v>
      </c>
      <c r="B62" s="360" t="s">
        <v>960</v>
      </c>
      <c r="C62" s="347" t="s">
        <v>484</v>
      </c>
      <c r="D62" s="347" t="s">
        <v>484</v>
      </c>
      <c r="E62" s="360"/>
      <c r="F62" s="347" t="s">
        <v>484</v>
      </c>
      <c r="G62" s="347" t="s">
        <v>484</v>
      </c>
      <c r="H62" s="347" t="s">
        <v>484</v>
      </c>
      <c r="I62" s="347" t="s">
        <v>484</v>
      </c>
      <c r="J62" s="360"/>
      <c r="K62" s="360"/>
      <c r="L62" s="360"/>
      <c r="M62" s="360"/>
      <c r="N62" s="360" t="s">
        <v>961</v>
      </c>
      <c r="O62" s="360" t="s">
        <v>962</v>
      </c>
      <c r="P62" s="347" t="s">
        <v>484</v>
      </c>
      <c r="Q62" s="360" t="s">
        <v>963</v>
      </c>
      <c r="R62" s="347" t="s">
        <v>484</v>
      </c>
      <c r="S62" s="347" t="s">
        <v>484</v>
      </c>
      <c r="T62" s="360"/>
      <c r="U62" s="360"/>
      <c r="V62" s="360"/>
      <c r="W62" s="347" t="s">
        <v>484</v>
      </c>
      <c r="X62" s="347" t="s">
        <v>484</v>
      </c>
      <c r="Y62" s="347" t="s">
        <v>484</v>
      </c>
      <c r="Z62" s="360"/>
      <c r="AA62" s="360"/>
      <c r="AB62" s="360"/>
      <c r="AC62" s="347" t="s">
        <v>484</v>
      </c>
      <c r="AD62" s="360" t="s">
        <v>964</v>
      </c>
      <c r="AE62" s="360"/>
      <c r="AF62" s="347" t="s">
        <v>484</v>
      </c>
      <c r="AG62" s="360" t="s">
        <v>965</v>
      </c>
      <c r="AH62" s="347" t="s">
        <v>484</v>
      </c>
      <c r="AI62" s="360"/>
      <c r="AJ62" s="360"/>
      <c r="AK62" s="347" t="s">
        <v>3428</v>
      </c>
      <c r="AL62" s="347" t="s">
        <v>484</v>
      </c>
      <c r="AM62" s="347" t="s">
        <v>484</v>
      </c>
      <c r="AN62" s="360"/>
      <c r="AO62" s="360"/>
      <c r="AP62" s="347" t="s">
        <v>484</v>
      </c>
      <c r="AQ62" s="347" t="s">
        <v>484</v>
      </c>
      <c r="AR62" s="347" t="s">
        <v>3445</v>
      </c>
      <c r="AS62" s="347" t="s">
        <v>484</v>
      </c>
      <c r="AT62" s="360" t="s">
        <v>3452</v>
      </c>
      <c r="AU62" s="347" t="s">
        <v>484</v>
      </c>
      <c r="AV62" s="360" t="s">
        <v>966</v>
      </c>
      <c r="AW62" s="360"/>
      <c r="AX62" s="360"/>
      <c r="AY62" s="347" t="s">
        <v>484</v>
      </c>
      <c r="AZ62" s="347" t="s">
        <v>484</v>
      </c>
      <c r="BA62" s="347" t="s">
        <v>484</v>
      </c>
      <c r="BB62" s="170" t="s">
        <v>967</v>
      </c>
      <c r="BC62" s="170"/>
      <c r="BD62" s="162" t="s">
        <v>484</v>
      </c>
      <c r="BE62" s="28"/>
      <c r="BF62" s="162" t="s">
        <v>484</v>
      </c>
      <c r="BG62" s="170"/>
      <c r="BH62" s="170"/>
      <c r="BI62" s="170"/>
      <c r="BJ62" s="28"/>
      <c r="BK62" s="162" t="s">
        <v>484</v>
      </c>
      <c r="BL62" s="28"/>
      <c r="BM62" s="162" t="s">
        <v>484</v>
      </c>
      <c r="BN62" s="162" t="s">
        <v>484</v>
      </c>
      <c r="BO62" s="162" t="s">
        <v>484</v>
      </c>
      <c r="BP62" s="162" t="s">
        <v>484</v>
      </c>
      <c r="BQ62" s="162" t="s">
        <v>3502</v>
      </c>
      <c r="BR62" s="28" t="s">
        <v>968</v>
      </c>
      <c r="BS62" s="28"/>
      <c r="BT62" s="162" t="s">
        <v>484</v>
      </c>
      <c r="BU62" s="162" t="s">
        <v>484</v>
      </c>
      <c r="BV62" s="162" t="s">
        <v>484</v>
      </c>
      <c r="BW62" s="28"/>
      <c r="BX62" s="162" t="s">
        <v>484</v>
      </c>
      <c r="BY62" s="162" t="s">
        <v>484</v>
      </c>
      <c r="BZ62" s="28" t="s">
        <v>969</v>
      </c>
      <c r="CA62" s="163" t="s">
        <v>484</v>
      </c>
      <c r="CC62" s="227" t="s">
        <v>314</v>
      </c>
      <c r="CD62" s="172" t="s">
        <v>937</v>
      </c>
    </row>
    <row r="63" spans="1:93" x14ac:dyDescent="0.25">
      <c r="A63" s="346" t="s">
        <v>484</v>
      </c>
      <c r="B63" s="360" t="s">
        <v>971</v>
      </c>
      <c r="C63" s="347" t="s">
        <v>484</v>
      </c>
      <c r="D63" s="347" t="s">
        <v>484</v>
      </c>
      <c r="E63" s="360"/>
      <c r="F63" s="347" t="s">
        <v>484</v>
      </c>
      <c r="G63" s="347" t="s">
        <v>484</v>
      </c>
      <c r="H63" s="347" t="s">
        <v>484</v>
      </c>
      <c r="I63" s="347" t="s">
        <v>484</v>
      </c>
      <c r="J63" s="360"/>
      <c r="K63" s="360"/>
      <c r="L63" s="360"/>
      <c r="M63" s="360"/>
      <c r="N63" s="360" t="s">
        <v>972</v>
      </c>
      <c r="O63" s="360" t="s">
        <v>973</v>
      </c>
      <c r="P63" s="347" t="s">
        <v>484</v>
      </c>
      <c r="Q63" s="360" t="s">
        <v>974</v>
      </c>
      <c r="R63" s="347" t="s">
        <v>484</v>
      </c>
      <c r="S63" s="347" t="s">
        <v>484</v>
      </c>
      <c r="T63" s="360"/>
      <c r="U63" s="360"/>
      <c r="V63" s="360"/>
      <c r="W63" s="347" t="s">
        <v>484</v>
      </c>
      <c r="X63" s="347" t="s">
        <v>484</v>
      </c>
      <c r="Y63" s="347" t="s">
        <v>484</v>
      </c>
      <c r="Z63" s="360"/>
      <c r="AA63" s="360"/>
      <c r="AB63" s="360"/>
      <c r="AC63" s="347" t="s">
        <v>484</v>
      </c>
      <c r="AD63" s="360" t="s">
        <v>975</v>
      </c>
      <c r="AE63" s="360"/>
      <c r="AF63" s="347" t="s">
        <v>484</v>
      </c>
      <c r="AG63" s="360" t="s">
        <v>976</v>
      </c>
      <c r="AH63" s="347" t="s">
        <v>484</v>
      </c>
      <c r="AI63" s="360"/>
      <c r="AJ63" s="360"/>
      <c r="AK63" s="347" t="s">
        <v>3429</v>
      </c>
      <c r="AL63" s="347" t="s">
        <v>484</v>
      </c>
      <c r="AM63" s="347" t="s">
        <v>484</v>
      </c>
      <c r="AN63" s="360"/>
      <c r="AO63" s="360"/>
      <c r="AP63" s="347" t="s">
        <v>484</v>
      </c>
      <c r="AQ63" s="347" t="s">
        <v>484</v>
      </c>
      <c r="AR63" s="347" t="s">
        <v>3446</v>
      </c>
      <c r="AS63" s="347" t="s">
        <v>484</v>
      </c>
      <c r="AT63" s="360" t="s">
        <v>3453</v>
      </c>
      <c r="AU63" s="347" t="s">
        <v>484</v>
      </c>
      <c r="AV63" s="360" t="s">
        <v>977</v>
      </c>
      <c r="AW63" s="360"/>
      <c r="AX63" s="360"/>
      <c r="AY63" s="347" t="s">
        <v>484</v>
      </c>
      <c r="AZ63" s="347" t="s">
        <v>484</v>
      </c>
      <c r="BA63" s="347" t="s">
        <v>484</v>
      </c>
      <c r="BB63" s="170" t="s">
        <v>978</v>
      </c>
      <c r="BC63" s="170"/>
      <c r="BD63" s="162" t="s">
        <v>484</v>
      </c>
      <c r="BE63" s="28"/>
      <c r="BF63" s="162" t="s">
        <v>484</v>
      </c>
      <c r="BG63" s="170"/>
      <c r="BH63" s="170"/>
      <c r="BI63" s="170"/>
      <c r="BJ63" s="28"/>
      <c r="BK63" s="162" t="s">
        <v>484</v>
      </c>
      <c r="BL63" s="28"/>
      <c r="BM63" s="162" t="s">
        <v>484</v>
      </c>
      <c r="BN63" s="162" t="s">
        <v>484</v>
      </c>
      <c r="BO63" s="162" t="s">
        <v>484</v>
      </c>
      <c r="BP63" s="162" t="s">
        <v>484</v>
      </c>
      <c r="BQ63" s="162" t="s">
        <v>3503</v>
      </c>
      <c r="BR63" s="28" t="s">
        <v>979</v>
      </c>
      <c r="BS63" s="28"/>
      <c r="BT63" s="162" t="s">
        <v>484</v>
      </c>
      <c r="BU63" s="162" t="s">
        <v>484</v>
      </c>
      <c r="BV63" s="162" t="s">
        <v>484</v>
      </c>
      <c r="BW63" s="28"/>
      <c r="BX63" s="162" t="s">
        <v>484</v>
      </c>
      <c r="BY63" s="162" t="s">
        <v>484</v>
      </c>
      <c r="BZ63" s="28" t="s">
        <v>980</v>
      </c>
      <c r="CA63" s="163" t="s">
        <v>484</v>
      </c>
      <c r="CC63" s="227" t="s">
        <v>315</v>
      </c>
      <c r="CD63" s="172" t="s">
        <v>948</v>
      </c>
    </row>
    <row r="64" spans="1:93" x14ac:dyDescent="0.25">
      <c r="A64" s="346" t="s">
        <v>484</v>
      </c>
      <c r="B64" s="360" t="s">
        <v>982</v>
      </c>
      <c r="C64" s="347" t="s">
        <v>484</v>
      </c>
      <c r="D64" s="347" t="s">
        <v>484</v>
      </c>
      <c r="E64" s="360"/>
      <c r="F64" s="347" t="s">
        <v>484</v>
      </c>
      <c r="G64" s="347" t="s">
        <v>484</v>
      </c>
      <c r="H64" s="347" t="s">
        <v>484</v>
      </c>
      <c r="I64" s="347" t="s">
        <v>484</v>
      </c>
      <c r="J64" s="360"/>
      <c r="K64" s="360"/>
      <c r="L64" s="360"/>
      <c r="M64" s="360"/>
      <c r="N64" s="360" t="s">
        <v>983</v>
      </c>
      <c r="O64" s="360" t="s">
        <v>984</v>
      </c>
      <c r="P64" s="347" t="s">
        <v>484</v>
      </c>
      <c r="Q64" s="360" t="s">
        <v>985</v>
      </c>
      <c r="R64" s="347" t="s">
        <v>484</v>
      </c>
      <c r="S64" s="347" t="s">
        <v>484</v>
      </c>
      <c r="T64" s="360"/>
      <c r="U64" s="360"/>
      <c r="V64" s="360"/>
      <c r="W64" s="347" t="s">
        <v>484</v>
      </c>
      <c r="X64" s="347" t="s">
        <v>484</v>
      </c>
      <c r="Y64" s="347" t="s">
        <v>484</v>
      </c>
      <c r="Z64" s="360"/>
      <c r="AA64" s="360"/>
      <c r="AB64" s="360"/>
      <c r="AC64" s="347" t="s">
        <v>484</v>
      </c>
      <c r="AD64" s="360" t="s">
        <v>986</v>
      </c>
      <c r="AE64" s="360"/>
      <c r="AF64" s="347" t="s">
        <v>484</v>
      </c>
      <c r="AG64" s="360" t="s">
        <v>987</v>
      </c>
      <c r="AH64" s="347" t="s">
        <v>484</v>
      </c>
      <c r="AI64" s="360"/>
      <c r="AJ64" s="360"/>
      <c r="AK64" s="347" t="s">
        <v>3430</v>
      </c>
      <c r="AL64" s="347" t="s">
        <v>484</v>
      </c>
      <c r="AM64" s="347" t="s">
        <v>484</v>
      </c>
      <c r="AN64" s="360"/>
      <c r="AO64" s="360"/>
      <c r="AP64" s="347" t="s">
        <v>484</v>
      </c>
      <c r="AQ64" s="347" t="s">
        <v>484</v>
      </c>
      <c r="AR64" s="347" t="s">
        <v>3447</v>
      </c>
      <c r="AS64" s="347" t="s">
        <v>484</v>
      </c>
      <c r="AT64" s="360"/>
      <c r="AU64" s="347" t="s">
        <v>484</v>
      </c>
      <c r="AV64" s="360" t="s">
        <v>988</v>
      </c>
      <c r="AW64" s="360"/>
      <c r="AX64" s="360"/>
      <c r="AY64" s="347" t="s">
        <v>484</v>
      </c>
      <c r="AZ64" s="347" t="s">
        <v>484</v>
      </c>
      <c r="BA64" s="347" t="s">
        <v>484</v>
      </c>
      <c r="BB64" s="170" t="s">
        <v>989</v>
      </c>
      <c r="BC64" s="170"/>
      <c r="BD64" s="162" t="s">
        <v>484</v>
      </c>
      <c r="BE64" s="28"/>
      <c r="BF64" s="162" t="s">
        <v>484</v>
      </c>
      <c r="BG64" s="170"/>
      <c r="BH64" s="170"/>
      <c r="BI64" s="170"/>
      <c r="BJ64" s="28"/>
      <c r="BK64" s="162" t="s">
        <v>484</v>
      </c>
      <c r="BL64" s="28"/>
      <c r="BM64" s="162" t="s">
        <v>484</v>
      </c>
      <c r="BN64" s="162" t="s">
        <v>484</v>
      </c>
      <c r="BO64" s="162" t="s">
        <v>484</v>
      </c>
      <c r="BP64" s="162" t="s">
        <v>484</v>
      </c>
      <c r="BQ64" s="162" t="s">
        <v>3504</v>
      </c>
      <c r="BR64" s="28" t="s">
        <v>990</v>
      </c>
      <c r="BS64" s="28"/>
      <c r="BT64" s="162" t="s">
        <v>484</v>
      </c>
      <c r="BU64" s="162" t="s">
        <v>484</v>
      </c>
      <c r="BV64" s="162" t="s">
        <v>484</v>
      </c>
      <c r="BW64" s="28"/>
      <c r="BX64" s="162" t="s">
        <v>484</v>
      </c>
      <c r="BY64" s="162" t="s">
        <v>484</v>
      </c>
      <c r="BZ64" s="28" t="s">
        <v>991</v>
      </c>
      <c r="CA64" s="163" t="s">
        <v>484</v>
      </c>
      <c r="CC64" s="227" t="s">
        <v>3219</v>
      </c>
      <c r="CD64" s="172" t="s">
        <v>3202</v>
      </c>
    </row>
    <row r="65" spans="1:82" x14ac:dyDescent="0.25">
      <c r="A65" s="346" t="s">
        <v>484</v>
      </c>
      <c r="B65" s="360" t="s">
        <v>993</v>
      </c>
      <c r="C65" s="347" t="s">
        <v>484</v>
      </c>
      <c r="D65" s="347" t="s">
        <v>484</v>
      </c>
      <c r="E65" s="360"/>
      <c r="F65" s="347" t="s">
        <v>484</v>
      </c>
      <c r="G65" s="347" t="s">
        <v>484</v>
      </c>
      <c r="H65" s="347" t="s">
        <v>484</v>
      </c>
      <c r="I65" s="347" t="s">
        <v>484</v>
      </c>
      <c r="J65" s="360"/>
      <c r="K65" s="360"/>
      <c r="L65" s="360"/>
      <c r="M65" s="360"/>
      <c r="N65" s="360" t="s">
        <v>994</v>
      </c>
      <c r="O65" s="360" t="s">
        <v>995</v>
      </c>
      <c r="P65" s="347" t="s">
        <v>484</v>
      </c>
      <c r="Q65" s="360" t="s">
        <v>996</v>
      </c>
      <c r="R65" s="347" t="s">
        <v>484</v>
      </c>
      <c r="S65" s="347" t="s">
        <v>484</v>
      </c>
      <c r="T65" s="360"/>
      <c r="U65" s="360"/>
      <c r="V65" s="360"/>
      <c r="W65" s="347" t="s">
        <v>484</v>
      </c>
      <c r="X65" s="347" t="s">
        <v>484</v>
      </c>
      <c r="Y65" s="347" t="s">
        <v>484</v>
      </c>
      <c r="Z65" s="360"/>
      <c r="AA65" s="360"/>
      <c r="AB65" s="360"/>
      <c r="AC65" s="347" t="s">
        <v>484</v>
      </c>
      <c r="AD65" s="360" t="s">
        <v>997</v>
      </c>
      <c r="AE65" s="360"/>
      <c r="AF65" s="347" t="s">
        <v>484</v>
      </c>
      <c r="AG65" s="360" t="s">
        <v>998</v>
      </c>
      <c r="AH65" s="347" t="s">
        <v>484</v>
      </c>
      <c r="AI65" s="360"/>
      <c r="AJ65" s="360"/>
      <c r="AK65" s="347" t="s">
        <v>3431</v>
      </c>
      <c r="AL65" s="347" t="s">
        <v>484</v>
      </c>
      <c r="AM65" s="347" t="s">
        <v>484</v>
      </c>
      <c r="AN65" s="360"/>
      <c r="AO65" s="360"/>
      <c r="AP65" s="347" t="s">
        <v>484</v>
      </c>
      <c r="AQ65" s="347" t="s">
        <v>484</v>
      </c>
      <c r="AR65" s="347" t="s">
        <v>484</v>
      </c>
      <c r="AS65" s="347" t="s">
        <v>484</v>
      </c>
      <c r="AT65" s="360"/>
      <c r="AU65" s="347" t="s">
        <v>484</v>
      </c>
      <c r="AV65" s="360" t="s">
        <v>999</v>
      </c>
      <c r="AW65" s="360"/>
      <c r="AX65" s="360"/>
      <c r="AY65" s="347" t="s">
        <v>484</v>
      </c>
      <c r="AZ65" s="347" t="s">
        <v>484</v>
      </c>
      <c r="BA65" s="347" t="s">
        <v>484</v>
      </c>
      <c r="BB65" s="170" t="s">
        <v>1000</v>
      </c>
      <c r="BC65" s="170"/>
      <c r="BD65" s="162" t="s">
        <v>484</v>
      </c>
      <c r="BE65" s="28"/>
      <c r="BF65" s="162" t="s">
        <v>484</v>
      </c>
      <c r="BG65" s="170"/>
      <c r="BH65" s="170"/>
      <c r="BI65" s="170"/>
      <c r="BJ65" s="28"/>
      <c r="BK65" s="162" t="s">
        <v>484</v>
      </c>
      <c r="BL65" s="28"/>
      <c r="BM65" s="162" t="s">
        <v>484</v>
      </c>
      <c r="BN65" s="162" t="s">
        <v>484</v>
      </c>
      <c r="BO65" s="162" t="s">
        <v>484</v>
      </c>
      <c r="BP65" s="162" t="s">
        <v>484</v>
      </c>
      <c r="BQ65" s="162" t="s">
        <v>3505</v>
      </c>
      <c r="BR65" s="28" t="s">
        <v>1001</v>
      </c>
      <c r="BS65" s="28"/>
      <c r="BT65" s="162" t="s">
        <v>484</v>
      </c>
      <c r="BU65" s="162" t="s">
        <v>484</v>
      </c>
      <c r="BV65" s="162" t="s">
        <v>484</v>
      </c>
      <c r="BW65" s="28"/>
      <c r="BX65" s="162" t="s">
        <v>484</v>
      </c>
      <c r="BY65" s="162" t="s">
        <v>484</v>
      </c>
      <c r="BZ65" s="28" t="s">
        <v>1002</v>
      </c>
      <c r="CA65" s="163" t="s">
        <v>484</v>
      </c>
      <c r="CC65" s="227" t="s">
        <v>3220</v>
      </c>
      <c r="CD65" s="172" t="s">
        <v>3194</v>
      </c>
    </row>
    <row r="66" spans="1:82" x14ac:dyDescent="0.25">
      <c r="A66" s="346" t="s">
        <v>484</v>
      </c>
      <c r="B66" s="347" t="s">
        <v>3280</v>
      </c>
      <c r="C66" s="347" t="s">
        <v>484</v>
      </c>
      <c r="D66" s="347" t="s">
        <v>484</v>
      </c>
      <c r="E66" s="360"/>
      <c r="F66" s="347" t="s">
        <v>484</v>
      </c>
      <c r="G66" s="347" t="s">
        <v>484</v>
      </c>
      <c r="H66" s="347" t="s">
        <v>484</v>
      </c>
      <c r="I66" s="347" t="s">
        <v>484</v>
      </c>
      <c r="J66" s="360"/>
      <c r="K66" s="360"/>
      <c r="L66" s="360"/>
      <c r="M66" s="360"/>
      <c r="N66" s="360" t="s">
        <v>1004</v>
      </c>
      <c r="O66" s="360" t="s">
        <v>1005</v>
      </c>
      <c r="P66" s="347" t="s">
        <v>484</v>
      </c>
      <c r="Q66" s="360" t="s">
        <v>1006</v>
      </c>
      <c r="R66" s="347" t="s">
        <v>484</v>
      </c>
      <c r="S66" s="347" t="s">
        <v>484</v>
      </c>
      <c r="T66" s="360"/>
      <c r="U66" s="360"/>
      <c r="V66" s="360"/>
      <c r="W66" s="347" t="s">
        <v>484</v>
      </c>
      <c r="X66" s="347" t="s">
        <v>484</v>
      </c>
      <c r="Y66" s="347" t="s">
        <v>484</v>
      </c>
      <c r="Z66" s="360"/>
      <c r="AA66" s="360"/>
      <c r="AB66" s="360"/>
      <c r="AC66" s="347" t="s">
        <v>484</v>
      </c>
      <c r="AD66" s="360" t="s">
        <v>1007</v>
      </c>
      <c r="AE66" s="360"/>
      <c r="AF66" s="347" t="s">
        <v>484</v>
      </c>
      <c r="AG66" s="360" t="s">
        <v>1008</v>
      </c>
      <c r="AH66" s="347" t="s">
        <v>484</v>
      </c>
      <c r="AI66" s="360"/>
      <c r="AJ66" s="360"/>
      <c r="AK66" s="347" t="s">
        <v>3432</v>
      </c>
      <c r="AL66" s="347" t="s">
        <v>484</v>
      </c>
      <c r="AM66" s="347" t="s">
        <v>484</v>
      </c>
      <c r="AN66" s="360"/>
      <c r="AO66" s="360"/>
      <c r="AP66" s="347" t="s">
        <v>484</v>
      </c>
      <c r="AQ66" s="347" t="s">
        <v>484</v>
      </c>
      <c r="AR66" s="347" t="s">
        <v>484</v>
      </c>
      <c r="AS66" s="347" t="s">
        <v>484</v>
      </c>
      <c r="AT66" s="360"/>
      <c r="AU66" s="347" t="s">
        <v>484</v>
      </c>
      <c r="AV66" s="360" t="s">
        <v>1009</v>
      </c>
      <c r="AW66" s="360"/>
      <c r="AX66" s="360"/>
      <c r="AY66" s="347" t="s">
        <v>484</v>
      </c>
      <c r="AZ66" s="347" t="s">
        <v>484</v>
      </c>
      <c r="BA66" s="347" t="s">
        <v>484</v>
      </c>
      <c r="BB66" s="170" t="s">
        <v>1010</v>
      </c>
      <c r="BC66" s="170"/>
      <c r="BD66" s="162" t="s">
        <v>484</v>
      </c>
      <c r="BE66" s="28"/>
      <c r="BF66" s="162" t="s">
        <v>484</v>
      </c>
      <c r="BG66" s="170"/>
      <c r="BH66" s="170"/>
      <c r="BI66" s="170"/>
      <c r="BJ66" s="28"/>
      <c r="BK66" s="162" t="s">
        <v>484</v>
      </c>
      <c r="BL66" s="28"/>
      <c r="BM66" s="162" t="s">
        <v>484</v>
      </c>
      <c r="BN66" s="162" t="s">
        <v>484</v>
      </c>
      <c r="BO66" s="162" t="s">
        <v>484</v>
      </c>
      <c r="BP66" s="162" t="s">
        <v>484</v>
      </c>
      <c r="BQ66" s="162" t="s">
        <v>484</v>
      </c>
      <c r="BR66" s="28" t="s">
        <v>1011</v>
      </c>
      <c r="BS66" s="28"/>
      <c r="BT66" s="162" t="s">
        <v>484</v>
      </c>
      <c r="BU66" s="162" t="s">
        <v>484</v>
      </c>
      <c r="BV66" s="162" t="s">
        <v>484</v>
      </c>
      <c r="BW66" s="28"/>
      <c r="BX66" s="162" t="s">
        <v>484</v>
      </c>
      <c r="BY66" s="162" t="s">
        <v>484</v>
      </c>
      <c r="BZ66" s="28" t="s">
        <v>1012</v>
      </c>
      <c r="CA66" s="163" t="s">
        <v>484</v>
      </c>
      <c r="CC66" s="227" t="s">
        <v>316</v>
      </c>
      <c r="CD66" s="172" t="s">
        <v>959</v>
      </c>
    </row>
    <row r="67" spans="1:82" x14ac:dyDescent="0.25">
      <c r="A67" s="346" t="s">
        <v>484</v>
      </c>
      <c r="B67" s="347" t="s">
        <v>3281</v>
      </c>
      <c r="C67" s="347" t="s">
        <v>484</v>
      </c>
      <c r="D67" s="347" t="s">
        <v>484</v>
      </c>
      <c r="E67" s="360"/>
      <c r="F67" s="347" t="s">
        <v>484</v>
      </c>
      <c r="G67" s="347" t="s">
        <v>484</v>
      </c>
      <c r="H67" s="347" t="s">
        <v>484</v>
      </c>
      <c r="I67" s="347" t="s">
        <v>484</v>
      </c>
      <c r="J67" s="360"/>
      <c r="K67" s="360"/>
      <c r="L67" s="360"/>
      <c r="M67" s="360"/>
      <c r="N67" s="360" t="s">
        <v>1014</v>
      </c>
      <c r="O67" s="360" t="s">
        <v>1015</v>
      </c>
      <c r="P67" s="347" t="s">
        <v>484</v>
      </c>
      <c r="Q67" s="360" t="s">
        <v>1016</v>
      </c>
      <c r="R67" s="347" t="s">
        <v>484</v>
      </c>
      <c r="S67" s="347" t="s">
        <v>484</v>
      </c>
      <c r="T67" s="360"/>
      <c r="U67" s="360"/>
      <c r="V67" s="360"/>
      <c r="W67" s="347" t="s">
        <v>484</v>
      </c>
      <c r="X67" s="347" t="s">
        <v>484</v>
      </c>
      <c r="Y67" s="347" t="s">
        <v>484</v>
      </c>
      <c r="Z67" s="360"/>
      <c r="AA67" s="360"/>
      <c r="AB67" s="360"/>
      <c r="AC67" s="347" t="s">
        <v>484</v>
      </c>
      <c r="AD67" s="360" t="s">
        <v>1017</v>
      </c>
      <c r="AE67" s="360"/>
      <c r="AF67" s="347" t="s">
        <v>484</v>
      </c>
      <c r="AG67" s="360" t="s">
        <v>1018</v>
      </c>
      <c r="AH67" s="347" t="s">
        <v>484</v>
      </c>
      <c r="AI67" s="360"/>
      <c r="AJ67" s="360"/>
      <c r="AK67" s="347" t="s">
        <v>3433</v>
      </c>
      <c r="AL67" s="347" t="s">
        <v>484</v>
      </c>
      <c r="AM67" s="347" t="s">
        <v>484</v>
      </c>
      <c r="AN67" s="360"/>
      <c r="AO67" s="360"/>
      <c r="AP67" s="347" t="s">
        <v>484</v>
      </c>
      <c r="AQ67" s="347" t="s">
        <v>484</v>
      </c>
      <c r="AR67" s="347" t="s">
        <v>484</v>
      </c>
      <c r="AS67" s="347" t="s">
        <v>484</v>
      </c>
      <c r="AT67" s="360"/>
      <c r="AU67" s="347" t="s">
        <v>484</v>
      </c>
      <c r="AV67" s="360" t="s">
        <v>1019</v>
      </c>
      <c r="AW67" s="360"/>
      <c r="AX67" s="360"/>
      <c r="AY67" s="347" t="s">
        <v>484</v>
      </c>
      <c r="AZ67" s="347" t="s">
        <v>484</v>
      </c>
      <c r="BA67" s="347" t="s">
        <v>484</v>
      </c>
      <c r="BB67" s="170" t="s">
        <v>1020</v>
      </c>
      <c r="BC67" s="170"/>
      <c r="BD67" s="162" t="s">
        <v>484</v>
      </c>
      <c r="BE67" s="28"/>
      <c r="BF67" s="162" t="s">
        <v>484</v>
      </c>
      <c r="BG67" s="170"/>
      <c r="BH67" s="170"/>
      <c r="BI67" s="170"/>
      <c r="BJ67" s="28"/>
      <c r="BK67" s="162" t="s">
        <v>484</v>
      </c>
      <c r="BL67" s="28"/>
      <c r="BM67" s="162" t="s">
        <v>484</v>
      </c>
      <c r="BN67" s="162" t="s">
        <v>484</v>
      </c>
      <c r="BO67" s="162" t="s">
        <v>484</v>
      </c>
      <c r="BP67" s="162" t="s">
        <v>484</v>
      </c>
      <c r="BQ67" s="162" t="s">
        <v>484</v>
      </c>
      <c r="BR67" s="28" t="s">
        <v>1021</v>
      </c>
      <c r="BS67" s="28"/>
      <c r="BT67" s="162" t="s">
        <v>484</v>
      </c>
      <c r="BU67" s="162" t="s">
        <v>484</v>
      </c>
      <c r="BV67" s="162" t="s">
        <v>484</v>
      </c>
      <c r="BW67" s="28"/>
      <c r="BX67" s="162" t="s">
        <v>484</v>
      </c>
      <c r="BY67" s="162" t="s">
        <v>484</v>
      </c>
      <c r="BZ67" s="28" t="s">
        <v>1022</v>
      </c>
      <c r="CA67" s="163" t="s">
        <v>484</v>
      </c>
      <c r="CC67" s="227" t="s">
        <v>3222</v>
      </c>
      <c r="CD67" s="172" t="s">
        <v>3204</v>
      </c>
    </row>
    <row r="68" spans="1:82" x14ac:dyDescent="0.25">
      <c r="A68" s="346" t="s">
        <v>484</v>
      </c>
      <c r="B68" s="347" t="s">
        <v>3282</v>
      </c>
      <c r="C68" s="347" t="s">
        <v>484</v>
      </c>
      <c r="D68" s="347" t="s">
        <v>484</v>
      </c>
      <c r="E68" s="360"/>
      <c r="F68" s="347" t="s">
        <v>484</v>
      </c>
      <c r="G68" s="347" t="s">
        <v>484</v>
      </c>
      <c r="H68" s="347" t="s">
        <v>484</v>
      </c>
      <c r="I68" s="347" t="s">
        <v>484</v>
      </c>
      <c r="J68" s="360"/>
      <c r="K68" s="360"/>
      <c r="L68" s="360"/>
      <c r="M68" s="360"/>
      <c r="N68" s="360" t="s">
        <v>1024</v>
      </c>
      <c r="O68" s="360" t="s">
        <v>1025</v>
      </c>
      <c r="P68" s="347" t="s">
        <v>484</v>
      </c>
      <c r="Q68" s="360" t="s">
        <v>1026</v>
      </c>
      <c r="R68" s="347" t="s">
        <v>484</v>
      </c>
      <c r="S68" s="347" t="s">
        <v>484</v>
      </c>
      <c r="T68" s="360"/>
      <c r="U68" s="360"/>
      <c r="V68" s="360"/>
      <c r="W68" s="347" t="s">
        <v>484</v>
      </c>
      <c r="X68" s="347" t="s">
        <v>484</v>
      </c>
      <c r="Y68" s="347" t="s">
        <v>484</v>
      </c>
      <c r="Z68" s="360"/>
      <c r="AA68" s="360"/>
      <c r="AB68" s="360"/>
      <c r="AC68" s="347" t="s">
        <v>484</v>
      </c>
      <c r="AD68" s="360" t="s">
        <v>1027</v>
      </c>
      <c r="AE68" s="360"/>
      <c r="AF68" s="347" t="s">
        <v>484</v>
      </c>
      <c r="AG68" s="360" t="s">
        <v>1028</v>
      </c>
      <c r="AH68" s="347" t="s">
        <v>484</v>
      </c>
      <c r="AI68" s="360"/>
      <c r="AJ68" s="360"/>
      <c r="AK68" s="347" t="s">
        <v>3434</v>
      </c>
      <c r="AL68" s="347" t="s">
        <v>484</v>
      </c>
      <c r="AM68" s="347" t="s">
        <v>484</v>
      </c>
      <c r="AN68" s="360"/>
      <c r="AO68" s="360"/>
      <c r="AP68" s="347" t="s">
        <v>484</v>
      </c>
      <c r="AQ68" s="347" t="s">
        <v>484</v>
      </c>
      <c r="AR68" s="347" t="s">
        <v>484</v>
      </c>
      <c r="AS68" s="347" t="s">
        <v>484</v>
      </c>
      <c r="AT68" s="360"/>
      <c r="AU68" s="347" t="s">
        <v>484</v>
      </c>
      <c r="AV68" s="360" t="s">
        <v>1029</v>
      </c>
      <c r="AW68" s="360"/>
      <c r="AX68" s="360"/>
      <c r="AY68" s="347" t="s">
        <v>484</v>
      </c>
      <c r="AZ68" s="347" t="s">
        <v>484</v>
      </c>
      <c r="BA68" s="347" t="s">
        <v>484</v>
      </c>
      <c r="BB68" s="170" t="s">
        <v>1030</v>
      </c>
      <c r="BC68" s="170"/>
      <c r="BD68" s="162" t="s">
        <v>484</v>
      </c>
      <c r="BE68" s="28"/>
      <c r="BF68" s="162" t="s">
        <v>484</v>
      </c>
      <c r="BG68" s="170"/>
      <c r="BH68" s="170"/>
      <c r="BI68" s="170"/>
      <c r="BJ68" s="28"/>
      <c r="BK68" s="162" t="s">
        <v>484</v>
      </c>
      <c r="BL68" s="28"/>
      <c r="BM68" s="162" t="s">
        <v>484</v>
      </c>
      <c r="BN68" s="162" t="s">
        <v>484</v>
      </c>
      <c r="BO68" s="162" t="s">
        <v>484</v>
      </c>
      <c r="BP68" s="162" t="s">
        <v>484</v>
      </c>
      <c r="BQ68" s="162" t="s">
        <v>484</v>
      </c>
      <c r="BR68" s="28" t="s">
        <v>1031</v>
      </c>
      <c r="BS68" s="28"/>
      <c r="BT68" s="162" t="s">
        <v>484</v>
      </c>
      <c r="BU68" s="162" t="s">
        <v>484</v>
      </c>
      <c r="BV68" s="162" t="s">
        <v>484</v>
      </c>
      <c r="BW68" s="28"/>
      <c r="BX68" s="162" t="s">
        <v>484</v>
      </c>
      <c r="BY68" s="162" t="s">
        <v>484</v>
      </c>
      <c r="BZ68" s="162" t="s">
        <v>3532</v>
      </c>
      <c r="CA68" s="163" t="s">
        <v>484</v>
      </c>
      <c r="CC68" s="227" t="s">
        <v>317</v>
      </c>
      <c r="CD68" s="172" t="s">
        <v>970</v>
      </c>
    </row>
    <row r="69" spans="1:82" x14ac:dyDescent="0.25">
      <c r="A69" s="346" t="s">
        <v>484</v>
      </c>
      <c r="B69" s="347" t="s">
        <v>3283</v>
      </c>
      <c r="C69" s="347" t="s">
        <v>484</v>
      </c>
      <c r="D69" s="347" t="s">
        <v>484</v>
      </c>
      <c r="E69" s="360"/>
      <c r="F69" s="347" t="s">
        <v>484</v>
      </c>
      <c r="G69" s="347" t="s">
        <v>484</v>
      </c>
      <c r="H69" s="347" t="s">
        <v>484</v>
      </c>
      <c r="I69" s="347" t="s">
        <v>484</v>
      </c>
      <c r="J69" s="360"/>
      <c r="K69" s="360"/>
      <c r="L69" s="360"/>
      <c r="M69" s="360"/>
      <c r="N69" s="360" t="s">
        <v>1033</v>
      </c>
      <c r="O69" s="360" t="s">
        <v>1034</v>
      </c>
      <c r="P69" s="347" t="s">
        <v>484</v>
      </c>
      <c r="Q69" s="360" t="s">
        <v>1035</v>
      </c>
      <c r="R69" s="347" t="s">
        <v>484</v>
      </c>
      <c r="S69" s="347" t="s">
        <v>484</v>
      </c>
      <c r="T69" s="360"/>
      <c r="U69" s="360"/>
      <c r="V69" s="360"/>
      <c r="W69" s="347" t="s">
        <v>484</v>
      </c>
      <c r="X69" s="347" t="s">
        <v>484</v>
      </c>
      <c r="Y69" s="347" t="s">
        <v>484</v>
      </c>
      <c r="Z69" s="360"/>
      <c r="AA69" s="360"/>
      <c r="AB69" s="360"/>
      <c r="AC69" s="347" t="s">
        <v>484</v>
      </c>
      <c r="AD69" s="360" t="s">
        <v>1036</v>
      </c>
      <c r="AE69" s="360"/>
      <c r="AF69" s="347" t="s">
        <v>484</v>
      </c>
      <c r="AG69" s="360" t="s">
        <v>1037</v>
      </c>
      <c r="AH69" s="347" t="s">
        <v>484</v>
      </c>
      <c r="AI69" s="360"/>
      <c r="AJ69" s="360"/>
      <c r="AK69" s="347" t="s">
        <v>484</v>
      </c>
      <c r="AL69" s="347" t="s">
        <v>484</v>
      </c>
      <c r="AM69" s="347" t="s">
        <v>484</v>
      </c>
      <c r="AN69" s="360"/>
      <c r="AO69" s="360"/>
      <c r="AP69" s="347" t="s">
        <v>484</v>
      </c>
      <c r="AQ69" s="347" t="s">
        <v>484</v>
      </c>
      <c r="AR69" s="347" t="s">
        <v>484</v>
      </c>
      <c r="AS69" s="347" t="s">
        <v>484</v>
      </c>
      <c r="AT69" s="360"/>
      <c r="AU69" s="347" t="s">
        <v>484</v>
      </c>
      <c r="AV69" s="360" t="s">
        <v>1038</v>
      </c>
      <c r="AW69" s="360"/>
      <c r="AX69" s="360"/>
      <c r="AY69" s="347" t="s">
        <v>484</v>
      </c>
      <c r="AZ69" s="347" t="s">
        <v>484</v>
      </c>
      <c r="BA69" s="347" t="s">
        <v>484</v>
      </c>
      <c r="BB69" s="170" t="s">
        <v>1039</v>
      </c>
      <c r="BC69" s="170"/>
      <c r="BD69" s="162" t="s">
        <v>484</v>
      </c>
      <c r="BE69" s="28"/>
      <c r="BF69" s="162" t="s">
        <v>484</v>
      </c>
      <c r="BG69" s="170"/>
      <c r="BH69" s="170"/>
      <c r="BI69" s="170"/>
      <c r="BJ69" s="28"/>
      <c r="BK69" s="162" t="s">
        <v>484</v>
      </c>
      <c r="BL69" s="28"/>
      <c r="BM69" s="162" t="s">
        <v>484</v>
      </c>
      <c r="BN69" s="162" t="s">
        <v>484</v>
      </c>
      <c r="BO69" s="162" t="s">
        <v>484</v>
      </c>
      <c r="BP69" s="162" t="s">
        <v>484</v>
      </c>
      <c r="BQ69" s="162" t="s">
        <v>484</v>
      </c>
      <c r="BR69" s="28" t="s">
        <v>1040</v>
      </c>
      <c r="BS69" s="28"/>
      <c r="BT69" s="162" t="s">
        <v>484</v>
      </c>
      <c r="BU69" s="162" t="s">
        <v>484</v>
      </c>
      <c r="BV69" s="162" t="s">
        <v>484</v>
      </c>
      <c r="BW69" s="28"/>
      <c r="BX69" s="162" t="s">
        <v>484</v>
      </c>
      <c r="BY69" s="162" t="s">
        <v>484</v>
      </c>
      <c r="BZ69" s="162" t="s">
        <v>3533</v>
      </c>
      <c r="CA69" s="163" t="s">
        <v>484</v>
      </c>
      <c r="CC69" s="227" t="s">
        <v>318</v>
      </c>
      <c r="CD69" s="172" t="s">
        <v>981</v>
      </c>
    </row>
    <row r="70" spans="1:82" x14ac:dyDescent="0.25">
      <c r="A70" s="346" t="s">
        <v>484</v>
      </c>
      <c r="B70" s="347" t="s">
        <v>3284</v>
      </c>
      <c r="C70" s="347" t="s">
        <v>484</v>
      </c>
      <c r="D70" s="347" t="s">
        <v>484</v>
      </c>
      <c r="E70" s="360"/>
      <c r="F70" s="347" t="s">
        <v>484</v>
      </c>
      <c r="G70" s="347" t="s">
        <v>484</v>
      </c>
      <c r="H70" s="347" t="s">
        <v>484</v>
      </c>
      <c r="I70" s="347" t="s">
        <v>484</v>
      </c>
      <c r="J70" s="360"/>
      <c r="K70" s="360"/>
      <c r="L70" s="360"/>
      <c r="M70" s="360"/>
      <c r="N70" s="360" t="s">
        <v>1042</v>
      </c>
      <c r="O70" s="360" t="s">
        <v>1043</v>
      </c>
      <c r="P70" s="347" t="s">
        <v>484</v>
      </c>
      <c r="Q70" s="360" t="s">
        <v>1044</v>
      </c>
      <c r="R70" s="347" t="s">
        <v>484</v>
      </c>
      <c r="S70" s="347" t="s">
        <v>484</v>
      </c>
      <c r="T70" s="360"/>
      <c r="U70" s="360"/>
      <c r="V70" s="360"/>
      <c r="W70" s="347" t="s">
        <v>484</v>
      </c>
      <c r="X70" s="347" t="s">
        <v>484</v>
      </c>
      <c r="Y70" s="347" t="s">
        <v>484</v>
      </c>
      <c r="Z70" s="360"/>
      <c r="AA70" s="360"/>
      <c r="AB70" s="360"/>
      <c r="AC70" s="347" t="s">
        <v>484</v>
      </c>
      <c r="AD70" s="360" t="s">
        <v>1045</v>
      </c>
      <c r="AE70" s="360"/>
      <c r="AF70" s="347" t="s">
        <v>484</v>
      </c>
      <c r="AG70" s="360" t="s">
        <v>1046</v>
      </c>
      <c r="AH70" s="347" t="s">
        <v>484</v>
      </c>
      <c r="AI70" s="360"/>
      <c r="AJ70" s="360"/>
      <c r="AK70" s="347" t="s">
        <v>484</v>
      </c>
      <c r="AL70" s="347" t="s">
        <v>484</v>
      </c>
      <c r="AM70" s="347" t="s">
        <v>484</v>
      </c>
      <c r="AN70" s="360"/>
      <c r="AO70" s="360"/>
      <c r="AP70" s="347" t="s">
        <v>484</v>
      </c>
      <c r="AQ70" s="347" t="s">
        <v>484</v>
      </c>
      <c r="AR70" s="347" t="s">
        <v>484</v>
      </c>
      <c r="AS70" s="347" t="s">
        <v>484</v>
      </c>
      <c r="AT70" s="360"/>
      <c r="AU70" s="347" t="s">
        <v>484</v>
      </c>
      <c r="AV70" s="360" t="s">
        <v>1047</v>
      </c>
      <c r="AW70" s="360"/>
      <c r="AX70" s="360"/>
      <c r="AY70" s="347" t="s">
        <v>484</v>
      </c>
      <c r="AZ70" s="347" t="s">
        <v>484</v>
      </c>
      <c r="BA70" s="347" t="s">
        <v>484</v>
      </c>
      <c r="BB70" s="170" t="s">
        <v>1048</v>
      </c>
      <c r="BC70" s="170"/>
      <c r="BD70" s="162" t="s">
        <v>484</v>
      </c>
      <c r="BE70" s="28"/>
      <c r="BF70" s="162" t="s">
        <v>484</v>
      </c>
      <c r="BG70" s="170"/>
      <c r="BH70" s="170"/>
      <c r="BI70" s="170"/>
      <c r="BJ70" s="28"/>
      <c r="BK70" s="162" t="s">
        <v>484</v>
      </c>
      <c r="BL70" s="28"/>
      <c r="BM70" s="162" t="s">
        <v>484</v>
      </c>
      <c r="BN70" s="162" t="s">
        <v>484</v>
      </c>
      <c r="BO70" s="162" t="s">
        <v>484</v>
      </c>
      <c r="BP70" s="162" t="s">
        <v>484</v>
      </c>
      <c r="BQ70" s="162" t="s">
        <v>484</v>
      </c>
      <c r="BR70" s="28" t="s">
        <v>1049</v>
      </c>
      <c r="BS70" s="28"/>
      <c r="BT70" s="162" t="s">
        <v>484</v>
      </c>
      <c r="BU70" s="162" t="s">
        <v>484</v>
      </c>
      <c r="BV70" s="162" t="s">
        <v>484</v>
      </c>
      <c r="BW70" s="28"/>
      <c r="BX70" s="162" t="s">
        <v>484</v>
      </c>
      <c r="BY70" s="162" t="s">
        <v>484</v>
      </c>
      <c r="BZ70" s="162" t="s">
        <v>3534</v>
      </c>
      <c r="CA70" s="163" t="s">
        <v>484</v>
      </c>
      <c r="CC70" s="227" t="s">
        <v>319</v>
      </c>
      <c r="CD70" s="172" t="s">
        <v>992</v>
      </c>
    </row>
    <row r="71" spans="1:82" x14ac:dyDescent="0.25">
      <c r="A71" s="346" t="s">
        <v>484</v>
      </c>
      <c r="B71" s="347" t="s">
        <v>484</v>
      </c>
      <c r="C71" s="347" t="s">
        <v>484</v>
      </c>
      <c r="D71" s="347" t="s">
        <v>484</v>
      </c>
      <c r="E71" s="360"/>
      <c r="F71" s="347" t="s">
        <v>484</v>
      </c>
      <c r="G71" s="347" t="s">
        <v>484</v>
      </c>
      <c r="H71" s="347" t="s">
        <v>484</v>
      </c>
      <c r="I71" s="347" t="s">
        <v>484</v>
      </c>
      <c r="J71" s="360"/>
      <c r="K71" s="360"/>
      <c r="L71" s="360"/>
      <c r="M71" s="360"/>
      <c r="N71" s="360" t="s">
        <v>1051</v>
      </c>
      <c r="O71" s="360" t="s">
        <v>1052</v>
      </c>
      <c r="P71" s="347" t="s">
        <v>484</v>
      </c>
      <c r="Q71" s="360" t="s">
        <v>1053</v>
      </c>
      <c r="R71" s="347" t="s">
        <v>484</v>
      </c>
      <c r="S71" s="347" t="s">
        <v>484</v>
      </c>
      <c r="T71" s="360"/>
      <c r="U71" s="360"/>
      <c r="V71" s="360"/>
      <c r="W71" s="347" t="s">
        <v>484</v>
      </c>
      <c r="X71" s="347" t="s">
        <v>484</v>
      </c>
      <c r="Y71" s="347" t="s">
        <v>484</v>
      </c>
      <c r="Z71" s="360"/>
      <c r="AA71" s="360"/>
      <c r="AB71" s="360"/>
      <c r="AC71" s="347" t="s">
        <v>484</v>
      </c>
      <c r="AD71" s="360" t="s">
        <v>1054</v>
      </c>
      <c r="AE71" s="360"/>
      <c r="AF71" s="347" t="s">
        <v>484</v>
      </c>
      <c r="AG71" s="360" t="s">
        <v>1055</v>
      </c>
      <c r="AH71" s="347" t="s">
        <v>484</v>
      </c>
      <c r="AI71" s="360"/>
      <c r="AJ71" s="360"/>
      <c r="AK71" s="347" t="s">
        <v>484</v>
      </c>
      <c r="AL71" s="347" t="s">
        <v>484</v>
      </c>
      <c r="AM71" s="347" t="s">
        <v>484</v>
      </c>
      <c r="AN71" s="360"/>
      <c r="AO71" s="360"/>
      <c r="AP71" s="347" t="s">
        <v>484</v>
      </c>
      <c r="AQ71" s="347" t="s">
        <v>484</v>
      </c>
      <c r="AR71" s="347" t="s">
        <v>484</v>
      </c>
      <c r="AS71" s="347" t="s">
        <v>484</v>
      </c>
      <c r="AT71" s="360"/>
      <c r="AU71" s="347" t="s">
        <v>484</v>
      </c>
      <c r="AV71" s="360" t="s">
        <v>1056</v>
      </c>
      <c r="AW71" s="360"/>
      <c r="AX71" s="360"/>
      <c r="AY71" s="347" t="s">
        <v>484</v>
      </c>
      <c r="AZ71" s="347" t="s">
        <v>484</v>
      </c>
      <c r="BA71" s="347" t="s">
        <v>484</v>
      </c>
      <c r="BB71" s="170" t="s">
        <v>1057</v>
      </c>
      <c r="BC71" s="170"/>
      <c r="BD71" s="162" t="s">
        <v>484</v>
      </c>
      <c r="BE71" s="28"/>
      <c r="BF71" s="162" t="s">
        <v>484</v>
      </c>
      <c r="BG71" s="170"/>
      <c r="BH71" s="170"/>
      <c r="BI71" s="170"/>
      <c r="BJ71" s="28"/>
      <c r="BK71" s="162" t="s">
        <v>484</v>
      </c>
      <c r="BL71" s="28"/>
      <c r="BM71" s="162" t="s">
        <v>484</v>
      </c>
      <c r="BN71" s="162" t="s">
        <v>484</v>
      </c>
      <c r="BO71" s="162" t="s">
        <v>484</v>
      </c>
      <c r="BP71" s="162" t="s">
        <v>484</v>
      </c>
      <c r="BQ71" s="162" t="s">
        <v>484</v>
      </c>
      <c r="BR71" s="28" t="s">
        <v>1058</v>
      </c>
      <c r="BS71" s="28"/>
      <c r="BT71" s="162" t="s">
        <v>484</v>
      </c>
      <c r="BU71" s="162" t="s">
        <v>484</v>
      </c>
      <c r="BV71" s="162" t="s">
        <v>484</v>
      </c>
      <c r="BW71" s="28"/>
      <c r="BX71" s="162" t="s">
        <v>484</v>
      </c>
      <c r="BY71" s="162" t="s">
        <v>484</v>
      </c>
      <c r="BZ71" s="162" t="s">
        <v>3535</v>
      </c>
      <c r="CA71" s="163" t="s">
        <v>484</v>
      </c>
      <c r="CC71" s="227" t="s">
        <v>320</v>
      </c>
      <c r="CD71" s="172" t="s">
        <v>1003</v>
      </c>
    </row>
    <row r="72" spans="1:82" x14ac:dyDescent="0.25">
      <c r="A72" s="346" t="s">
        <v>484</v>
      </c>
      <c r="B72" s="347" t="s">
        <v>484</v>
      </c>
      <c r="C72" s="347" t="s">
        <v>484</v>
      </c>
      <c r="D72" s="347" t="s">
        <v>484</v>
      </c>
      <c r="E72" s="360"/>
      <c r="F72" s="347" t="s">
        <v>484</v>
      </c>
      <c r="G72" s="347" t="s">
        <v>484</v>
      </c>
      <c r="H72" s="347" t="s">
        <v>484</v>
      </c>
      <c r="I72" s="347" t="s">
        <v>484</v>
      </c>
      <c r="J72" s="360"/>
      <c r="K72" s="360"/>
      <c r="L72" s="360"/>
      <c r="M72" s="360"/>
      <c r="N72" s="360" t="s">
        <v>1060</v>
      </c>
      <c r="O72" s="360" t="s">
        <v>1061</v>
      </c>
      <c r="P72" s="347" t="s">
        <v>484</v>
      </c>
      <c r="Q72" s="360" t="s">
        <v>1062</v>
      </c>
      <c r="R72" s="347" t="s">
        <v>484</v>
      </c>
      <c r="S72" s="347" t="s">
        <v>484</v>
      </c>
      <c r="T72" s="360"/>
      <c r="U72" s="360"/>
      <c r="V72" s="360"/>
      <c r="W72" s="347" t="s">
        <v>484</v>
      </c>
      <c r="X72" s="347" t="s">
        <v>484</v>
      </c>
      <c r="Y72" s="347" t="s">
        <v>484</v>
      </c>
      <c r="Z72" s="360"/>
      <c r="AA72" s="360"/>
      <c r="AB72" s="360"/>
      <c r="AC72" s="347" t="s">
        <v>484</v>
      </c>
      <c r="AD72" s="360" t="s">
        <v>1063</v>
      </c>
      <c r="AE72" s="360"/>
      <c r="AF72" s="347" t="s">
        <v>484</v>
      </c>
      <c r="AG72" s="360" t="s">
        <v>1064</v>
      </c>
      <c r="AH72" s="347" t="s">
        <v>484</v>
      </c>
      <c r="AI72" s="360"/>
      <c r="AJ72" s="360"/>
      <c r="AK72" s="347" t="s">
        <v>484</v>
      </c>
      <c r="AL72" s="347" t="s">
        <v>484</v>
      </c>
      <c r="AM72" s="347" t="s">
        <v>484</v>
      </c>
      <c r="AN72" s="360"/>
      <c r="AO72" s="360"/>
      <c r="AP72" s="347" t="s">
        <v>484</v>
      </c>
      <c r="AQ72" s="347" t="s">
        <v>484</v>
      </c>
      <c r="AR72" s="347" t="s">
        <v>484</v>
      </c>
      <c r="AS72" s="347" t="s">
        <v>484</v>
      </c>
      <c r="AT72" s="360"/>
      <c r="AU72" s="347" t="s">
        <v>484</v>
      </c>
      <c r="AV72" s="347" t="s">
        <v>3454</v>
      </c>
      <c r="AW72" s="360"/>
      <c r="AX72" s="360"/>
      <c r="AY72" s="347" t="s">
        <v>484</v>
      </c>
      <c r="AZ72" s="347" t="s">
        <v>484</v>
      </c>
      <c r="BA72" s="347" t="s">
        <v>484</v>
      </c>
      <c r="BB72" s="170" t="s">
        <v>1065</v>
      </c>
      <c r="BC72" s="170"/>
      <c r="BD72" s="162" t="s">
        <v>484</v>
      </c>
      <c r="BE72" s="28"/>
      <c r="BF72" s="162" t="s">
        <v>484</v>
      </c>
      <c r="BG72" s="170"/>
      <c r="BH72" s="170"/>
      <c r="BI72" s="170"/>
      <c r="BJ72" s="28"/>
      <c r="BK72" s="162" t="s">
        <v>484</v>
      </c>
      <c r="BL72" s="28"/>
      <c r="BM72" s="162" t="s">
        <v>484</v>
      </c>
      <c r="BN72" s="162" t="s">
        <v>484</v>
      </c>
      <c r="BO72" s="162" t="s">
        <v>484</v>
      </c>
      <c r="BP72" s="162" t="s">
        <v>484</v>
      </c>
      <c r="BQ72" s="162" t="s">
        <v>484</v>
      </c>
      <c r="BR72" s="28" t="s">
        <v>1066</v>
      </c>
      <c r="BS72" s="28"/>
      <c r="BT72" s="162" t="s">
        <v>484</v>
      </c>
      <c r="BU72" s="162" t="s">
        <v>484</v>
      </c>
      <c r="BV72" s="162" t="s">
        <v>484</v>
      </c>
      <c r="BW72" s="28"/>
      <c r="BX72" s="162" t="s">
        <v>484</v>
      </c>
      <c r="BY72" s="162" t="s">
        <v>484</v>
      </c>
      <c r="BZ72" s="162" t="s">
        <v>3536</v>
      </c>
      <c r="CA72" s="163" t="s">
        <v>484</v>
      </c>
      <c r="CC72" s="227" t="s">
        <v>321</v>
      </c>
      <c r="CD72" s="172" t="s">
        <v>1013</v>
      </c>
    </row>
    <row r="73" spans="1:82" x14ac:dyDescent="0.25">
      <c r="A73" s="346" t="s">
        <v>484</v>
      </c>
      <c r="B73" s="347" t="s">
        <v>484</v>
      </c>
      <c r="C73" s="347" t="s">
        <v>484</v>
      </c>
      <c r="D73" s="347" t="s">
        <v>484</v>
      </c>
      <c r="E73" s="360"/>
      <c r="F73" s="347" t="s">
        <v>484</v>
      </c>
      <c r="G73" s="347" t="s">
        <v>484</v>
      </c>
      <c r="H73" s="347" t="s">
        <v>484</v>
      </c>
      <c r="I73" s="347" t="s">
        <v>484</v>
      </c>
      <c r="J73" s="360"/>
      <c r="K73" s="360"/>
      <c r="L73" s="360"/>
      <c r="M73" s="360"/>
      <c r="N73" s="360" t="s">
        <v>1068</v>
      </c>
      <c r="O73" s="360" t="s">
        <v>1069</v>
      </c>
      <c r="P73" s="347" t="s">
        <v>484</v>
      </c>
      <c r="Q73" s="360" t="s">
        <v>1070</v>
      </c>
      <c r="R73" s="347" t="s">
        <v>484</v>
      </c>
      <c r="S73" s="347" t="s">
        <v>484</v>
      </c>
      <c r="T73" s="360"/>
      <c r="U73" s="360"/>
      <c r="V73" s="360"/>
      <c r="W73" s="347" t="s">
        <v>484</v>
      </c>
      <c r="X73" s="347" t="s">
        <v>484</v>
      </c>
      <c r="Y73" s="347" t="s">
        <v>484</v>
      </c>
      <c r="Z73" s="360"/>
      <c r="AA73" s="360"/>
      <c r="AB73" s="360"/>
      <c r="AC73" s="347" t="s">
        <v>484</v>
      </c>
      <c r="AD73" s="360" t="s">
        <v>1071</v>
      </c>
      <c r="AE73" s="360"/>
      <c r="AF73" s="347" t="s">
        <v>484</v>
      </c>
      <c r="AG73" s="360" t="s">
        <v>1072</v>
      </c>
      <c r="AH73" s="347" t="s">
        <v>484</v>
      </c>
      <c r="AI73" s="360"/>
      <c r="AJ73" s="360"/>
      <c r="AK73" s="347" t="s">
        <v>484</v>
      </c>
      <c r="AL73" s="347" t="s">
        <v>484</v>
      </c>
      <c r="AM73" s="347" t="s">
        <v>484</v>
      </c>
      <c r="AN73" s="360"/>
      <c r="AO73" s="360"/>
      <c r="AP73" s="347" t="s">
        <v>484</v>
      </c>
      <c r="AQ73" s="347" t="s">
        <v>484</v>
      </c>
      <c r="AR73" s="347" t="s">
        <v>484</v>
      </c>
      <c r="AS73" s="347" t="s">
        <v>484</v>
      </c>
      <c r="AT73" s="360"/>
      <c r="AU73" s="347" t="s">
        <v>484</v>
      </c>
      <c r="AV73" s="347" t="s">
        <v>3455</v>
      </c>
      <c r="AW73" s="360"/>
      <c r="AX73" s="360"/>
      <c r="AY73" s="347" t="s">
        <v>484</v>
      </c>
      <c r="AZ73" s="347" t="s">
        <v>484</v>
      </c>
      <c r="BA73" s="347" t="s">
        <v>484</v>
      </c>
      <c r="BB73" s="170" t="s">
        <v>1073</v>
      </c>
      <c r="BC73" s="170"/>
      <c r="BD73" s="162" t="s">
        <v>484</v>
      </c>
      <c r="BE73" s="28"/>
      <c r="BF73" s="162" t="s">
        <v>484</v>
      </c>
      <c r="BG73" s="170"/>
      <c r="BH73" s="170"/>
      <c r="BI73" s="170"/>
      <c r="BJ73" s="28"/>
      <c r="BK73" s="162" t="s">
        <v>484</v>
      </c>
      <c r="BL73" s="28"/>
      <c r="BM73" s="162" t="s">
        <v>484</v>
      </c>
      <c r="BN73" s="162" t="s">
        <v>484</v>
      </c>
      <c r="BO73" s="162" t="s">
        <v>484</v>
      </c>
      <c r="BP73" s="162" t="s">
        <v>484</v>
      </c>
      <c r="BQ73" s="162" t="s">
        <v>484</v>
      </c>
      <c r="BR73" s="28" t="s">
        <v>1074</v>
      </c>
      <c r="BS73" s="28"/>
      <c r="BT73" s="162" t="s">
        <v>484</v>
      </c>
      <c r="BU73" s="162" t="s">
        <v>484</v>
      </c>
      <c r="BV73" s="162" t="s">
        <v>484</v>
      </c>
      <c r="BW73" s="28"/>
      <c r="BX73" s="162" t="s">
        <v>484</v>
      </c>
      <c r="BY73" s="162" t="s">
        <v>484</v>
      </c>
      <c r="BZ73" s="162" t="s">
        <v>3537</v>
      </c>
      <c r="CA73" s="163" t="s">
        <v>484</v>
      </c>
      <c r="CC73" s="227" t="s">
        <v>322</v>
      </c>
      <c r="CD73" s="172" t="s">
        <v>1023</v>
      </c>
    </row>
    <row r="74" spans="1:82" x14ac:dyDescent="0.25">
      <c r="A74" s="346"/>
      <c r="B74" s="347"/>
      <c r="C74" s="347"/>
      <c r="D74" s="347"/>
      <c r="E74" s="360"/>
      <c r="F74" s="347"/>
      <c r="G74" s="347"/>
      <c r="H74" s="347"/>
      <c r="I74" s="347"/>
      <c r="J74" s="360"/>
      <c r="K74" s="360"/>
      <c r="L74" s="360"/>
      <c r="M74" s="360"/>
      <c r="N74" s="360" t="s">
        <v>1076</v>
      </c>
      <c r="O74" s="360" t="s">
        <v>1077</v>
      </c>
      <c r="P74" s="347" t="s">
        <v>484</v>
      </c>
      <c r="Q74" s="360" t="s">
        <v>1078</v>
      </c>
      <c r="R74" s="347" t="s">
        <v>484</v>
      </c>
      <c r="S74" s="347" t="s">
        <v>484</v>
      </c>
      <c r="T74" s="360"/>
      <c r="U74" s="360"/>
      <c r="V74" s="360"/>
      <c r="W74" s="347" t="s">
        <v>484</v>
      </c>
      <c r="X74" s="347" t="s">
        <v>484</v>
      </c>
      <c r="Y74" s="347" t="s">
        <v>484</v>
      </c>
      <c r="Z74" s="360"/>
      <c r="AA74" s="360"/>
      <c r="AB74" s="360"/>
      <c r="AC74" s="347" t="s">
        <v>484</v>
      </c>
      <c r="AD74" s="360" t="s">
        <v>1079</v>
      </c>
      <c r="AE74" s="360"/>
      <c r="AF74" s="347" t="s">
        <v>484</v>
      </c>
      <c r="AG74" s="360" t="s">
        <v>1080</v>
      </c>
      <c r="AH74" s="347" t="s">
        <v>484</v>
      </c>
      <c r="AI74" s="360"/>
      <c r="AJ74" s="360"/>
      <c r="AK74" s="347" t="s">
        <v>484</v>
      </c>
      <c r="AL74" s="347" t="s">
        <v>484</v>
      </c>
      <c r="AM74" s="347" t="s">
        <v>484</v>
      </c>
      <c r="AN74" s="360"/>
      <c r="AO74" s="360"/>
      <c r="AP74" s="347" t="s">
        <v>484</v>
      </c>
      <c r="AQ74" s="347" t="s">
        <v>484</v>
      </c>
      <c r="AR74" s="347" t="s">
        <v>484</v>
      </c>
      <c r="AS74" s="347" t="s">
        <v>484</v>
      </c>
      <c r="AT74" s="360"/>
      <c r="AU74" s="347" t="s">
        <v>484</v>
      </c>
      <c r="AV74" s="347" t="s">
        <v>484</v>
      </c>
      <c r="AW74" s="360"/>
      <c r="AX74" s="360"/>
      <c r="AY74" s="347" t="s">
        <v>484</v>
      </c>
      <c r="AZ74" s="347" t="s">
        <v>484</v>
      </c>
      <c r="BA74" s="347" t="s">
        <v>484</v>
      </c>
      <c r="BB74" s="170" t="s">
        <v>1081</v>
      </c>
      <c r="BC74" s="170"/>
      <c r="BD74" s="162" t="s">
        <v>484</v>
      </c>
      <c r="BE74" s="28"/>
      <c r="BF74" s="162" t="s">
        <v>484</v>
      </c>
      <c r="BG74" s="170"/>
      <c r="BH74" s="170"/>
      <c r="BI74" s="170"/>
      <c r="BJ74" s="28"/>
      <c r="BK74" s="162" t="s">
        <v>484</v>
      </c>
      <c r="BL74" s="28"/>
      <c r="BM74" s="162" t="s">
        <v>484</v>
      </c>
      <c r="BN74" s="162" t="s">
        <v>484</v>
      </c>
      <c r="BO74" s="162" t="s">
        <v>484</v>
      </c>
      <c r="BP74" s="162" t="s">
        <v>484</v>
      </c>
      <c r="BQ74" s="162" t="s">
        <v>484</v>
      </c>
      <c r="BR74" s="28" t="s">
        <v>1082</v>
      </c>
      <c r="BS74" s="28"/>
      <c r="BT74" s="162" t="s">
        <v>484</v>
      </c>
      <c r="BU74" s="162" t="s">
        <v>484</v>
      </c>
      <c r="BV74" s="162" t="s">
        <v>484</v>
      </c>
      <c r="BW74" s="28"/>
      <c r="BX74" s="162" t="s">
        <v>484</v>
      </c>
      <c r="BY74" s="162" t="s">
        <v>484</v>
      </c>
      <c r="BZ74" s="162" t="s">
        <v>3538</v>
      </c>
      <c r="CA74" s="163" t="s">
        <v>484</v>
      </c>
      <c r="CC74" s="227" t="s">
        <v>323</v>
      </c>
      <c r="CD74" s="172" t="s">
        <v>1032</v>
      </c>
    </row>
    <row r="75" spans="1:82" x14ac:dyDescent="0.25">
      <c r="A75" s="346"/>
      <c r="B75" s="347"/>
      <c r="C75" s="347"/>
      <c r="D75" s="347"/>
      <c r="E75" s="360"/>
      <c r="F75" s="347"/>
      <c r="G75" s="347"/>
      <c r="H75" s="347"/>
      <c r="I75" s="347"/>
      <c r="J75" s="360"/>
      <c r="K75" s="360"/>
      <c r="L75" s="360"/>
      <c r="M75" s="360"/>
      <c r="N75" s="360" t="s">
        <v>1084</v>
      </c>
      <c r="O75" s="360" t="s">
        <v>1085</v>
      </c>
      <c r="P75" s="347" t="s">
        <v>484</v>
      </c>
      <c r="Q75" s="360" t="s">
        <v>1086</v>
      </c>
      <c r="R75" s="347" t="s">
        <v>484</v>
      </c>
      <c r="S75" s="347" t="s">
        <v>484</v>
      </c>
      <c r="T75" s="360"/>
      <c r="U75" s="360"/>
      <c r="V75" s="360"/>
      <c r="W75" s="347" t="s">
        <v>484</v>
      </c>
      <c r="X75" s="347" t="s">
        <v>484</v>
      </c>
      <c r="Y75" s="347" t="s">
        <v>484</v>
      </c>
      <c r="Z75" s="360"/>
      <c r="AA75" s="360"/>
      <c r="AB75" s="360"/>
      <c r="AC75" s="347" t="s">
        <v>484</v>
      </c>
      <c r="AD75" s="360" t="s">
        <v>1087</v>
      </c>
      <c r="AE75" s="360"/>
      <c r="AF75" s="347" t="s">
        <v>484</v>
      </c>
      <c r="AG75" s="360" t="s">
        <v>1088</v>
      </c>
      <c r="AH75" s="347" t="s">
        <v>484</v>
      </c>
      <c r="AI75" s="360"/>
      <c r="AJ75" s="360"/>
      <c r="AK75" s="347" t="s">
        <v>484</v>
      </c>
      <c r="AL75" s="347" t="s">
        <v>484</v>
      </c>
      <c r="AM75" s="347" t="s">
        <v>484</v>
      </c>
      <c r="AN75" s="360"/>
      <c r="AO75" s="360"/>
      <c r="AP75" s="347" t="s">
        <v>484</v>
      </c>
      <c r="AQ75" s="347" t="s">
        <v>484</v>
      </c>
      <c r="AR75" s="347" t="s">
        <v>484</v>
      </c>
      <c r="AS75" s="347" t="s">
        <v>484</v>
      </c>
      <c r="AT75" s="360"/>
      <c r="AU75" s="347" t="s">
        <v>484</v>
      </c>
      <c r="AV75" s="347" t="s">
        <v>484</v>
      </c>
      <c r="AW75" s="360"/>
      <c r="AX75" s="360"/>
      <c r="AY75" s="347" t="s">
        <v>484</v>
      </c>
      <c r="AZ75" s="347" t="s">
        <v>484</v>
      </c>
      <c r="BA75" s="347" t="s">
        <v>484</v>
      </c>
      <c r="BB75" s="170" t="s">
        <v>1089</v>
      </c>
      <c r="BC75" s="170"/>
      <c r="BD75" s="162" t="s">
        <v>484</v>
      </c>
      <c r="BE75" s="28"/>
      <c r="BF75" s="162" t="s">
        <v>484</v>
      </c>
      <c r="BG75" s="170"/>
      <c r="BH75" s="170"/>
      <c r="BI75" s="170"/>
      <c r="BJ75" s="28"/>
      <c r="BK75" s="162" t="s">
        <v>484</v>
      </c>
      <c r="BL75" s="28"/>
      <c r="BM75" s="162" t="s">
        <v>484</v>
      </c>
      <c r="BN75" s="162" t="s">
        <v>484</v>
      </c>
      <c r="BO75" s="162" t="s">
        <v>484</v>
      </c>
      <c r="BP75" s="162" t="s">
        <v>484</v>
      </c>
      <c r="BQ75" s="162" t="s">
        <v>484</v>
      </c>
      <c r="BR75" s="28" t="s">
        <v>1090</v>
      </c>
      <c r="BS75" s="28"/>
      <c r="BT75" s="162" t="s">
        <v>484</v>
      </c>
      <c r="BU75" s="162" t="s">
        <v>484</v>
      </c>
      <c r="BV75" s="162" t="s">
        <v>484</v>
      </c>
      <c r="BW75" s="28"/>
      <c r="BX75" s="162" t="s">
        <v>484</v>
      </c>
      <c r="BY75" s="162" t="s">
        <v>484</v>
      </c>
      <c r="BZ75" s="162" t="s">
        <v>3539</v>
      </c>
      <c r="CA75" s="163" t="s">
        <v>484</v>
      </c>
      <c r="CC75" s="227" t="s">
        <v>3223</v>
      </c>
      <c r="CD75" s="172" t="s">
        <v>3212</v>
      </c>
    </row>
    <row r="76" spans="1:82" x14ac:dyDescent="0.25">
      <c r="A76" s="346"/>
      <c r="B76" s="347"/>
      <c r="C76" s="347"/>
      <c r="D76" s="347"/>
      <c r="E76" s="360"/>
      <c r="F76" s="347"/>
      <c r="G76" s="347"/>
      <c r="H76" s="347"/>
      <c r="I76" s="347"/>
      <c r="J76" s="360"/>
      <c r="K76" s="360"/>
      <c r="L76" s="360"/>
      <c r="M76" s="360"/>
      <c r="N76" s="360" t="s">
        <v>1092</v>
      </c>
      <c r="O76" s="360" t="s">
        <v>1093</v>
      </c>
      <c r="P76" s="347" t="s">
        <v>484</v>
      </c>
      <c r="Q76" s="360" t="s">
        <v>1094</v>
      </c>
      <c r="R76" s="347" t="s">
        <v>484</v>
      </c>
      <c r="S76" s="347" t="s">
        <v>484</v>
      </c>
      <c r="T76" s="360"/>
      <c r="U76" s="360"/>
      <c r="V76" s="360"/>
      <c r="W76" s="347" t="s">
        <v>484</v>
      </c>
      <c r="X76" s="347" t="s">
        <v>484</v>
      </c>
      <c r="Y76" s="347" t="s">
        <v>484</v>
      </c>
      <c r="Z76" s="360"/>
      <c r="AA76" s="360"/>
      <c r="AB76" s="360"/>
      <c r="AC76" s="347" t="s">
        <v>484</v>
      </c>
      <c r="AD76" s="360" t="s">
        <v>1095</v>
      </c>
      <c r="AE76" s="360"/>
      <c r="AF76" s="347" t="s">
        <v>484</v>
      </c>
      <c r="AG76" s="360" t="s">
        <v>1096</v>
      </c>
      <c r="AH76" s="347" t="s">
        <v>484</v>
      </c>
      <c r="AI76" s="360"/>
      <c r="AJ76" s="360"/>
      <c r="AK76" s="347" t="s">
        <v>484</v>
      </c>
      <c r="AL76" s="347" t="s">
        <v>484</v>
      </c>
      <c r="AM76" s="347" t="s">
        <v>484</v>
      </c>
      <c r="AN76" s="360"/>
      <c r="AO76" s="360"/>
      <c r="AP76" s="347" t="s">
        <v>484</v>
      </c>
      <c r="AQ76" s="347" t="s">
        <v>484</v>
      </c>
      <c r="AR76" s="347" t="s">
        <v>484</v>
      </c>
      <c r="AS76" s="347" t="s">
        <v>484</v>
      </c>
      <c r="AT76" s="360"/>
      <c r="AU76" s="347" t="s">
        <v>484</v>
      </c>
      <c r="AV76" s="347" t="s">
        <v>484</v>
      </c>
      <c r="AW76" s="360"/>
      <c r="AX76" s="360"/>
      <c r="AY76" s="347" t="s">
        <v>484</v>
      </c>
      <c r="AZ76" s="347" t="s">
        <v>484</v>
      </c>
      <c r="BA76" s="347" t="s">
        <v>484</v>
      </c>
      <c r="BB76" s="170" t="s">
        <v>1097</v>
      </c>
      <c r="BC76" s="170"/>
      <c r="BD76" s="162" t="s">
        <v>484</v>
      </c>
      <c r="BE76" s="28"/>
      <c r="BF76" s="162" t="s">
        <v>484</v>
      </c>
      <c r="BG76" s="170"/>
      <c r="BH76" s="170"/>
      <c r="BI76" s="170"/>
      <c r="BJ76" s="28"/>
      <c r="BK76" s="162" t="s">
        <v>484</v>
      </c>
      <c r="BL76" s="28"/>
      <c r="BM76" s="162" t="s">
        <v>484</v>
      </c>
      <c r="BN76" s="162" t="s">
        <v>484</v>
      </c>
      <c r="BO76" s="162" t="s">
        <v>484</v>
      </c>
      <c r="BP76" s="162" t="s">
        <v>484</v>
      </c>
      <c r="BQ76" s="162" t="s">
        <v>484</v>
      </c>
      <c r="BR76" s="28" t="s">
        <v>1098</v>
      </c>
      <c r="BS76" s="28"/>
      <c r="BT76" s="162" t="s">
        <v>484</v>
      </c>
      <c r="BU76" s="162" t="s">
        <v>484</v>
      </c>
      <c r="BV76" s="162" t="s">
        <v>484</v>
      </c>
      <c r="BW76" s="28"/>
      <c r="BX76" s="162" t="s">
        <v>484</v>
      </c>
      <c r="BY76" s="162" t="s">
        <v>484</v>
      </c>
      <c r="BZ76" s="162" t="s">
        <v>484</v>
      </c>
      <c r="CA76" s="163" t="s">
        <v>484</v>
      </c>
      <c r="CC76" s="227" t="s">
        <v>3224</v>
      </c>
      <c r="CD76" s="172" t="s">
        <v>3209</v>
      </c>
    </row>
    <row r="77" spans="1:82" x14ac:dyDescent="0.25">
      <c r="A77" s="346"/>
      <c r="B77" s="347"/>
      <c r="C77" s="347"/>
      <c r="D77" s="347"/>
      <c r="E77" s="360"/>
      <c r="F77" s="347"/>
      <c r="G77" s="347"/>
      <c r="H77" s="347"/>
      <c r="I77" s="347"/>
      <c r="J77" s="360"/>
      <c r="K77" s="360"/>
      <c r="L77" s="360"/>
      <c r="M77" s="360"/>
      <c r="N77" s="360" t="s">
        <v>1100</v>
      </c>
      <c r="O77" s="360" t="s">
        <v>1101</v>
      </c>
      <c r="P77" s="347" t="s">
        <v>484</v>
      </c>
      <c r="Q77" s="360" t="s">
        <v>1102</v>
      </c>
      <c r="R77" s="347" t="s">
        <v>484</v>
      </c>
      <c r="S77" s="347" t="s">
        <v>484</v>
      </c>
      <c r="T77" s="360"/>
      <c r="U77" s="360"/>
      <c r="V77" s="360"/>
      <c r="W77" s="347" t="s">
        <v>484</v>
      </c>
      <c r="X77" s="347" t="s">
        <v>484</v>
      </c>
      <c r="Y77" s="347" t="s">
        <v>484</v>
      </c>
      <c r="Z77" s="360"/>
      <c r="AA77" s="360"/>
      <c r="AB77" s="360"/>
      <c r="AC77" s="347" t="s">
        <v>484</v>
      </c>
      <c r="AD77" s="360" t="s">
        <v>1103</v>
      </c>
      <c r="AE77" s="360"/>
      <c r="AF77" s="347" t="s">
        <v>484</v>
      </c>
      <c r="AG77" s="360" t="s">
        <v>1104</v>
      </c>
      <c r="AH77" s="347" t="s">
        <v>484</v>
      </c>
      <c r="AI77" s="360"/>
      <c r="AJ77" s="360"/>
      <c r="AK77" s="347" t="s">
        <v>484</v>
      </c>
      <c r="AL77" s="347" t="s">
        <v>484</v>
      </c>
      <c r="AM77" s="347" t="s">
        <v>484</v>
      </c>
      <c r="AN77" s="360"/>
      <c r="AO77" s="360"/>
      <c r="AP77" s="347" t="s">
        <v>484</v>
      </c>
      <c r="AQ77" s="347" t="s">
        <v>484</v>
      </c>
      <c r="AR77" s="347" t="s">
        <v>484</v>
      </c>
      <c r="AS77" s="347" t="s">
        <v>484</v>
      </c>
      <c r="AT77" s="360"/>
      <c r="AU77" s="347" t="s">
        <v>484</v>
      </c>
      <c r="AV77" s="347" t="s">
        <v>484</v>
      </c>
      <c r="AW77" s="360"/>
      <c r="AX77" s="360"/>
      <c r="AY77" s="347" t="s">
        <v>484</v>
      </c>
      <c r="AZ77" s="347" t="s">
        <v>484</v>
      </c>
      <c r="BA77" s="347" t="s">
        <v>484</v>
      </c>
      <c r="BB77" s="170" t="s">
        <v>1105</v>
      </c>
      <c r="BC77" s="170"/>
      <c r="BD77" s="162" t="s">
        <v>484</v>
      </c>
      <c r="BE77" s="28"/>
      <c r="BF77" s="162" t="s">
        <v>484</v>
      </c>
      <c r="BG77" s="170"/>
      <c r="BH77" s="170"/>
      <c r="BI77" s="170"/>
      <c r="BJ77" s="28"/>
      <c r="BK77" s="162" t="s">
        <v>484</v>
      </c>
      <c r="BL77" s="28"/>
      <c r="BM77" s="162" t="s">
        <v>484</v>
      </c>
      <c r="BN77" s="162" t="s">
        <v>484</v>
      </c>
      <c r="BO77" s="162" t="s">
        <v>484</v>
      </c>
      <c r="BP77" s="162" t="s">
        <v>484</v>
      </c>
      <c r="BQ77" s="162" t="s">
        <v>484</v>
      </c>
      <c r="BR77" s="28" t="s">
        <v>1106</v>
      </c>
      <c r="BS77" s="28"/>
      <c r="BT77" s="162" t="s">
        <v>484</v>
      </c>
      <c r="BU77" s="162" t="s">
        <v>484</v>
      </c>
      <c r="BV77" s="162" t="s">
        <v>484</v>
      </c>
      <c r="BW77" s="28"/>
      <c r="BX77" s="162" t="s">
        <v>484</v>
      </c>
      <c r="BY77" s="162" t="s">
        <v>484</v>
      </c>
      <c r="BZ77" s="162" t="s">
        <v>484</v>
      </c>
      <c r="CA77" s="163" t="s">
        <v>484</v>
      </c>
      <c r="CC77" s="227" t="s">
        <v>324</v>
      </c>
      <c r="CD77" s="172" t="s">
        <v>1041</v>
      </c>
    </row>
    <row r="78" spans="1:82" x14ac:dyDescent="0.25">
      <c r="A78" s="346"/>
      <c r="B78" s="347"/>
      <c r="C78" s="347"/>
      <c r="D78" s="347"/>
      <c r="E78" s="360"/>
      <c r="F78" s="347"/>
      <c r="G78" s="347"/>
      <c r="H78" s="347"/>
      <c r="I78" s="347"/>
      <c r="J78" s="360"/>
      <c r="K78" s="360"/>
      <c r="L78" s="360"/>
      <c r="M78" s="360"/>
      <c r="N78" s="360" t="s">
        <v>1108</v>
      </c>
      <c r="O78" s="360" t="s">
        <v>1109</v>
      </c>
      <c r="P78" s="347" t="s">
        <v>484</v>
      </c>
      <c r="Q78" s="360" t="s">
        <v>1110</v>
      </c>
      <c r="R78" s="347" t="s">
        <v>484</v>
      </c>
      <c r="S78" s="347" t="s">
        <v>484</v>
      </c>
      <c r="T78" s="360"/>
      <c r="U78" s="360"/>
      <c r="V78" s="360"/>
      <c r="W78" s="347" t="s">
        <v>484</v>
      </c>
      <c r="X78" s="347" t="s">
        <v>484</v>
      </c>
      <c r="Y78" s="347" t="s">
        <v>484</v>
      </c>
      <c r="Z78" s="360"/>
      <c r="AA78" s="360"/>
      <c r="AB78" s="360"/>
      <c r="AC78" s="347" t="s">
        <v>484</v>
      </c>
      <c r="AD78" s="360" t="s">
        <v>1111</v>
      </c>
      <c r="AE78" s="360"/>
      <c r="AF78" s="347" t="s">
        <v>484</v>
      </c>
      <c r="AG78" s="360" t="s">
        <v>1112</v>
      </c>
      <c r="AH78" s="347" t="s">
        <v>484</v>
      </c>
      <c r="AI78" s="360"/>
      <c r="AJ78" s="360"/>
      <c r="AK78" s="347" t="s">
        <v>484</v>
      </c>
      <c r="AL78" s="347" t="s">
        <v>484</v>
      </c>
      <c r="AM78" s="347" t="s">
        <v>484</v>
      </c>
      <c r="AN78" s="360"/>
      <c r="AO78" s="360"/>
      <c r="AP78" s="347" t="s">
        <v>484</v>
      </c>
      <c r="AQ78" s="347" t="s">
        <v>484</v>
      </c>
      <c r="AR78" s="347" t="s">
        <v>484</v>
      </c>
      <c r="AS78" s="347" t="s">
        <v>484</v>
      </c>
      <c r="AT78" s="360"/>
      <c r="AU78" s="347" t="s">
        <v>484</v>
      </c>
      <c r="AV78" s="347" t="s">
        <v>484</v>
      </c>
      <c r="AW78" s="360"/>
      <c r="AX78" s="360"/>
      <c r="AY78" s="347" t="s">
        <v>484</v>
      </c>
      <c r="AZ78" s="347" t="s">
        <v>484</v>
      </c>
      <c r="BA78" s="347" t="s">
        <v>484</v>
      </c>
      <c r="BB78" s="170" t="s">
        <v>1113</v>
      </c>
      <c r="BC78" s="170"/>
      <c r="BD78" s="162" t="s">
        <v>484</v>
      </c>
      <c r="BE78" s="28"/>
      <c r="BF78" s="162" t="s">
        <v>484</v>
      </c>
      <c r="BG78" s="170"/>
      <c r="BH78" s="170"/>
      <c r="BI78" s="170"/>
      <c r="BJ78" s="28"/>
      <c r="BK78" s="162" t="s">
        <v>484</v>
      </c>
      <c r="BL78" s="28"/>
      <c r="BM78" s="162" t="s">
        <v>484</v>
      </c>
      <c r="BN78" s="162" t="s">
        <v>484</v>
      </c>
      <c r="BO78" s="162" t="s">
        <v>484</v>
      </c>
      <c r="BP78" s="162" t="s">
        <v>484</v>
      </c>
      <c r="BQ78" s="162" t="s">
        <v>484</v>
      </c>
      <c r="BR78" s="28" t="s">
        <v>1114</v>
      </c>
      <c r="BS78" s="28"/>
      <c r="BT78" s="162" t="s">
        <v>484</v>
      </c>
      <c r="BU78" s="162" t="s">
        <v>484</v>
      </c>
      <c r="BV78" s="162" t="s">
        <v>484</v>
      </c>
      <c r="BW78" s="28"/>
      <c r="BX78" s="162" t="s">
        <v>484</v>
      </c>
      <c r="BY78" s="162" t="s">
        <v>484</v>
      </c>
      <c r="BZ78" s="162" t="s">
        <v>484</v>
      </c>
      <c r="CA78" s="163" t="s">
        <v>484</v>
      </c>
      <c r="CC78" s="227" t="s">
        <v>325</v>
      </c>
      <c r="CD78" s="172" t="s">
        <v>1050</v>
      </c>
    </row>
    <row r="79" spans="1:82" x14ac:dyDescent="0.25">
      <c r="A79" s="346"/>
      <c r="B79" s="347"/>
      <c r="C79" s="347"/>
      <c r="D79" s="347"/>
      <c r="E79" s="360"/>
      <c r="F79" s="347"/>
      <c r="G79" s="347"/>
      <c r="H79" s="347"/>
      <c r="I79" s="347"/>
      <c r="J79" s="360"/>
      <c r="K79" s="360"/>
      <c r="L79" s="360"/>
      <c r="M79" s="360"/>
      <c r="N79" s="347" t="s">
        <v>3302</v>
      </c>
      <c r="O79" s="360" t="s">
        <v>1116</v>
      </c>
      <c r="P79" s="347" t="s">
        <v>484</v>
      </c>
      <c r="Q79" s="360" t="s">
        <v>1117</v>
      </c>
      <c r="R79" s="347" t="s">
        <v>484</v>
      </c>
      <c r="S79" s="347" t="s">
        <v>484</v>
      </c>
      <c r="T79" s="360"/>
      <c r="U79" s="360"/>
      <c r="V79" s="360"/>
      <c r="W79" s="347" t="s">
        <v>484</v>
      </c>
      <c r="X79" s="347" t="s">
        <v>484</v>
      </c>
      <c r="Y79" s="347" t="s">
        <v>484</v>
      </c>
      <c r="Z79" s="360"/>
      <c r="AA79" s="360"/>
      <c r="AB79" s="360"/>
      <c r="AC79" s="347" t="s">
        <v>484</v>
      </c>
      <c r="AD79" s="360" t="s">
        <v>1118</v>
      </c>
      <c r="AE79" s="360"/>
      <c r="AF79" s="347" t="s">
        <v>484</v>
      </c>
      <c r="AG79" s="360" t="s">
        <v>1119</v>
      </c>
      <c r="AH79" s="347" t="s">
        <v>484</v>
      </c>
      <c r="AI79" s="360"/>
      <c r="AJ79" s="360"/>
      <c r="AK79" s="347" t="s">
        <v>484</v>
      </c>
      <c r="AL79" s="347" t="s">
        <v>484</v>
      </c>
      <c r="AM79" s="347" t="s">
        <v>484</v>
      </c>
      <c r="AN79" s="360"/>
      <c r="AO79" s="360"/>
      <c r="AP79" s="347" t="s">
        <v>484</v>
      </c>
      <c r="AQ79" s="347" t="s">
        <v>484</v>
      </c>
      <c r="AR79" s="347" t="s">
        <v>484</v>
      </c>
      <c r="AS79" s="347" t="s">
        <v>484</v>
      </c>
      <c r="AT79" s="360"/>
      <c r="AU79" s="347" t="s">
        <v>484</v>
      </c>
      <c r="AV79" s="347" t="s">
        <v>484</v>
      </c>
      <c r="AW79" s="360"/>
      <c r="AX79" s="360"/>
      <c r="AY79" s="347" t="s">
        <v>484</v>
      </c>
      <c r="AZ79" s="347" t="s">
        <v>484</v>
      </c>
      <c r="BA79" s="347" t="s">
        <v>484</v>
      </c>
      <c r="BB79" s="170" t="s">
        <v>1120</v>
      </c>
      <c r="BC79" s="170"/>
      <c r="BD79" s="162" t="s">
        <v>484</v>
      </c>
      <c r="BE79" s="28"/>
      <c r="BF79" s="162" t="s">
        <v>484</v>
      </c>
      <c r="BG79" s="170"/>
      <c r="BH79" s="170"/>
      <c r="BI79" s="170"/>
      <c r="BJ79" s="28"/>
      <c r="BK79" s="162" t="s">
        <v>484</v>
      </c>
      <c r="BL79" s="28"/>
      <c r="BM79" s="162" t="s">
        <v>484</v>
      </c>
      <c r="BN79" s="162" t="s">
        <v>484</v>
      </c>
      <c r="BO79" s="162" t="s">
        <v>484</v>
      </c>
      <c r="BP79" s="162" t="s">
        <v>484</v>
      </c>
      <c r="BQ79" s="162" t="s">
        <v>484</v>
      </c>
      <c r="BR79" s="28" t="s">
        <v>1121</v>
      </c>
      <c r="BS79" s="28"/>
      <c r="BT79" s="162" t="s">
        <v>484</v>
      </c>
      <c r="BU79" s="162" t="s">
        <v>484</v>
      </c>
      <c r="BV79" s="162" t="s">
        <v>484</v>
      </c>
      <c r="BW79" s="28"/>
      <c r="BX79" s="162" t="s">
        <v>484</v>
      </c>
      <c r="BY79" s="162" t="s">
        <v>484</v>
      </c>
      <c r="BZ79" s="162" t="s">
        <v>484</v>
      </c>
      <c r="CA79" s="163" t="s">
        <v>484</v>
      </c>
      <c r="CC79" s="227" t="s">
        <v>326</v>
      </c>
      <c r="CD79" s="172" t="s">
        <v>1059</v>
      </c>
    </row>
    <row r="80" spans="1:82" x14ac:dyDescent="0.25">
      <c r="A80" s="346"/>
      <c r="B80" s="347"/>
      <c r="C80" s="347"/>
      <c r="D80" s="347"/>
      <c r="E80" s="360"/>
      <c r="F80" s="347"/>
      <c r="G80" s="347"/>
      <c r="H80" s="347"/>
      <c r="I80" s="347"/>
      <c r="J80" s="360"/>
      <c r="K80" s="360"/>
      <c r="L80" s="360"/>
      <c r="M80" s="360"/>
      <c r="N80" s="347" t="s">
        <v>3303</v>
      </c>
      <c r="O80" s="360" t="s">
        <v>1123</v>
      </c>
      <c r="P80" s="347" t="s">
        <v>484</v>
      </c>
      <c r="Q80" s="360" t="s">
        <v>1124</v>
      </c>
      <c r="R80" s="347" t="s">
        <v>484</v>
      </c>
      <c r="S80" s="347" t="s">
        <v>484</v>
      </c>
      <c r="T80" s="360"/>
      <c r="U80" s="360"/>
      <c r="V80" s="360"/>
      <c r="W80" s="347" t="s">
        <v>484</v>
      </c>
      <c r="X80" s="347" t="s">
        <v>484</v>
      </c>
      <c r="Y80" s="347" t="s">
        <v>484</v>
      </c>
      <c r="Z80" s="360"/>
      <c r="AA80" s="360"/>
      <c r="AB80" s="360"/>
      <c r="AC80" s="347" t="s">
        <v>484</v>
      </c>
      <c r="AD80" s="360" t="s">
        <v>1125</v>
      </c>
      <c r="AE80" s="360"/>
      <c r="AF80" s="347" t="s">
        <v>484</v>
      </c>
      <c r="AG80" s="360" t="s">
        <v>1126</v>
      </c>
      <c r="AH80" s="347" t="s">
        <v>484</v>
      </c>
      <c r="AI80" s="360"/>
      <c r="AJ80" s="360"/>
      <c r="AK80" s="347" t="s">
        <v>484</v>
      </c>
      <c r="AL80" s="347" t="s">
        <v>484</v>
      </c>
      <c r="AM80" s="347" t="s">
        <v>484</v>
      </c>
      <c r="AN80" s="360"/>
      <c r="AO80" s="360"/>
      <c r="AP80" s="347" t="s">
        <v>484</v>
      </c>
      <c r="AQ80" s="347" t="s">
        <v>484</v>
      </c>
      <c r="AR80" s="347" t="s">
        <v>484</v>
      </c>
      <c r="AS80" s="347" t="s">
        <v>484</v>
      </c>
      <c r="AT80" s="360"/>
      <c r="AU80" s="347" t="s">
        <v>484</v>
      </c>
      <c r="AV80" s="347" t="s">
        <v>484</v>
      </c>
      <c r="AW80" s="360"/>
      <c r="AX80" s="360"/>
      <c r="AY80" s="347" t="s">
        <v>484</v>
      </c>
      <c r="AZ80" s="347" t="s">
        <v>484</v>
      </c>
      <c r="BA80" s="347" t="s">
        <v>484</v>
      </c>
      <c r="BB80" s="170" t="s">
        <v>1127</v>
      </c>
      <c r="BC80" s="170"/>
      <c r="BD80" s="162" t="s">
        <v>484</v>
      </c>
      <c r="BE80" s="28"/>
      <c r="BF80" s="162" t="s">
        <v>484</v>
      </c>
      <c r="BG80" s="170"/>
      <c r="BH80" s="170"/>
      <c r="BI80" s="170"/>
      <c r="BJ80" s="28"/>
      <c r="BK80" s="162" t="s">
        <v>484</v>
      </c>
      <c r="BL80" s="28"/>
      <c r="BM80" s="162" t="s">
        <v>484</v>
      </c>
      <c r="BN80" s="162" t="s">
        <v>484</v>
      </c>
      <c r="BO80" s="162" t="s">
        <v>484</v>
      </c>
      <c r="BP80" s="162" t="s">
        <v>484</v>
      </c>
      <c r="BQ80" s="162" t="s">
        <v>484</v>
      </c>
      <c r="BR80" s="28" t="s">
        <v>1128</v>
      </c>
      <c r="BS80" s="28"/>
      <c r="BT80" s="162" t="s">
        <v>484</v>
      </c>
      <c r="BU80" s="162" t="s">
        <v>484</v>
      </c>
      <c r="BV80" s="162" t="s">
        <v>484</v>
      </c>
      <c r="BW80" s="28"/>
      <c r="BX80" s="162" t="s">
        <v>484</v>
      </c>
      <c r="BY80" s="162" t="s">
        <v>484</v>
      </c>
      <c r="BZ80" s="162" t="s">
        <v>484</v>
      </c>
      <c r="CA80" s="163" t="s">
        <v>484</v>
      </c>
      <c r="CC80" s="227" t="s">
        <v>3225</v>
      </c>
      <c r="CD80" s="172" t="s">
        <v>3199</v>
      </c>
    </row>
    <row r="81" spans="1:94" x14ac:dyDescent="0.25">
      <c r="A81" s="346"/>
      <c r="B81" s="347"/>
      <c r="C81" s="347"/>
      <c r="D81" s="347"/>
      <c r="E81" s="360"/>
      <c r="F81" s="347"/>
      <c r="G81" s="347"/>
      <c r="H81" s="347"/>
      <c r="I81" s="347"/>
      <c r="J81" s="360"/>
      <c r="K81" s="360"/>
      <c r="L81" s="360"/>
      <c r="M81" s="360"/>
      <c r="N81" s="347" t="s">
        <v>3304</v>
      </c>
      <c r="O81" s="360" t="s">
        <v>1130</v>
      </c>
      <c r="P81" s="347" t="s">
        <v>484</v>
      </c>
      <c r="Q81" s="360" t="s">
        <v>1131</v>
      </c>
      <c r="R81" s="347" t="s">
        <v>484</v>
      </c>
      <c r="S81" s="347" t="s">
        <v>484</v>
      </c>
      <c r="T81" s="360"/>
      <c r="U81" s="360"/>
      <c r="V81" s="360"/>
      <c r="W81" s="347" t="s">
        <v>484</v>
      </c>
      <c r="X81" s="347" t="s">
        <v>484</v>
      </c>
      <c r="Y81" s="347" t="s">
        <v>484</v>
      </c>
      <c r="Z81" s="360"/>
      <c r="AA81" s="360"/>
      <c r="AB81" s="360"/>
      <c r="AC81" s="347" t="s">
        <v>484</v>
      </c>
      <c r="AD81" s="360" t="s">
        <v>1132</v>
      </c>
      <c r="AE81" s="360"/>
      <c r="AF81" s="347" t="s">
        <v>484</v>
      </c>
      <c r="AG81" s="360" t="s">
        <v>1133</v>
      </c>
      <c r="AH81" s="347" t="s">
        <v>484</v>
      </c>
      <c r="AI81" s="360"/>
      <c r="AJ81" s="360"/>
      <c r="AK81" s="347" t="s">
        <v>484</v>
      </c>
      <c r="AL81" s="347" t="s">
        <v>484</v>
      </c>
      <c r="AM81" s="347" t="s">
        <v>484</v>
      </c>
      <c r="AN81" s="360"/>
      <c r="AO81" s="360"/>
      <c r="AP81" s="347" t="s">
        <v>484</v>
      </c>
      <c r="AQ81" s="347" t="s">
        <v>484</v>
      </c>
      <c r="AR81" s="347" t="s">
        <v>484</v>
      </c>
      <c r="AS81" s="347" t="s">
        <v>484</v>
      </c>
      <c r="AT81" s="360"/>
      <c r="AU81" s="347" t="s">
        <v>484</v>
      </c>
      <c r="AV81" s="347" t="s">
        <v>484</v>
      </c>
      <c r="AW81" s="360"/>
      <c r="AX81" s="360"/>
      <c r="AY81" s="347" t="s">
        <v>484</v>
      </c>
      <c r="AZ81" s="347" t="s">
        <v>484</v>
      </c>
      <c r="BA81" s="347" t="s">
        <v>484</v>
      </c>
      <c r="BB81" s="170" t="s">
        <v>1134</v>
      </c>
      <c r="BC81" s="170"/>
      <c r="BD81" s="162" t="s">
        <v>484</v>
      </c>
      <c r="BE81" s="28"/>
      <c r="BF81" s="162" t="s">
        <v>484</v>
      </c>
      <c r="BG81" s="170"/>
      <c r="BH81" s="170"/>
      <c r="BI81" s="170"/>
      <c r="BJ81" s="28"/>
      <c r="BK81" s="162" t="s">
        <v>484</v>
      </c>
      <c r="BL81" s="28"/>
      <c r="BM81" s="162" t="s">
        <v>484</v>
      </c>
      <c r="BN81" s="162" t="s">
        <v>484</v>
      </c>
      <c r="BO81" s="162" t="s">
        <v>484</v>
      </c>
      <c r="BP81" s="162" t="s">
        <v>484</v>
      </c>
      <c r="BQ81" s="162" t="s">
        <v>484</v>
      </c>
      <c r="BR81" s="28" t="s">
        <v>1135</v>
      </c>
      <c r="BS81" s="28"/>
      <c r="BT81" s="162" t="s">
        <v>484</v>
      </c>
      <c r="BU81" s="162" t="s">
        <v>484</v>
      </c>
      <c r="BV81" s="162" t="s">
        <v>484</v>
      </c>
      <c r="BW81" s="28"/>
      <c r="BX81" s="162" t="s">
        <v>484</v>
      </c>
      <c r="BY81" s="162" t="s">
        <v>484</v>
      </c>
      <c r="BZ81" s="162" t="s">
        <v>484</v>
      </c>
      <c r="CA81" s="163" t="s">
        <v>484</v>
      </c>
      <c r="CC81" s="227" t="s">
        <v>327</v>
      </c>
      <c r="CD81" s="172" t="s">
        <v>1067</v>
      </c>
    </row>
    <row r="82" spans="1:94" x14ac:dyDescent="0.25">
      <c r="A82" s="346"/>
      <c r="B82" s="347"/>
      <c r="C82" s="347"/>
      <c r="D82" s="347"/>
      <c r="E82" s="360"/>
      <c r="F82" s="347"/>
      <c r="G82" s="347"/>
      <c r="H82" s="347"/>
      <c r="I82" s="347"/>
      <c r="J82" s="360"/>
      <c r="K82" s="360"/>
      <c r="L82" s="360"/>
      <c r="M82" s="360"/>
      <c r="N82" s="347" t="s">
        <v>3305</v>
      </c>
      <c r="O82" s="360" t="s">
        <v>1137</v>
      </c>
      <c r="P82" s="347" t="s">
        <v>484</v>
      </c>
      <c r="Q82" s="360" t="s">
        <v>1138</v>
      </c>
      <c r="R82" s="347" t="s">
        <v>484</v>
      </c>
      <c r="S82" s="347" t="s">
        <v>484</v>
      </c>
      <c r="T82" s="360"/>
      <c r="U82" s="360"/>
      <c r="V82" s="360"/>
      <c r="W82" s="347" t="s">
        <v>484</v>
      </c>
      <c r="X82" s="347" t="s">
        <v>484</v>
      </c>
      <c r="Y82" s="347" t="s">
        <v>484</v>
      </c>
      <c r="Z82" s="360"/>
      <c r="AA82" s="360"/>
      <c r="AB82" s="360"/>
      <c r="AC82" s="347" t="s">
        <v>484</v>
      </c>
      <c r="AD82" s="360" t="s">
        <v>1139</v>
      </c>
      <c r="AE82" s="360"/>
      <c r="AF82" s="347" t="s">
        <v>484</v>
      </c>
      <c r="AG82" s="360" t="s">
        <v>1140</v>
      </c>
      <c r="AH82" s="347" t="s">
        <v>484</v>
      </c>
      <c r="AI82" s="360"/>
      <c r="AJ82" s="360"/>
      <c r="AK82" s="347" t="s">
        <v>484</v>
      </c>
      <c r="AL82" s="347" t="s">
        <v>484</v>
      </c>
      <c r="AM82" s="347" t="s">
        <v>484</v>
      </c>
      <c r="AN82" s="360"/>
      <c r="AO82" s="360"/>
      <c r="AP82" s="347" t="s">
        <v>484</v>
      </c>
      <c r="AQ82" s="347" t="s">
        <v>484</v>
      </c>
      <c r="AR82" s="347" t="s">
        <v>484</v>
      </c>
      <c r="AS82" s="347" t="s">
        <v>484</v>
      </c>
      <c r="AT82" s="360"/>
      <c r="AU82" s="347" t="s">
        <v>484</v>
      </c>
      <c r="AV82" s="347" t="s">
        <v>484</v>
      </c>
      <c r="AW82" s="360"/>
      <c r="AX82" s="360"/>
      <c r="AY82" s="347" t="s">
        <v>484</v>
      </c>
      <c r="AZ82" s="347" t="s">
        <v>484</v>
      </c>
      <c r="BA82" s="347" t="s">
        <v>484</v>
      </c>
      <c r="BB82" s="170" t="s">
        <v>1141</v>
      </c>
      <c r="BC82" s="170"/>
      <c r="BD82" s="162" t="s">
        <v>484</v>
      </c>
      <c r="BE82" s="28"/>
      <c r="BF82" s="162" t="s">
        <v>484</v>
      </c>
      <c r="BG82" s="170"/>
      <c r="BH82" s="170"/>
      <c r="BI82" s="170"/>
      <c r="BJ82" s="28"/>
      <c r="BK82" s="162" t="s">
        <v>484</v>
      </c>
      <c r="BL82" s="28"/>
      <c r="BM82" s="162" t="s">
        <v>484</v>
      </c>
      <c r="BN82" s="162" t="s">
        <v>484</v>
      </c>
      <c r="BO82" s="162" t="s">
        <v>484</v>
      </c>
      <c r="BP82" s="162" t="s">
        <v>484</v>
      </c>
      <c r="BQ82" s="162" t="s">
        <v>484</v>
      </c>
      <c r="BR82" s="28" t="s">
        <v>1142</v>
      </c>
      <c r="BS82" s="28"/>
      <c r="BT82" s="162" t="s">
        <v>484</v>
      </c>
      <c r="BU82" s="162" t="s">
        <v>484</v>
      </c>
      <c r="BV82" s="162" t="s">
        <v>484</v>
      </c>
      <c r="BW82" s="28"/>
      <c r="BX82" s="162" t="s">
        <v>484</v>
      </c>
      <c r="BY82" s="162" t="s">
        <v>484</v>
      </c>
      <c r="BZ82" s="162" t="s">
        <v>484</v>
      </c>
      <c r="CA82" s="163" t="s">
        <v>484</v>
      </c>
      <c r="CC82" s="227" t="s">
        <v>328</v>
      </c>
      <c r="CD82" s="172" t="s">
        <v>1075</v>
      </c>
    </row>
    <row r="83" spans="1:94" x14ac:dyDescent="0.25">
      <c r="A83" s="346"/>
      <c r="B83" s="347"/>
      <c r="C83" s="347"/>
      <c r="D83" s="347"/>
      <c r="E83" s="360"/>
      <c r="F83" s="347"/>
      <c r="G83" s="347"/>
      <c r="H83" s="347"/>
      <c r="I83" s="347"/>
      <c r="J83" s="360"/>
      <c r="K83" s="360"/>
      <c r="L83" s="360"/>
      <c r="M83" s="360"/>
      <c r="N83" s="347" t="s">
        <v>3306</v>
      </c>
      <c r="O83" s="360" t="s">
        <v>1144</v>
      </c>
      <c r="P83" s="347" t="s">
        <v>484</v>
      </c>
      <c r="Q83" s="360" t="s">
        <v>1145</v>
      </c>
      <c r="R83" s="347" t="s">
        <v>484</v>
      </c>
      <c r="S83" s="347" t="s">
        <v>484</v>
      </c>
      <c r="T83" s="360"/>
      <c r="U83" s="360"/>
      <c r="V83" s="360"/>
      <c r="W83" s="347" t="s">
        <v>484</v>
      </c>
      <c r="X83" s="347" t="s">
        <v>484</v>
      </c>
      <c r="Y83" s="347" t="s">
        <v>484</v>
      </c>
      <c r="Z83" s="360"/>
      <c r="AA83" s="360"/>
      <c r="AB83" s="360"/>
      <c r="AC83" s="347" t="s">
        <v>484</v>
      </c>
      <c r="AD83" s="360" t="s">
        <v>1146</v>
      </c>
      <c r="AE83" s="360"/>
      <c r="AF83" s="347" t="s">
        <v>484</v>
      </c>
      <c r="AG83" s="360" t="s">
        <v>1147</v>
      </c>
      <c r="AH83" s="347" t="s">
        <v>484</v>
      </c>
      <c r="AI83" s="360"/>
      <c r="AJ83" s="360"/>
      <c r="AK83" s="347" t="s">
        <v>484</v>
      </c>
      <c r="AL83" s="347" t="s">
        <v>484</v>
      </c>
      <c r="AM83" s="347" t="s">
        <v>484</v>
      </c>
      <c r="AN83" s="360"/>
      <c r="AO83" s="360"/>
      <c r="AP83" s="347" t="s">
        <v>484</v>
      </c>
      <c r="AQ83" s="347" t="s">
        <v>484</v>
      </c>
      <c r="AR83" s="347" t="s">
        <v>484</v>
      </c>
      <c r="AS83" s="347" t="s">
        <v>484</v>
      </c>
      <c r="AT83" s="360"/>
      <c r="AU83" s="347" t="s">
        <v>484</v>
      </c>
      <c r="AV83" s="347" t="s">
        <v>484</v>
      </c>
      <c r="AW83" s="360"/>
      <c r="AX83" s="360"/>
      <c r="AY83" s="347" t="s">
        <v>484</v>
      </c>
      <c r="AZ83" s="347" t="s">
        <v>484</v>
      </c>
      <c r="BA83" s="347" t="s">
        <v>484</v>
      </c>
      <c r="BB83" s="170" t="s">
        <v>1148</v>
      </c>
      <c r="BC83" s="170"/>
      <c r="BD83" s="162" t="s">
        <v>484</v>
      </c>
      <c r="BE83" s="28"/>
      <c r="BF83" s="162" t="s">
        <v>484</v>
      </c>
      <c r="BG83" s="170"/>
      <c r="BH83" s="170"/>
      <c r="BI83" s="170"/>
      <c r="BJ83" s="28"/>
      <c r="BK83" s="162" t="s">
        <v>484</v>
      </c>
      <c r="BL83" s="28"/>
      <c r="BM83" s="162" t="s">
        <v>484</v>
      </c>
      <c r="BN83" s="162" t="s">
        <v>484</v>
      </c>
      <c r="BO83" s="162" t="s">
        <v>484</v>
      </c>
      <c r="BP83" s="162" t="s">
        <v>484</v>
      </c>
      <c r="BQ83" s="162" t="s">
        <v>484</v>
      </c>
      <c r="BR83" s="28" t="s">
        <v>1149</v>
      </c>
      <c r="BS83" s="28"/>
      <c r="BT83" s="162" t="s">
        <v>484</v>
      </c>
      <c r="BU83" s="162" t="s">
        <v>484</v>
      </c>
      <c r="BV83" s="162" t="s">
        <v>484</v>
      </c>
      <c r="BW83" s="28"/>
      <c r="BX83" s="162" t="s">
        <v>484</v>
      </c>
      <c r="BY83" s="162" t="s">
        <v>484</v>
      </c>
      <c r="BZ83" s="162" t="s">
        <v>484</v>
      </c>
      <c r="CA83" s="163" t="s">
        <v>484</v>
      </c>
      <c r="CC83" s="227" t="s">
        <v>329</v>
      </c>
      <c r="CD83" s="172" t="s">
        <v>1083</v>
      </c>
    </row>
    <row r="84" spans="1:94" x14ac:dyDescent="0.25">
      <c r="A84" s="346"/>
      <c r="B84" s="347"/>
      <c r="C84" s="347"/>
      <c r="D84" s="347"/>
      <c r="E84" s="360"/>
      <c r="F84" s="347"/>
      <c r="G84" s="347"/>
      <c r="H84" s="347"/>
      <c r="I84" s="347"/>
      <c r="J84" s="360"/>
      <c r="K84" s="360"/>
      <c r="L84" s="360"/>
      <c r="M84" s="360"/>
      <c r="N84" s="347" t="s">
        <v>3307</v>
      </c>
      <c r="O84" s="360" t="s">
        <v>1151</v>
      </c>
      <c r="P84" s="347" t="s">
        <v>484</v>
      </c>
      <c r="Q84" s="360" t="s">
        <v>1152</v>
      </c>
      <c r="R84" s="347" t="s">
        <v>484</v>
      </c>
      <c r="S84" s="347" t="s">
        <v>484</v>
      </c>
      <c r="T84" s="360"/>
      <c r="U84" s="360"/>
      <c r="V84" s="360"/>
      <c r="W84" s="347" t="s">
        <v>484</v>
      </c>
      <c r="X84" s="347" t="s">
        <v>484</v>
      </c>
      <c r="Y84" s="347" t="s">
        <v>484</v>
      </c>
      <c r="Z84" s="360"/>
      <c r="AA84" s="360"/>
      <c r="AB84" s="360"/>
      <c r="AC84" s="347" t="s">
        <v>484</v>
      </c>
      <c r="AD84" s="360" t="s">
        <v>1153</v>
      </c>
      <c r="AE84" s="360"/>
      <c r="AF84" s="347" t="s">
        <v>484</v>
      </c>
      <c r="AG84" s="360" t="s">
        <v>1154</v>
      </c>
      <c r="AH84" s="347" t="s">
        <v>484</v>
      </c>
      <c r="AI84" s="360"/>
      <c r="AJ84" s="360"/>
      <c r="AK84" s="347" t="s">
        <v>484</v>
      </c>
      <c r="AL84" s="347" t="s">
        <v>484</v>
      </c>
      <c r="AM84" s="347" t="s">
        <v>484</v>
      </c>
      <c r="AN84" s="360"/>
      <c r="AO84" s="360"/>
      <c r="AP84" s="347" t="s">
        <v>484</v>
      </c>
      <c r="AQ84" s="347" t="s">
        <v>484</v>
      </c>
      <c r="AR84" s="347" t="s">
        <v>484</v>
      </c>
      <c r="AS84" s="347" t="s">
        <v>484</v>
      </c>
      <c r="AT84" s="360"/>
      <c r="AU84" s="347" t="s">
        <v>484</v>
      </c>
      <c r="AV84" s="347" t="s">
        <v>484</v>
      </c>
      <c r="AW84" s="360"/>
      <c r="AX84" s="360"/>
      <c r="AY84" s="347" t="s">
        <v>484</v>
      </c>
      <c r="AZ84" s="347" t="s">
        <v>484</v>
      </c>
      <c r="BA84" s="347" t="s">
        <v>484</v>
      </c>
      <c r="BB84" s="162" t="s">
        <v>3469</v>
      </c>
      <c r="BC84" s="170"/>
      <c r="BD84" s="162" t="s">
        <v>484</v>
      </c>
      <c r="BE84" s="28"/>
      <c r="BF84" s="162" t="s">
        <v>484</v>
      </c>
      <c r="BG84" s="170"/>
      <c r="BH84" s="170"/>
      <c r="BI84" s="170"/>
      <c r="BJ84" s="28"/>
      <c r="BK84" s="162" t="s">
        <v>484</v>
      </c>
      <c r="BL84" s="28"/>
      <c r="BM84" s="162" t="s">
        <v>484</v>
      </c>
      <c r="BN84" s="162" t="s">
        <v>484</v>
      </c>
      <c r="BO84" s="162" t="s">
        <v>484</v>
      </c>
      <c r="BP84" s="162" t="s">
        <v>484</v>
      </c>
      <c r="BQ84" s="162" t="s">
        <v>484</v>
      </c>
      <c r="BR84" s="28" t="s">
        <v>1155</v>
      </c>
      <c r="BS84" s="28"/>
      <c r="BT84" s="162" t="s">
        <v>484</v>
      </c>
      <c r="BU84" s="162" t="s">
        <v>484</v>
      </c>
      <c r="BV84" s="162" t="s">
        <v>484</v>
      </c>
      <c r="BW84" s="28"/>
      <c r="BX84" s="162" t="s">
        <v>484</v>
      </c>
      <c r="BY84" s="162" t="s">
        <v>484</v>
      </c>
      <c r="BZ84" s="162" t="s">
        <v>484</v>
      </c>
      <c r="CA84" s="163" t="s">
        <v>484</v>
      </c>
      <c r="CC84" s="227" t="s">
        <v>330</v>
      </c>
      <c r="CD84" s="172" t="s">
        <v>1091</v>
      </c>
    </row>
    <row r="85" spans="1:94" x14ac:dyDescent="0.25">
      <c r="A85" s="346"/>
      <c r="B85" s="347"/>
      <c r="C85" s="347"/>
      <c r="D85" s="347"/>
      <c r="E85" s="360"/>
      <c r="F85" s="347"/>
      <c r="G85" s="347"/>
      <c r="H85" s="347"/>
      <c r="I85" s="347"/>
      <c r="J85" s="360"/>
      <c r="K85" s="360"/>
      <c r="L85" s="360"/>
      <c r="M85" s="360"/>
      <c r="N85" s="347" t="s">
        <v>3308</v>
      </c>
      <c r="O85" s="360" t="s">
        <v>1157</v>
      </c>
      <c r="P85" s="347" t="s">
        <v>484</v>
      </c>
      <c r="Q85" s="347" t="s">
        <v>3336</v>
      </c>
      <c r="R85" s="347" t="s">
        <v>484</v>
      </c>
      <c r="S85" s="347" t="s">
        <v>484</v>
      </c>
      <c r="T85" s="360"/>
      <c r="U85" s="360"/>
      <c r="V85" s="360"/>
      <c r="W85" s="347" t="s">
        <v>484</v>
      </c>
      <c r="X85" s="347" t="s">
        <v>484</v>
      </c>
      <c r="Y85" s="347" t="s">
        <v>484</v>
      </c>
      <c r="Z85" s="360"/>
      <c r="AA85" s="360"/>
      <c r="AB85" s="360"/>
      <c r="AC85" s="347" t="s">
        <v>484</v>
      </c>
      <c r="AD85" s="360" t="s">
        <v>1158</v>
      </c>
      <c r="AE85" s="360"/>
      <c r="AF85" s="347" t="s">
        <v>484</v>
      </c>
      <c r="AG85" s="360" t="s">
        <v>1159</v>
      </c>
      <c r="AH85" s="347" t="s">
        <v>484</v>
      </c>
      <c r="AI85" s="360"/>
      <c r="AJ85" s="360"/>
      <c r="AK85" s="347" t="s">
        <v>484</v>
      </c>
      <c r="AL85" s="347" t="s">
        <v>484</v>
      </c>
      <c r="AM85" s="347" t="s">
        <v>484</v>
      </c>
      <c r="AN85" s="360"/>
      <c r="AO85" s="360"/>
      <c r="AP85" s="347" t="s">
        <v>484</v>
      </c>
      <c r="AQ85" s="347" t="s">
        <v>484</v>
      </c>
      <c r="AR85" s="347" t="s">
        <v>484</v>
      </c>
      <c r="AS85" s="347" t="s">
        <v>484</v>
      </c>
      <c r="AT85" s="360"/>
      <c r="AU85" s="347" t="s">
        <v>484</v>
      </c>
      <c r="AV85" s="347" t="s">
        <v>484</v>
      </c>
      <c r="AW85" s="360"/>
      <c r="AX85" s="360"/>
      <c r="AY85" s="347" t="s">
        <v>484</v>
      </c>
      <c r="AZ85" s="347" t="s">
        <v>484</v>
      </c>
      <c r="BA85" s="347" t="s">
        <v>484</v>
      </c>
      <c r="BB85" s="162" t="s">
        <v>3470</v>
      </c>
      <c r="BC85" s="170"/>
      <c r="BD85" s="162" t="s">
        <v>484</v>
      </c>
      <c r="BE85" s="28"/>
      <c r="BF85" s="162" t="s">
        <v>484</v>
      </c>
      <c r="BG85" s="170"/>
      <c r="BH85" s="170"/>
      <c r="BI85" s="170"/>
      <c r="BJ85" s="28"/>
      <c r="BK85" s="162" t="s">
        <v>484</v>
      </c>
      <c r="BL85" s="28"/>
      <c r="BM85" s="162" t="s">
        <v>484</v>
      </c>
      <c r="BN85" s="162" t="s">
        <v>484</v>
      </c>
      <c r="BO85" s="162" t="s">
        <v>484</v>
      </c>
      <c r="BP85" s="162" t="s">
        <v>484</v>
      </c>
      <c r="BQ85" s="162" t="s">
        <v>484</v>
      </c>
      <c r="BR85" s="28" t="s">
        <v>1160</v>
      </c>
      <c r="BS85" s="28"/>
      <c r="BT85" s="162" t="s">
        <v>484</v>
      </c>
      <c r="BU85" s="162" t="s">
        <v>484</v>
      </c>
      <c r="BV85" s="162" t="s">
        <v>484</v>
      </c>
      <c r="BW85" s="28"/>
      <c r="BX85" s="162" t="s">
        <v>484</v>
      </c>
      <c r="BY85" s="162" t="s">
        <v>484</v>
      </c>
      <c r="BZ85" s="162" t="s">
        <v>484</v>
      </c>
      <c r="CA85" s="163" t="s">
        <v>484</v>
      </c>
      <c r="CC85" s="227" t="s">
        <v>331</v>
      </c>
      <c r="CD85" s="172" t="s">
        <v>1099</v>
      </c>
    </row>
    <row r="86" spans="1:94" x14ac:dyDescent="0.25">
      <c r="A86" s="346"/>
      <c r="B86" s="347"/>
      <c r="C86" s="347"/>
      <c r="D86" s="347"/>
      <c r="E86" s="360"/>
      <c r="F86" s="347"/>
      <c r="G86" s="347"/>
      <c r="H86" s="347"/>
      <c r="I86" s="347"/>
      <c r="J86" s="360"/>
      <c r="K86" s="360"/>
      <c r="L86" s="360"/>
      <c r="M86" s="360"/>
      <c r="N86" s="347" t="s">
        <v>3309</v>
      </c>
      <c r="O86" s="360" t="s">
        <v>1162</v>
      </c>
      <c r="P86" s="347" t="s">
        <v>484</v>
      </c>
      <c r="Q86" s="347" t="s">
        <v>3337</v>
      </c>
      <c r="R86" s="347" t="s">
        <v>484</v>
      </c>
      <c r="S86" s="347" t="s">
        <v>484</v>
      </c>
      <c r="T86" s="360"/>
      <c r="U86" s="360"/>
      <c r="V86" s="360"/>
      <c r="W86" s="347" t="s">
        <v>484</v>
      </c>
      <c r="X86" s="347" t="s">
        <v>484</v>
      </c>
      <c r="Y86" s="347" t="s">
        <v>484</v>
      </c>
      <c r="Z86" s="360"/>
      <c r="AA86" s="360"/>
      <c r="AB86" s="360"/>
      <c r="AC86" s="347" t="s">
        <v>484</v>
      </c>
      <c r="AD86" s="360" t="s">
        <v>1163</v>
      </c>
      <c r="AE86" s="360"/>
      <c r="AF86" s="347" t="s">
        <v>484</v>
      </c>
      <c r="AG86" s="360" t="s">
        <v>1164</v>
      </c>
      <c r="AH86" s="347" t="s">
        <v>484</v>
      </c>
      <c r="AI86" s="360"/>
      <c r="AJ86" s="360"/>
      <c r="AK86" s="347" t="s">
        <v>484</v>
      </c>
      <c r="AL86" s="347" t="s">
        <v>484</v>
      </c>
      <c r="AM86" s="347" t="s">
        <v>484</v>
      </c>
      <c r="AN86" s="360"/>
      <c r="AO86" s="360"/>
      <c r="AP86" s="347" t="s">
        <v>484</v>
      </c>
      <c r="AQ86" s="347" t="s">
        <v>484</v>
      </c>
      <c r="AR86" s="347" t="s">
        <v>484</v>
      </c>
      <c r="AS86" s="347" t="s">
        <v>484</v>
      </c>
      <c r="AT86" s="360"/>
      <c r="AU86" s="347" t="s">
        <v>484</v>
      </c>
      <c r="AV86" s="347" t="s">
        <v>484</v>
      </c>
      <c r="AW86" s="360"/>
      <c r="AX86" s="360"/>
      <c r="AY86" s="347" t="s">
        <v>484</v>
      </c>
      <c r="AZ86" s="347" t="s">
        <v>484</v>
      </c>
      <c r="BA86" s="347" t="s">
        <v>484</v>
      </c>
      <c r="BB86" s="162" t="s">
        <v>3471</v>
      </c>
      <c r="BC86" s="170"/>
      <c r="BD86" s="162" t="s">
        <v>484</v>
      </c>
      <c r="BE86" s="28"/>
      <c r="BF86" s="162" t="s">
        <v>484</v>
      </c>
      <c r="BG86" s="170"/>
      <c r="BH86" s="170"/>
      <c r="BI86" s="170"/>
      <c r="BJ86" s="28"/>
      <c r="BK86" s="162" t="s">
        <v>484</v>
      </c>
      <c r="BL86" s="28"/>
      <c r="BM86" s="162" t="s">
        <v>484</v>
      </c>
      <c r="BN86" s="162" t="s">
        <v>484</v>
      </c>
      <c r="BO86" s="162" t="s">
        <v>484</v>
      </c>
      <c r="BP86" s="162" t="s">
        <v>484</v>
      </c>
      <c r="BQ86" s="162" t="s">
        <v>484</v>
      </c>
      <c r="BR86" s="28" t="s">
        <v>1165</v>
      </c>
      <c r="BS86" s="28"/>
      <c r="BT86" s="162" t="s">
        <v>484</v>
      </c>
      <c r="BU86" s="162" t="s">
        <v>484</v>
      </c>
      <c r="BV86" s="162" t="s">
        <v>484</v>
      </c>
      <c r="BW86" s="28"/>
      <c r="BX86" s="162" t="s">
        <v>484</v>
      </c>
      <c r="BY86" s="162" t="s">
        <v>484</v>
      </c>
      <c r="BZ86" s="162" t="s">
        <v>484</v>
      </c>
      <c r="CA86" s="163" t="s">
        <v>484</v>
      </c>
      <c r="CC86" s="227" t="s">
        <v>332</v>
      </c>
      <c r="CD86" s="172" t="s">
        <v>1107</v>
      </c>
    </row>
    <row r="87" spans="1:94" x14ac:dyDescent="0.25">
      <c r="A87" s="346"/>
      <c r="B87" s="347"/>
      <c r="C87" s="347"/>
      <c r="D87" s="347"/>
      <c r="E87" s="360"/>
      <c r="F87" s="347"/>
      <c r="G87" s="347"/>
      <c r="H87" s="347"/>
      <c r="I87" s="347"/>
      <c r="J87" s="360"/>
      <c r="K87" s="360"/>
      <c r="L87" s="360"/>
      <c r="M87" s="360"/>
      <c r="N87" s="347" t="s">
        <v>3310</v>
      </c>
      <c r="O87" s="360" t="s">
        <v>1167</v>
      </c>
      <c r="P87" s="347" t="s">
        <v>484</v>
      </c>
      <c r="Q87" s="347" t="s">
        <v>3338</v>
      </c>
      <c r="R87" s="347" t="s">
        <v>484</v>
      </c>
      <c r="S87" s="347" t="s">
        <v>484</v>
      </c>
      <c r="T87" s="360"/>
      <c r="U87" s="360"/>
      <c r="V87" s="360"/>
      <c r="W87" s="347" t="s">
        <v>484</v>
      </c>
      <c r="X87" s="347" t="s">
        <v>484</v>
      </c>
      <c r="Y87" s="347" t="s">
        <v>484</v>
      </c>
      <c r="Z87" s="360"/>
      <c r="AA87" s="360"/>
      <c r="AB87" s="360"/>
      <c r="AC87" s="347" t="s">
        <v>484</v>
      </c>
      <c r="AD87" s="360" t="s">
        <v>1168</v>
      </c>
      <c r="AE87" s="360"/>
      <c r="AF87" s="347" t="s">
        <v>484</v>
      </c>
      <c r="AG87" s="360" t="s">
        <v>1169</v>
      </c>
      <c r="AH87" s="347" t="s">
        <v>484</v>
      </c>
      <c r="AI87" s="360"/>
      <c r="AJ87" s="360"/>
      <c r="AK87" s="347" t="s">
        <v>484</v>
      </c>
      <c r="AL87" s="347" t="s">
        <v>484</v>
      </c>
      <c r="AM87" s="347" t="s">
        <v>484</v>
      </c>
      <c r="AN87" s="360"/>
      <c r="AO87" s="360"/>
      <c r="AP87" s="347" t="s">
        <v>484</v>
      </c>
      <c r="AQ87" s="347" t="s">
        <v>484</v>
      </c>
      <c r="AR87" s="347" t="s">
        <v>484</v>
      </c>
      <c r="AS87" s="347" t="s">
        <v>484</v>
      </c>
      <c r="AT87" s="360"/>
      <c r="AU87" s="347" t="s">
        <v>484</v>
      </c>
      <c r="AV87" s="347" t="s">
        <v>484</v>
      </c>
      <c r="AW87" s="360"/>
      <c r="AX87" s="360"/>
      <c r="AY87" s="347" t="s">
        <v>484</v>
      </c>
      <c r="AZ87" s="347" t="s">
        <v>484</v>
      </c>
      <c r="BA87" s="347" t="s">
        <v>484</v>
      </c>
      <c r="BB87" s="162" t="s">
        <v>3472</v>
      </c>
      <c r="BC87" s="170"/>
      <c r="BD87" s="162" t="s">
        <v>484</v>
      </c>
      <c r="BE87" s="28"/>
      <c r="BF87" s="162" t="s">
        <v>484</v>
      </c>
      <c r="BG87" s="170"/>
      <c r="BH87" s="170"/>
      <c r="BI87" s="170"/>
      <c r="BJ87" s="28"/>
      <c r="BK87" s="162" t="s">
        <v>484</v>
      </c>
      <c r="BL87" s="28"/>
      <c r="BM87" s="162" t="s">
        <v>484</v>
      </c>
      <c r="BN87" s="162" t="s">
        <v>484</v>
      </c>
      <c r="BO87" s="162" t="s">
        <v>484</v>
      </c>
      <c r="BP87" s="162" t="s">
        <v>484</v>
      </c>
      <c r="BQ87" s="162" t="s">
        <v>484</v>
      </c>
      <c r="BR87" s="28" t="s">
        <v>1170</v>
      </c>
      <c r="BS87" s="28"/>
      <c r="BT87" s="162" t="s">
        <v>484</v>
      </c>
      <c r="BU87" s="162" t="s">
        <v>484</v>
      </c>
      <c r="BV87" s="162" t="s">
        <v>484</v>
      </c>
      <c r="BW87" s="28"/>
      <c r="BX87" s="162" t="s">
        <v>484</v>
      </c>
      <c r="BY87" s="162" t="s">
        <v>484</v>
      </c>
      <c r="BZ87" s="162" t="s">
        <v>484</v>
      </c>
      <c r="CA87" s="163" t="s">
        <v>484</v>
      </c>
      <c r="CC87" s="227" t="s">
        <v>333</v>
      </c>
      <c r="CD87" s="172" t="s">
        <v>1115</v>
      </c>
    </row>
    <row r="88" spans="1:94" x14ac:dyDescent="0.25">
      <c r="A88" s="346"/>
      <c r="B88" s="347"/>
      <c r="C88" s="347"/>
      <c r="D88" s="347"/>
      <c r="E88" s="360"/>
      <c r="F88" s="347"/>
      <c r="G88" s="347"/>
      <c r="H88" s="347"/>
      <c r="I88" s="347"/>
      <c r="J88" s="360"/>
      <c r="K88" s="360"/>
      <c r="L88" s="360"/>
      <c r="M88" s="360"/>
      <c r="N88" s="347" t="s">
        <v>3311</v>
      </c>
      <c r="O88" s="360" t="s">
        <v>1172</v>
      </c>
      <c r="P88" s="347" t="s">
        <v>484</v>
      </c>
      <c r="Q88" s="347" t="s">
        <v>3339</v>
      </c>
      <c r="R88" s="347" t="s">
        <v>484</v>
      </c>
      <c r="S88" s="347" t="s">
        <v>484</v>
      </c>
      <c r="T88" s="360"/>
      <c r="U88" s="360"/>
      <c r="V88" s="360"/>
      <c r="W88" s="347" t="s">
        <v>484</v>
      </c>
      <c r="X88" s="347" t="s">
        <v>484</v>
      </c>
      <c r="Y88" s="347" t="s">
        <v>484</v>
      </c>
      <c r="Z88" s="360"/>
      <c r="AA88" s="360"/>
      <c r="AB88" s="360"/>
      <c r="AC88" s="347" t="s">
        <v>484</v>
      </c>
      <c r="AD88" s="360" t="s">
        <v>1173</v>
      </c>
      <c r="AE88" s="360"/>
      <c r="AF88" s="347" t="s">
        <v>484</v>
      </c>
      <c r="AG88" s="360" t="s">
        <v>1174</v>
      </c>
      <c r="AH88" s="347" t="s">
        <v>484</v>
      </c>
      <c r="AI88" s="360"/>
      <c r="AJ88" s="360"/>
      <c r="AK88" s="347" t="s">
        <v>484</v>
      </c>
      <c r="AL88" s="347" t="s">
        <v>484</v>
      </c>
      <c r="AM88" s="347" t="s">
        <v>484</v>
      </c>
      <c r="AN88" s="360"/>
      <c r="AO88" s="360"/>
      <c r="AP88" s="347" t="s">
        <v>484</v>
      </c>
      <c r="AQ88" s="347" t="s">
        <v>484</v>
      </c>
      <c r="AR88" s="347" t="s">
        <v>484</v>
      </c>
      <c r="AS88" s="347" t="s">
        <v>484</v>
      </c>
      <c r="AT88" s="360"/>
      <c r="AU88" s="347" t="s">
        <v>484</v>
      </c>
      <c r="AV88" s="347" t="s">
        <v>484</v>
      </c>
      <c r="AW88" s="360"/>
      <c r="AX88" s="360"/>
      <c r="AY88" s="347" t="s">
        <v>484</v>
      </c>
      <c r="AZ88" s="347" t="s">
        <v>484</v>
      </c>
      <c r="BA88" s="347" t="s">
        <v>484</v>
      </c>
      <c r="BB88" s="162" t="s">
        <v>3473</v>
      </c>
      <c r="BC88" s="170"/>
      <c r="BD88" s="162" t="s">
        <v>484</v>
      </c>
      <c r="BE88" s="28"/>
      <c r="BF88" s="162" t="s">
        <v>484</v>
      </c>
      <c r="BG88" s="170"/>
      <c r="BH88" s="170"/>
      <c r="BI88" s="170"/>
      <c r="BJ88" s="28"/>
      <c r="BK88" s="162" t="s">
        <v>484</v>
      </c>
      <c r="BL88" s="28"/>
      <c r="BM88" s="162" t="s">
        <v>484</v>
      </c>
      <c r="BN88" s="162" t="s">
        <v>484</v>
      </c>
      <c r="BO88" s="162" t="s">
        <v>484</v>
      </c>
      <c r="BP88" s="162" t="s">
        <v>484</v>
      </c>
      <c r="BQ88" s="162" t="s">
        <v>484</v>
      </c>
      <c r="BR88" s="28" t="s">
        <v>1175</v>
      </c>
      <c r="BS88" s="28"/>
      <c r="BT88" s="162" t="s">
        <v>484</v>
      </c>
      <c r="BU88" s="162" t="s">
        <v>484</v>
      </c>
      <c r="BV88" s="162" t="s">
        <v>484</v>
      </c>
      <c r="BW88" s="28"/>
      <c r="BX88" s="162" t="s">
        <v>484</v>
      </c>
      <c r="BY88" s="162" t="s">
        <v>484</v>
      </c>
      <c r="BZ88" s="162" t="s">
        <v>484</v>
      </c>
      <c r="CA88" s="163" t="s">
        <v>484</v>
      </c>
      <c r="CC88" s="227" t="s">
        <v>3226</v>
      </c>
      <c r="CD88" s="172" t="s">
        <v>3208</v>
      </c>
    </row>
    <row r="89" spans="1:94" x14ac:dyDescent="0.25">
      <c r="A89" s="346"/>
      <c r="B89" s="347"/>
      <c r="C89" s="347"/>
      <c r="D89" s="347"/>
      <c r="E89" s="360"/>
      <c r="F89" s="347"/>
      <c r="G89" s="347"/>
      <c r="H89" s="347"/>
      <c r="I89" s="347"/>
      <c r="J89" s="360"/>
      <c r="K89" s="360"/>
      <c r="L89" s="360"/>
      <c r="M89" s="360"/>
      <c r="N89" s="347" t="s">
        <v>484</v>
      </c>
      <c r="O89" s="360" t="s">
        <v>1177</v>
      </c>
      <c r="P89" s="347" t="s">
        <v>484</v>
      </c>
      <c r="Q89" s="347" t="s">
        <v>3340</v>
      </c>
      <c r="R89" s="347" t="s">
        <v>484</v>
      </c>
      <c r="S89" s="347" t="s">
        <v>484</v>
      </c>
      <c r="T89" s="360"/>
      <c r="U89" s="360"/>
      <c r="V89" s="360"/>
      <c r="W89" s="347" t="s">
        <v>484</v>
      </c>
      <c r="X89" s="347" t="s">
        <v>484</v>
      </c>
      <c r="Y89" s="347" t="s">
        <v>484</v>
      </c>
      <c r="Z89" s="360"/>
      <c r="AA89" s="360"/>
      <c r="AB89" s="360"/>
      <c r="AC89" s="347" t="s">
        <v>484</v>
      </c>
      <c r="AD89" s="360" t="s">
        <v>1178</v>
      </c>
      <c r="AE89" s="360"/>
      <c r="AF89" s="347" t="s">
        <v>484</v>
      </c>
      <c r="AG89" s="360" t="s">
        <v>1179</v>
      </c>
      <c r="AH89" s="347" t="s">
        <v>484</v>
      </c>
      <c r="AI89" s="360"/>
      <c r="AJ89" s="360"/>
      <c r="AK89" s="347" t="s">
        <v>484</v>
      </c>
      <c r="AL89" s="347" t="s">
        <v>484</v>
      </c>
      <c r="AM89" s="347" t="s">
        <v>484</v>
      </c>
      <c r="AN89" s="360"/>
      <c r="AO89" s="360"/>
      <c r="AP89" s="347" t="s">
        <v>484</v>
      </c>
      <c r="AQ89" s="347" t="s">
        <v>484</v>
      </c>
      <c r="AR89" s="347" t="s">
        <v>484</v>
      </c>
      <c r="AS89" s="347" t="s">
        <v>484</v>
      </c>
      <c r="AT89" s="360"/>
      <c r="AU89" s="347" t="s">
        <v>484</v>
      </c>
      <c r="AV89" s="347" t="s">
        <v>484</v>
      </c>
      <c r="AW89" s="360"/>
      <c r="AX89" s="360"/>
      <c r="AY89" s="347" t="s">
        <v>484</v>
      </c>
      <c r="AZ89" s="347" t="s">
        <v>484</v>
      </c>
      <c r="BA89" s="347" t="s">
        <v>484</v>
      </c>
      <c r="BB89" s="162" t="s">
        <v>3474</v>
      </c>
      <c r="BC89" s="170"/>
      <c r="BD89" s="162" t="s">
        <v>484</v>
      </c>
      <c r="BE89" s="28"/>
      <c r="BF89" s="162" t="s">
        <v>484</v>
      </c>
      <c r="BG89" s="170"/>
      <c r="BH89" s="170"/>
      <c r="BI89" s="170"/>
      <c r="BJ89" s="28"/>
      <c r="BK89" s="162" t="s">
        <v>484</v>
      </c>
      <c r="BL89" s="28"/>
      <c r="BM89" s="162" t="s">
        <v>484</v>
      </c>
      <c r="BN89" s="162" t="s">
        <v>484</v>
      </c>
      <c r="BO89" s="162" t="s">
        <v>484</v>
      </c>
      <c r="BP89" s="162" t="s">
        <v>484</v>
      </c>
      <c r="BQ89" s="162" t="s">
        <v>484</v>
      </c>
      <c r="BR89" s="28" t="s">
        <v>1180</v>
      </c>
      <c r="BS89" s="28"/>
      <c r="BT89" s="162" t="s">
        <v>484</v>
      </c>
      <c r="BU89" s="162" t="s">
        <v>484</v>
      </c>
      <c r="BV89" s="162" t="s">
        <v>484</v>
      </c>
      <c r="BW89" s="28"/>
      <c r="BX89" s="162" t="s">
        <v>484</v>
      </c>
      <c r="BY89" s="162" t="s">
        <v>484</v>
      </c>
      <c r="BZ89" s="162" t="s">
        <v>484</v>
      </c>
      <c r="CA89" s="163" t="s">
        <v>484</v>
      </c>
      <c r="CC89" s="227" t="s">
        <v>334</v>
      </c>
      <c r="CD89" s="172" t="s">
        <v>1122</v>
      </c>
      <c r="CO89" s="28"/>
    </row>
    <row r="90" spans="1:94" x14ac:dyDescent="0.25">
      <c r="A90" s="346"/>
      <c r="B90" s="347"/>
      <c r="C90" s="347"/>
      <c r="D90" s="347"/>
      <c r="E90" s="360"/>
      <c r="F90" s="347"/>
      <c r="G90" s="347"/>
      <c r="H90" s="347"/>
      <c r="I90" s="347"/>
      <c r="J90" s="360"/>
      <c r="K90" s="360"/>
      <c r="L90" s="360"/>
      <c r="M90" s="360"/>
      <c r="N90" s="347" t="s">
        <v>484</v>
      </c>
      <c r="O90" s="360" t="s">
        <v>1182</v>
      </c>
      <c r="P90" s="347" t="s">
        <v>484</v>
      </c>
      <c r="Q90" s="347" t="s">
        <v>3341</v>
      </c>
      <c r="R90" s="347" t="s">
        <v>484</v>
      </c>
      <c r="S90" s="347" t="s">
        <v>484</v>
      </c>
      <c r="T90" s="360"/>
      <c r="U90" s="360"/>
      <c r="V90" s="360"/>
      <c r="W90" s="347" t="s">
        <v>484</v>
      </c>
      <c r="X90" s="347" t="s">
        <v>484</v>
      </c>
      <c r="Y90" s="347" t="s">
        <v>484</v>
      </c>
      <c r="Z90" s="360"/>
      <c r="AA90" s="360"/>
      <c r="AB90" s="360"/>
      <c r="AC90" s="347" t="s">
        <v>484</v>
      </c>
      <c r="AD90" s="360" t="s">
        <v>1183</v>
      </c>
      <c r="AE90" s="360"/>
      <c r="AF90" s="347" t="s">
        <v>484</v>
      </c>
      <c r="AG90" s="360" t="s">
        <v>1184</v>
      </c>
      <c r="AH90" s="347" t="s">
        <v>484</v>
      </c>
      <c r="AI90" s="360"/>
      <c r="AJ90" s="360"/>
      <c r="AK90" s="347" t="s">
        <v>484</v>
      </c>
      <c r="AL90" s="347" t="s">
        <v>484</v>
      </c>
      <c r="AM90" s="347" t="s">
        <v>484</v>
      </c>
      <c r="AN90" s="360"/>
      <c r="AO90" s="360"/>
      <c r="AP90" s="347" t="s">
        <v>484</v>
      </c>
      <c r="AQ90" s="347" t="s">
        <v>484</v>
      </c>
      <c r="AR90" s="347" t="s">
        <v>484</v>
      </c>
      <c r="AS90" s="347" t="s">
        <v>484</v>
      </c>
      <c r="AT90" s="360"/>
      <c r="AU90" s="347" t="s">
        <v>484</v>
      </c>
      <c r="AV90" s="347" t="s">
        <v>484</v>
      </c>
      <c r="AW90" s="360"/>
      <c r="AX90" s="360"/>
      <c r="AY90" s="347" t="s">
        <v>484</v>
      </c>
      <c r="AZ90" s="347" t="s">
        <v>484</v>
      </c>
      <c r="BA90" s="347" t="s">
        <v>484</v>
      </c>
      <c r="BB90" s="162" t="s">
        <v>3475</v>
      </c>
      <c r="BC90" s="170"/>
      <c r="BD90" s="162" t="s">
        <v>484</v>
      </c>
      <c r="BE90" s="28"/>
      <c r="BF90" s="162" t="s">
        <v>484</v>
      </c>
      <c r="BG90" s="170"/>
      <c r="BH90" s="170"/>
      <c r="BI90" s="170"/>
      <c r="BJ90" s="28"/>
      <c r="BK90" s="162" t="s">
        <v>484</v>
      </c>
      <c r="BL90" s="28"/>
      <c r="BM90" s="162" t="s">
        <v>484</v>
      </c>
      <c r="BN90" s="162" t="s">
        <v>484</v>
      </c>
      <c r="BO90" s="162" t="s">
        <v>484</v>
      </c>
      <c r="BP90" s="162" t="s">
        <v>484</v>
      </c>
      <c r="BQ90" s="162" t="s">
        <v>484</v>
      </c>
      <c r="BR90" s="28" t="s">
        <v>1185</v>
      </c>
      <c r="BS90" s="28"/>
      <c r="BT90" s="162" t="s">
        <v>484</v>
      </c>
      <c r="BU90" s="162" t="s">
        <v>484</v>
      </c>
      <c r="BV90" s="162" t="s">
        <v>484</v>
      </c>
      <c r="BW90" s="28"/>
      <c r="BX90" s="162" t="s">
        <v>484</v>
      </c>
      <c r="BY90" s="162" t="s">
        <v>484</v>
      </c>
      <c r="BZ90" s="162" t="s">
        <v>484</v>
      </c>
      <c r="CA90" s="163" t="s">
        <v>484</v>
      </c>
      <c r="CC90" s="227" t="s">
        <v>335</v>
      </c>
      <c r="CD90" s="172" t="s">
        <v>1129</v>
      </c>
      <c r="CO90" s="28"/>
    </row>
    <row r="91" spans="1:94" x14ac:dyDescent="0.25">
      <c r="A91" s="346"/>
      <c r="B91" s="347"/>
      <c r="C91" s="347"/>
      <c r="D91" s="347"/>
      <c r="E91" s="360"/>
      <c r="F91" s="347"/>
      <c r="G91" s="347"/>
      <c r="H91" s="347"/>
      <c r="I91" s="347"/>
      <c r="J91" s="360"/>
      <c r="K91" s="360"/>
      <c r="L91" s="360"/>
      <c r="M91" s="360"/>
      <c r="N91" s="347" t="s">
        <v>484</v>
      </c>
      <c r="O91" s="360" t="s">
        <v>1187</v>
      </c>
      <c r="P91" s="347" t="s">
        <v>484</v>
      </c>
      <c r="Q91" s="347" t="s">
        <v>3342</v>
      </c>
      <c r="R91" s="347" t="s">
        <v>484</v>
      </c>
      <c r="S91" s="347" t="s">
        <v>484</v>
      </c>
      <c r="T91" s="360"/>
      <c r="U91" s="360"/>
      <c r="V91" s="360"/>
      <c r="W91" s="347" t="s">
        <v>484</v>
      </c>
      <c r="X91" s="347" t="s">
        <v>484</v>
      </c>
      <c r="Y91" s="347" t="s">
        <v>484</v>
      </c>
      <c r="Z91" s="360"/>
      <c r="AA91" s="360"/>
      <c r="AB91" s="360"/>
      <c r="AC91" s="347" t="s">
        <v>484</v>
      </c>
      <c r="AD91" s="360" t="s">
        <v>1188</v>
      </c>
      <c r="AE91" s="360"/>
      <c r="AF91" s="347" t="s">
        <v>484</v>
      </c>
      <c r="AG91" s="360" t="s">
        <v>1189</v>
      </c>
      <c r="AH91" s="347" t="s">
        <v>484</v>
      </c>
      <c r="AI91" s="360"/>
      <c r="AJ91" s="360"/>
      <c r="AK91" s="347" t="s">
        <v>484</v>
      </c>
      <c r="AL91" s="347" t="s">
        <v>484</v>
      </c>
      <c r="AM91" s="347" t="s">
        <v>484</v>
      </c>
      <c r="AN91" s="360"/>
      <c r="AO91" s="360"/>
      <c r="AP91" s="347" t="s">
        <v>484</v>
      </c>
      <c r="AQ91" s="347" t="s">
        <v>484</v>
      </c>
      <c r="AR91" s="347" t="s">
        <v>484</v>
      </c>
      <c r="AS91" s="347" t="s">
        <v>484</v>
      </c>
      <c r="AT91" s="360"/>
      <c r="AU91" s="347" t="s">
        <v>484</v>
      </c>
      <c r="AV91" s="347" t="s">
        <v>484</v>
      </c>
      <c r="AW91" s="360"/>
      <c r="AX91" s="360"/>
      <c r="AY91" s="347" t="s">
        <v>484</v>
      </c>
      <c r="AZ91" s="347" t="s">
        <v>484</v>
      </c>
      <c r="BA91" s="347" t="s">
        <v>484</v>
      </c>
      <c r="BB91" s="162" t="s">
        <v>3476</v>
      </c>
      <c r="BC91" s="170"/>
      <c r="BD91" s="162" t="s">
        <v>484</v>
      </c>
      <c r="BE91" s="28"/>
      <c r="BF91" s="162" t="s">
        <v>484</v>
      </c>
      <c r="BG91" s="170"/>
      <c r="BH91" s="170"/>
      <c r="BI91" s="170"/>
      <c r="BJ91" s="28"/>
      <c r="BK91" s="162" t="s">
        <v>484</v>
      </c>
      <c r="BL91" s="28"/>
      <c r="BM91" s="162" t="s">
        <v>484</v>
      </c>
      <c r="BN91" s="162" t="s">
        <v>484</v>
      </c>
      <c r="BO91" s="162" t="s">
        <v>484</v>
      </c>
      <c r="BP91" s="162" t="s">
        <v>484</v>
      </c>
      <c r="BQ91" s="162" t="s">
        <v>484</v>
      </c>
      <c r="BR91" s="28" t="s">
        <v>1190</v>
      </c>
      <c r="BS91" s="28"/>
      <c r="BT91" s="162" t="s">
        <v>484</v>
      </c>
      <c r="BU91" s="162" t="s">
        <v>484</v>
      </c>
      <c r="BV91" s="162" t="s">
        <v>484</v>
      </c>
      <c r="BW91" s="28"/>
      <c r="BX91" s="162" t="s">
        <v>484</v>
      </c>
      <c r="BY91" s="162" t="s">
        <v>484</v>
      </c>
      <c r="BZ91" s="162" t="s">
        <v>484</v>
      </c>
      <c r="CA91" s="163" t="s">
        <v>484</v>
      </c>
      <c r="CC91" s="227" t="s">
        <v>336</v>
      </c>
      <c r="CD91" s="172" t="s">
        <v>1136</v>
      </c>
    </row>
    <row r="92" spans="1:94" x14ac:dyDescent="0.25">
      <c r="A92" s="346"/>
      <c r="B92" s="347"/>
      <c r="C92" s="347"/>
      <c r="D92" s="347"/>
      <c r="E92" s="360"/>
      <c r="F92" s="347"/>
      <c r="G92" s="347"/>
      <c r="H92" s="347"/>
      <c r="I92" s="347"/>
      <c r="J92" s="360"/>
      <c r="K92" s="360"/>
      <c r="L92" s="360"/>
      <c r="M92" s="360"/>
      <c r="N92" s="347" t="s">
        <v>484</v>
      </c>
      <c r="O92" s="360" t="s">
        <v>1192</v>
      </c>
      <c r="P92" s="347" t="s">
        <v>484</v>
      </c>
      <c r="Q92" s="347" t="s">
        <v>3343</v>
      </c>
      <c r="R92" s="347" t="s">
        <v>484</v>
      </c>
      <c r="S92" s="347" t="s">
        <v>484</v>
      </c>
      <c r="T92" s="360"/>
      <c r="U92" s="360"/>
      <c r="V92" s="360"/>
      <c r="W92" s="347" t="s">
        <v>484</v>
      </c>
      <c r="X92" s="347" t="s">
        <v>484</v>
      </c>
      <c r="Y92" s="347" t="s">
        <v>484</v>
      </c>
      <c r="Z92" s="360"/>
      <c r="AA92" s="360"/>
      <c r="AB92" s="360"/>
      <c r="AC92" s="347" t="s">
        <v>484</v>
      </c>
      <c r="AD92" s="360" t="s">
        <v>1193</v>
      </c>
      <c r="AE92" s="360"/>
      <c r="AF92" s="347" t="s">
        <v>484</v>
      </c>
      <c r="AG92" s="360" t="s">
        <v>1194</v>
      </c>
      <c r="AH92" s="347" t="s">
        <v>484</v>
      </c>
      <c r="AI92" s="360"/>
      <c r="AJ92" s="360"/>
      <c r="AK92" s="347" t="s">
        <v>484</v>
      </c>
      <c r="AL92" s="347" t="s">
        <v>484</v>
      </c>
      <c r="AM92" s="347" t="s">
        <v>484</v>
      </c>
      <c r="AN92" s="360"/>
      <c r="AO92" s="360"/>
      <c r="AP92" s="347" t="s">
        <v>484</v>
      </c>
      <c r="AQ92" s="347" t="s">
        <v>484</v>
      </c>
      <c r="AR92" s="347" t="s">
        <v>484</v>
      </c>
      <c r="AS92" s="347" t="s">
        <v>484</v>
      </c>
      <c r="AT92" s="360"/>
      <c r="AU92" s="347" t="s">
        <v>484</v>
      </c>
      <c r="AV92" s="347" t="s">
        <v>484</v>
      </c>
      <c r="AW92" s="360"/>
      <c r="AX92" s="360"/>
      <c r="AY92" s="347" t="s">
        <v>484</v>
      </c>
      <c r="AZ92" s="347" t="s">
        <v>484</v>
      </c>
      <c r="BA92" s="347" t="s">
        <v>484</v>
      </c>
      <c r="BB92" s="162" t="s">
        <v>3477</v>
      </c>
      <c r="BC92" s="170"/>
      <c r="BD92" s="162" t="s">
        <v>484</v>
      </c>
      <c r="BE92" s="28"/>
      <c r="BF92" s="162" t="s">
        <v>484</v>
      </c>
      <c r="BG92" s="170"/>
      <c r="BH92" s="170"/>
      <c r="BI92" s="170"/>
      <c r="BJ92" s="28"/>
      <c r="BK92" s="162" t="s">
        <v>484</v>
      </c>
      <c r="BL92" s="28"/>
      <c r="BM92" s="162" t="s">
        <v>484</v>
      </c>
      <c r="BN92" s="162" t="s">
        <v>484</v>
      </c>
      <c r="BO92" s="162" t="s">
        <v>484</v>
      </c>
      <c r="BP92" s="162" t="s">
        <v>484</v>
      </c>
      <c r="BQ92" s="162" t="s">
        <v>484</v>
      </c>
      <c r="BR92" s="28" t="s">
        <v>1195</v>
      </c>
      <c r="BS92" s="28"/>
      <c r="BT92" s="162" t="s">
        <v>484</v>
      </c>
      <c r="BU92" s="162" t="s">
        <v>484</v>
      </c>
      <c r="BV92" s="162" t="s">
        <v>484</v>
      </c>
      <c r="BW92" s="28"/>
      <c r="BX92" s="162" t="s">
        <v>484</v>
      </c>
      <c r="BY92" s="162" t="s">
        <v>484</v>
      </c>
      <c r="BZ92" s="162" t="s">
        <v>484</v>
      </c>
      <c r="CA92" s="163" t="s">
        <v>484</v>
      </c>
      <c r="CC92" s="227" t="s">
        <v>337</v>
      </c>
      <c r="CD92" s="172" t="s">
        <v>1143</v>
      </c>
      <c r="CP92" s="28"/>
    </row>
    <row r="93" spans="1:94" x14ac:dyDescent="0.25">
      <c r="A93" s="346"/>
      <c r="B93" s="347"/>
      <c r="C93" s="347"/>
      <c r="D93" s="347"/>
      <c r="E93" s="360"/>
      <c r="F93" s="347"/>
      <c r="G93" s="347"/>
      <c r="H93" s="347"/>
      <c r="I93" s="347"/>
      <c r="J93" s="360"/>
      <c r="K93" s="360"/>
      <c r="L93" s="360"/>
      <c r="M93" s="360"/>
      <c r="N93" s="347" t="s">
        <v>484</v>
      </c>
      <c r="O93" s="360" t="s">
        <v>1197</v>
      </c>
      <c r="P93" s="347" t="s">
        <v>484</v>
      </c>
      <c r="Q93" s="347" t="s">
        <v>3344</v>
      </c>
      <c r="R93" s="347" t="s">
        <v>484</v>
      </c>
      <c r="S93" s="347" t="s">
        <v>484</v>
      </c>
      <c r="T93" s="360"/>
      <c r="U93" s="360"/>
      <c r="V93" s="360"/>
      <c r="W93" s="347" t="s">
        <v>484</v>
      </c>
      <c r="X93" s="347" t="s">
        <v>484</v>
      </c>
      <c r="Y93" s="347" t="s">
        <v>484</v>
      </c>
      <c r="Z93" s="360"/>
      <c r="AA93" s="360"/>
      <c r="AB93" s="360"/>
      <c r="AC93" s="347" t="s">
        <v>484</v>
      </c>
      <c r="AD93" s="360" t="s">
        <v>1198</v>
      </c>
      <c r="AE93" s="360"/>
      <c r="AF93" s="347" t="s">
        <v>484</v>
      </c>
      <c r="AG93" s="360" t="s">
        <v>1199</v>
      </c>
      <c r="AH93" s="347" t="s">
        <v>484</v>
      </c>
      <c r="AI93" s="360"/>
      <c r="AJ93" s="360"/>
      <c r="AK93" s="347" t="s">
        <v>484</v>
      </c>
      <c r="AL93" s="347" t="s">
        <v>484</v>
      </c>
      <c r="AM93" s="347" t="s">
        <v>484</v>
      </c>
      <c r="AN93" s="360"/>
      <c r="AO93" s="360"/>
      <c r="AP93" s="347" t="s">
        <v>484</v>
      </c>
      <c r="AQ93" s="347" t="s">
        <v>484</v>
      </c>
      <c r="AR93" s="347" t="s">
        <v>484</v>
      </c>
      <c r="AS93" s="347" t="s">
        <v>484</v>
      </c>
      <c r="AT93" s="360"/>
      <c r="AU93" s="347" t="s">
        <v>484</v>
      </c>
      <c r="AV93" s="347" t="s">
        <v>484</v>
      </c>
      <c r="AW93" s="360"/>
      <c r="AX93" s="360"/>
      <c r="AY93" s="347" t="s">
        <v>484</v>
      </c>
      <c r="AZ93" s="347" t="s">
        <v>484</v>
      </c>
      <c r="BA93" s="347" t="s">
        <v>484</v>
      </c>
      <c r="BB93" s="162" t="s">
        <v>3478</v>
      </c>
      <c r="BC93" s="170"/>
      <c r="BD93" s="162" t="s">
        <v>484</v>
      </c>
      <c r="BE93" s="28"/>
      <c r="BF93" s="162" t="s">
        <v>484</v>
      </c>
      <c r="BG93" s="170"/>
      <c r="BH93" s="170"/>
      <c r="BI93" s="170"/>
      <c r="BJ93" s="28"/>
      <c r="BK93" s="162" t="s">
        <v>484</v>
      </c>
      <c r="BL93" s="28"/>
      <c r="BM93" s="162" t="s">
        <v>484</v>
      </c>
      <c r="BN93" s="162" t="s">
        <v>484</v>
      </c>
      <c r="BO93" s="162" t="s">
        <v>484</v>
      </c>
      <c r="BP93" s="162" t="s">
        <v>484</v>
      </c>
      <c r="BQ93" s="162" t="s">
        <v>484</v>
      </c>
      <c r="BR93" s="28" t="s">
        <v>1200</v>
      </c>
      <c r="BS93" s="28"/>
      <c r="BT93" s="162" t="s">
        <v>484</v>
      </c>
      <c r="BU93" s="162" t="s">
        <v>484</v>
      </c>
      <c r="BV93" s="162" t="s">
        <v>484</v>
      </c>
      <c r="BW93" s="28"/>
      <c r="BX93" s="162" t="s">
        <v>484</v>
      </c>
      <c r="BY93" s="162" t="s">
        <v>484</v>
      </c>
      <c r="BZ93" s="162" t="s">
        <v>484</v>
      </c>
      <c r="CA93" s="163" t="s">
        <v>484</v>
      </c>
      <c r="CC93" s="227" t="s">
        <v>338</v>
      </c>
      <c r="CD93" s="172" t="s">
        <v>1150</v>
      </c>
      <c r="CP93" s="28"/>
    </row>
    <row r="94" spans="1:94" x14ac:dyDescent="0.25">
      <c r="A94" s="346"/>
      <c r="B94" s="347"/>
      <c r="C94" s="347"/>
      <c r="D94" s="347"/>
      <c r="E94" s="360"/>
      <c r="F94" s="347"/>
      <c r="G94" s="347"/>
      <c r="H94" s="347"/>
      <c r="I94" s="347"/>
      <c r="J94" s="360"/>
      <c r="K94" s="360"/>
      <c r="L94" s="360"/>
      <c r="M94" s="360"/>
      <c r="N94" s="347" t="s">
        <v>484</v>
      </c>
      <c r="O94" s="360" t="s">
        <v>1202</v>
      </c>
      <c r="P94" s="347" t="s">
        <v>484</v>
      </c>
      <c r="Q94" s="347" t="s">
        <v>3345</v>
      </c>
      <c r="R94" s="347" t="s">
        <v>484</v>
      </c>
      <c r="S94" s="347" t="s">
        <v>484</v>
      </c>
      <c r="T94" s="360"/>
      <c r="U94" s="360"/>
      <c r="V94" s="360"/>
      <c r="W94" s="347" t="s">
        <v>484</v>
      </c>
      <c r="X94" s="347" t="s">
        <v>484</v>
      </c>
      <c r="Y94" s="347" t="s">
        <v>484</v>
      </c>
      <c r="Z94" s="360"/>
      <c r="AA94" s="360"/>
      <c r="AB94" s="360"/>
      <c r="AC94" s="347" t="s">
        <v>484</v>
      </c>
      <c r="AD94" s="347" t="s">
        <v>3389</v>
      </c>
      <c r="AE94" s="360"/>
      <c r="AF94" s="347" t="s">
        <v>484</v>
      </c>
      <c r="AG94" s="360" t="s">
        <v>1203</v>
      </c>
      <c r="AH94" s="347" t="s">
        <v>484</v>
      </c>
      <c r="AI94" s="360"/>
      <c r="AJ94" s="360"/>
      <c r="AK94" s="347" t="s">
        <v>484</v>
      </c>
      <c r="AL94" s="347" t="s">
        <v>484</v>
      </c>
      <c r="AM94" s="347" t="s">
        <v>484</v>
      </c>
      <c r="AN94" s="360"/>
      <c r="AO94" s="360"/>
      <c r="AP94" s="347" t="s">
        <v>484</v>
      </c>
      <c r="AQ94" s="347" t="s">
        <v>484</v>
      </c>
      <c r="AR94" s="347" t="s">
        <v>484</v>
      </c>
      <c r="AS94" s="347" t="s">
        <v>484</v>
      </c>
      <c r="AT94" s="360"/>
      <c r="AU94" s="347" t="s">
        <v>484</v>
      </c>
      <c r="AV94" s="347" t="s">
        <v>484</v>
      </c>
      <c r="AW94" s="360"/>
      <c r="AX94" s="360"/>
      <c r="AY94" s="347" t="s">
        <v>484</v>
      </c>
      <c r="AZ94" s="347" t="s">
        <v>484</v>
      </c>
      <c r="BA94" s="347" t="s">
        <v>484</v>
      </c>
      <c r="BB94" s="162" t="s">
        <v>3479</v>
      </c>
      <c r="BC94" s="170"/>
      <c r="BD94" s="162" t="s">
        <v>484</v>
      </c>
      <c r="BE94" s="28"/>
      <c r="BF94" s="162" t="s">
        <v>484</v>
      </c>
      <c r="BG94" s="170"/>
      <c r="BH94" s="170"/>
      <c r="BI94" s="170"/>
      <c r="BJ94" s="28"/>
      <c r="BK94" s="162" t="s">
        <v>484</v>
      </c>
      <c r="BL94" s="28"/>
      <c r="BM94" s="162" t="s">
        <v>484</v>
      </c>
      <c r="BN94" s="162" t="s">
        <v>484</v>
      </c>
      <c r="BO94" s="162" t="s">
        <v>484</v>
      </c>
      <c r="BP94" s="162" t="s">
        <v>484</v>
      </c>
      <c r="BQ94" s="162" t="s">
        <v>484</v>
      </c>
      <c r="BR94" s="28" t="s">
        <v>1204</v>
      </c>
      <c r="BS94" s="28"/>
      <c r="BT94" s="162" t="s">
        <v>484</v>
      </c>
      <c r="BU94" s="162" t="s">
        <v>484</v>
      </c>
      <c r="BV94" s="162" t="s">
        <v>484</v>
      </c>
      <c r="BW94" s="28"/>
      <c r="BX94" s="162" t="s">
        <v>484</v>
      </c>
      <c r="BY94" s="162" t="s">
        <v>484</v>
      </c>
      <c r="BZ94" s="162" t="s">
        <v>484</v>
      </c>
      <c r="CA94" s="163" t="s">
        <v>484</v>
      </c>
      <c r="CC94" s="227" t="s">
        <v>339</v>
      </c>
      <c r="CD94" s="172" t="s">
        <v>1156</v>
      </c>
    </row>
    <row r="95" spans="1:94" x14ac:dyDescent="0.25">
      <c r="A95" s="346"/>
      <c r="B95" s="347"/>
      <c r="C95" s="347"/>
      <c r="D95" s="347"/>
      <c r="E95" s="360"/>
      <c r="F95" s="347"/>
      <c r="G95" s="347"/>
      <c r="H95" s="347"/>
      <c r="I95" s="347"/>
      <c r="J95" s="360"/>
      <c r="K95" s="360"/>
      <c r="L95" s="360"/>
      <c r="M95" s="360"/>
      <c r="N95" s="347" t="s">
        <v>484</v>
      </c>
      <c r="O95" s="360" t="s">
        <v>1206</v>
      </c>
      <c r="P95" s="347" t="s">
        <v>484</v>
      </c>
      <c r="Q95" s="347" t="s">
        <v>3346</v>
      </c>
      <c r="R95" s="347" t="s">
        <v>484</v>
      </c>
      <c r="S95" s="347" t="s">
        <v>484</v>
      </c>
      <c r="T95" s="360"/>
      <c r="U95" s="360"/>
      <c r="V95" s="360"/>
      <c r="W95" s="347" t="s">
        <v>484</v>
      </c>
      <c r="X95" s="347" t="s">
        <v>484</v>
      </c>
      <c r="Y95" s="347" t="s">
        <v>484</v>
      </c>
      <c r="Z95" s="360"/>
      <c r="AA95" s="360"/>
      <c r="AB95" s="360"/>
      <c r="AC95" s="347" t="s">
        <v>484</v>
      </c>
      <c r="AD95" s="347" t="s">
        <v>3390</v>
      </c>
      <c r="AE95" s="360"/>
      <c r="AF95" s="347" t="s">
        <v>484</v>
      </c>
      <c r="AG95" s="360" t="s">
        <v>1207</v>
      </c>
      <c r="AH95" s="347" t="s">
        <v>484</v>
      </c>
      <c r="AI95" s="360"/>
      <c r="AJ95" s="360"/>
      <c r="AK95" s="347" t="s">
        <v>484</v>
      </c>
      <c r="AL95" s="347" t="s">
        <v>484</v>
      </c>
      <c r="AM95" s="347" t="s">
        <v>484</v>
      </c>
      <c r="AN95" s="360"/>
      <c r="AO95" s="360"/>
      <c r="AP95" s="347" t="s">
        <v>484</v>
      </c>
      <c r="AQ95" s="347" t="s">
        <v>484</v>
      </c>
      <c r="AR95" s="347" t="s">
        <v>484</v>
      </c>
      <c r="AS95" s="347" t="s">
        <v>484</v>
      </c>
      <c r="AT95" s="360"/>
      <c r="AU95" s="347" t="s">
        <v>484</v>
      </c>
      <c r="AV95" s="347" t="s">
        <v>484</v>
      </c>
      <c r="AW95" s="360"/>
      <c r="AX95" s="360"/>
      <c r="AY95" s="347" t="s">
        <v>484</v>
      </c>
      <c r="AZ95" s="347" t="s">
        <v>484</v>
      </c>
      <c r="BA95" s="347" t="s">
        <v>484</v>
      </c>
      <c r="BB95" s="162" t="s">
        <v>3480</v>
      </c>
      <c r="BC95" s="170"/>
      <c r="BD95" s="162" t="s">
        <v>484</v>
      </c>
      <c r="BE95" s="28"/>
      <c r="BF95" s="162" t="s">
        <v>484</v>
      </c>
      <c r="BG95" s="170"/>
      <c r="BH95" s="170"/>
      <c r="BI95" s="170"/>
      <c r="BJ95" s="28"/>
      <c r="BK95" s="162" t="s">
        <v>484</v>
      </c>
      <c r="BL95" s="28"/>
      <c r="BM95" s="162" t="s">
        <v>484</v>
      </c>
      <c r="BN95" s="162" t="s">
        <v>484</v>
      </c>
      <c r="BO95" s="162" t="s">
        <v>484</v>
      </c>
      <c r="BP95" s="162" t="s">
        <v>484</v>
      </c>
      <c r="BQ95" s="162" t="s">
        <v>484</v>
      </c>
      <c r="BR95" s="28" t="s">
        <v>1208</v>
      </c>
      <c r="BS95" s="28"/>
      <c r="BT95" s="162" t="s">
        <v>484</v>
      </c>
      <c r="BU95" s="162" t="s">
        <v>484</v>
      </c>
      <c r="BV95" s="162" t="s">
        <v>484</v>
      </c>
      <c r="BW95" s="28"/>
      <c r="BX95" s="162" t="s">
        <v>484</v>
      </c>
      <c r="BY95" s="162" t="s">
        <v>484</v>
      </c>
      <c r="BZ95" s="162" t="s">
        <v>484</v>
      </c>
      <c r="CA95" s="163" t="s">
        <v>484</v>
      </c>
      <c r="CC95" s="227" t="s">
        <v>3227</v>
      </c>
      <c r="CD95" s="172" t="s">
        <v>3213</v>
      </c>
    </row>
    <row r="96" spans="1:94" x14ac:dyDescent="0.25">
      <c r="A96" s="346"/>
      <c r="B96" s="347"/>
      <c r="C96" s="347"/>
      <c r="D96" s="347"/>
      <c r="E96" s="360"/>
      <c r="F96" s="347"/>
      <c r="G96" s="347"/>
      <c r="H96" s="347"/>
      <c r="I96" s="347"/>
      <c r="J96" s="360"/>
      <c r="K96" s="360"/>
      <c r="L96" s="360"/>
      <c r="M96" s="360"/>
      <c r="N96" s="347" t="s">
        <v>484</v>
      </c>
      <c r="O96" s="360" t="s">
        <v>1210</v>
      </c>
      <c r="P96" s="347" t="s">
        <v>484</v>
      </c>
      <c r="Q96" s="347" t="s">
        <v>3347</v>
      </c>
      <c r="R96" s="347" t="s">
        <v>484</v>
      </c>
      <c r="S96" s="347" t="s">
        <v>484</v>
      </c>
      <c r="T96" s="360"/>
      <c r="U96" s="360"/>
      <c r="V96" s="360"/>
      <c r="W96" s="347" t="s">
        <v>484</v>
      </c>
      <c r="X96" s="347" t="s">
        <v>484</v>
      </c>
      <c r="Y96" s="347" t="s">
        <v>484</v>
      </c>
      <c r="Z96" s="360"/>
      <c r="AA96" s="360"/>
      <c r="AB96" s="360"/>
      <c r="AC96" s="347" t="s">
        <v>484</v>
      </c>
      <c r="AD96" s="347" t="s">
        <v>3391</v>
      </c>
      <c r="AE96" s="360"/>
      <c r="AF96" s="347" t="s">
        <v>484</v>
      </c>
      <c r="AG96" s="360" t="s">
        <v>1211</v>
      </c>
      <c r="AH96" s="347" t="s">
        <v>484</v>
      </c>
      <c r="AI96" s="360"/>
      <c r="AJ96" s="360"/>
      <c r="AK96" s="347" t="s">
        <v>484</v>
      </c>
      <c r="AL96" s="347" t="s">
        <v>484</v>
      </c>
      <c r="AM96" s="347" t="s">
        <v>484</v>
      </c>
      <c r="AN96" s="360"/>
      <c r="AO96" s="360"/>
      <c r="AP96" s="347" t="s">
        <v>484</v>
      </c>
      <c r="AQ96" s="347" t="s">
        <v>484</v>
      </c>
      <c r="AR96" s="347" t="s">
        <v>484</v>
      </c>
      <c r="AS96" s="347" t="s">
        <v>484</v>
      </c>
      <c r="AT96" s="360"/>
      <c r="AU96" s="347" t="s">
        <v>484</v>
      </c>
      <c r="AV96" s="347" t="s">
        <v>484</v>
      </c>
      <c r="AW96" s="360"/>
      <c r="AX96" s="360"/>
      <c r="AY96" s="347" t="s">
        <v>484</v>
      </c>
      <c r="AZ96" s="347" t="s">
        <v>484</v>
      </c>
      <c r="BA96" s="347" t="s">
        <v>484</v>
      </c>
      <c r="BB96" s="162" t="s">
        <v>3481</v>
      </c>
      <c r="BC96" s="170"/>
      <c r="BD96" s="162" t="s">
        <v>484</v>
      </c>
      <c r="BE96" s="28"/>
      <c r="BF96" s="162" t="s">
        <v>484</v>
      </c>
      <c r="BG96" s="170"/>
      <c r="BH96" s="170"/>
      <c r="BI96" s="170"/>
      <c r="BJ96" s="28"/>
      <c r="BK96" s="162" t="s">
        <v>484</v>
      </c>
      <c r="BL96" s="28"/>
      <c r="BM96" s="162" t="s">
        <v>484</v>
      </c>
      <c r="BN96" s="162" t="s">
        <v>484</v>
      </c>
      <c r="BO96" s="162" t="s">
        <v>484</v>
      </c>
      <c r="BP96" s="162" t="s">
        <v>484</v>
      </c>
      <c r="BQ96" s="162" t="s">
        <v>484</v>
      </c>
      <c r="BR96" s="28" t="s">
        <v>1212</v>
      </c>
      <c r="BS96" s="28"/>
      <c r="BT96" s="162" t="s">
        <v>484</v>
      </c>
      <c r="BU96" s="162" t="s">
        <v>484</v>
      </c>
      <c r="BV96" s="162" t="s">
        <v>484</v>
      </c>
      <c r="BW96" s="28"/>
      <c r="BX96" s="162" t="s">
        <v>484</v>
      </c>
      <c r="BY96" s="162" t="s">
        <v>484</v>
      </c>
      <c r="BZ96" s="162" t="s">
        <v>484</v>
      </c>
      <c r="CA96" s="163" t="s">
        <v>484</v>
      </c>
      <c r="CC96" s="227" t="s">
        <v>340</v>
      </c>
      <c r="CD96" s="172" t="s">
        <v>1161</v>
      </c>
    </row>
    <row r="97" spans="1:82" x14ac:dyDescent="0.25">
      <c r="A97" s="346"/>
      <c r="B97" s="347"/>
      <c r="C97" s="347"/>
      <c r="D97" s="347"/>
      <c r="E97" s="360"/>
      <c r="F97" s="347"/>
      <c r="G97" s="347"/>
      <c r="H97" s="347"/>
      <c r="I97" s="347"/>
      <c r="J97" s="360"/>
      <c r="K97" s="360"/>
      <c r="L97" s="360"/>
      <c r="M97" s="360"/>
      <c r="N97" s="347" t="s">
        <v>484</v>
      </c>
      <c r="O97" s="360" t="s">
        <v>1214</v>
      </c>
      <c r="P97" s="347" t="s">
        <v>484</v>
      </c>
      <c r="Q97" s="347" t="s">
        <v>3348</v>
      </c>
      <c r="R97" s="347" t="s">
        <v>484</v>
      </c>
      <c r="S97" s="347" t="s">
        <v>484</v>
      </c>
      <c r="T97" s="360"/>
      <c r="U97" s="360"/>
      <c r="V97" s="360"/>
      <c r="W97" s="347" t="s">
        <v>484</v>
      </c>
      <c r="X97" s="347" t="s">
        <v>484</v>
      </c>
      <c r="Y97" s="347" t="s">
        <v>484</v>
      </c>
      <c r="Z97" s="360"/>
      <c r="AA97" s="360"/>
      <c r="AB97" s="360"/>
      <c r="AC97" s="347" t="s">
        <v>484</v>
      </c>
      <c r="AD97" s="347" t="s">
        <v>3392</v>
      </c>
      <c r="AE97" s="360"/>
      <c r="AF97" s="347" t="s">
        <v>484</v>
      </c>
      <c r="AG97" s="360" t="s">
        <v>1215</v>
      </c>
      <c r="AH97" s="347" t="s">
        <v>484</v>
      </c>
      <c r="AI97" s="360"/>
      <c r="AJ97" s="360"/>
      <c r="AK97" s="347" t="s">
        <v>484</v>
      </c>
      <c r="AL97" s="347" t="s">
        <v>484</v>
      </c>
      <c r="AM97" s="347" t="s">
        <v>484</v>
      </c>
      <c r="AN97" s="360"/>
      <c r="AO97" s="360"/>
      <c r="AP97" s="347" t="s">
        <v>484</v>
      </c>
      <c r="AQ97" s="347" t="s">
        <v>484</v>
      </c>
      <c r="AR97" s="347" t="s">
        <v>484</v>
      </c>
      <c r="AS97" s="347" t="s">
        <v>484</v>
      </c>
      <c r="AT97" s="360"/>
      <c r="AU97" s="347" t="s">
        <v>484</v>
      </c>
      <c r="AV97" s="347" t="s">
        <v>484</v>
      </c>
      <c r="AW97" s="360"/>
      <c r="AX97" s="360"/>
      <c r="AY97" s="347" t="s">
        <v>484</v>
      </c>
      <c r="AZ97" s="347" t="s">
        <v>484</v>
      </c>
      <c r="BA97" s="347" t="s">
        <v>484</v>
      </c>
      <c r="BB97" s="162" t="s">
        <v>3482</v>
      </c>
      <c r="BC97" s="170"/>
      <c r="BD97" s="162" t="s">
        <v>484</v>
      </c>
      <c r="BE97" s="28"/>
      <c r="BF97" s="162" t="s">
        <v>484</v>
      </c>
      <c r="BG97" s="170"/>
      <c r="BH97" s="170"/>
      <c r="BI97" s="170"/>
      <c r="BJ97" s="28"/>
      <c r="BK97" s="162" t="s">
        <v>484</v>
      </c>
      <c r="BL97" s="28"/>
      <c r="BM97" s="162" t="s">
        <v>484</v>
      </c>
      <c r="BN97" s="162" t="s">
        <v>484</v>
      </c>
      <c r="BO97" s="162" t="s">
        <v>484</v>
      </c>
      <c r="BP97" s="162" t="s">
        <v>484</v>
      </c>
      <c r="BQ97" s="162" t="s">
        <v>484</v>
      </c>
      <c r="BR97" s="28" t="s">
        <v>1216</v>
      </c>
      <c r="BS97" s="28"/>
      <c r="BT97" s="162" t="s">
        <v>484</v>
      </c>
      <c r="BU97" s="162" t="s">
        <v>484</v>
      </c>
      <c r="BV97" s="162" t="s">
        <v>484</v>
      </c>
      <c r="BW97" s="28"/>
      <c r="BX97" s="162" t="s">
        <v>484</v>
      </c>
      <c r="BY97" s="162" t="s">
        <v>484</v>
      </c>
      <c r="BZ97" s="162" t="s">
        <v>484</v>
      </c>
      <c r="CA97" s="163" t="s">
        <v>484</v>
      </c>
      <c r="CC97" s="227" t="s">
        <v>341</v>
      </c>
      <c r="CD97" s="172" t="s">
        <v>1166</v>
      </c>
    </row>
    <row r="98" spans="1:82" x14ac:dyDescent="0.25">
      <c r="A98" s="346"/>
      <c r="B98" s="347"/>
      <c r="C98" s="347"/>
      <c r="D98" s="347"/>
      <c r="E98" s="360"/>
      <c r="F98" s="347"/>
      <c r="G98" s="347"/>
      <c r="H98" s="347"/>
      <c r="I98" s="347"/>
      <c r="J98" s="360"/>
      <c r="K98" s="360"/>
      <c r="L98" s="360"/>
      <c r="M98" s="360"/>
      <c r="N98" s="347" t="s">
        <v>484</v>
      </c>
      <c r="O98" s="360" t="s">
        <v>1218</v>
      </c>
      <c r="P98" s="347" t="s">
        <v>484</v>
      </c>
      <c r="Q98" s="347" t="s">
        <v>3349</v>
      </c>
      <c r="R98" s="347" t="s">
        <v>484</v>
      </c>
      <c r="S98" s="347" t="s">
        <v>484</v>
      </c>
      <c r="T98" s="360"/>
      <c r="U98" s="360"/>
      <c r="V98" s="360"/>
      <c r="W98" s="347" t="s">
        <v>484</v>
      </c>
      <c r="X98" s="347" t="s">
        <v>484</v>
      </c>
      <c r="Y98" s="347" t="s">
        <v>484</v>
      </c>
      <c r="Z98" s="360"/>
      <c r="AA98" s="360"/>
      <c r="AB98" s="360"/>
      <c r="AC98" s="347" t="s">
        <v>484</v>
      </c>
      <c r="AD98" s="347" t="s">
        <v>3393</v>
      </c>
      <c r="AE98" s="360"/>
      <c r="AF98" s="347" t="s">
        <v>484</v>
      </c>
      <c r="AG98" s="360" t="s">
        <v>1219</v>
      </c>
      <c r="AH98" s="347" t="s">
        <v>484</v>
      </c>
      <c r="AI98" s="360"/>
      <c r="AJ98" s="360"/>
      <c r="AK98" s="347" t="s">
        <v>484</v>
      </c>
      <c r="AL98" s="347" t="s">
        <v>484</v>
      </c>
      <c r="AM98" s="347" t="s">
        <v>484</v>
      </c>
      <c r="AN98" s="360"/>
      <c r="AO98" s="360"/>
      <c r="AP98" s="347" t="s">
        <v>484</v>
      </c>
      <c r="AQ98" s="347" t="s">
        <v>484</v>
      </c>
      <c r="AR98" s="347" t="s">
        <v>484</v>
      </c>
      <c r="AS98" s="347" t="s">
        <v>484</v>
      </c>
      <c r="AT98" s="360"/>
      <c r="AU98" s="347" t="s">
        <v>484</v>
      </c>
      <c r="AV98" s="347" t="s">
        <v>484</v>
      </c>
      <c r="AW98" s="360"/>
      <c r="AX98" s="360"/>
      <c r="AY98" s="347" t="s">
        <v>484</v>
      </c>
      <c r="AZ98" s="347" t="s">
        <v>484</v>
      </c>
      <c r="BA98" s="347" t="s">
        <v>484</v>
      </c>
      <c r="BB98" s="162" t="s">
        <v>3483</v>
      </c>
      <c r="BC98" s="170"/>
      <c r="BD98" s="162" t="s">
        <v>484</v>
      </c>
      <c r="BE98" s="28"/>
      <c r="BF98" s="162" t="s">
        <v>484</v>
      </c>
      <c r="BG98" s="170"/>
      <c r="BH98" s="170"/>
      <c r="BI98" s="170"/>
      <c r="BJ98" s="28"/>
      <c r="BK98" s="162" t="s">
        <v>484</v>
      </c>
      <c r="BL98" s="28"/>
      <c r="BM98" s="162" t="s">
        <v>484</v>
      </c>
      <c r="BN98" s="162" t="s">
        <v>484</v>
      </c>
      <c r="BO98" s="162" t="s">
        <v>484</v>
      </c>
      <c r="BP98" s="162" t="s">
        <v>484</v>
      </c>
      <c r="BQ98" s="162" t="s">
        <v>484</v>
      </c>
      <c r="BR98" s="28" t="s">
        <v>1220</v>
      </c>
      <c r="BS98" s="28"/>
      <c r="BT98" s="162" t="s">
        <v>484</v>
      </c>
      <c r="BU98" s="162" t="s">
        <v>484</v>
      </c>
      <c r="BV98" s="162" t="s">
        <v>484</v>
      </c>
      <c r="BW98" s="28"/>
      <c r="BX98" s="162" t="s">
        <v>484</v>
      </c>
      <c r="BY98" s="162" t="s">
        <v>484</v>
      </c>
      <c r="BZ98" s="162" t="s">
        <v>484</v>
      </c>
      <c r="CA98" s="163" t="s">
        <v>484</v>
      </c>
      <c r="CC98" s="227" t="s">
        <v>3228</v>
      </c>
      <c r="CD98" s="172" t="s">
        <v>3207</v>
      </c>
    </row>
    <row r="99" spans="1:82" x14ac:dyDescent="0.25">
      <c r="A99" s="346"/>
      <c r="B99" s="347"/>
      <c r="C99" s="347"/>
      <c r="D99" s="347"/>
      <c r="E99" s="360"/>
      <c r="F99" s="347"/>
      <c r="G99" s="347"/>
      <c r="H99" s="347"/>
      <c r="I99" s="347"/>
      <c r="J99" s="360"/>
      <c r="K99" s="360"/>
      <c r="L99" s="360"/>
      <c r="M99" s="360"/>
      <c r="N99" s="347" t="s">
        <v>484</v>
      </c>
      <c r="O99" s="360" t="s">
        <v>1222</v>
      </c>
      <c r="P99" s="347" t="s">
        <v>484</v>
      </c>
      <c r="Q99" s="347" t="s">
        <v>3350</v>
      </c>
      <c r="R99" s="347" t="s">
        <v>484</v>
      </c>
      <c r="S99" s="347" t="s">
        <v>484</v>
      </c>
      <c r="T99" s="360"/>
      <c r="U99" s="360"/>
      <c r="V99" s="360"/>
      <c r="W99" s="347" t="s">
        <v>484</v>
      </c>
      <c r="X99" s="347" t="s">
        <v>484</v>
      </c>
      <c r="Y99" s="347" t="s">
        <v>484</v>
      </c>
      <c r="Z99" s="360"/>
      <c r="AA99" s="360"/>
      <c r="AB99" s="360"/>
      <c r="AC99" s="347" t="s">
        <v>484</v>
      </c>
      <c r="AD99" s="347" t="s">
        <v>3394</v>
      </c>
      <c r="AE99" s="360"/>
      <c r="AF99" s="347" t="s">
        <v>484</v>
      </c>
      <c r="AG99" s="360" t="s">
        <v>1223</v>
      </c>
      <c r="AH99" s="347" t="s">
        <v>484</v>
      </c>
      <c r="AI99" s="360"/>
      <c r="AJ99" s="360"/>
      <c r="AK99" s="347" t="s">
        <v>484</v>
      </c>
      <c r="AL99" s="347" t="s">
        <v>484</v>
      </c>
      <c r="AM99" s="347" t="s">
        <v>484</v>
      </c>
      <c r="AN99" s="360"/>
      <c r="AO99" s="360"/>
      <c r="AP99" s="347" t="s">
        <v>484</v>
      </c>
      <c r="AQ99" s="347" t="s">
        <v>484</v>
      </c>
      <c r="AR99" s="347" t="s">
        <v>484</v>
      </c>
      <c r="AS99" s="347" t="s">
        <v>484</v>
      </c>
      <c r="AT99" s="360"/>
      <c r="AU99" s="347" t="s">
        <v>484</v>
      </c>
      <c r="AV99" s="347" t="s">
        <v>484</v>
      </c>
      <c r="AW99" s="360"/>
      <c r="AX99" s="360"/>
      <c r="AY99" s="347" t="s">
        <v>484</v>
      </c>
      <c r="AZ99" s="347" t="s">
        <v>484</v>
      </c>
      <c r="BA99" s="347" t="s">
        <v>484</v>
      </c>
      <c r="BB99" s="162" t="s">
        <v>484</v>
      </c>
      <c r="BC99" s="170"/>
      <c r="BD99" s="162" t="s">
        <v>484</v>
      </c>
      <c r="BE99" s="28"/>
      <c r="BF99" s="162" t="s">
        <v>484</v>
      </c>
      <c r="BG99" s="170"/>
      <c r="BH99" s="170"/>
      <c r="BI99" s="170"/>
      <c r="BJ99" s="28"/>
      <c r="BK99" s="162" t="s">
        <v>484</v>
      </c>
      <c r="BL99" s="28"/>
      <c r="BM99" s="162" t="s">
        <v>484</v>
      </c>
      <c r="BN99" s="162" t="s">
        <v>484</v>
      </c>
      <c r="BO99" s="162" t="s">
        <v>484</v>
      </c>
      <c r="BP99" s="162" t="s">
        <v>484</v>
      </c>
      <c r="BQ99" s="162" t="s">
        <v>484</v>
      </c>
      <c r="BR99" s="28" t="s">
        <v>1224</v>
      </c>
      <c r="BS99" s="28"/>
      <c r="BT99" s="162" t="s">
        <v>484</v>
      </c>
      <c r="BU99" s="162" t="s">
        <v>484</v>
      </c>
      <c r="BV99" s="162" t="s">
        <v>484</v>
      </c>
      <c r="BW99" s="28"/>
      <c r="BX99" s="162" t="s">
        <v>484</v>
      </c>
      <c r="BY99" s="162" t="s">
        <v>484</v>
      </c>
      <c r="BZ99" s="162" t="s">
        <v>484</v>
      </c>
      <c r="CA99" s="163" t="s">
        <v>484</v>
      </c>
      <c r="CC99" s="227" t="s">
        <v>342</v>
      </c>
      <c r="CD99" s="172" t="s">
        <v>1171</v>
      </c>
    </row>
    <row r="100" spans="1:82" x14ac:dyDescent="0.25">
      <c r="A100" s="346"/>
      <c r="B100" s="347"/>
      <c r="C100" s="347"/>
      <c r="D100" s="347"/>
      <c r="E100" s="360"/>
      <c r="F100" s="347"/>
      <c r="G100" s="347"/>
      <c r="H100" s="347"/>
      <c r="I100" s="347"/>
      <c r="J100" s="360"/>
      <c r="K100" s="360"/>
      <c r="L100" s="360"/>
      <c r="M100" s="360"/>
      <c r="N100" s="347" t="s">
        <v>484</v>
      </c>
      <c r="O100" s="360" t="s">
        <v>1226</v>
      </c>
      <c r="P100" s="347" t="s">
        <v>484</v>
      </c>
      <c r="Q100" s="347" t="s">
        <v>3351</v>
      </c>
      <c r="R100" s="347" t="s">
        <v>484</v>
      </c>
      <c r="S100" s="347" t="s">
        <v>484</v>
      </c>
      <c r="T100" s="360"/>
      <c r="U100" s="360"/>
      <c r="V100" s="360"/>
      <c r="W100" s="347" t="s">
        <v>484</v>
      </c>
      <c r="X100" s="347" t="s">
        <v>484</v>
      </c>
      <c r="Y100" s="347" t="s">
        <v>484</v>
      </c>
      <c r="Z100" s="360"/>
      <c r="AA100" s="360"/>
      <c r="AB100" s="360"/>
      <c r="AC100" s="347" t="s">
        <v>484</v>
      </c>
      <c r="AD100" s="347" t="s">
        <v>3395</v>
      </c>
      <c r="AE100" s="360"/>
      <c r="AF100" s="347" t="s">
        <v>484</v>
      </c>
      <c r="AG100" s="360" t="s">
        <v>1227</v>
      </c>
      <c r="AH100" s="347" t="s">
        <v>484</v>
      </c>
      <c r="AI100" s="360"/>
      <c r="AJ100" s="360"/>
      <c r="AK100" s="347" t="s">
        <v>484</v>
      </c>
      <c r="AL100" s="347" t="s">
        <v>484</v>
      </c>
      <c r="AM100" s="347" t="s">
        <v>484</v>
      </c>
      <c r="AN100" s="360"/>
      <c r="AO100" s="360"/>
      <c r="AP100" s="347" t="s">
        <v>484</v>
      </c>
      <c r="AQ100" s="347" t="s">
        <v>484</v>
      </c>
      <c r="AR100" s="347" t="s">
        <v>484</v>
      </c>
      <c r="AS100" s="347" t="s">
        <v>484</v>
      </c>
      <c r="AT100" s="360"/>
      <c r="AU100" s="347" t="s">
        <v>484</v>
      </c>
      <c r="AV100" s="347" t="s">
        <v>484</v>
      </c>
      <c r="AW100" s="360"/>
      <c r="AX100" s="360"/>
      <c r="AY100" s="347" t="s">
        <v>484</v>
      </c>
      <c r="AZ100" s="347" t="s">
        <v>484</v>
      </c>
      <c r="BA100" s="347" t="s">
        <v>484</v>
      </c>
      <c r="BB100" s="162" t="s">
        <v>484</v>
      </c>
      <c r="BC100" s="170"/>
      <c r="BD100" s="162" t="s">
        <v>484</v>
      </c>
      <c r="BE100" s="28"/>
      <c r="BF100" s="162" t="s">
        <v>484</v>
      </c>
      <c r="BG100" s="170"/>
      <c r="BH100" s="170"/>
      <c r="BI100" s="170"/>
      <c r="BJ100" s="28"/>
      <c r="BK100" s="162" t="s">
        <v>484</v>
      </c>
      <c r="BL100" s="28"/>
      <c r="BM100" s="162" t="s">
        <v>484</v>
      </c>
      <c r="BN100" s="162" t="s">
        <v>484</v>
      </c>
      <c r="BO100" s="162" t="s">
        <v>484</v>
      </c>
      <c r="BP100" s="162" t="s">
        <v>484</v>
      </c>
      <c r="BQ100" s="162" t="s">
        <v>484</v>
      </c>
      <c r="BR100" s="28" t="s">
        <v>1228</v>
      </c>
      <c r="BS100" s="28"/>
      <c r="BT100" s="162" t="s">
        <v>484</v>
      </c>
      <c r="BU100" s="162" t="s">
        <v>484</v>
      </c>
      <c r="BV100" s="162" t="s">
        <v>484</v>
      </c>
      <c r="BW100" s="28"/>
      <c r="BX100" s="162" t="s">
        <v>484</v>
      </c>
      <c r="BY100" s="162" t="s">
        <v>484</v>
      </c>
      <c r="BZ100" s="162" t="s">
        <v>484</v>
      </c>
      <c r="CA100" s="163" t="s">
        <v>484</v>
      </c>
      <c r="CC100" s="227" t="s">
        <v>343</v>
      </c>
      <c r="CD100" s="172" t="s">
        <v>1176</v>
      </c>
    </row>
    <row r="101" spans="1:82" x14ac:dyDescent="0.25">
      <c r="A101" s="346"/>
      <c r="B101" s="347"/>
      <c r="C101" s="347"/>
      <c r="D101" s="347"/>
      <c r="E101" s="360"/>
      <c r="F101" s="347"/>
      <c r="G101" s="347"/>
      <c r="H101" s="347"/>
      <c r="I101" s="347"/>
      <c r="J101" s="360"/>
      <c r="K101" s="360"/>
      <c r="L101" s="360"/>
      <c r="M101" s="360"/>
      <c r="N101" s="347" t="s">
        <v>484</v>
      </c>
      <c r="O101" s="360" t="s">
        <v>1230</v>
      </c>
      <c r="P101" s="347" t="s">
        <v>484</v>
      </c>
      <c r="Q101" s="347" t="s">
        <v>3352</v>
      </c>
      <c r="R101" s="347" t="s">
        <v>484</v>
      </c>
      <c r="S101" s="347" t="s">
        <v>484</v>
      </c>
      <c r="T101" s="360"/>
      <c r="U101" s="360"/>
      <c r="V101" s="360"/>
      <c r="W101" s="347" t="s">
        <v>484</v>
      </c>
      <c r="X101" s="347" t="s">
        <v>484</v>
      </c>
      <c r="Y101" s="347" t="s">
        <v>484</v>
      </c>
      <c r="Z101" s="360"/>
      <c r="AA101" s="360"/>
      <c r="AB101" s="360"/>
      <c r="AC101" s="347" t="s">
        <v>484</v>
      </c>
      <c r="AD101" s="347" t="s">
        <v>3396</v>
      </c>
      <c r="AE101" s="360"/>
      <c r="AF101" s="347" t="s">
        <v>484</v>
      </c>
      <c r="AG101" s="360" t="s">
        <v>1231</v>
      </c>
      <c r="AH101" s="347" t="s">
        <v>484</v>
      </c>
      <c r="AI101" s="360"/>
      <c r="AJ101" s="360"/>
      <c r="AK101" s="347" t="s">
        <v>484</v>
      </c>
      <c r="AL101" s="347" t="s">
        <v>484</v>
      </c>
      <c r="AM101" s="347" t="s">
        <v>484</v>
      </c>
      <c r="AN101" s="360"/>
      <c r="AO101" s="360"/>
      <c r="AP101" s="347" t="s">
        <v>484</v>
      </c>
      <c r="AQ101" s="347" t="s">
        <v>484</v>
      </c>
      <c r="AR101" s="347" t="s">
        <v>484</v>
      </c>
      <c r="AS101" s="347" t="s">
        <v>484</v>
      </c>
      <c r="AT101" s="360"/>
      <c r="AU101" s="347" t="s">
        <v>484</v>
      </c>
      <c r="AV101" s="347" t="s">
        <v>484</v>
      </c>
      <c r="AW101" s="360"/>
      <c r="AX101" s="360"/>
      <c r="AY101" s="347" t="s">
        <v>484</v>
      </c>
      <c r="AZ101" s="347" t="s">
        <v>484</v>
      </c>
      <c r="BA101" s="347" t="s">
        <v>484</v>
      </c>
      <c r="BB101" s="162" t="s">
        <v>484</v>
      </c>
      <c r="BC101" s="170"/>
      <c r="BD101" s="162" t="s">
        <v>484</v>
      </c>
      <c r="BE101" s="28"/>
      <c r="BF101" s="162" t="s">
        <v>484</v>
      </c>
      <c r="BG101" s="170"/>
      <c r="BH101" s="170"/>
      <c r="BI101" s="170"/>
      <c r="BJ101" s="28"/>
      <c r="BK101" s="162" t="s">
        <v>484</v>
      </c>
      <c r="BL101" s="28"/>
      <c r="BM101" s="162" t="s">
        <v>484</v>
      </c>
      <c r="BN101" s="162" t="s">
        <v>484</v>
      </c>
      <c r="BO101" s="162" t="s">
        <v>484</v>
      </c>
      <c r="BP101" s="162" t="s">
        <v>484</v>
      </c>
      <c r="BQ101" s="162" t="s">
        <v>484</v>
      </c>
      <c r="BR101" s="28" t="s">
        <v>1232</v>
      </c>
      <c r="BS101" s="28"/>
      <c r="BT101" s="162" t="s">
        <v>484</v>
      </c>
      <c r="BU101" s="162" t="s">
        <v>484</v>
      </c>
      <c r="BV101" s="162" t="s">
        <v>484</v>
      </c>
      <c r="BW101" s="28"/>
      <c r="BX101" s="162" t="s">
        <v>484</v>
      </c>
      <c r="BY101" s="162" t="s">
        <v>484</v>
      </c>
      <c r="BZ101" s="162" t="s">
        <v>484</v>
      </c>
      <c r="CA101" s="163" t="s">
        <v>484</v>
      </c>
      <c r="CC101" s="227" t="s">
        <v>344</v>
      </c>
      <c r="CD101" s="172" t="s">
        <v>1181</v>
      </c>
    </row>
    <row r="102" spans="1:82" x14ac:dyDescent="0.25">
      <c r="A102" s="346"/>
      <c r="B102" s="347"/>
      <c r="C102" s="347"/>
      <c r="D102" s="347"/>
      <c r="E102" s="360"/>
      <c r="F102" s="347"/>
      <c r="G102" s="347"/>
      <c r="H102" s="347"/>
      <c r="I102" s="347"/>
      <c r="J102" s="360"/>
      <c r="K102" s="360"/>
      <c r="L102" s="360"/>
      <c r="M102" s="360"/>
      <c r="N102" s="347" t="s">
        <v>484</v>
      </c>
      <c r="O102" s="360" t="s">
        <v>1234</v>
      </c>
      <c r="P102" s="347" t="s">
        <v>484</v>
      </c>
      <c r="Q102" s="347" t="s">
        <v>3353</v>
      </c>
      <c r="R102" s="347" t="s">
        <v>484</v>
      </c>
      <c r="S102" s="347" t="s">
        <v>484</v>
      </c>
      <c r="T102" s="360"/>
      <c r="U102" s="360"/>
      <c r="V102" s="360"/>
      <c r="W102" s="347" t="s">
        <v>484</v>
      </c>
      <c r="X102" s="347" t="s">
        <v>484</v>
      </c>
      <c r="Y102" s="347" t="s">
        <v>484</v>
      </c>
      <c r="Z102" s="360"/>
      <c r="AA102" s="360"/>
      <c r="AB102" s="360"/>
      <c r="AC102" s="347" t="s">
        <v>484</v>
      </c>
      <c r="AD102" s="347" t="s">
        <v>3397</v>
      </c>
      <c r="AE102" s="360"/>
      <c r="AF102" s="347" t="s">
        <v>484</v>
      </c>
      <c r="AG102" s="360" t="s">
        <v>1235</v>
      </c>
      <c r="AH102" s="347" t="s">
        <v>484</v>
      </c>
      <c r="AI102" s="360"/>
      <c r="AJ102" s="360"/>
      <c r="AK102" s="347" t="s">
        <v>484</v>
      </c>
      <c r="AL102" s="347" t="s">
        <v>484</v>
      </c>
      <c r="AM102" s="347" t="s">
        <v>484</v>
      </c>
      <c r="AN102" s="360"/>
      <c r="AO102" s="360"/>
      <c r="AP102" s="347" t="s">
        <v>484</v>
      </c>
      <c r="AQ102" s="347" t="s">
        <v>484</v>
      </c>
      <c r="AR102" s="347" t="s">
        <v>484</v>
      </c>
      <c r="AS102" s="347" t="s">
        <v>484</v>
      </c>
      <c r="AT102" s="360"/>
      <c r="AU102" s="347" t="s">
        <v>484</v>
      </c>
      <c r="AV102" s="347" t="s">
        <v>484</v>
      </c>
      <c r="AW102" s="360"/>
      <c r="AX102" s="360"/>
      <c r="AY102" s="347" t="s">
        <v>484</v>
      </c>
      <c r="AZ102" s="347" t="s">
        <v>484</v>
      </c>
      <c r="BA102" s="347" t="s">
        <v>484</v>
      </c>
      <c r="BB102" s="162" t="s">
        <v>484</v>
      </c>
      <c r="BC102" s="170"/>
      <c r="BD102" s="162" t="s">
        <v>484</v>
      </c>
      <c r="BE102" s="28"/>
      <c r="BF102" s="162" t="s">
        <v>484</v>
      </c>
      <c r="BG102" s="170"/>
      <c r="BH102" s="170"/>
      <c r="BI102" s="170"/>
      <c r="BJ102" s="28"/>
      <c r="BK102" s="162" t="s">
        <v>484</v>
      </c>
      <c r="BL102" s="28"/>
      <c r="BM102" s="162" t="s">
        <v>484</v>
      </c>
      <c r="BN102" s="162" t="s">
        <v>484</v>
      </c>
      <c r="BO102" s="162" t="s">
        <v>484</v>
      </c>
      <c r="BP102" s="162" t="s">
        <v>484</v>
      </c>
      <c r="BQ102" s="162" t="s">
        <v>484</v>
      </c>
      <c r="BR102" s="28" t="s">
        <v>1236</v>
      </c>
      <c r="BS102" s="28"/>
      <c r="BT102" s="162" t="s">
        <v>484</v>
      </c>
      <c r="BU102" s="162" t="s">
        <v>484</v>
      </c>
      <c r="BV102" s="162" t="s">
        <v>484</v>
      </c>
      <c r="BW102" s="28"/>
      <c r="BX102" s="162" t="s">
        <v>484</v>
      </c>
      <c r="BY102" s="162" t="s">
        <v>484</v>
      </c>
      <c r="BZ102" s="162" t="s">
        <v>484</v>
      </c>
      <c r="CA102" s="163" t="s">
        <v>484</v>
      </c>
      <c r="CC102" s="227" t="s">
        <v>3229</v>
      </c>
      <c r="CD102" s="172" t="s">
        <v>2106</v>
      </c>
    </row>
    <row r="103" spans="1:82" x14ac:dyDescent="0.25">
      <c r="A103" s="346"/>
      <c r="B103" s="347"/>
      <c r="C103" s="347"/>
      <c r="D103" s="347"/>
      <c r="E103" s="360"/>
      <c r="F103" s="347"/>
      <c r="G103" s="347"/>
      <c r="H103" s="347"/>
      <c r="I103" s="347"/>
      <c r="J103" s="360"/>
      <c r="K103" s="360"/>
      <c r="L103" s="360"/>
      <c r="M103" s="360"/>
      <c r="N103" s="347" t="s">
        <v>484</v>
      </c>
      <c r="O103" s="360" t="s">
        <v>1238</v>
      </c>
      <c r="P103" s="347" t="s">
        <v>484</v>
      </c>
      <c r="Q103" s="347" t="s">
        <v>3354</v>
      </c>
      <c r="R103" s="347" t="s">
        <v>484</v>
      </c>
      <c r="S103" s="347" t="s">
        <v>484</v>
      </c>
      <c r="T103" s="360"/>
      <c r="U103" s="360"/>
      <c r="V103" s="360"/>
      <c r="W103" s="347" t="s">
        <v>484</v>
      </c>
      <c r="X103" s="347" t="s">
        <v>484</v>
      </c>
      <c r="Y103" s="347" t="s">
        <v>484</v>
      </c>
      <c r="Z103" s="360"/>
      <c r="AA103" s="360"/>
      <c r="AB103" s="360"/>
      <c r="AC103" s="347" t="s">
        <v>484</v>
      </c>
      <c r="AD103" s="347" t="s">
        <v>484</v>
      </c>
      <c r="AE103" s="360"/>
      <c r="AF103" s="347" t="s">
        <v>484</v>
      </c>
      <c r="AG103" s="360" t="s">
        <v>1239</v>
      </c>
      <c r="AH103" s="347" t="s">
        <v>484</v>
      </c>
      <c r="AI103" s="360"/>
      <c r="AJ103" s="360"/>
      <c r="AK103" s="347" t="s">
        <v>484</v>
      </c>
      <c r="AL103" s="347" t="s">
        <v>484</v>
      </c>
      <c r="AM103" s="347" t="s">
        <v>484</v>
      </c>
      <c r="AN103" s="360"/>
      <c r="AO103" s="360"/>
      <c r="AP103" s="347" t="s">
        <v>484</v>
      </c>
      <c r="AQ103" s="347" t="s">
        <v>484</v>
      </c>
      <c r="AR103" s="347" t="s">
        <v>484</v>
      </c>
      <c r="AS103" s="347" t="s">
        <v>484</v>
      </c>
      <c r="AT103" s="360"/>
      <c r="AU103" s="347" t="s">
        <v>484</v>
      </c>
      <c r="AV103" s="347" t="s">
        <v>484</v>
      </c>
      <c r="AW103" s="360"/>
      <c r="AX103" s="360"/>
      <c r="AY103" s="347" t="s">
        <v>484</v>
      </c>
      <c r="AZ103" s="347" t="s">
        <v>484</v>
      </c>
      <c r="BA103" s="347" t="s">
        <v>484</v>
      </c>
      <c r="BB103" s="162" t="s">
        <v>484</v>
      </c>
      <c r="BC103" s="170"/>
      <c r="BD103" s="162" t="s">
        <v>484</v>
      </c>
      <c r="BE103" s="28"/>
      <c r="BF103" s="162" t="s">
        <v>484</v>
      </c>
      <c r="BG103" s="170"/>
      <c r="BH103" s="170"/>
      <c r="BI103" s="170"/>
      <c r="BJ103" s="28"/>
      <c r="BK103" s="162" t="s">
        <v>484</v>
      </c>
      <c r="BL103" s="28"/>
      <c r="BM103" s="162" t="s">
        <v>484</v>
      </c>
      <c r="BN103" s="162" t="s">
        <v>484</v>
      </c>
      <c r="BO103" s="162" t="s">
        <v>484</v>
      </c>
      <c r="BP103" s="162" t="s">
        <v>484</v>
      </c>
      <c r="BQ103" s="162" t="s">
        <v>484</v>
      </c>
      <c r="BR103" s="28" t="s">
        <v>1240</v>
      </c>
      <c r="BS103" s="28"/>
      <c r="BT103" s="162" t="s">
        <v>484</v>
      </c>
      <c r="BU103" s="162" t="s">
        <v>484</v>
      </c>
      <c r="BV103" s="162" t="s">
        <v>484</v>
      </c>
      <c r="BW103" s="28"/>
      <c r="BX103" s="162" t="s">
        <v>484</v>
      </c>
      <c r="BY103" s="162" t="s">
        <v>484</v>
      </c>
      <c r="BZ103" s="162" t="s">
        <v>484</v>
      </c>
      <c r="CA103" s="163" t="s">
        <v>484</v>
      </c>
      <c r="CC103" s="227" t="s">
        <v>345</v>
      </c>
      <c r="CD103" s="172" t="s">
        <v>1186</v>
      </c>
    </row>
    <row r="104" spans="1:82" x14ac:dyDescent="0.25">
      <c r="A104" s="346"/>
      <c r="B104" s="347"/>
      <c r="C104" s="347"/>
      <c r="D104" s="347"/>
      <c r="E104" s="360"/>
      <c r="F104" s="347"/>
      <c r="G104" s="347"/>
      <c r="H104" s="347"/>
      <c r="I104" s="347"/>
      <c r="J104" s="360"/>
      <c r="K104" s="360"/>
      <c r="L104" s="360"/>
      <c r="M104" s="360"/>
      <c r="N104" s="347" t="s">
        <v>484</v>
      </c>
      <c r="O104" s="360" t="s">
        <v>1242</v>
      </c>
      <c r="P104" s="347" t="s">
        <v>484</v>
      </c>
      <c r="Q104" s="347" t="s">
        <v>3355</v>
      </c>
      <c r="R104" s="347" t="s">
        <v>484</v>
      </c>
      <c r="S104" s="347" t="s">
        <v>484</v>
      </c>
      <c r="T104" s="360"/>
      <c r="U104" s="360"/>
      <c r="V104" s="360"/>
      <c r="W104" s="347" t="s">
        <v>484</v>
      </c>
      <c r="X104" s="347" t="s">
        <v>484</v>
      </c>
      <c r="Y104" s="347" t="s">
        <v>484</v>
      </c>
      <c r="Z104" s="360"/>
      <c r="AA104" s="360"/>
      <c r="AB104" s="360"/>
      <c r="AC104" s="347" t="s">
        <v>484</v>
      </c>
      <c r="AD104" s="347" t="s">
        <v>484</v>
      </c>
      <c r="AE104" s="360"/>
      <c r="AF104" s="347" t="s">
        <v>484</v>
      </c>
      <c r="AG104" s="347" t="s">
        <v>3398</v>
      </c>
      <c r="AH104" s="347" t="s">
        <v>484</v>
      </c>
      <c r="AI104" s="360"/>
      <c r="AJ104" s="360"/>
      <c r="AK104" s="347" t="s">
        <v>484</v>
      </c>
      <c r="AL104" s="347" t="s">
        <v>484</v>
      </c>
      <c r="AM104" s="347" t="s">
        <v>484</v>
      </c>
      <c r="AN104" s="360"/>
      <c r="AO104" s="360"/>
      <c r="AP104" s="347" t="s">
        <v>484</v>
      </c>
      <c r="AQ104" s="347" t="s">
        <v>484</v>
      </c>
      <c r="AR104" s="347" t="s">
        <v>484</v>
      </c>
      <c r="AS104" s="347" t="s">
        <v>484</v>
      </c>
      <c r="AT104" s="360"/>
      <c r="AU104" s="347" t="s">
        <v>484</v>
      </c>
      <c r="AV104" s="347" t="s">
        <v>484</v>
      </c>
      <c r="AW104" s="360"/>
      <c r="AX104" s="360"/>
      <c r="AY104" s="347" t="s">
        <v>484</v>
      </c>
      <c r="AZ104" s="347" t="s">
        <v>484</v>
      </c>
      <c r="BA104" s="347" t="s">
        <v>484</v>
      </c>
      <c r="BB104" s="162" t="s">
        <v>484</v>
      </c>
      <c r="BC104" s="170"/>
      <c r="BD104" s="162" t="s">
        <v>484</v>
      </c>
      <c r="BE104" s="28"/>
      <c r="BF104" s="162" t="s">
        <v>484</v>
      </c>
      <c r="BG104" s="170"/>
      <c r="BH104" s="170"/>
      <c r="BI104" s="170"/>
      <c r="BJ104" s="28"/>
      <c r="BK104" s="162" t="s">
        <v>484</v>
      </c>
      <c r="BL104" s="28"/>
      <c r="BM104" s="162" t="s">
        <v>484</v>
      </c>
      <c r="BN104" s="162" t="s">
        <v>484</v>
      </c>
      <c r="BO104" s="162" t="s">
        <v>484</v>
      </c>
      <c r="BP104" s="162" t="s">
        <v>484</v>
      </c>
      <c r="BQ104" s="162" t="s">
        <v>484</v>
      </c>
      <c r="BR104" s="28" t="s">
        <v>1243</v>
      </c>
      <c r="BS104" s="28"/>
      <c r="BT104" s="162" t="s">
        <v>484</v>
      </c>
      <c r="BU104" s="162" t="s">
        <v>484</v>
      </c>
      <c r="BV104" s="162" t="s">
        <v>484</v>
      </c>
      <c r="BW104" s="28"/>
      <c r="BX104" s="162" t="s">
        <v>484</v>
      </c>
      <c r="BY104" s="162" t="s">
        <v>484</v>
      </c>
      <c r="BZ104" s="162" t="s">
        <v>484</v>
      </c>
      <c r="CA104" s="163" t="s">
        <v>484</v>
      </c>
      <c r="CC104" s="227" t="s">
        <v>3230</v>
      </c>
      <c r="CD104" s="172" t="s">
        <v>3195</v>
      </c>
    </row>
    <row r="105" spans="1:82" x14ac:dyDescent="0.25">
      <c r="A105" s="346"/>
      <c r="B105" s="347"/>
      <c r="C105" s="347"/>
      <c r="D105" s="347"/>
      <c r="E105" s="360"/>
      <c r="F105" s="347"/>
      <c r="G105" s="347"/>
      <c r="H105" s="347"/>
      <c r="I105" s="347"/>
      <c r="J105" s="360"/>
      <c r="K105" s="360"/>
      <c r="L105" s="360"/>
      <c r="M105" s="360"/>
      <c r="N105" s="347" t="s">
        <v>484</v>
      </c>
      <c r="O105" s="360" t="s">
        <v>1245</v>
      </c>
      <c r="P105" s="347" t="s">
        <v>484</v>
      </c>
      <c r="Q105" s="347" t="s">
        <v>3356</v>
      </c>
      <c r="R105" s="347" t="s">
        <v>484</v>
      </c>
      <c r="S105" s="347" t="s">
        <v>484</v>
      </c>
      <c r="T105" s="360"/>
      <c r="U105" s="360"/>
      <c r="V105" s="360"/>
      <c r="W105" s="347" t="s">
        <v>484</v>
      </c>
      <c r="X105" s="347" t="s">
        <v>484</v>
      </c>
      <c r="Y105" s="347" t="s">
        <v>484</v>
      </c>
      <c r="Z105" s="360"/>
      <c r="AA105" s="360"/>
      <c r="AB105" s="360"/>
      <c r="AC105" s="347" t="s">
        <v>484</v>
      </c>
      <c r="AD105" s="347" t="s">
        <v>484</v>
      </c>
      <c r="AE105" s="360"/>
      <c r="AF105" s="347" t="s">
        <v>484</v>
      </c>
      <c r="AG105" s="347" t="s">
        <v>3399</v>
      </c>
      <c r="AH105" s="347" t="s">
        <v>484</v>
      </c>
      <c r="AI105" s="360"/>
      <c r="AJ105" s="360"/>
      <c r="AK105" s="347" t="s">
        <v>484</v>
      </c>
      <c r="AL105" s="347" t="s">
        <v>484</v>
      </c>
      <c r="AM105" s="347" t="s">
        <v>484</v>
      </c>
      <c r="AN105" s="360"/>
      <c r="AO105" s="360"/>
      <c r="AP105" s="347" t="s">
        <v>484</v>
      </c>
      <c r="AQ105" s="347" t="s">
        <v>484</v>
      </c>
      <c r="AR105" s="347" t="s">
        <v>484</v>
      </c>
      <c r="AS105" s="347" t="s">
        <v>484</v>
      </c>
      <c r="AT105" s="360"/>
      <c r="AU105" s="347" t="s">
        <v>484</v>
      </c>
      <c r="AV105" s="347" t="s">
        <v>484</v>
      </c>
      <c r="AW105" s="360"/>
      <c r="AX105" s="360"/>
      <c r="AY105" s="347" t="s">
        <v>484</v>
      </c>
      <c r="AZ105" s="347" t="s">
        <v>484</v>
      </c>
      <c r="BA105" s="347" t="s">
        <v>484</v>
      </c>
      <c r="BB105" s="162" t="s">
        <v>484</v>
      </c>
      <c r="BC105" s="170"/>
      <c r="BD105" s="162" t="s">
        <v>484</v>
      </c>
      <c r="BE105" s="28"/>
      <c r="BF105" s="162" t="s">
        <v>484</v>
      </c>
      <c r="BG105" s="170"/>
      <c r="BH105" s="170"/>
      <c r="BI105" s="170"/>
      <c r="BJ105" s="28"/>
      <c r="BK105" s="162" t="s">
        <v>484</v>
      </c>
      <c r="BL105" s="28"/>
      <c r="BM105" s="162" t="s">
        <v>484</v>
      </c>
      <c r="BN105" s="162" t="s">
        <v>484</v>
      </c>
      <c r="BO105" s="162" t="s">
        <v>484</v>
      </c>
      <c r="BP105" s="162" t="s">
        <v>484</v>
      </c>
      <c r="BQ105" s="162" t="s">
        <v>484</v>
      </c>
      <c r="BR105" s="28" t="s">
        <v>1246</v>
      </c>
      <c r="BS105" s="28"/>
      <c r="BT105" s="162" t="s">
        <v>484</v>
      </c>
      <c r="BU105" s="162" t="s">
        <v>484</v>
      </c>
      <c r="BV105" s="162" t="s">
        <v>484</v>
      </c>
      <c r="BW105" s="28"/>
      <c r="BX105" s="162" t="s">
        <v>484</v>
      </c>
      <c r="BY105" s="162" t="s">
        <v>484</v>
      </c>
      <c r="BZ105" s="162" t="s">
        <v>484</v>
      </c>
      <c r="CA105" s="163" t="s">
        <v>484</v>
      </c>
      <c r="CC105" s="227" t="s">
        <v>3231</v>
      </c>
      <c r="CD105" s="172" t="s">
        <v>3196</v>
      </c>
    </row>
    <row r="106" spans="1:82" x14ac:dyDescent="0.25">
      <c r="A106" s="346"/>
      <c r="B106" s="347"/>
      <c r="C106" s="347"/>
      <c r="D106" s="347"/>
      <c r="E106" s="360"/>
      <c r="F106" s="347"/>
      <c r="G106" s="347"/>
      <c r="H106" s="347"/>
      <c r="I106" s="347"/>
      <c r="J106" s="360"/>
      <c r="K106" s="360"/>
      <c r="L106" s="360"/>
      <c r="M106" s="360"/>
      <c r="N106" s="347" t="s">
        <v>484</v>
      </c>
      <c r="O106" s="360" t="s">
        <v>1248</v>
      </c>
      <c r="P106" s="347" t="s">
        <v>484</v>
      </c>
      <c r="Q106" s="347" t="s">
        <v>3357</v>
      </c>
      <c r="R106" s="347" t="s">
        <v>484</v>
      </c>
      <c r="S106" s="347" t="s">
        <v>484</v>
      </c>
      <c r="T106" s="360"/>
      <c r="U106" s="360"/>
      <c r="V106" s="360"/>
      <c r="W106" s="347" t="s">
        <v>484</v>
      </c>
      <c r="X106" s="347" t="s">
        <v>484</v>
      </c>
      <c r="Y106" s="347" t="s">
        <v>484</v>
      </c>
      <c r="Z106" s="360"/>
      <c r="AA106" s="360"/>
      <c r="AB106" s="360"/>
      <c r="AC106" s="347" t="s">
        <v>484</v>
      </c>
      <c r="AD106" s="347" t="s">
        <v>484</v>
      </c>
      <c r="AE106" s="360"/>
      <c r="AF106" s="347" t="s">
        <v>484</v>
      </c>
      <c r="AG106" s="347" t="s">
        <v>3400</v>
      </c>
      <c r="AH106" s="347" t="s">
        <v>484</v>
      </c>
      <c r="AI106" s="360"/>
      <c r="AJ106" s="360"/>
      <c r="AK106" s="347" t="s">
        <v>484</v>
      </c>
      <c r="AL106" s="347" t="s">
        <v>484</v>
      </c>
      <c r="AM106" s="347" t="s">
        <v>484</v>
      </c>
      <c r="AN106" s="360"/>
      <c r="AO106" s="360"/>
      <c r="AP106" s="347" t="s">
        <v>484</v>
      </c>
      <c r="AQ106" s="347" t="s">
        <v>484</v>
      </c>
      <c r="AR106" s="347" t="s">
        <v>484</v>
      </c>
      <c r="AS106" s="347" t="s">
        <v>484</v>
      </c>
      <c r="AT106" s="360"/>
      <c r="AU106" s="347" t="s">
        <v>484</v>
      </c>
      <c r="AV106" s="347" t="s">
        <v>484</v>
      </c>
      <c r="AW106" s="360"/>
      <c r="AX106" s="360"/>
      <c r="AY106" s="347" t="s">
        <v>484</v>
      </c>
      <c r="AZ106" s="347" t="s">
        <v>484</v>
      </c>
      <c r="BA106" s="347" t="s">
        <v>484</v>
      </c>
      <c r="BB106" s="162" t="s">
        <v>484</v>
      </c>
      <c r="BC106" s="170"/>
      <c r="BD106" s="162" t="s">
        <v>484</v>
      </c>
      <c r="BE106" s="28"/>
      <c r="BF106" s="162" t="s">
        <v>484</v>
      </c>
      <c r="BG106" s="170"/>
      <c r="BH106" s="170"/>
      <c r="BI106" s="170"/>
      <c r="BJ106" s="28"/>
      <c r="BK106" s="162" t="s">
        <v>484</v>
      </c>
      <c r="BL106" s="28"/>
      <c r="BM106" s="162" t="s">
        <v>484</v>
      </c>
      <c r="BN106" s="162" t="s">
        <v>484</v>
      </c>
      <c r="BO106" s="162" t="s">
        <v>484</v>
      </c>
      <c r="BP106" s="162" t="s">
        <v>484</v>
      </c>
      <c r="BQ106" s="162" t="s">
        <v>484</v>
      </c>
      <c r="BR106" s="28" t="s">
        <v>1249</v>
      </c>
      <c r="BS106" s="28"/>
      <c r="BT106" s="162" t="s">
        <v>484</v>
      </c>
      <c r="BU106" s="162" t="s">
        <v>484</v>
      </c>
      <c r="BV106" s="162" t="s">
        <v>484</v>
      </c>
      <c r="BW106" s="28"/>
      <c r="BX106" s="162" t="s">
        <v>484</v>
      </c>
      <c r="BY106" s="162" t="s">
        <v>484</v>
      </c>
      <c r="BZ106" s="162" t="s">
        <v>484</v>
      </c>
      <c r="CA106" s="163" t="s">
        <v>484</v>
      </c>
      <c r="CC106" s="227" t="s">
        <v>346</v>
      </c>
      <c r="CD106" s="172" t="s">
        <v>1191</v>
      </c>
    </row>
    <row r="107" spans="1:82" x14ac:dyDescent="0.25">
      <c r="A107" s="346"/>
      <c r="B107" s="347"/>
      <c r="C107" s="347"/>
      <c r="D107" s="347"/>
      <c r="E107" s="360"/>
      <c r="F107" s="347"/>
      <c r="G107" s="347"/>
      <c r="H107" s="347"/>
      <c r="I107" s="347"/>
      <c r="J107" s="360"/>
      <c r="K107" s="360"/>
      <c r="L107" s="360"/>
      <c r="M107" s="360"/>
      <c r="N107" s="347" t="s">
        <v>484</v>
      </c>
      <c r="O107" s="360" t="s">
        <v>1250</v>
      </c>
      <c r="P107" s="347" t="s">
        <v>484</v>
      </c>
      <c r="Q107" s="347" t="s">
        <v>3358</v>
      </c>
      <c r="R107" s="347" t="s">
        <v>484</v>
      </c>
      <c r="S107" s="347" t="s">
        <v>484</v>
      </c>
      <c r="T107" s="360"/>
      <c r="U107" s="360"/>
      <c r="V107" s="360"/>
      <c r="W107" s="347" t="s">
        <v>484</v>
      </c>
      <c r="X107" s="347" t="s">
        <v>484</v>
      </c>
      <c r="Y107" s="347" t="s">
        <v>484</v>
      </c>
      <c r="Z107" s="360"/>
      <c r="AA107" s="360"/>
      <c r="AB107" s="360"/>
      <c r="AC107" s="347" t="s">
        <v>484</v>
      </c>
      <c r="AD107" s="347" t="s">
        <v>484</v>
      </c>
      <c r="AE107" s="360"/>
      <c r="AF107" s="347" t="s">
        <v>484</v>
      </c>
      <c r="AG107" s="347" t="s">
        <v>3401</v>
      </c>
      <c r="AH107" s="347" t="s">
        <v>484</v>
      </c>
      <c r="AI107" s="360"/>
      <c r="AJ107" s="360"/>
      <c r="AK107" s="347" t="s">
        <v>484</v>
      </c>
      <c r="AL107" s="347" t="s">
        <v>484</v>
      </c>
      <c r="AM107" s="347" t="s">
        <v>484</v>
      </c>
      <c r="AN107" s="360"/>
      <c r="AO107" s="360"/>
      <c r="AP107" s="347" t="s">
        <v>484</v>
      </c>
      <c r="AQ107" s="347" t="s">
        <v>484</v>
      </c>
      <c r="AR107" s="347" t="s">
        <v>484</v>
      </c>
      <c r="AS107" s="347" t="s">
        <v>484</v>
      </c>
      <c r="AT107" s="360"/>
      <c r="AU107" s="347" t="s">
        <v>484</v>
      </c>
      <c r="AV107" s="347" t="s">
        <v>484</v>
      </c>
      <c r="AW107" s="360"/>
      <c r="AX107" s="360"/>
      <c r="AY107" s="347" t="s">
        <v>484</v>
      </c>
      <c r="AZ107" s="347" t="s">
        <v>484</v>
      </c>
      <c r="BA107" s="347" t="s">
        <v>484</v>
      </c>
      <c r="BB107" s="162" t="s">
        <v>484</v>
      </c>
      <c r="BC107" s="170"/>
      <c r="BD107" s="162" t="s">
        <v>484</v>
      </c>
      <c r="BE107" s="28"/>
      <c r="BF107" s="162" t="s">
        <v>484</v>
      </c>
      <c r="BG107" s="170"/>
      <c r="BH107" s="170"/>
      <c r="BI107" s="170"/>
      <c r="BJ107" s="28"/>
      <c r="BK107" s="162" t="s">
        <v>484</v>
      </c>
      <c r="BL107" s="28"/>
      <c r="BM107" s="162" t="s">
        <v>484</v>
      </c>
      <c r="BN107" s="162" t="s">
        <v>484</v>
      </c>
      <c r="BO107" s="162" t="s">
        <v>484</v>
      </c>
      <c r="BP107" s="162" t="s">
        <v>484</v>
      </c>
      <c r="BQ107" s="162" t="s">
        <v>484</v>
      </c>
      <c r="BR107" s="28" t="s">
        <v>1251</v>
      </c>
      <c r="BS107" s="28"/>
      <c r="BT107" s="162" t="s">
        <v>484</v>
      </c>
      <c r="BU107" s="162" t="s">
        <v>484</v>
      </c>
      <c r="BV107" s="162" t="s">
        <v>484</v>
      </c>
      <c r="BW107" s="28"/>
      <c r="BX107" s="162" t="s">
        <v>484</v>
      </c>
      <c r="BY107" s="162" t="s">
        <v>484</v>
      </c>
      <c r="BZ107" s="162" t="s">
        <v>484</v>
      </c>
      <c r="CA107" s="163" t="s">
        <v>484</v>
      </c>
      <c r="CC107" s="227" t="s">
        <v>347</v>
      </c>
      <c r="CD107" s="172" t="s">
        <v>1196</v>
      </c>
    </row>
    <row r="108" spans="1:82" x14ac:dyDescent="0.25">
      <c r="A108" s="346"/>
      <c r="B108" s="347"/>
      <c r="C108" s="347"/>
      <c r="D108" s="347"/>
      <c r="E108" s="360"/>
      <c r="F108" s="347"/>
      <c r="G108" s="347"/>
      <c r="H108" s="347"/>
      <c r="I108" s="347"/>
      <c r="J108" s="360"/>
      <c r="K108" s="360"/>
      <c r="L108" s="360"/>
      <c r="M108" s="360"/>
      <c r="N108" s="347" t="s">
        <v>484</v>
      </c>
      <c r="O108" s="360" t="s">
        <v>1252</v>
      </c>
      <c r="P108" s="347" t="s">
        <v>484</v>
      </c>
      <c r="Q108" s="347" t="s">
        <v>3359</v>
      </c>
      <c r="R108" s="347" t="s">
        <v>484</v>
      </c>
      <c r="S108" s="347" t="s">
        <v>484</v>
      </c>
      <c r="T108" s="360"/>
      <c r="U108" s="360"/>
      <c r="V108" s="360"/>
      <c r="W108" s="347" t="s">
        <v>484</v>
      </c>
      <c r="X108" s="347" t="s">
        <v>484</v>
      </c>
      <c r="Y108" s="347" t="s">
        <v>484</v>
      </c>
      <c r="Z108" s="360"/>
      <c r="AA108" s="360"/>
      <c r="AB108" s="360"/>
      <c r="AC108" s="347" t="s">
        <v>484</v>
      </c>
      <c r="AD108" s="347" t="s">
        <v>484</v>
      </c>
      <c r="AE108" s="360"/>
      <c r="AF108" s="347" t="s">
        <v>484</v>
      </c>
      <c r="AG108" s="347" t="s">
        <v>3402</v>
      </c>
      <c r="AH108" s="347" t="s">
        <v>484</v>
      </c>
      <c r="AI108" s="360"/>
      <c r="AJ108" s="360"/>
      <c r="AK108" s="347" t="s">
        <v>484</v>
      </c>
      <c r="AL108" s="347" t="s">
        <v>484</v>
      </c>
      <c r="AM108" s="347" t="s">
        <v>484</v>
      </c>
      <c r="AN108" s="360"/>
      <c r="AO108" s="360"/>
      <c r="AP108" s="347" t="s">
        <v>484</v>
      </c>
      <c r="AQ108" s="347" t="s">
        <v>484</v>
      </c>
      <c r="AR108" s="347" t="s">
        <v>484</v>
      </c>
      <c r="AS108" s="347" t="s">
        <v>484</v>
      </c>
      <c r="AT108" s="360"/>
      <c r="AU108" s="347" t="s">
        <v>484</v>
      </c>
      <c r="AV108" s="347" t="s">
        <v>484</v>
      </c>
      <c r="AW108" s="360"/>
      <c r="AX108" s="360"/>
      <c r="AY108" s="347" t="s">
        <v>484</v>
      </c>
      <c r="AZ108" s="347" t="s">
        <v>484</v>
      </c>
      <c r="BA108" s="347" t="s">
        <v>484</v>
      </c>
      <c r="BB108" s="162" t="s">
        <v>484</v>
      </c>
      <c r="BC108" s="170"/>
      <c r="BD108" s="162" t="s">
        <v>484</v>
      </c>
      <c r="BE108" s="28"/>
      <c r="BF108" s="162" t="s">
        <v>484</v>
      </c>
      <c r="BG108" s="170"/>
      <c r="BH108" s="170"/>
      <c r="BI108" s="170"/>
      <c r="BJ108" s="28"/>
      <c r="BK108" s="162" t="s">
        <v>484</v>
      </c>
      <c r="BL108" s="28"/>
      <c r="BM108" s="162" t="s">
        <v>484</v>
      </c>
      <c r="BN108" s="162" t="s">
        <v>484</v>
      </c>
      <c r="BO108" s="162" t="s">
        <v>484</v>
      </c>
      <c r="BP108" s="162" t="s">
        <v>484</v>
      </c>
      <c r="BQ108" s="162" t="s">
        <v>484</v>
      </c>
      <c r="BR108" s="28" t="s">
        <v>1253</v>
      </c>
      <c r="BS108" s="28"/>
      <c r="BT108" s="162" t="s">
        <v>484</v>
      </c>
      <c r="BU108" s="162" t="s">
        <v>484</v>
      </c>
      <c r="BV108" s="162" t="s">
        <v>484</v>
      </c>
      <c r="BW108" s="28"/>
      <c r="BX108" s="162" t="s">
        <v>484</v>
      </c>
      <c r="BY108" s="162" t="s">
        <v>484</v>
      </c>
      <c r="BZ108" s="162" t="s">
        <v>484</v>
      </c>
      <c r="CA108" s="163" t="s">
        <v>484</v>
      </c>
      <c r="CC108" s="227" t="s">
        <v>348</v>
      </c>
      <c r="CD108" s="172" t="s">
        <v>1201</v>
      </c>
    </row>
    <row r="109" spans="1:82" x14ac:dyDescent="0.25">
      <c r="A109" s="346"/>
      <c r="B109" s="347"/>
      <c r="C109" s="347"/>
      <c r="D109" s="347"/>
      <c r="E109" s="360"/>
      <c r="F109" s="347"/>
      <c r="G109" s="347"/>
      <c r="H109" s="347"/>
      <c r="I109" s="347"/>
      <c r="J109" s="360"/>
      <c r="K109" s="360"/>
      <c r="L109" s="360"/>
      <c r="M109" s="360"/>
      <c r="N109" s="347" t="s">
        <v>484</v>
      </c>
      <c r="O109" s="360" t="s">
        <v>1254</v>
      </c>
      <c r="P109" s="347" t="s">
        <v>484</v>
      </c>
      <c r="Q109" s="347" t="s">
        <v>3360</v>
      </c>
      <c r="R109" s="347" t="s">
        <v>484</v>
      </c>
      <c r="S109" s="347" t="s">
        <v>484</v>
      </c>
      <c r="T109" s="360"/>
      <c r="U109" s="360"/>
      <c r="V109" s="360"/>
      <c r="W109" s="347" t="s">
        <v>484</v>
      </c>
      <c r="X109" s="347" t="s">
        <v>484</v>
      </c>
      <c r="Y109" s="347" t="s">
        <v>484</v>
      </c>
      <c r="Z109" s="360"/>
      <c r="AA109" s="360"/>
      <c r="AB109" s="360"/>
      <c r="AC109" s="347" t="s">
        <v>484</v>
      </c>
      <c r="AD109" s="347" t="s">
        <v>484</v>
      </c>
      <c r="AE109" s="360"/>
      <c r="AF109" s="347" t="s">
        <v>484</v>
      </c>
      <c r="AG109" s="347" t="s">
        <v>3403</v>
      </c>
      <c r="AH109" s="347" t="s">
        <v>484</v>
      </c>
      <c r="AI109" s="360"/>
      <c r="AJ109" s="360"/>
      <c r="AK109" s="347" t="s">
        <v>484</v>
      </c>
      <c r="AL109" s="347" t="s">
        <v>484</v>
      </c>
      <c r="AM109" s="347" t="s">
        <v>484</v>
      </c>
      <c r="AN109" s="360"/>
      <c r="AO109" s="360"/>
      <c r="AP109" s="347" t="s">
        <v>484</v>
      </c>
      <c r="AQ109" s="347" t="s">
        <v>484</v>
      </c>
      <c r="AR109" s="347" t="s">
        <v>484</v>
      </c>
      <c r="AS109" s="347" t="s">
        <v>484</v>
      </c>
      <c r="AT109" s="360"/>
      <c r="AU109" s="347" t="s">
        <v>484</v>
      </c>
      <c r="AV109" s="347" t="s">
        <v>484</v>
      </c>
      <c r="AW109" s="360"/>
      <c r="AX109" s="360"/>
      <c r="AY109" s="347" t="s">
        <v>484</v>
      </c>
      <c r="AZ109" s="347" t="s">
        <v>484</v>
      </c>
      <c r="BA109" s="347" t="s">
        <v>484</v>
      </c>
      <c r="BB109" s="162" t="s">
        <v>484</v>
      </c>
      <c r="BC109" s="170"/>
      <c r="BD109" s="162" t="s">
        <v>484</v>
      </c>
      <c r="BE109" s="28"/>
      <c r="BF109" s="162" t="s">
        <v>484</v>
      </c>
      <c r="BG109" s="170"/>
      <c r="BH109" s="170"/>
      <c r="BI109" s="170"/>
      <c r="BJ109" s="28"/>
      <c r="BK109" s="162" t="s">
        <v>484</v>
      </c>
      <c r="BL109" s="28"/>
      <c r="BM109" s="162" t="s">
        <v>484</v>
      </c>
      <c r="BN109" s="162" t="s">
        <v>484</v>
      </c>
      <c r="BO109" s="162" t="s">
        <v>484</v>
      </c>
      <c r="BP109" s="162" t="s">
        <v>484</v>
      </c>
      <c r="BQ109" s="162" t="s">
        <v>484</v>
      </c>
      <c r="BR109" s="28" t="s">
        <v>1255</v>
      </c>
      <c r="BS109" s="28"/>
      <c r="BT109" s="162" t="s">
        <v>484</v>
      </c>
      <c r="BU109" s="162" t="s">
        <v>484</v>
      </c>
      <c r="BV109" s="162" t="s">
        <v>484</v>
      </c>
      <c r="BW109" s="28"/>
      <c r="BX109" s="162" t="s">
        <v>484</v>
      </c>
      <c r="BY109" s="162" t="s">
        <v>484</v>
      </c>
      <c r="BZ109" s="162" t="s">
        <v>484</v>
      </c>
      <c r="CA109" s="163" t="s">
        <v>484</v>
      </c>
      <c r="CC109" s="227" t="s">
        <v>349</v>
      </c>
      <c r="CD109" s="172" t="s">
        <v>1205</v>
      </c>
    </row>
    <row r="110" spans="1:82" x14ac:dyDescent="0.25">
      <c r="A110" s="346"/>
      <c r="B110" s="347"/>
      <c r="C110" s="347"/>
      <c r="D110" s="347"/>
      <c r="E110" s="360"/>
      <c r="F110" s="347"/>
      <c r="G110" s="347"/>
      <c r="H110" s="347"/>
      <c r="I110" s="347"/>
      <c r="J110" s="360"/>
      <c r="K110" s="360"/>
      <c r="L110" s="360"/>
      <c r="M110" s="360"/>
      <c r="N110" s="347" t="s">
        <v>484</v>
      </c>
      <c r="O110" s="360" t="s">
        <v>1256</v>
      </c>
      <c r="P110" s="347" t="s">
        <v>484</v>
      </c>
      <c r="Q110" s="347" t="s">
        <v>3361</v>
      </c>
      <c r="R110" s="347" t="s">
        <v>484</v>
      </c>
      <c r="S110" s="347" t="s">
        <v>484</v>
      </c>
      <c r="T110" s="360"/>
      <c r="U110" s="360"/>
      <c r="V110" s="360"/>
      <c r="W110" s="347" t="s">
        <v>484</v>
      </c>
      <c r="X110" s="347" t="s">
        <v>484</v>
      </c>
      <c r="Y110" s="347" t="s">
        <v>484</v>
      </c>
      <c r="Z110" s="360"/>
      <c r="AA110" s="360"/>
      <c r="AB110" s="360"/>
      <c r="AC110" s="347" t="s">
        <v>484</v>
      </c>
      <c r="AD110" s="347" t="s">
        <v>484</v>
      </c>
      <c r="AE110" s="360"/>
      <c r="AF110" s="347" t="s">
        <v>484</v>
      </c>
      <c r="AG110" s="347" t="s">
        <v>3404</v>
      </c>
      <c r="AH110" s="347" t="s">
        <v>484</v>
      </c>
      <c r="AI110" s="360"/>
      <c r="AJ110" s="360"/>
      <c r="AK110" s="347" t="s">
        <v>484</v>
      </c>
      <c r="AL110" s="347" t="s">
        <v>484</v>
      </c>
      <c r="AM110" s="347" t="s">
        <v>484</v>
      </c>
      <c r="AN110" s="360"/>
      <c r="AO110" s="360"/>
      <c r="AP110" s="347" t="s">
        <v>484</v>
      </c>
      <c r="AQ110" s="347" t="s">
        <v>484</v>
      </c>
      <c r="AR110" s="347" t="s">
        <v>484</v>
      </c>
      <c r="AS110" s="347" t="s">
        <v>484</v>
      </c>
      <c r="AT110" s="360"/>
      <c r="AU110" s="347" t="s">
        <v>484</v>
      </c>
      <c r="AV110" s="347" t="s">
        <v>484</v>
      </c>
      <c r="AW110" s="360"/>
      <c r="AX110" s="360"/>
      <c r="AY110" s="347" t="s">
        <v>484</v>
      </c>
      <c r="AZ110" s="347" t="s">
        <v>484</v>
      </c>
      <c r="BA110" s="347" t="s">
        <v>484</v>
      </c>
      <c r="BB110" s="162" t="s">
        <v>484</v>
      </c>
      <c r="BC110" s="170"/>
      <c r="BD110" s="162" t="s">
        <v>484</v>
      </c>
      <c r="BE110" s="28"/>
      <c r="BF110" s="162" t="s">
        <v>484</v>
      </c>
      <c r="BG110" s="170"/>
      <c r="BH110" s="170"/>
      <c r="BI110" s="170"/>
      <c r="BJ110" s="28"/>
      <c r="BK110" s="162" t="s">
        <v>484</v>
      </c>
      <c r="BL110" s="28"/>
      <c r="BM110" s="162" t="s">
        <v>484</v>
      </c>
      <c r="BN110" s="162" t="s">
        <v>484</v>
      </c>
      <c r="BO110" s="162" t="s">
        <v>484</v>
      </c>
      <c r="BP110" s="162" t="s">
        <v>484</v>
      </c>
      <c r="BQ110" s="162" t="s">
        <v>484</v>
      </c>
      <c r="BR110" s="28" t="s">
        <v>1257</v>
      </c>
      <c r="BS110" s="28"/>
      <c r="BT110" s="162" t="s">
        <v>484</v>
      </c>
      <c r="BU110" s="162" t="s">
        <v>484</v>
      </c>
      <c r="BV110" s="162" t="s">
        <v>484</v>
      </c>
      <c r="BW110" s="28"/>
      <c r="BX110" s="162" t="s">
        <v>484</v>
      </c>
      <c r="BY110" s="162" t="s">
        <v>484</v>
      </c>
      <c r="BZ110" s="162" t="s">
        <v>484</v>
      </c>
      <c r="CA110" s="163" t="s">
        <v>484</v>
      </c>
      <c r="CC110" s="227" t="s">
        <v>350</v>
      </c>
      <c r="CD110" s="172" t="s">
        <v>1209</v>
      </c>
    </row>
    <row r="111" spans="1:82" x14ac:dyDescent="0.25">
      <c r="A111" s="346"/>
      <c r="B111" s="347"/>
      <c r="C111" s="347"/>
      <c r="D111" s="347"/>
      <c r="E111" s="360"/>
      <c r="F111" s="347"/>
      <c r="G111" s="347"/>
      <c r="H111" s="347"/>
      <c r="I111" s="347"/>
      <c r="J111" s="360"/>
      <c r="K111" s="360"/>
      <c r="L111" s="360"/>
      <c r="M111" s="360"/>
      <c r="N111" s="347" t="s">
        <v>484</v>
      </c>
      <c r="O111" s="360" t="s">
        <v>1258</v>
      </c>
      <c r="P111" s="347" t="s">
        <v>484</v>
      </c>
      <c r="Q111" s="347" t="s">
        <v>3362</v>
      </c>
      <c r="R111" s="347" t="s">
        <v>484</v>
      </c>
      <c r="S111" s="347" t="s">
        <v>484</v>
      </c>
      <c r="T111" s="360"/>
      <c r="U111" s="360"/>
      <c r="V111" s="360"/>
      <c r="W111" s="347" t="s">
        <v>484</v>
      </c>
      <c r="X111" s="347" t="s">
        <v>484</v>
      </c>
      <c r="Y111" s="347" t="s">
        <v>484</v>
      </c>
      <c r="Z111" s="360"/>
      <c r="AA111" s="360"/>
      <c r="AB111" s="360"/>
      <c r="AC111" s="347" t="s">
        <v>484</v>
      </c>
      <c r="AD111" s="347" t="s">
        <v>484</v>
      </c>
      <c r="AE111" s="360"/>
      <c r="AF111" s="347" t="s">
        <v>484</v>
      </c>
      <c r="AG111" s="347" t="s">
        <v>3405</v>
      </c>
      <c r="AH111" s="347" t="s">
        <v>484</v>
      </c>
      <c r="AI111" s="360"/>
      <c r="AJ111" s="360"/>
      <c r="AK111" s="347" t="s">
        <v>484</v>
      </c>
      <c r="AL111" s="347" t="s">
        <v>484</v>
      </c>
      <c r="AM111" s="347" t="s">
        <v>484</v>
      </c>
      <c r="AN111" s="360"/>
      <c r="AO111" s="360"/>
      <c r="AP111" s="347" t="s">
        <v>484</v>
      </c>
      <c r="AQ111" s="347" t="s">
        <v>484</v>
      </c>
      <c r="AR111" s="347" t="s">
        <v>484</v>
      </c>
      <c r="AS111" s="347" t="s">
        <v>484</v>
      </c>
      <c r="AT111" s="360"/>
      <c r="AU111" s="347" t="s">
        <v>484</v>
      </c>
      <c r="AV111" s="347" t="s">
        <v>484</v>
      </c>
      <c r="AW111" s="360"/>
      <c r="AX111" s="360"/>
      <c r="AY111" s="347" t="s">
        <v>484</v>
      </c>
      <c r="AZ111" s="347" t="s">
        <v>484</v>
      </c>
      <c r="BA111" s="347" t="s">
        <v>484</v>
      </c>
      <c r="BB111" s="162" t="s">
        <v>484</v>
      </c>
      <c r="BC111" s="170"/>
      <c r="BD111" s="162" t="s">
        <v>484</v>
      </c>
      <c r="BE111" s="28"/>
      <c r="BF111" s="162" t="s">
        <v>484</v>
      </c>
      <c r="BG111" s="170"/>
      <c r="BH111" s="170"/>
      <c r="BI111" s="170"/>
      <c r="BJ111" s="28"/>
      <c r="BK111" s="162" t="s">
        <v>484</v>
      </c>
      <c r="BL111" s="28"/>
      <c r="BM111" s="162" t="s">
        <v>484</v>
      </c>
      <c r="BN111" s="162" t="s">
        <v>484</v>
      </c>
      <c r="BO111" s="162" t="s">
        <v>484</v>
      </c>
      <c r="BP111" s="162" t="s">
        <v>484</v>
      </c>
      <c r="BQ111" s="162" t="s">
        <v>484</v>
      </c>
      <c r="BR111" s="28" t="s">
        <v>1259</v>
      </c>
      <c r="BS111" s="28"/>
      <c r="BT111" s="162" t="s">
        <v>484</v>
      </c>
      <c r="BU111" s="162" t="s">
        <v>484</v>
      </c>
      <c r="BV111" s="162" t="s">
        <v>484</v>
      </c>
      <c r="BW111" s="28"/>
      <c r="BX111" s="162" t="s">
        <v>484</v>
      </c>
      <c r="BY111" s="162" t="s">
        <v>484</v>
      </c>
      <c r="BZ111" s="162" t="s">
        <v>484</v>
      </c>
      <c r="CA111" s="163" t="s">
        <v>484</v>
      </c>
      <c r="CC111" s="227" t="s">
        <v>351</v>
      </c>
      <c r="CD111" s="172" t="s">
        <v>1213</v>
      </c>
    </row>
    <row r="112" spans="1:82" x14ac:dyDescent="0.25">
      <c r="A112" s="346"/>
      <c r="B112" s="347"/>
      <c r="C112" s="347"/>
      <c r="D112" s="347"/>
      <c r="E112" s="360"/>
      <c r="F112" s="347"/>
      <c r="G112" s="347"/>
      <c r="H112" s="347"/>
      <c r="I112" s="347"/>
      <c r="J112" s="360"/>
      <c r="K112" s="360"/>
      <c r="L112" s="360"/>
      <c r="M112" s="360"/>
      <c r="N112" s="347" t="s">
        <v>484</v>
      </c>
      <c r="O112" s="360" t="s">
        <v>1260</v>
      </c>
      <c r="P112" s="347" t="s">
        <v>484</v>
      </c>
      <c r="Q112" s="347" t="s">
        <v>484</v>
      </c>
      <c r="R112" s="347" t="s">
        <v>484</v>
      </c>
      <c r="S112" s="347" t="s">
        <v>484</v>
      </c>
      <c r="T112" s="360"/>
      <c r="U112" s="360"/>
      <c r="V112" s="360"/>
      <c r="W112" s="347" t="s">
        <v>484</v>
      </c>
      <c r="X112" s="347" t="s">
        <v>484</v>
      </c>
      <c r="Y112" s="347" t="s">
        <v>484</v>
      </c>
      <c r="Z112" s="360"/>
      <c r="AA112" s="360"/>
      <c r="AB112" s="360"/>
      <c r="AC112" s="347" t="s">
        <v>484</v>
      </c>
      <c r="AD112" s="347" t="s">
        <v>484</v>
      </c>
      <c r="AE112" s="360"/>
      <c r="AF112" s="347" t="s">
        <v>484</v>
      </c>
      <c r="AG112" s="347" t="s">
        <v>3406</v>
      </c>
      <c r="AH112" s="347" t="s">
        <v>484</v>
      </c>
      <c r="AI112" s="360"/>
      <c r="AJ112" s="360"/>
      <c r="AK112" s="347" t="s">
        <v>484</v>
      </c>
      <c r="AL112" s="347" t="s">
        <v>484</v>
      </c>
      <c r="AM112" s="347" t="s">
        <v>484</v>
      </c>
      <c r="AN112" s="360"/>
      <c r="AO112" s="360"/>
      <c r="AP112" s="347" t="s">
        <v>484</v>
      </c>
      <c r="AQ112" s="347" t="s">
        <v>484</v>
      </c>
      <c r="AR112" s="347" t="s">
        <v>484</v>
      </c>
      <c r="AS112" s="347" t="s">
        <v>484</v>
      </c>
      <c r="AT112" s="360"/>
      <c r="AU112" s="347" t="s">
        <v>484</v>
      </c>
      <c r="AV112" s="347" t="s">
        <v>484</v>
      </c>
      <c r="AW112" s="360"/>
      <c r="AX112" s="360"/>
      <c r="AY112" s="347" t="s">
        <v>484</v>
      </c>
      <c r="AZ112" s="347" t="s">
        <v>484</v>
      </c>
      <c r="BA112" s="347" t="s">
        <v>484</v>
      </c>
      <c r="BB112" s="162" t="s">
        <v>484</v>
      </c>
      <c r="BC112" s="170"/>
      <c r="BD112" s="162" t="s">
        <v>484</v>
      </c>
      <c r="BE112" s="28"/>
      <c r="BF112" s="162" t="s">
        <v>484</v>
      </c>
      <c r="BG112" s="170"/>
      <c r="BH112" s="170"/>
      <c r="BI112" s="170"/>
      <c r="BJ112" s="28"/>
      <c r="BK112" s="162" t="s">
        <v>484</v>
      </c>
      <c r="BL112" s="28"/>
      <c r="BM112" s="162" t="s">
        <v>484</v>
      </c>
      <c r="BN112" s="162" t="s">
        <v>484</v>
      </c>
      <c r="BO112" s="162" t="s">
        <v>484</v>
      </c>
      <c r="BP112" s="162" t="s">
        <v>484</v>
      </c>
      <c r="BQ112" s="162" t="s">
        <v>484</v>
      </c>
      <c r="BR112" s="28" t="s">
        <v>1261</v>
      </c>
      <c r="BS112" s="28"/>
      <c r="BT112" s="162" t="s">
        <v>484</v>
      </c>
      <c r="BU112" s="162" t="s">
        <v>484</v>
      </c>
      <c r="BV112" s="162" t="s">
        <v>484</v>
      </c>
      <c r="BW112" s="28"/>
      <c r="BX112" s="162" t="s">
        <v>484</v>
      </c>
      <c r="BY112" s="162" t="s">
        <v>484</v>
      </c>
      <c r="BZ112" s="162" t="s">
        <v>484</v>
      </c>
      <c r="CA112" s="163" t="s">
        <v>484</v>
      </c>
      <c r="CC112" s="227" t="s">
        <v>3232</v>
      </c>
      <c r="CD112" s="172" t="s">
        <v>3200</v>
      </c>
    </row>
    <row r="113" spans="1:93" x14ac:dyDescent="0.25">
      <c r="A113" s="346"/>
      <c r="B113" s="347"/>
      <c r="C113" s="347"/>
      <c r="D113" s="347"/>
      <c r="E113" s="360"/>
      <c r="F113" s="347"/>
      <c r="G113" s="347"/>
      <c r="H113" s="347"/>
      <c r="I113" s="347"/>
      <c r="J113" s="360"/>
      <c r="K113" s="360"/>
      <c r="L113" s="360"/>
      <c r="M113" s="360"/>
      <c r="N113" s="347" t="s">
        <v>484</v>
      </c>
      <c r="O113" s="360" t="s">
        <v>1262</v>
      </c>
      <c r="P113" s="347" t="s">
        <v>484</v>
      </c>
      <c r="Q113" s="347" t="s">
        <v>484</v>
      </c>
      <c r="R113" s="347" t="s">
        <v>484</v>
      </c>
      <c r="S113" s="347" t="s">
        <v>484</v>
      </c>
      <c r="T113" s="360"/>
      <c r="U113" s="360"/>
      <c r="V113" s="360"/>
      <c r="W113" s="347" t="s">
        <v>484</v>
      </c>
      <c r="X113" s="347" t="s">
        <v>484</v>
      </c>
      <c r="Y113" s="347" t="s">
        <v>484</v>
      </c>
      <c r="Z113" s="360"/>
      <c r="AA113" s="360"/>
      <c r="AB113" s="360"/>
      <c r="AC113" s="347" t="s">
        <v>484</v>
      </c>
      <c r="AD113" s="347" t="s">
        <v>484</v>
      </c>
      <c r="AE113" s="360"/>
      <c r="AF113" s="347" t="s">
        <v>484</v>
      </c>
      <c r="AG113" s="347" t="s">
        <v>3407</v>
      </c>
      <c r="AH113" s="347" t="s">
        <v>484</v>
      </c>
      <c r="AI113" s="360"/>
      <c r="AJ113" s="360"/>
      <c r="AK113" s="347" t="s">
        <v>484</v>
      </c>
      <c r="AL113" s="347" t="s">
        <v>484</v>
      </c>
      <c r="AM113" s="347" t="s">
        <v>484</v>
      </c>
      <c r="AN113" s="360"/>
      <c r="AO113" s="360"/>
      <c r="AP113" s="347" t="s">
        <v>484</v>
      </c>
      <c r="AQ113" s="347" t="s">
        <v>484</v>
      </c>
      <c r="AR113" s="347" t="s">
        <v>484</v>
      </c>
      <c r="AS113" s="347" t="s">
        <v>484</v>
      </c>
      <c r="AT113" s="360"/>
      <c r="AU113" s="347" t="s">
        <v>484</v>
      </c>
      <c r="AV113" s="347" t="s">
        <v>484</v>
      </c>
      <c r="AW113" s="360"/>
      <c r="AX113" s="360"/>
      <c r="AY113" s="347" t="s">
        <v>484</v>
      </c>
      <c r="AZ113" s="347" t="s">
        <v>484</v>
      </c>
      <c r="BA113" s="347" t="s">
        <v>484</v>
      </c>
      <c r="BB113" s="162" t="s">
        <v>484</v>
      </c>
      <c r="BC113" s="170"/>
      <c r="BD113" s="162" t="s">
        <v>484</v>
      </c>
      <c r="BE113" s="28"/>
      <c r="BF113" s="162" t="s">
        <v>484</v>
      </c>
      <c r="BG113" s="170"/>
      <c r="BH113" s="170"/>
      <c r="BI113" s="170"/>
      <c r="BJ113" s="28"/>
      <c r="BK113" s="162" t="s">
        <v>484</v>
      </c>
      <c r="BL113" s="28"/>
      <c r="BM113" s="162" t="s">
        <v>484</v>
      </c>
      <c r="BN113" s="162" t="s">
        <v>484</v>
      </c>
      <c r="BO113" s="162" t="s">
        <v>484</v>
      </c>
      <c r="BP113" s="162" t="s">
        <v>484</v>
      </c>
      <c r="BQ113" s="162" t="s">
        <v>484</v>
      </c>
      <c r="BR113" s="28" t="s">
        <v>1263</v>
      </c>
      <c r="BS113" s="28"/>
      <c r="BT113" s="162" t="s">
        <v>484</v>
      </c>
      <c r="BU113" s="162" t="s">
        <v>484</v>
      </c>
      <c r="BV113" s="162" t="s">
        <v>484</v>
      </c>
      <c r="BW113" s="28"/>
      <c r="BX113" s="162" t="s">
        <v>484</v>
      </c>
      <c r="BY113" s="162" t="s">
        <v>484</v>
      </c>
      <c r="BZ113" s="162" t="s">
        <v>484</v>
      </c>
      <c r="CA113" s="163" t="s">
        <v>484</v>
      </c>
      <c r="CC113" s="227" t="s">
        <v>352</v>
      </c>
      <c r="CD113" s="172" t="s">
        <v>1217</v>
      </c>
    </row>
    <row r="114" spans="1:93" x14ac:dyDescent="0.25">
      <c r="A114" s="346"/>
      <c r="B114" s="347"/>
      <c r="C114" s="347"/>
      <c r="D114" s="347"/>
      <c r="E114" s="360"/>
      <c r="F114" s="347"/>
      <c r="G114" s="347"/>
      <c r="H114" s="347"/>
      <c r="I114" s="347"/>
      <c r="J114" s="360"/>
      <c r="K114" s="360"/>
      <c r="L114" s="360"/>
      <c r="M114" s="360"/>
      <c r="N114" s="347" t="s">
        <v>484</v>
      </c>
      <c r="O114" s="360" t="s">
        <v>1264</v>
      </c>
      <c r="P114" s="347" t="s">
        <v>484</v>
      </c>
      <c r="Q114" s="347" t="s">
        <v>484</v>
      </c>
      <c r="R114" s="347" t="s">
        <v>484</v>
      </c>
      <c r="S114" s="347" t="s">
        <v>484</v>
      </c>
      <c r="T114" s="360"/>
      <c r="U114" s="360"/>
      <c r="V114" s="360"/>
      <c r="W114" s="347" t="s">
        <v>484</v>
      </c>
      <c r="X114" s="347" t="s">
        <v>484</v>
      </c>
      <c r="Y114" s="347" t="s">
        <v>484</v>
      </c>
      <c r="Z114" s="360"/>
      <c r="AA114" s="360"/>
      <c r="AB114" s="360"/>
      <c r="AC114" s="347" t="s">
        <v>484</v>
      </c>
      <c r="AD114" s="347" t="s">
        <v>484</v>
      </c>
      <c r="AE114" s="360"/>
      <c r="AF114" s="347" t="s">
        <v>484</v>
      </c>
      <c r="AG114" s="347" t="s">
        <v>3408</v>
      </c>
      <c r="AH114" s="347" t="s">
        <v>484</v>
      </c>
      <c r="AI114" s="360"/>
      <c r="AJ114" s="360"/>
      <c r="AK114" s="347" t="s">
        <v>484</v>
      </c>
      <c r="AL114" s="347" t="s">
        <v>484</v>
      </c>
      <c r="AM114" s="347" t="s">
        <v>484</v>
      </c>
      <c r="AN114" s="360"/>
      <c r="AO114" s="360"/>
      <c r="AP114" s="347" t="s">
        <v>484</v>
      </c>
      <c r="AQ114" s="347" t="s">
        <v>484</v>
      </c>
      <c r="AR114" s="347" t="s">
        <v>484</v>
      </c>
      <c r="AS114" s="347" t="s">
        <v>484</v>
      </c>
      <c r="AT114" s="360"/>
      <c r="AU114" s="347" t="s">
        <v>484</v>
      </c>
      <c r="AV114" s="347" t="s">
        <v>484</v>
      </c>
      <c r="AW114" s="360"/>
      <c r="AX114" s="360"/>
      <c r="AY114" s="347" t="s">
        <v>484</v>
      </c>
      <c r="AZ114" s="347" t="s">
        <v>484</v>
      </c>
      <c r="BA114" s="347" t="s">
        <v>484</v>
      </c>
      <c r="BB114" s="162" t="s">
        <v>484</v>
      </c>
      <c r="BC114" s="170"/>
      <c r="BD114" s="162" t="s">
        <v>484</v>
      </c>
      <c r="BE114" s="28"/>
      <c r="BF114" s="162" t="s">
        <v>484</v>
      </c>
      <c r="BG114" s="170"/>
      <c r="BH114" s="170"/>
      <c r="BI114" s="170"/>
      <c r="BJ114" s="28"/>
      <c r="BK114" s="162" t="s">
        <v>484</v>
      </c>
      <c r="BL114" s="28"/>
      <c r="BM114" s="162" t="s">
        <v>484</v>
      </c>
      <c r="BN114" s="162" t="s">
        <v>484</v>
      </c>
      <c r="BO114" s="162" t="s">
        <v>484</v>
      </c>
      <c r="BP114" s="162" t="s">
        <v>484</v>
      </c>
      <c r="BQ114" s="162" t="s">
        <v>484</v>
      </c>
      <c r="BR114" s="28" t="s">
        <v>1265</v>
      </c>
      <c r="BS114" s="28"/>
      <c r="BT114" s="162" t="s">
        <v>484</v>
      </c>
      <c r="BU114" s="162" t="s">
        <v>484</v>
      </c>
      <c r="BV114" s="162" t="s">
        <v>484</v>
      </c>
      <c r="BW114" s="28"/>
      <c r="BX114" s="162" t="s">
        <v>484</v>
      </c>
      <c r="BY114" s="162" t="s">
        <v>484</v>
      </c>
      <c r="BZ114" s="162" t="s">
        <v>484</v>
      </c>
      <c r="CA114" s="163" t="s">
        <v>484</v>
      </c>
      <c r="CC114" s="227" t="s">
        <v>353</v>
      </c>
      <c r="CD114" s="172" t="s">
        <v>1221</v>
      </c>
    </row>
    <row r="115" spans="1:93" x14ac:dyDescent="0.25">
      <c r="A115" s="346"/>
      <c r="B115" s="347"/>
      <c r="C115" s="347"/>
      <c r="D115" s="347"/>
      <c r="E115" s="360"/>
      <c r="F115" s="347"/>
      <c r="G115" s="347"/>
      <c r="H115" s="347"/>
      <c r="I115" s="347"/>
      <c r="J115" s="360"/>
      <c r="K115" s="360"/>
      <c r="L115" s="360"/>
      <c r="M115" s="360"/>
      <c r="N115" s="347" t="s">
        <v>484</v>
      </c>
      <c r="O115" s="360" t="s">
        <v>1266</v>
      </c>
      <c r="P115" s="347" t="s">
        <v>484</v>
      </c>
      <c r="Q115" s="347" t="s">
        <v>484</v>
      </c>
      <c r="R115" s="347" t="s">
        <v>484</v>
      </c>
      <c r="S115" s="347" t="s">
        <v>484</v>
      </c>
      <c r="T115" s="360"/>
      <c r="U115" s="360"/>
      <c r="V115" s="360"/>
      <c r="W115" s="347" t="s">
        <v>484</v>
      </c>
      <c r="X115" s="347" t="s">
        <v>484</v>
      </c>
      <c r="Y115" s="347" t="s">
        <v>484</v>
      </c>
      <c r="Z115" s="360"/>
      <c r="AA115" s="360"/>
      <c r="AB115" s="360"/>
      <c r="AC115" s="347" t="s">
        <v>484</v>
      </c>
      <c r="AD115" s="347" t="s">
        <v>484</v>
      </c>
      <c r="AE115" s="360"/>
      <c r="AF115" s="347" t="s">
        <v>484</v>
      </c>
      <c r="AG115" s="347" t="s">
        <v>3409</v>
      </c>
      <c r="AH115" s="347" t="s">
        <v>484</v>
      </c>
      <c r="AI115" s="360"/>
      <c r="AJ115" s="360"/>
      <c r="AK115" s="347" t="s">
        <v>484</v>
      </c>
      <c r="AL115" s="347" t="s">
        <v>484</v>
      </c>
      <c r="AM115" s="347" t="s">
        <v>484</v>
      </c>
      <c r="AN115" s="360"/>
      <c r="AO115" s="360"/>
      <c r="AP115" s="347" t="s">
        <v>484</v>
      </c>
      <c r="AQ115" s="347" t="s">
        <v>484</v>
      </c>
      <c r="AR115" s="347" t="s">
        <v>484</v>
      </c>
      <c r="AS115" s="347" t="s">
        <v>484</v>
      </c>
      <c r="AT115" s="360"/>
      <c r="AU115" s="347" t="s">
        <v>484</v>
      </c>
      <c r="AV115" s="347" t="s">
        <v>484</v>
      </c>
      <c r="AW115" s="360"/>
      <c r="AX115" s="360"/>
      <c r="AY115" s="347" t="s">
        <v>484</v>
      </c>
      <c r="AZ115" s="347" t="s">
        <v>484</v>
      </c>
      <c r="BA115" s="347" t="s">
        <v>484</v>
      </c>
      <c r="BB115" s="162" t="s">
        <v>484</v>
      </c>
      <c r="BC115" s="170"/>
      <c r="BD115" s="162" t="s">
        <v>484</v>
      </c>
      <c r="BE115" s="28"/>
      <c r="BF115" s="162" t="s">
        <v>484</v>
      </c>
      <c r="BG115" s="170"/>
      <c r="BH115" s="170"/>
      <c r="BI115" s="170"/>
      <c r="BJ115" s="28"/>
      <c r="BK115" s="162" t="s">
        <v>484</v>
      </c>
      <c r="BL115" s="28"/>
      <c r="BM115" s="162" t="s">
        <v>484</v>
      </c>
      <c r="BN115" s="162" t="s">
        <v>484</v>
      </c>
      <c r="BO115" s="162" t="s">
        <v>484</v>
      </c>
      <c r="BP115" s="162" t="s">
        <v>484</v>
      </c>
      <c r="BQ115" s="162" t="s">
        <v>484</v>
      </c>
      <c r="BR115" s="162" t="s">
        <v>3506</v>
      </c>
      <c r="BS115" s="28"/>
      <c r="BT115" s="162" t="s">
        <v>484</v>
      </c>
      <c r="BU115" s="162" t="s">
        <v>484</v>
      </c>
      <c r="BV115" s="162" t="s">
        <v>484</v>
      </c>
      <c r="BW115" s="28"/>
      <c r="BX115" s="162" t="s">
        <v>484</v>
      </c>
      <c r="BY115" s="162" t="s">
        <v>484</v>
      </c>
      <c r="BZ115" s="162" t="s">
        <v>484</v>
      </c>
      <c r="CA115" s="163" t="s">
        <v>484</v>
      </c>
      <c r="CC115" s="227" t="s">
        <v>3233</v>
      </c>
      <c r="CD115" s="172" t="s">
        <v>3197</v>
      </c>
    </row>
    <row r="116" spans="1:93" x14ac:dyDescent="0.25">
      <c r="A116" s="346"/>
      <c r="B116" s="347"/>
      <c r="C116" s="347"/>
      <c r="D116" s="347"/>
      <c r="E116" s="360"/>
      <c r="F116" s="347"/>
      <c r="G116" s="347"/>
      <c r="H116" s="347"/>
      <c r="I116" s="347"/>
      <c r="J116" s="360"/>
      <c r="K116" s="360"/>
      <c r="L116" s="360"/>
      <c r="M116" s="360"/>
      <c r="N116" s="347" t="s">
        <v>484</v>
      </c>
      <c r="O116" s="360" t="s">
        <v>1267</v>
      </c>
      <c r="P116" s="347" t="s">
        <v>484</v>
      </c>
      <c r="Q116" s="347" t="s">
        <v>484</v>
      </c>
      <c r="R116" s="347" t="s">
        <v>484</v>
      </c>
      <c r="S116" s="347" t="s">
        <v>484</v>
      </c>
      <c r="T116" s="360"/>
      <c r="U116" s="360"/>
      <c r="V116" s="360"/>
      <c r="W116" s="347" t="s">
        <v>484</v>
      </c>
      <c r="X116" s="347" t="s">
        <v>484</v>
      </c>
      <c r="Y116" s="347" t="s">
        <v>484</v>
      </c>
      <c r="Z116" s="360"/>
      <c r="AA116" s="360"/>
      <c r="AB116" s="360"/>
      <c r="AC116" s="347" t="s">
        <v>484</v>
      </c>
      <c r="AD116" s="347" t="s">
        <v>484</v>
      </c>
      <c r="AE116" s="360"/>
      <c r="AF116" s="347" t="s">
        <v>484</v>
      </c>
      <c r="AG116" s="347" t="s">
        <v>3410</v>
      </c>
      <c r="AH116" s="347" t="s">
        <v>484</v>
      </c>
      <c r="AI116" s="360"/>
      <c r="AJ116" s="360"/>
      <c r="AK116" s="347" t="s">
        <v>484</v>
      </c>
      <c r="AL116" s="347" t="s">
        <v>484</v>
      </c>
      <c r="AM116" s="347" t="s">
        <v>484</v>
      </c>
      <c r="AN116" s="360"/>
      <c r="AO116" s="360"/>
      <c r="AP116" s="347" t="s">
        <v>484</v>
      </c>
      <c r="AQ116" s="347" t="s">
        <v>484</v>
      </c>
      <c r="AR116" s="347" t="s">
        <v>484</v>
      </c>
      <c r="AS116" s="347" t="s">
        <v>484</v>
      </c>
      <c r="AT116" s="360"/>
      <c r="AU116" s="347" t="s">
        <v>484</v>
      </c>
      <c r="AV116" s="347" t="s">
        <v>484</v>
      </c>
      <c r="AW116" s="360"/>
      <c r="AX116" s="360"/>
      <c r="AY116" s="347" t="s">
        <v>484</v>
      </c>
      <c r="AZ116" s="347" t="s">
        <v>484</v>
      </c>
      <c r="BA116" s="347" t="s">
        <v>484</v>
      </c>
      <c r="BB116" s="162" t="s">
        <v>484</v>
      </c>
      <c r="BC116" s="170"/>
      <c r="BD116" s="162" t="s">
        <v>484</v>
      </c>
      <c r="BE116" s="28"/>
      <c r="BF116" s="162" t="s">
        <v>484</v>
      </c>
      <c r="BG116" s="170"/>
      <c r="BH116" s="170"/>
      <c r="BI116" s="170"/>
      <c r="BJ116" s="28"/>
      <c r="BK116" s="162" t="s">
        <v>484</v>
      </c>
      <c r="BL116" s="28"/>
      <c r="BM116" s="162" t="s">
        <v>484</v>
      </c>
      <c r="BN116" s="162" t="s">
        <v>484</v>
      </c>
      <c r="BO116" s="162" t="s">
        <v>484</v>
      </c>
      <c r="BP116" s="162" t="s">
        <v>484</v>
      </c>
      <c r="BQ116" s="162" t="s">
        <v>484</v>
      </c>
      <c r="BR116" s="162" t="s">
        <v>3507</v>
      </c>
      <c r="BS116" s="28"/>
      <c r="BT116" s="162" t="s">
        <v>484</v>
      </c>
      <c r="BU116" s="162" t="s">
        <v>484</v>
      </c>
      <c r="BV116" s="162" t="s">
        <v>484</v>
      </c>
      <c r="BW116" s="28"/>
      <c r="BX116" s="162" t="s">
        <v>484</v>
      </c>
      <c r="BY116" s="162" t="s">
        <v>484</v>
      </c>
      <c r="BZ116" s="162" t="s">
        <v>484</v>
      </c>
      <c r="CA116" s="163" t="s">
        <v>484</v>
      </c>
      <c r="CC116" s="227" t="s">
        <v>354</v>
      </c>
      <c r="CD116" s="172" t="s">
        <v>1225</v>
      </c>
    </row>
    <row r="117" spans="1:93" x14ac:dyDescent="0.25">
      <c r="A117" s="346"/>
      <c r="B117" s="347"/>
      <c r="C117" s="347"/>
      <c r="D117" s="347"/>
      <c r="E117" s="360"/>
      <c r="F117" s="347"/>
      <c r="G117" s="347"/>
      <c r="H117" s="347"/>
      <c r="I117" s="347"/>
      <c r="J117" s="360"/>
      <c r="K117" s="360"/>
      <c r="L117" s="360"/>
      <c r="M117" s="360"/>
      <c r="N117" s="347" t="s">
        <v>484</v>
      </c>
      <c r="O117" s="360" t="s">
        <v>1268</v>
      </c>
      <c r="P117" s="347" t="s">
        <v>484</v>
      </c>
      <c r="Q117" s="347" t="s">
        <v>484</v>
      </c>
      <c r="R117" s="347" t="s">
        <v>484</v>
      </c>
      <c r="S117" s="347" t="s">
        <v>484</v>
      </c>
      <c r="T117" s="360"/>
      <c r="U117" s="360"/>
      <c r="V117" s="360"/>
      <c r="W117" s="347" t="s">
        <v>484</v>
      </c>
      <c r="X117" s="347" t="s">
        <v>484</v>
      </c>
      <c r="Y117" s="347" t="s">
        <v>484</v>
      </c>
      <c r="Z117" s="360"/>
      <c r="AA117" s="360"/>
      <c r="AB117" s="360"/>
      <c r="AC117" s="347" t="s">
        <v>484</v>
      </c>
      <c r="AD117" s="347" t="s">
        <v>484</v>
      </c>
      <c r="AE117" s="360"/>
      <c r="AF117" s="347" t="s">
        <v>484</v>
      </c>
      <c r="AG117" s="347" t="s">
        <v>3411</v>
      </c>
      <c r="AH117" s="347" t="s">
        <v>484</v>
      </c>
      <c r="AI117" s="360"/>
      <c r="AJ117" s="360"/>
      <c r="AK117" s="347" t="s">
        <v>484</v>
      </c>
      <c r="AL117" s="347" t="s">
        <v>484</v>
      </c>
      <c r="AM117" s="347" t="s">
        <v>484</v>
      </c>
      <c r="AN117" s="360"/>
      <c r="AO117" s="360"/>
      <c r="AP117" s="347" t="s">
        <v>484</v>
      </c>
      <c r="AQ117" s="347" t="s">
        <v>484</v>
      </c>
      <c r="AR117" s="347" t="s">
        <v>484</v>
      </c>
      <c r="AS117" s="347" t="s">
        <v>484</v>
      </c>
      <c r="AT117" s="360"/>
      <c r="AU117" s="347" t="s">
        <v>484</v>
      </c>
      <c r="AV117" s="347" t="s">
        <v>484</v>
      </c>
      <c r="AW117" s="360"/>
      <c r="AX117" s="360"/>
      <c r="AY117" s="347" t="s">
        <v>484</v>
      </c>
      <c r="AZ117" s="347" t="s">
        <v>484</v>
      </c>
      <c r="BA117" s="347" t="s">
        <v>484</v>
      </c>
      <c r="BB117" s="162" t="s">
        <v>484</v>
      </c>
      <c r="BC117" s="170"/>
      <c r="BD117" s="162" t="s">
        <v>484</v>
      </c>
      <c r="BE117" s="28"/>
      <c r="BF117" s="162" t="s">
        <v>484</v>
      </c>
      <c r="BG117" s="170"/>
      <c r="BH117" s="170"/>
      <c r="BI117" s="170"/>
      <c r="BJ117" s="28"/>
      <c r="BK117" s="162" t="s">
        <v>484</v>
      </c>
      <c r="BL117" s="28"/>
      <c r="BM117" s="162" t="s">
        <v>484</v>
      </c>
      <c r="BN117" s="162" t="s">
        <v>484</v>
      </c>
      <c r="BO117" s="162" t="s">
        <v>484</v>
      </c>
      <c r="BP117" s="162" t="s">
        <v>484</v>
      </c>
      <c r="BQ117" s="162" t="s">
        <v>484</v>
      </c>
      <c r="BR117" s="162" t="s">
        <v>3508</v>
      </c>
      <c r="BS117" s="28"/>
      <c r="BT117" s="162" t="s">
        <v>484</v>
      </c>
      <c r="BU117" s="162" t="s">
        <v>484</v>
      </c>
      <c r="BV117" s="162" t="s">
        <v>484</v>
      </c>
      <c r="BW117" s="28"/>
      <c r="BX117" s="162" t="s">
        <v>484</v>
      </c>
      <c r="BY117" s="162" t="s">
        <v>484</v>
      </c>
      <c r="BZ117" s="162" t="s">
        <v>484</v>
      </c>
      <c r="CA117" s="163" t="s">
        <v>484</v>
      </c>
      <c r="CC117" s="227" t="s">
        <v>355</v>
      </c>
      <c r="CD117" s="172" t="s">
        <v>1229</v>
      </c>
    </row>
    <row r="118" spans="1:93" x14ac:dyDescent="0.25">
      <c r="A118" s="346"/>
      <c r="B118" s="347"/>
      <c r="C118" s="347"/>
      <c r="D118" s="347"/>
      <c r="E118" s="360"/>
      <c r="F118" s="347"/>
      <c r="G118" s="347"/>
      <c r="H118" s="347"/>
      <c r="I118" s="347"/>
      <c r="J118" s="360"/>
      <c r="K118" s="360"/>
      <c r="L118" s="360"/>
      <c r="M118" s="360"/>
      <c r="N118" s="347" t="s">
        <v>484</v>
      </c>
      <c r="O118" s="360" t="s">
        <v>1269</v>
      </c>
      <c r="P118" s="347" t="s">
        <v>484</v>
      </c>
      <c r="Q118" s="347" t="s">
        <v>484</v>
      </c>
      <c r="R118" s="347" t="s">
        <v>484</v>
      </c>
      <c r="S118" s="347" t="s">
        <v>484</v>
      </c>
      <c r="T118" s="360"/>
      <c r="U118" s="360"/>
      <c r="V118" s="360"/>
      <c r="W118" s="347" t="s">
        <v>484</v>
      </c>
      <c r="X118" s="347" t="s">
        <v>484</v>
      </c>
      <c r="Y118" s="347" t="s">
        <v>484</v>
      </c>
      <c r="Z118" s="360"/>
      <c r="AA118" s="360"/>
      <c r="AB118" s="360"/>
      <c r="AC118" s="347" t="s">
        <v>484</v>
      </c>
      <c r="AD118" s="347" t="s">
        <v>484</v>
      </c>
      <c r="AE118" s="360"/>
      <c r="AF118" s="347" t="s">
        <v>484</v>
      </c>
      <c r="AG118" s="347" t="s">
        <v>3412</v>
      </c>
      <c r="AH118" s="347" t="s">
        <v>484</v>
      </c>
      <c r="AI118" s="360"/>
      <c r="AJ118" s="360"/>
      <c r="AK118" s="347" t="s">
        <v>484</v>
      </c>
      <c r="AL118" s="347" t="s">
        <v>484</v>
      </c>
      <c r="AM118" s="347" t="s">
        <v>484</v>
      </c>
      <c r="AN118" s="360"/>
      <c r="AO118" s="360"/>
      <c r="AP118" s="347" t="s">
        <v>484</v>
      </c>
      <c r="AQ118" s="347" t="s">
        <v>484</v>
      </c>
      <c r="AR118" s="347" t="s">
        <v>484</v>
      </c>
      <c r="AS118" s="347" t="s">
        <v>484</v>
      </c>
      <c r="AT118" s="360"/>
      <c r="AU118" s="347" t="s">
        <v>484</v>
      </c>
      <c r="AV118" s="347" t="s">
        <v>484</v>
      </c>
      <c r="AW118" s="360"/>
      <c r="AX118" s="360"/>
      <c r="AY118" s="347" t="s">
        <v>484</v>
      </c>
      <c r="AZ118" s="347" t="s">
        <v>484</v>
      </c>
      <c r="BA118" s="347" t="s">
        <v>484</v>
      </c>
      <c r="BB118" s="162" t="s">
        <v>484</v>
      </c>
      <c r="BC118" s="170"/>
      <c r="BD118" s="162" t="s">
        <v>484</v>
      </c>
      <c r="BE118" s="28"/>
      <c r="BF118" s="162" t="s">
        <v>484</v>
      </c>
      <c r="BG118" s="170"/>
      <c r="BH118" s="170"/>
      <c r="BI118" s="170"/>
      <c r="BJ118" s="28"/>
      <c r="BK118" s="162" t="s">
        <v>484</v>
      </c>
      <c r="BL118" s="28"/>
      <c r="BM118" s="162" t="s">
        <v>484</v>
      </c>
      <c r="BN118" s="162" t="s">
        <v>484</v>
      </c>
      <c r="BO118" s="162" t="s">
        <v>484</v>
      </c>
      <c r="BP118" s="162" t="s">
        <v>484</v>
      </c>
      <c r="BQ118" s="162" t="s">
        <v>484</v>
      </c>
      <c r="BR118" s="162" t="s">
        <v>3509</v>
      </c>
      <c r="BS118" s="28"/>
      <c r="BT118" s="162" t="s">
        <v>484</v>
      </c>
      <c r="BU118" s="162" t="s">
        <v>484</v>
      </c>
      <c r="BV118" s="162" t="s">
        <v>484</v>
      </c>
      <c r="BW118" s="28"/>
      <c r="BX118" s="162" t="s">
        <v>484</v>
      </c>
      <c r="BY118" s="162" t="s">
        <v>484</v>
      </c>
      <c r="BZ118" s="162" t="s">
        <v>484</v>
      </c>
      <c r="CA118" s="163" t="s">
        <v>484</v>
      </c>
      <c r="CC118" s="227" t="s">
        <v>356</v>
      </c>
      <c r="CD118" s="172" t="s">
        <v>1233</v>
      </c>
    </row>
    <row r="119" spans="1:93" x14ac:dyDescent="0.25">
      <c r="A119" s="346"/>
      <c r="B119" s="347"/>
      <c r="C119" s="347"/>
      <c r="D119" s="347"/>
      <c r="E119" s="360"/>
      <c r="F119" s="347"/>
      <c r="G119" s="347"/>
      <c r="H119" s="347"/>
      <c r="I119" s="347"/>
      <c r="J119" s="360"/>
      <c r="K119" s="360"/>
      <c r="L119" s="360"/>
      <c r="M119" s="360"/>
      <c r="N119" s="347" t="s">
        <v>484</v>
      </c>
      <c r="O119" s="360" t="s">
        <v>1270</v>
      </c>
      <c r="P119" s="347" t="s">
        <v>484</v>
      </c>
      <c r="Q119" s="347" t="s">
        <v>484</v>
      </c>
      <c r="R119" s="347" t="s">
        <v>484</v>
      </c>
      <c r="S119" s="347" t="s">
        <v>484</v>
      </c>
      <c r="T119" s="360"/>
      <c r="U119" s="360"/>
      <c r="V119" s="360"/>
      <c r="W119" s="347" t="s">
        <v>484</v>
      </c>
      <c r="X119" s="347" t="s">
        <v>484</v>
      </c>
      <c r="Y119" s="347" t="s">
        <v>484</v>
      </c>
      <c r="Z119" s="360"/>
      <c r="AA119" s="360"/>
      <c r="AB119" s="360"/>
      <c r="AC119" s="347" t="s">
        <v>484</v>
      </c>
      <c r="AD119" s="347" t="s">
        <v>484</v>
      </c>
      <c r="AE119" s="360"/>
      <c r="AF119" s="347" t="s">
        <v>484</v>
      </c>
      <c r="AG119" s="347" t="s">
        <v>3413</v>
      </c>
      <c r="AH119" s="347" t="s">
        <v>484</v>
      </c>
      <c r="AI119" s="360"/>
      <c r="AJ119" s="360"/>
      <c r="AK119" s="347" t="s">
        <v>484</v>
      </c>
      <c r="AL119" s="347" t="s">
        <v>484</v>
      </c>
      <c r="AM119" s="347" t="s">
        <v>484</v>
      </c>
      <c r="AN119" s="360"/>
      <c r="AO119" s="360"/>
      <c r="AP119" s="347" t="s">
        <v>484</v>
      </c>
      <c r="AQ119" s="347" t="s">
        <v>484</v>
      </c>
      <c r="AR119" s="347" t="s">
        <v>484</v>
      </c>
      <c r="AS119" s="347" t="s">
        <v>484</v>
      </c>
      <c r="AT119" s="360"/>
      <c r="AU119" s="347" t="s">
        <v>484</v>
      </c>
      <c r="AV119" s="347" t="s">
        <v>484</v>
      </c>
      <c r="AW119" s="360"/>
      <c r="AX119" s="360"/>
      <c r="AY119" s="347" t="s">
        <v>484</v>
      </c>
      <c r="AZ119" s="347" t="s">
        <v>484</v>
      </c>
      <c r="BA119" s="347" t="s">
        <v>484</v>
      </c>
      <c r="BB119" s="162" t="s">
        <v>484</v>
      </c>
      <c r="BC119" s="170"/>
      <c r="BD119" s="162" t="s">
        <v>484</v>
      </c>
      <c r="BE119" s="28"/>
      <c r="BF119" s="162" t="s">
        <v>484</v>
      </c>
      <c r="BG119" s="170"/>
      <c r="BH119" s="170"/>
      <c r="BI119" s="170"/>
      <c r="BJ119" s="28"/>
      <c r="BK119" s="162" t="s">
        <v>484</v>
      </c>
      <c r="BL119" s="28"/>
      <c r="BM119" s="162" t="s">
        <v>484</v>
      </c>
      <c r="BN119" s="162" t="s">
        <v>484</v>
      </c>
      <c r="BO119" s="162" t="s">
        <v>484</v>
      </c>
      <c r="BP119" s="162" t="s">
        <v>484</v>
      </c>
      <c r="BQ119" s="162" t="s">
        <v>484</v>
      </c>
      <c r="BR119" s="162" t="s">
        <v>3510</v>
      </c>
      <c r="BS119" s="28"/>
      <c r="BT119" s="162" t="s">
        <v>484</v>
      </c>
      <c r="BU119" s="162" t="s">
        <v>484</v>
      </c>
      <c r="BV119" s="162" t="s">
        <v>484</v>
      </c>
      <c r="BW119" s="28"/>
      <c r="BX119" s="162" t="s">
        <v>484</v>
      </c>
      <c r="BY119" s="162" t="s">
        <v>484</v>
      </c>
      <c r="BZ119" s="162" t="s">
        <v>484</v>
      </c>
      <c r="CA119" s="163" t="s">
        <v>484</v>
      </c>
      <c r="CC119" s="227" t="s">
        <v>3234</v>
      </c>
      <c r="CD119" s="172" t="s">
        <v>3198</v>
      </c>
    </row>
    <row r="120" spans="1:93" x14ac:dyDescent="0.25">
      <c r="A120" s="346"/>
      <c r="B120" s="347"/>
      <c r="C120" s="347"/>
      <c r="D120" s="347"/>
      <c r="E120" s="360"/>
      <c r="F120" s="347"/>
      <c r="G120" s="347"/>
      <c r="H120" s="347"/>
      <c r="I120" s="347"/>
      <c r="J120" s="360"/>
      <c r="K120" s="360"/>
      <c r="L120" s="360"/>
      <c r="M120" s="360"/>
      <c r="N120" s="347" t="s">
        <v>484</v>
      </c>
      <c r="O120" s="360" t="s">
        <v>1271</v>
      </c>
      <c r="P120" s="347" t="s">
        <v>484</v>
      </c>
      <c r="Q120" s="347" t="s">
        <v>484</v>
      </c>
      <c r="R120" s="347" t="s">
        <v>484</v>
      </c>
      <c r="S120" s="347" t="s">
        <v>484</v>
      </c>
      <c r="T120" s="360"/>
      <c r="U120" s="360"/>
      <c r="V120" s="360"/>
      <c r="W120" s="347" t="s">
        <v>484</v>
      </c>
      <c r="X120" s="347" t="s">
        <v>484</v>
      </c>
      <c r="Y120" s="347" t="s">
        <v>484</v>
      </c>
      <c r="Z120" s="360"/>
      <c r="AA120" s="360"/>
      <c r="AB120" s="360"/>
      <c r="AC120" s="347" t="s">
        <v>484</v>
      </c>
      <c r="AD120" s="347" t="s">
        <v>484</v>
      </c>
      <c r="AE120" s="360"/>
      <c r="AF120" s="347" t="s">
        <v>484</v>
      </c>
      <c r="AG120" s="347" t="s">
        <v>3414</v>
      </c>
      <c r="AH120" s="347" t="s">
        <v>484</v>
      </c>
      <c r="AI120" s="360"/>
      <c r="AJ120" s="360"/>
      <c r="AK120" s="347" t="s">
        <v>484</v>
      </c>
      <c r="AL120" s="347" t="s">
        <v>484</v>
      </c>
      <c r="AM120" s="347" t="s">
        <v>484</v>
      </c>
      <c r="AN120" s="360"/>
      <c r="AO120" s="360"/>
      <c r="AP120" s="347" t="s">
        <v>484</v>
      </c>
      <c r="AQ120" s="347" t="s">
        <v>484</v>
      </c>
      <c r="AR120" s="347" t="s">
        <v>484</v>
      </c>
      <c r="AS120" s="347" t="s">
        <v>484</v>
      </c>
      <c r="AT120" s="360"/>
      <c r="AU120" s="347" t="s">
        <v>484</v>
      </c>
      <c r="AV120" s="347" t="s">
        <v>484</v>
      </c>
      <c r="AW120" s="360"/>
      <c r="AX120" s="360"/>
      <c r="AY120" s="347" t="s">
        <v>484</v>
      </c>
      <c r="AZ120" s="347" t="s">
        <v>484</v>
      </c>
      <c r="BA120" s="347" t="s">
        <v>484</v>
      </c>
      <c r="BB120" s="162" t="s">
        <v>484</v>
      </c>
      <c r="BC120" s="170"/>
      <c r="BD120" s="162" t="s">
        <v>484</v>
      </c>
      <c r="BE120" s="28"/>
      <c r="BF120" s="162" t="s">
        <v>484</v>
      </c>
      <c r="BG120" s="170"/>
      <c r="BH120" s="170"/>
      <c r="BI120" s="170"/>
      <c r="BJ120" s="28"/>
      <c r="BK120" s="162" t="s">
        <v>484</v>
      </c>
      <c r="BL120" s="28"/>
      <c r="BM120" s="162" t="s">
        <v>484</v>
      </c>
      <c r="BN120" s="162" t="s">
        <v>484</v>
      </c>
      <c r="BO120" s="162" t="s">
        <v>484</v>
      </c>
      <c r="BP120" s="162" t="s">
        <v>484</v>
      </c>
      <c r="BQ120" s="162" t="s">
        <v>484</v>
      </c>
      <c r="BR120" s="162" t="s">
        <v>3511</v>
      </c>
      <c r="BS120" s="28"/>
      <c r="BT120" s="162" t="s">
        <v>484</v>
      </c>
      <c r="BU120" s="162" t="s">
        <v>484</v>
      </c>
      <c r="BV120" s="162" t="s">
        <v>484</v>
      </c>
      <c r="BW120" s="28"/>
      <c r="BX120" s="162" t="s">
        <v>484</v>
      </c>
      <c r="BY120" s="162" t="s">
        <v>484</v>
      </c>
      <c r="BZ120" s="162" t="s">
        <v>484</v>
      </c>
      <c r="CA120" s="163" t="s">
        <v>484</v>
      </c>
      <c r="CC120" s="227" t="s">
        <v>357</v>
      </c>
      <c r="CD120" s="172" t="s">
        <v>1237</v>
      </c>
    </row>
    <row r="121" spans="1:93" x14ac:dyDescent="0.25">
      <c r="A121" s="349"/>
      <c r="B121" s="360"/>
      <c r="C121" s="360"/>
      <c r="D121" s="360"/>
      <c r="E121" s="360"/>
      <c r="F121" s="360"/>
      <c r="G121" s="360"/>
      <c r="H121" s="360"/>
      <c r="I121" s="360"/>
      <c r="J121" s="360"/>
      <c r="K121" s="360"/>
      <c r="L121" s="360"/>
      <c r="M121" s="360"/>
      <c r="N121" s="360"/>
      <c r="O121" s="360" t="s">
        <v>1272</v>
      </c>
      <c r="P121" s="360"/>
      <c r="Q121" s="360"/>
      <c r="R121" s="360"/>
      <c r="S121" s="360"/>
      <c r="T121" s="360"/>
      <c r="U121" s="360"/>
      <c r="V121" s="360"/>
      <c r="W121" s="360"/>
      <c r="X121" s="360"/>
      <c r="Y121" s="360"/>
      <c r="Z121" s="360"/>
      <c r="AA121" s="360"/>
      <c r="AB121" s="360"/>
      <c r="AC121" s="360"/>
      <c r="AD121" s="360"/>
      <c r="AE121" s="360"/>
      <c r="AF121" s="360"/>
      <c r="AG121" s="360" t="s">
        <v>3415</v>
      </c>
      <c r="AH121" s="360"/>
      <c r="AI121" s="360"/>
      <c r="AJ121" s="360"/>
      <c r="AK121" s="360"/>
      <c r="AL121" s="360"/>
      <c r="AM121" s="360"/>
      <c r="AN121" s="360"/>
      <c r="AO121" s="360"/>
      <c r="AP121" s="360"/>
      <c r="AQ121" s="360"/>
      <c r="AR121" s="360"/>
      <c r="AS121" s="360"/>
      <c r="AT121" s="360"/>
      <c r="AU121" s="360"/>
      <c r="AV121" s="360"/>
      <c r="AW121" s="360"/>
      <c r="AX121" s="360"/>
      <c r="AY121" s="360"/>
      <c r="AZ121" s="360"/>
      <c r="BA121" s="360"/>
      <c r="BB121" s="170"/>
      <c r="BC121" s="170"/>
      <c r="BD121" s="170"/>
      <c r="BE121" s="28"/>
      <c r="BF121" s="170"/>
      <c r="BG121" s="170"/>
      <c r="BH121" s="170"/>
      <c r="BI121" s="170"/>
      <c r="BJ121" s="28"/>
      <c r="BK121" s="170"/>
      <c r="BL121" s="28"/>
      <c r="BM121" s="170"/>
      <c r="BN121" s="170"/>
      <c r="BO121" s="170"/>
      <c r="BP121" s="170"/>
      <c r="BQ121" s="170"/>
      <c r="BR121" s="170" t="s">
        <v>3512</v>
      </c>
      <c r="BS121" s="28"/>
      <c r="BT121" s="170"/>
      <c r="BU121" s="170"/>
      <c r="BV121" s="170"/>
      <c r="BW121" s="28"/>
      <c r="BX121" s="170"/>
      <c r="BY121" s="170"/>
      <c r="BZ121" s="170"/>
      <c r="CA121" s="163" t="s">
        <v>484</v>
      </c>
      <c r="CC121" s="227" t="s">
        <v>358</v>
      </c>
      <c r="CD121" s="172" t="s">
        <v>1241</v>
      </c>
      <c r="CO121" s="28"/>
    </row>
    <row r="122" spans="1:93" ht="15.75" thickBot="1" x14ac:dyDescent="0.3">
      <c r="A122" s="455"/>
      <c r="B122" s="456"/>
      <c r="C122" s="456"/>
      <c r="D122" s="456"/>
      <c r="E122" s="360"/>
      <c r="F122" s="456"/>
      <c r="G122" s="456"/>
      <c r="H122" s="456"/>
      <c r="I122" s="456"/>
      <c r="J122" s="360"/>
      <c r="K122" s="360"/>
      <c r="L122" s="360"/>
      <c r="M122" s="360"/>
      <c r="N122" s="456" t="s">
        <v>484</v>
      </c>
      <c r="O122" s="360" t="s">
        <v>1273</v>
      </c>
      <c r="P122" s="456" t="s">
        <v>484</v>
      </c>
      <c r="Q122" s="456" t="s">
        <v>484</v>
      </c>
      <c r="R122" s="456" t="s">
        <v>484</v>
      </c>
      <c r="S122" s="456" t="s">
        <v>484</v>
      </c>
      <c r="T122" s="360"/>
      <c r="U122" s="360"/>
      <c r="V122" s="360"/>
      <c r="W122" s="456" t="s">
        <v>484</v>
      </c>
      <c r="X122" s="456" t="s">
        <v>484</v>
      </c>
      <c r="Y122" s="456" t="s">
        <v>484</v>
      </c>
      <c r="Z122" s="360"/>
      <c r="AA122" s="360"/>
      <c r="AB122" s="360"/>
      <c r="AC122" s="456" t="s">
        <v>484</v>
      </c>
      <c r="AD122" s="456" t="s">
        <v>484</v>
      </c>
      <c r="AE122" s="360"/>
      <c r="AF122" s="456" t="s">
        <v>484</v>
      </c>
      <c r="AG122" s="456" t="s">
        <v>3416</v>
      </c>
      <c r="AH122" s="456" t="s">
        <v>484</v>
      </c>
      <c r="AI122" s="360"/>
      <c r="AJ122" s="360"/>
      <c r="AK122" s="456" t="s">
        <v>484</v>
      </c>
      <c r="AL122" s="456" t="s">
        <v>484</v>
      </c>
      <c r="AM122" s="456" t="s">
        <v>484</v>
      </c>
      <c r="AN122" s="360"/>
      <c r="AO122" s="360"/>
      <c r="AP122" s="456" t="s">
        <v>484</v>
      </c>
      <c r="AQ122" s="456" t="s">
        <v>484</v>
      </c>
      <c r="AR122" s="456" t="s">
        <v>484</v>
      </c>
      <c r="AS122" s="456" t="s">
        <v>484</v>
      </c>
      <c r="AT122" s="360"/>
      <c r="AU122" s="456" t="s">
        <v>484</v>
      </c>
      <c r="AV122" s="456" t="s">
        <v>484</v>
      </c>
      <c r="AW122" s="360"/>
      <c r="AX122" s="360"/>
      <c r="AY122" s="456" t="s">
        <v>484</v>
      </c>
      <c r="AZ122" s="456" t="s">
        <v>484</v>
      </c>
      <c r="BA122" s="456" t="s">
        <v>484</v>
      </c>
      <c r="BB122" s="165" t="s">
        <v>484</v>
      </c>
      <c r="BC122" s="170"/>
      <c r="BD122" s="165" t="s">
        <v>484</v>
      </c>
      <c r="BE122" s="28"/>
      <c r="BF122" s="165" t="s">
        <v>484</v>
      </c>
      <c r="BG122" s="170"/>
      <c r="BH122" s="170"/>
      <c r="BI122" s="170"/>
      <c r="BJ122" s="28"/>
      <c r="BK122" s="165" t="s">
        <v>484</v>
      </c>
      <c r="BL122" s="28"/>
      <c r="BM122" s="165" t="s">
        <v>484</v>
      </c>
      <c r="BN122" s="165" t="s">
        <v>484</v>
      </c>
      <c r="BO122" s="165" t="s">
        <v>484</v>
      </c>
      <c r="BP122" s="165" t="s">
        <v>484</v>
      </c>
      <c r="BQ122" s="165" t="s">
        <v>484</v>
      </c>
      <c r="BR122" s="165" t="s">
        <v>3513</v>
      </c>
      <c r="BS122" s="28"/>
      <c r="BT122" s="165" t="s">
        <v>484</v>
      </c>
      <c r="BU122" s="165" t="s">
        <v>484</v>
      </c>
      <c r="BV122" s="165" t="s">
        <v>484</v>
      </c>
      <c r="BW122" s="28"/>
      <c r="BX122" s="165" t="s">
        <v>484</v>
      </c>
      <c r="BY122" s="165" t="s">
        <v>484</v>
      </c>
      <c r="BZ122" s="165" t="s">
        <v>484</v>
      </c>
      <c r="CA122" s="163" t="s">
        <v>484</v>
      </c>
      <c r="CC122" s="227" t="s">
        <v>359</v>
      </c>
      <c r="CD122" s="172" t="s">
        <v>1244</v>
      </c>
      <c r="CO122" s="28"/>
    </row>
    <row r="123" spans="1:93" ht="15.75" thickBot="1" x14ac:dyDescent="0.3">
      <c r="A123" s="349"/>
      <c r="B123" s="360"/>
      <c r="C123" s="360"/>
      <c r="D123" s="360"/>
      <c r="E123" s="360"/>
      <c r="F123" s="360"/>
      <c r="G123" s="360"/>
      <c r="H123" s="360"/>
      <c r="I123" s="360"/>
      <c r="J123" s="360"/>
      <c r="K123" s="360"/>
      <c r="L123" s="360"/>
      <c r="M123" s="360"/>
      <c r="N123" s="360"/>
      <c r="O123" s="360" t="s">
        <v>1274</v>
      </c>
      <c r="P123" s="360"/>
      <c r="Q123" s="360"/>
      <c r="R123" s="360"/>
      <c r="S123" s="360"/>
      <c r="T123" s="360"/>
      <c r="U123" s="360"/>
      <c r="V123" s="360"/>
      <c r="W123" s="360"/>
      <c r="X123" s="360"/>
      <c r="Y123" s="360"/>
      <c r="Z123" s="360"/>
      <c r="AA123" s="360"/>
      <c r="AB123" s="360"/>
      <c r="AC123" s="360"/>
      <c r="AD123" s="360"/>
      <c r="AE123" s="360"/>
      <c r="AF123" s="360"/>
      <c r="AG123" s="360" t="s">
        <v>3417</v>
      </c>
      <c r="AH123" s="360"/>
      <c r="AI123" s="360"/>
      <c r="AJ123" s="360"/>
      <c r="AK123" s="360"/>
      <c r="AL123" s="360"/>
      <c r="AM123" s="360"/>
      <c r="AN123" s="360"/>
      <c r="AO123" s="360"/>
      <c r="AP123" s="360"/>
      <c r="AQ123" s="360"/>
      <c r="AR123" s="360"/>
      <c r="AS123" s="360"/>
      <c r="AT123" s="360"/>
      <c r="AU123" s="360"/>
      <c r="AV123" s="360"/>
      <c r="AW123" s="360"/>
      <c r="AX123" s="360"/>
      <c r="AY123" s="360"/>
      <c r="AZ123" s="360"/>
      <c r="BA123" s="360"/>
      <c r="BB123" s="170"/>
      <c r="BC123" s="170"/>
      <c r="BD123" s="170"/>
      <c r="BE123" s="28"/>
      <c r="BF123" s="170"/>
      <c r="BG123" s="170"/>
      <c r="BH123" s="170"/>
      <c r="BI123" s="170"/>
      <c r="BJ123" s="28"/>
      <c r="BK123" s="170"/>
      <c r="BL123" s="28"/>
      <c r="BM123" s="170"/>
      <c r="BN123" s="170"/>
      <c r="BO123" s="170"/>
      <c r="BP123" s="170"/>
      <c r="BQ123" s="170"/>
      <c r="BR123" s="170" t="s">
        <v>3514</v>
      </c>
      <c r="BS123" s="28"/>
      <c r="BT123" s="170"/>
      <c r="BU123" s="170"/>
      <c r="BV123" s="170"/>
      <c r="BW123" s="28"/>
      <c r="BX123" s="170"/>
      <c r="BY123" s="170"/>
      <c r="BZ123" s="170"/>
      <c r="CA123" s="163" t="s">
        <v>484</v>
      </c>
      <c r="CC123" s="228" t="s">
        <v>360</v>
      </c>
      <c r="CD123" s="173" t="s">
        <v>1247</v>
      </c>
    </row>
    <row r="124" spans="1:93" s="28" customFormat="1" x14ac:dyDescent="0.25">
      <c r="A124" s="349"/>
      <c r="B124" s="360"/>
      <c r="C124" s="360"/>
      <c r="D124" s="360"/>
      <c r="E124" s="360"/>
      <c r="F124" s="360"/>
      <c r="G124" s="360"/>
      <c r="H124" s="360"/>
      <c r="I124" s="360"/>
      <c r="J124" s="360"/>
      <c r="K124" s="360"/>
      <c r="L124" s="360"/>
      <c r="M124" s="360"/>
      <c r="N124" s="360"/>
      <c r="O124" s="360" t="s">
        <v>1275</v>
      </c>
      <c r="P124" s="360"/>
      <c r="Q124" s="360"/>
      <c r="R124" s="360"/>
      <c r="S124" s="360"/>
      <c r="T124" s="360"/>
      <c r="U124" s="360"/>
      <c r="V124" s="360"/>
      <c r="W124" s="360"/>
      <c r="X124" s="360"/>
      <c r="Y124" s="360"/>
      <c r="Z124" s="360"/>
      <c r="AA124" s="360"/>
      <c r="AB124" s="360"/>
      <c r="AC124" s="360"/>
      <c r="AD124" s="360"/>
      <c r="AE124" s="360"/>
      <c r="AF124" s="360"/>
      <c r="AG124" s="360" t="s">
        <v>3418</v>
      </c>
      <c r="AH124" s="360"/>
      <c r="AI124" s="360"/>
      <c r="AJ124" s="360"/>
      <c r="AK124" s="360"/>
      <c r="AL124" s="360"/>
      <c r="AM124" s="360"/>
      <c r="AN124" s="360"/>
      <c r="AO124" s="360"/>
      <c r="AP124" s="360"/>
      <c r="AQ124" s="360"/>
      <c r="AR124" s="360"/>
      <c r="AS124" s="360"/>
      <c r="AT124" s="360"/>
      <c r="AU124" s="360"/>
      <c r="AV124" s="360"/>
      <c r="AW124" s="360"/>
      <c r="AX124" s="360"/>
      <c r="AY124" s="360"/>
      <c r="AZ124" s="360"/>
      <c r="BA124" s="360"/>
      <c r="BB124" s="170"/>
      <c r="BC124" s="170"/>
      <c r="BD124" s="170"/>
      <c r="BF124" s="170"/>
      <c r="BG124" s="170"/>
      <c r="BH124" s="170"/>
      <c r="BI124" s="170"/>
      <c r="BK124" s="170"/>
      <c r="BM124" s="170"/>
      <c r="BN124" s="170"/>
      <c r="BO124" s="170"/>
      <c r="BP124" s="170"/>
      <c r="BQ124" s="170"/>
      <c r="BR124" s="170" t="s">
        <v>3515</v>
      </c>
      <c r="BT124" s="170"/>
      <c r="BU124" s="170"/>
      <c r="BV124" s="170"/>
      <c r="BX124" s="170"/>
      <c r="BY124" s="170"/>
      <c r="BZ124" s="170"/>
      <c r="CA124" s="163" t="s">
        <v>484</v>
      </c>
      <c r="CB124"/>
      <c r="CC124"/>
      <c r="CD124"/>
      <c r="CO124"/>
    </row>
    <row r="125" spans="1:93" s="28" customFormat="1" x14ac:dyDescent="0.25">
      <c r="A125" s="349"/>
      <c r="B125" s="360"/>
      <c r="C125" s="360"/>
      <c r="D125" s="360"/>
      <c r="E125" s="360"/>
      <c r="F125" s="360"/>
      <c r="G125" s="360"/>
      <c r="H125" s="360"/>
      <c r="I125" s="360"/>
      <c r="J125" s="360"/>
      <c r="K125" s="360"/>
      <c r="L125" s="360"/>
      <c r="M125" s="360"/>
      <c r="N125" s="360"/>
      <c r="O125" s="360" t="s">
        <v>1276</v>
      </c>
      <c r="P125" s="360"/>
      <c r="Q125" s="360"/>
      <c r="R125" s="360"/>
      <c r="S125" s="360"/>
      <c r="T125" s="360"/>
      <c r="U125" s="360"/>
      <c r="V125" s="360"/>
      <c r="W125" s="360"/>
      <c r="X125" s="360"/>
      <c r="Y125" s="360"/>
      <c r="Z125" s="360"/>
      <c r="AA125" s="360"/>
      <c r="AB125" s="360"/>
      <c r="AC125" s="360"/>
      <c r="AD125" s="360"/>
      <c r="AE125" s="360"/>
      <c r="AF125" s="360"/>
      <c r="AG125" s="360" t="s">
        <v>3419</v>
      </c>
      <c r="AH125" s="360"/>
      <c r="AI125" s="360"/>
      <c r="AJ125" s="360"/>
      <c r="AK125" s="360"/>
      <c r="AL125" s="360"/>
      <c r="AM125" s="360"/>
      <c r="AN125" s="360"/>
      <c r="AO125" s="360"/>
      <c r="AP125" s="360"/>
      <c r="AQ125" s="360"/>
      <c r="AR125" s="360"/>
      <c r="AS125" s="360"/>
      <c r="AT125" s="360"/>
      <c r="AU125" s="360"/>
      <c r="AV125" s="360"/>
      <c r="AW125" s="360"/>
      <c r="AX125" s="360"/>
      <c r="AY125" s="360"/>
      <c r="AZ125" s="360"/>
      <c r="BA125" s="360"/>
      <c r="BB125" s="170"/>
      <c r="BC125" s="170"/>
      <c r="BD125" s="170"/>
      <c r="BF125" s="170"/>
      <c r="BG125" s="170"/>
      <c r="BH125" s="170"/>
      <c r="BI125" s="170"/>
      <c r="BK125" s="170"/>
      <c r="BM125" s="170"/>
      <c r="BN125" s="170"/>
      <c r="BO125" s="170"/>
      <c r="BP125" s="170"/>
      <c r="BQ125" s="170"/>
      <c r="BR125" s="170" t="s">
        <v>3516</v>
      </c>
      <c r="BT125" s="170"/>
      <c r="BU125" s="170"/>
      <c r="BV125" s="170"/>
      <c r="BX125" s="170"/>
      <c r="BY125" s="170"/>
      <c r="BZ125" s="170"/>
      <c r="CA125" s="163" t="s">
        <v>484</v>
      </c>
      <c r="CB125"/>
      <c r="CC125"/>
      <c r="CD125"/>
      <c r="CO125"/>
    </row>
    <row r="126" spans="1:93" x14ac:dyDescent="0.25">
      <c r="A126" s="349"/>
      <c r="B126" s="360"/>
      <c r="C126" s="360"/>
      <c r="D126" s="360"/>
      <c r="E126" s="360"/>
      <c r="F126" s="360"/>
      <c r="G126" s="360"/>
      <c r="H126" s="360"/>
      <c r="I126" s="360"/>
      <c r="J126" s="360"/>
      <c r="K126" s="360"/>
      <c r="L126" s="360"/>
      <c r="M126" s="360"/>
      <c r="N126" s="360"/>
      <c r="O126" s="360" t="s">
        <v>1277</v>
      </c>
      <c r="P126" s="360"/>
      <c r="Q126" s="360"/>
      <c r="R126" s="360"/>
      <c r="S126" s="360"/>
      <c r="T126" s="360"/>
      <c r="U126" s="360"/>
      <c r="V126" s="360"/>
      <c r="W126" s="360"/>
      <c r="X126" s="360"/>
      <c r="Y126" s="360"/>
      <c r="Z126" s="360"/>
      <c r="AA126" s="360"/>
      <c r="AB126" s="360"/>
      <c r="AC126" s="360"/>
      <c r="AD126" s="360"/>
      <c r="AE126" s="360"/>
      <c r="AF126" s="360"/>
      <c r="AG126" s="360" t="s">
        <v>3420</v>
      </c>
      <c r="AH126" s="360"/>
      <c r="AI126" s="360"/>
      <c r="AJ126" s="360"/>
      <c r="AK126" s="360"/>
      <c r="AL126" s="360"/>
      <c r="AM126" s="360"/>
      <c r="AN126" s="360"/>
      <c r="AO126" s="360"/>
      <c r="AP126" s="360"/>
      <c r="AQ126" s="360"/>
      <c r="AR126" s="360"/>
      <c r="AS126" s="360"/>
      <c r="AT126" s="360"/>
      <c r="AU126" s="360"/>
      <c r="AV126" s="360"/>
      <c r="AW126" s="360"/>
      <c r="AX126" s="360"/>
      <c r="AY126" s="360"/>
      <c r="AZ126" s="360"/>
      <c r="BA126" s="360"/>
      <c r="BB126" s="170"/>
      <c r="BC126" s="170"/>
      <c r="BD126" s="170"/>
      <c r="BE126" s="28"/>
      <c r="BF126" s="170"/>
      <c r="BG126" s="170"/>
      <c r="BH126" s="170"/>
      <c r="BI126" s="170"/>
      <c r="BJ126" s="28"/>
      <c r="BK126" s="170"/>
      <c r="BL126" s="28"/>
      <c r="BM126" s="170"/>
      <c r="BN126" s="170"/>
      <c r="BO126" s="170"/>
      <c r="BP126" s="170"/>
      <c r="BQ126" s="170"/>
      <c r="BR126" s="170" t="s">
        <v>3517</v>
      </c>
      <c r="BS126" s="28"/>
      <c r="BT126" s="170"/>
      <c r="BU126" s="170"/>
      <c r="BV126" s="170"/>
      <c r="BW126" s="28"/>
      <c r="BX126" s="170"/>
      <c r="BY126" s="170"/>
      <c r="BZ126" s="170"/>
      <c r="CA126" s="163" t="s">
        <v>484</v>
      </c>
    </row>
    <row r="127" spans="1:93" x14ac:dyDescent="0.25">
      <c r="A127" s="349"/>
      <c r="B127" s="360"/>
      <c r="C127" s="360"/>
      <c r="D127" s="360"/>
      <c r="E127" s="360"/>
      <c r="F127" s="360"/>
      <c r="G127" s="360"/>
      <c r="H127" s="360"/>
      <c r="I127" s="360"/>
      <c r="J127" s="360"/>
      <c r="K127" s="360"/>
      <c r="L127" s="360"/>
      <c r="M127" s="360"/>
      <c r="N127" s="360"/>
      <c r="O127" s="360" t="s">
        <v>1278</v>
      </c>
      <c r="P127" s="360"/>
      <c r="Q127" s="360"/>
      <c r="R127" s="360"/>
      <c r="S127" s="360"/>
      <c r="T127" s="360"/>
      <c r="U127" s="360"/>
      <c r="V127" s="360"/>
      <c r="W127" s="360"/>
      <c r="X127" s="360"/>
      <c r="Y127" s="360"/>
      <c r="Z127" s="360"/>
      <c r="AA127" s="360"/>
      <c r="AB127" s="360"/>
      <c r="AC127" s="360"/>
      <c r="AD127" s="360"/>
      <c r="AE127" s="360"/>
      <c r="AF127" s="360"/>
      <c r="AG127" s="360"/>
      <c r="AH127" s="360"/>
      <c r="AI127" s="360"/>
      <c r="AJ127" s="360"/>
      <c r="AK127" s="360"/>
      <c r="AL127" s="360"/>
      <c r="AM127" s="360"/>
      <c r="AN127" s="360"/>
      <c r="AO127" s="360"/>
      <c r="AP127" s="360"/>
      <c r="AQ127" s="360"/>
      <c r="AR127" s="360"/>
      <c r="AS127" s="360"/>
      <c r="AT127" s="360"/>
      <c r="AU127" s="360"/>
      <c r="AV127" s="360"/>
      <c r="AW127" s="360"/>
      <c r="AX127" s="360"/>
      <c r="AY127" s="360"/>
      <c r="AZ127" s="360"/>
      <c r="BA127" s="360"/>
      <c r="BB127" s="170"/>
      <c r="BC127" s="170"/>
      <c r="BD127" s="170"/>
      <c r="BE127" s="28"/>
      <c r="BF127" s="170"/>
      <c r="BG127" s="170"/>
      <c r="BH127" s="170"/>
      <c r="BI127" s="170"/>
      <c r="BJ127" s="28"/>
      <c r="BK127" s="170"/>
      <c r="BL127" s="28"/>
      <c r="BM127" s="170"/>
      <c r="BN127" s="170"/>
      <c r="BO127" s="170"/>
      <c r="BP127" s="170"/>
      <c r="BQ127" s="170"/>
      <c r="BR127" s="170" t="s">
        <v>3518</v>
      </c>
      <c r="BS127" s="28"/>
      <c r="BT127" s="170"/>
      <c r="BU127" s="170"/>
      <c r="BV127" s="170"/>
      <c r="BW127" s="28"/>
      <c r="BX127" s="170"/>
      <c r="BY127" s="170"/>
      <c r="BZ127" s="170"/>
      <c r="CA127" s="163" t="s">
        <v>484</v>
      </c>
    </row>
    <row r="128" spans="1:93" x14ac:dyDescent="0.25">
      <c r="A128" s="349"/>
      <c r="B128" s="360"/>
      <c r="C128" s="360"/>
      <c r="D128" s="360"/>
      <c r="E128" s="360"/>
      <c r="F128" s="360"/>
      <c r="G128" s="360"/>
      <c r="H128" s="360"/>
      <c r="I128" s="360"/>
      <c r="J128" s="360"/>
      <c r="K128" s="360"/>
      <c r="L128" s="360"/>
      <c r="M128" s="360"/>
      <c r="N128" s="360"/>
      <c r="O128" s="360" t="s">
        <v>1279</v>
      </c>
      <c r="P128" s="360"/>
      <c r="Q128" s="360"/>
      <c r="R128" s="360"/>
      <c r="S128" s="360"/>
      <c r="T128" s="360"/>
      <c r="U128" s="360"/>
      <c r="V128" s="360"/>
      <c r="W128" s="360"/>
      <c r="X128" s="360"/>
      <c r="Y128" s="360"/>
      <c r="Z128" s="360"/>
      <c r="AA128" s="360"/>
      <c r="AB128" s="360"/>
      <c r="AC128" s="360"/>
      <c r="AD128" s="360"/>
      <c r="AE128" s="360"/>
      <c r="AF128" s="360"/>
      <c r="AG128" s="360"/>
      <c r="AH128" s="360"/>
      <c r="AI128" s="360"/>
      <c r="AJ128" s="360"/>
      <c r="AK128" s="360"/>
      <c r="AL128" s="360"/>
      <c r="AM128" s="360"/>
      <c r="AN128" s="360"/>
      <c r="AO128" s="360"/>
      <c r="AP128" s="360"/>
      <c r="AQ128" s="360"/>
      <c r="AR128" s="360"/>
      <c r="AS128" s="360"/>
      <c r="AT128" s="360"/>
      <c r="AU128" s="360"/>
      <c r="AV128" s="360"/>
      <c r="AW128" s="360"/>
      <c r="AX128" s="360"/>
      <c r="AY128" s="360"/>
      <c r="AZ128" s="360"/>
      <c r="BA128" s="360"/>
      <c r="BB128" s="170"/>
      <c r="BC128" s="170"/>
      <c r="BD128" s="170"/>
      <c r="BE128" s="28"/>
      <c r="BF128" s="170"/>
      <c r="BG128" s="170"/>
      <c r="BH128" s="170"/>
      <c r="BI128" s="170"/>
      <c r="BJ128" s="28"/>
      <c r="BK128" s="170"/>
      <c r="BL128" s="28"/>
      <c r="BM128" s="170"/>
      <c r="BN128" s="170"/>
      <c r="BO128" s="170"/>
      <c r="BP128" s="170"/>
      <c r="BQ128" s="170"/>
      <c r="BR128" s="170" t="s">
        <v>3519</v>
      </c>
      <c r="BS128" s="28"/>
      <c r="BT128" s="170"/>
      <c r="BU128" s="170"/>
      <c r="BV128" s="170"/>
      <c r="BW128" s="28"/>
      <c r="BX128" s="170"/>
      <c r="BY128" s="170"/>
      <c r="BZ128" s="170"/>
      <c r="CA128" s="163" t="s">
        <v>484</v>
      </c>
    </row>
    <row r="129" spans="1:82" x14ac:dyDescent="0.25">
      <c r="A129" s="349"/>
      <c r="B129" s="360"/>
      <c r="C129" s="360"/>
      <c r="D129" s="360"/>
      <c r="E129" s="360"/>
      <c r="F129" s="360"/>
      <c r="G129" s="360"/>
      <c r="H129" s="360"/>
      <c r="I129" s="360"/>
      <c r="J129" s="360"/>
      <c r="K129" s="360"/>
      <c r="L129" s="360"/>
      <c r="M129" s="360"/>
      <c r="N129" s="360"/>
      <c r="O129" s="360" t="s">
        <v>1280</v>
      </c>
      <c r="P129" s="360"/>
      <c r="Q129" s="360"/>
      <c r="R129" s="360"/>
      <c r="S129" s="360"/>
      <c r="T129" s="360"/>
      <c r="U129" s="360"/>
      <c r="V129" s="360"/>
      <c r="W129" s="360"/>
      <c r="X129" s="360"/>
      <c r="Y129" s="360"/>
      <c r="Z129" s="360"/>
      <c r="AA129" s="360"/>
      <c r="AB129" s="360"/>
      <c r="AC129" s="360"/>
      <c r="AD129" s="360"/>
      <c r="AE129" s="360"/>
      <c r="AF129" s="360"/>
      <c r="AG129" s="360"/>
      <c r="AH129" s="360"/>
      <c r="AI129" s="360"/>
      <c r="AJ129" s="360"/>
      <c r="AK129" s="360"/>
      <c r="AL129" s="360"/>
      <c r="AM129" s="360"/>
      <c r="AN129" s="360"/>
      <c r="AO129" s="360"/>
      <c r="AP129" s="360"/>
      <c r="AQ129" s="360"/>
      <c r="AR129" s="360"/>
      <c r="AS129" s="360"/>
      <c r="AT129" s="360"/>
      <c r="AU129" s="360"/>
      <c r="AV129" s="360"/>
      <c r="AW129" s="360"/>
      <c r="AX129" s="360"/>
      <c r="AY129" s="360"/>
      <c r="AZ129" s="360"/>
      <c r="BA129" s="360"/>
      <c r="BB129" s="170"/>
      <c r="BC129" s="170"/>
      <c r="BD129" s="170"/>
      <c r="BE129" s="28"/>
      <c r="BF129" s="170"/>
      <c r="BG129" s="170"/>
      <c r="BH129" s="170"/>
      <c r="BI129" s="170"/>
      <c r="BJ129" s="28"/>
      <c r="BK129" s="170"/>
      <c r="BL129" s="28"/>
      <c r="BM129" s="170"/>
      <c r="BN129" s="170"/>
      <c r="BO129" s="170"/>
      <c r="BP129" s="170"/>
      <c r="BQ129" s="170"/>
      <c r="BR129" s="170" t="s">
        <v>3520</v>
      </c>
      <c r="BS129" s="28"/>
      <c r="BT129" s="170"/>
      <c r="BU129" s="170"/>
      <c r="BV129" s="170"/>
      <c r="BW129" s="28"/>
      <c r="BX129" s="170"/>
      <c r="BY129" s="170"/>
      <c r="BZ129" s="170"/>
      <c r="CA129" s="163" t="s">
        <v>484</v>
      </c>
    </row>
    <row r="130" spans="1:82" x14ac:dyDescent="0.25">
      <c r="A130" s="349"/>
      <c r="B130" s="360"/>
      <c r="C130" s="360"/>
      <c r="D130" s="360"/>
      <c r="E130" s="360"/>
      <c r="F130" s="360"/>
      <c r="G130" s="360"/>
      <c r="H130" s="360"/>
      <c r="I130" s="360"/>
      <c r="J130" s="360"/>
      <c r="K130" s="360"/>
      <c r="L130" s="360"/>
      <c r="M130" s="360"/>
      <c r="N130" s="360"/>
      <c r="O130" s="360" t="s">
        <v>1281</v>
      </c>
      <c r="P130" s="360"/>
      <c r="Q130" s="360"/>
      <c r="R130" s="360"/>
      <c r="S130" s="360"/>
      <c r="T130" s="360"/>
      <c r="U130" s="360"/>
      <c r="V130" s="360"/>
      <c r="W130" s="360"/>
      <c r="X130" s="360"/>
      <c r="Y130" s="360"/>
      <c r="Z130" s="360"/>
      <c r="AA130" s="360"/>
      <c r="AB130" s="360"/>
      <c r="AC130" s="360"/>
      <c r="AD130" s="360"/>
      <c r="AE130" s="360"/>
      <c r="AF130" s="360"/>
      <c r="AG130" s="360"/>
      <c r="AH130" s="360"/>
      <c r="AI130" s="360"/>
      <c r="AJ130" s="360"/>
      <c r="AK130" s="360"/>
      <c r="AL130" s="360"/>
      <c r="AM130" s="360"/>
      <c r="AN130" s="360"/>
      <c r="AO130" s="360"/>
      <c r="AP130" s="360"/>
      <c r="AQ130" s="360"/>
      <c r="AR130" s="360"/>
      <c r="AS130" s="360"/>
      <c r="AT130" s="360"/>
      <c r="AU130" s="360"/>
      <c r="AV130" s="360"/>
      <c r="AW130" s="360"/>
      <c r="AX130" s="360"/>
      <c r="AY130" s="360"/>
      <c r="AZ130" s="360"/>
      <c r="BA130" s="360"/>
      <c r="BB130" s="170"/>
      <c r="BC130" s="170"/>
      <c r="BD130" s="170"/>
      <c r="BE130" s="28"/>
      <c r="BF130" s="170"/>
      <c r="BG130" s="170"/>
      <c r="BH130" s="170"/>
      <c r="BI130" s="170"/>
      <c r="BJ130" s="28"/>
      <c r="BK130" s="170"/>
      <c r="BL130" s="28"/>
      <c r="BM130" s="170"/>
      <c r="BN130" s="170"/>
      <c r="BO130" s="170"/>
      <c r="BP130" s="170"/>
      <c r="BQ130" s="170"/>
      <c r="BR130" s="170" t="s">
        <v>3521</v>
      </c>
      <c r="BS130" s="28"/>
      <c r="BT130" s="170"/>
      <c r="BU130" s="170"/>
      <c r="BV130" s="170"/>
      <c r="BW130" s="28"/>
      <c r="BX130" s="170"/>
      <c r="BY130" s="170"/>
      <c r="BZ130" s="170"/>
      <c r="CA130" s="163" t="s">
        <v>484</v>
      </c>
    </row>
    <row r="131" spans="1:82" x14ac:dyDescent="0.25">
      <c r="A131" s="349"/>
      <c r="B131" s="360"/>
      <c r="C131" s="360"/>
      <c r="D131" s="360"/>
      <c r="E131" s="360"/>
      <c r="F131" s="360"/>
      <c r="G131" s="360"/>
      <c r="H131" s="360"/>
      <c r="I131" s="360"/>
      <c r="J131" s="360"/>
      <c r="K131" s="360"/>
      <c r="L131" s="360"/>
      <c r="M131" s="360"/>
      <c r="N131" s="360"/>
      <c r="O131" s="360" t="s">
        <v>1282</v>
      </c>
      <c r="P131" s="360"/>
      <c r="Q131" s="360"/>
      <c r="R131" s="360"/>
      <c r="S131" s="360"/>
      <c r="T131" s="360"/>
      <c r="U131" s="360"/>
      <c r="V131" s="360"/>
      <c r="W131" s="360"/>
      <c r="X131" s="360"/>
      <c r="Y131" s="360"/>
      <c r="Z131" s="360"/>
      <c r="AA131" s="360"/>
      <c r="AB131" s="360"/>
      <c r="AC131" s="360"/>
      <c r="AD131" s="360"/>
      <c r="AE131" s="360"/>
      <c r="AF131" s="360"/>
      <c r="AG131" s="360"/>
      <c r="AH131" s="360"/>
      <c r="AI131" s="360"/>
      <c r="AJ131" s="360"/>
      <c r="AK131" s="360"/>
      <c r="AL131" s="360"/>
      <c r="AM131" s="360"/>
      <c r="AN131" s="360"/>
      <c r="AO131" s="360"/>
      <c r="AP131" s="360"/>
      <c r="AQ131" s="360"/>
      <c r="AR131" s="360"/>
      <c r="AS131" s="360"/>
      <c r="AT131" s="360"/>
      <c r="AU131" s="360"/>
      <c r="AV131" s="360"/>
      <c r="AW131" s="360"/>
      <c r="AX131" s="360"/>
      <c r="AY131" s="360"/>
      <c r="AZ131" s="360"/>
      <c r="BA131" s="360"/>
      <c r="BB131" s="170"/>
      <c r="BC131" s="170"/>
      <c r="BD131" s="170"/>
      <c r="BE131" s="28"/>
      <c r="BF131" s="170"/>
      <c r="BG131" s="170"/>
      <c r="BH131" s="170"/>
      <c r="BI131" s="170"/>
      <c r="BJ131" s="28"/>
      <c r="BK131" s="170"/>
      <c r="BL131" s="28"/>
      <c r="BM131" s="170"/>
      <c r="BN131" s="170"/>
      <c r="BO131" s="170"/>
      <c r="BP131" s="170"/>
      <c r="BQ131" s="170"/>
      <c r="BR131" s="170" t="s">
        <v>3522</v>
      </c>
      <c r="BS131" s="28"/>
      <c r="BT131" s="170"/>
      <c r="BU131" s="170"/>
      <c r="BV131" s="170"/>
      <c r="BW131" s="28"/>
      <c r="BX131" s="170"/>
      <c r="BY131" s="170"/>
      <c r="BZ131" s="170"/>
      <c r="CA131" s="163" t="s">
        <v>484</v>
      </c>
      <c r="CC131" s="302" t="s">
        <v>3237</v>
      </c>
      <c r="CD131" s="302" t="s">
        <v>3194</v>
      </c>
    </row>
    <row r="132" spans="1:82" x14ac:dyDescent="0.25">
      <c r="A132" s="349"/>
      <c r="B132" s="360"/>
      <c r="C132" s="360"/>
      <c r="D132" s="360"/>
      <c r="E132" s="360"/>
      <c r="F132" s="360"/>
      <c r="G132" s="360"/>
      <c r="H132" s="360"/>
      <c r="I132" s="360"/>
      <c r="J132" s="360"/>
      <c r="K132" s="360"/>
      <c r="L132" s="360"/>
      <c r="M132" s="360"/>
      <c r="N132" s="360"/>
      <c r="O132" s="360" t="s">
        <v>1283</v>
      </c>
      <c r="P132" s="360"/>
      <c r="Q132" s="360"/>
      <c r="R132" s="360"/>
      <c r="S132" s="360"/>
      <c r="T132" s="360"/>
      <c r="U132" s="360"/>
      <c r="V132" s="360"/>
      <c r="W132" s="360"/>
      <c r="X132" s="360"/>
      <c r="Y132" s="360"/>
      <c r="Z132" s="360"/>
      <c r="AA132" s="360"/>
      <c r="AB132" s="360"/>
      <c r="AC132" s="360"/>
      <c r="AD132" s="360"/>
      <c r="AE132" s="360"/>
      <c r="AF132" s="360"/>
      <c r="AG132" s="360"/>
      <c r="AH132" s="360"/>
      <c r="AI132" s="360"/>
      <c r="AJ132" s="360"/>
      <c r="AK132" s="360"/>
      <c r="AL132" s="360"/>
      <c r="AM132" s="360"/>
      <c r="AN132" s="360"/>
      <c r="AO132" s="360"/>
      <c r="AP132" s="360"/>
      <c r="AQ132" s="360"/>
      <c r="AR132" s="360"/>
      <c r="AS132" s="360"/>
      <c r="AT132" s="360"/>
      <c r="AU132" s="360"/>
      <c r="AV132" s="360"/>
      <c r="AW132" s="360"/>
      <c r="AX132" s="360"/>
      <c r="AY132" s="360"/>
      <c r="AZ132" s="360"/>
      <c r="BA132" s="360"/>
      <c r="BB132" s="170"/>
      <c r="BC132" s="170"/>
      <c r="BD132" s="170"/>
      <c r="BE132" s="28"/>
      <c r="BF132" s="170"/>
      <c r="BG132" s="170"/>
      <c r="BH132" s="170"/>
      <c r="BI132" s="170"/>
      <c r="BJ132" s="28"/>
      <c r="BK132" s="170"/>
      <c r="BL132" s="28"/>
      <c r="BM132" s="170"/>
      <c r="BN132" s="170"/>
      <c r="BO132" s="170"/>
      <c r="BP132" s="170"/>
      <c r="BQ132" s="170"/>
      <c r="BR132" s="170" t="s">
        <v>3523</v>
      </c>
      <c r="BS132" s="28"/>
      <c r="BT132" s="170"/>
      <c r="BU132" s="170"/>
      <c r="BV132" s="170"/>
      <c r="BW132" s="28"/>
      <c r="BX132" s="170"/>
      <c r="BY132" s="170"/>
      <c r="BZ132" s="170"/>
      <c r="CA132" s="163" t="s">
        <v>484</v>
      </c>
      <c r="CC132" s="302" t="s">
        <v>3238</v>
      </c>
      <c r="CD132" s="302" t="s">
        <v>3501</v>
      </c>
    </row>
    <row r="133" spans="1:82" x14ac:dyDescent="0.25">
      <c r="A133" s="349"/>
      <c r="B133" s="360"/>
      <c r="C133" s="360"/>
      <c r="D133" s="360"/>
      <c r="E133" s="360"/>
      <c r="F133" s="360"/>
      <c r="G133" s="360"/>
      <c r="H133" s="360"/>
      <c r="I133" s="360"/>
      <c r="J133" s="360"/>
      <c r="K133" s="360"/>
      <c r="L133" s="360"/>
      <c r="M133" s="360"/>
      <c r="N133" s="360"/>
      <c r="O133" s="360" t="s">
        <v>1284</v>
      </c>
      <c r="P133" s="360"/>
      <c r="Q133" s="360"/>
      <c r="R133" s="360"/>
      <c r="S133" s="360"/>
      <c r="T133" s="360"/>
      <c r="U133" s="360"/>
      <c r="V133" s="360"/>
      <c r="W133" s="360"/>
      <c r="X133" s="360"/>
      <c r="Y133" s="360"/>
      <c r="Z133" s="360"/>
      <c r="AA133" s="360"/>
      <c r="AB133" s="360"/>
      <c r="AC133" s="360"/>
      <c r="AD133" s="360"/>
      <c r="AE133" s="360"/>
      <c r="AF133" s="360"/>
      <c r="AG133" s="360"/>
      <c r="AH133" s="360"/>
      <c r="AI133" s="360"/>
      <c r="AJ133" s="360"/>
      <c r="AK133" s="360"/>
      <c r="AL133" s="360"/>
      <c r="AM133" s="360"/>
      <c r="AN133" s="360"/>
      <c r="AO133" s="360"/>
      <c r="AP133" s="360"/>
      <c r="AQ133" s="360"/>
      <c r="AR133" s="360"/>
      <c r="AS133" s="360"/>
      <c r="AT133" s="360"/>
      <c r="AU133" s="360"/>
      <c r="AV133" s="360"/>
      <c r="AW133" s="360"/>
      <c r="AX133" s="360"/>
      <c r="AY133" s="360"/>
      <c r="AZ133" s="360"/>
      <c r="BA133" s="360"/>
      <c r="BB133" s="170"/>
      <c r="BC133" s="170"/>
      <c r="BD133" s="170"/>
      <c r="BE133" s="28"/>
      <c r="BF133" s="170"/>
      <c r="BG133" s="170"/>
      <c r="BH133" s="170"/>
      <c r="BI133" s="170"/>
      <c r="BJ133" s="28"/>
      <c r="BK133" s="170"/>
      <c r="BL133" s="28"/>
      <c r="BM133" s="170"/>
      <c r="BN133" s="170"/>
      <c r="BO133" s="170"/>
      <c r="BP133" s="170"/>
      <c r="BQ133" s="170"/>
      <c r="BR133" s="170" t="s">
        <v>3524</v>
      </c>
      <c r="BS133" s="28"/>
      <c r="BT133" s="170"/>
      <c r="BU133" s="170"/>
      <c r="BV133" s="170"/>
      <c r="BW133" s="28"/>
      <c r="BX133" s="170"/>
      <c r="BY133" s="170"/>
      <c r="BZ133" s="170"/>
      <c r="CA133" s="163" t="s">
        <v>484</v>
      </c>
      <c r="CC133" s="302" t="s">
        <v>3236</v>
      </c>
      <c r="CD133" s="303">
        <v>44603</v>
      </c>
    </row>
    <row r="134" spans="1:82" x14ac:dyDescent="0.25">
      <c r="A134" s="349"/>
      <c r="B134" s="360"/>
      <c r="C134" s="360"/>
      <c r="D134" s="360"/>
      <c r="E134" s="360"/>
      <c r="F134" s="360"/>
      <c r="G134" s="360"/>
      <c r="H134" s="360"/>
      <c r="I134" s="360"/>
      <c r="J134" s="360"/>
      <c r="K134" s="360"/>
      <c r="L134" s="360"/>
      <c r="M134" s="360"/>
      <c r="N134" s="360"/>
      <c r="O134" s="360" t="s">
        <v>1285</v>
      </c>
      <c r="P134" s="360"/>
      <c r="Q134" s="360"/>
      <c r="R134" s="360"/>
      <c r="S134" s="360"/>
      <c r="T134" s="360"/>
      <c r="U134" s="360"/>
      <c r="V134" s="360"/>
      <c r="W134" s="360"/>
      <c r="X134" s="360"/>
      <c r="Y134" s="360"/>
      <c r="Z134" s="360"/>
      <c r="AA134" s="360"/>
      <c r="AB134" s="360"/>
      <c r="AC134" s="360"/>
      <c r="AD134" s="360"/>
      <c r="AE134" s="360"/>
      <c r="AF134" s="360"/>
      <c r="AG134" s="360"/>
      <c r="AH134" s="360"/>
      <c r="AI134" s="360"/>
      <c r="AJ134" s="360"/>
      <c r="AK134" s="360"/>
      <c r="AL134" s="360"/>
      <c r="AM134" s="360"/>
      <c r="AN134" s="360"/>
      <c r="AO134" s="360"/>
      <c r="AP134" s="360"/>
      <c r="AQ134" s="360"/>
      <c r="AR134" s="360"/>
      <c r="AS134" s="360"/>
      <c r="AT134" s="360"/>
      <c r="AU134" s="360"/>
      <c r="AV134" s="360"/>
      <c r="AW134" s="360"/>
      <c r="AX134" s="360"/>
      <c r="AY134" s="360"/>
      <c r="AZ134" s="360"/>
      <c r="BA134" s="360"/>
      <c r="BB134" s="170"/>
      <c r="BC134" s="170"/>
      <c r="BD134" s="170"/>
      <c r="BE134" s="28"/>
      <c r="BF134" s="170"/>
      <c r="BG134" s="170"/>
      <c r="BH134" s="170"/>
      <c r="BI134" s="170"/>
      <c r="BJ134" s="28"/>
      <c r="BK134" s="170"/>
      <c r="BL134" s="28"/>
      <c r="BM134" s="170"/>
      <c r="BN134" s="170"/>
      <c r="BO134" s="170"/>
      <c r="BP134" s="170"/>
      <c r="BQ134" s="170"/>
      <c r="BR134" s="170" t="s">
        <v>3525</v>
      </c>
      <c r="BS134" s="28"/>
      <c r="BT134" s="170"/>
      <c r="BU134" s="170"/>
      <c r="BV134" s="170"/>
      <c r="BW134" s="28"/>
      <c r="BX134" s="170"/>
      <c r="BY134" s="170"/>
      <c r="BZ134" s="170"/>
      <c r="CA134" s="163" t="s">
        <v>484</v>
      </c>
    </row>
    <row r="135" spans="1:82" x14ac:dyDescent="0.25">
      <c r="A135" s="349"/>
      <c r="B135" s="360"/>
      <c r="C135" s="360"/>
      <c r="D135" s="360"/>
      <c r="E135" s="360"/>
      <c r="F135" s="360"/>
      <c r="G135" s="360"/>
      <c r="H135" s="360"/>
      <c r="I135" s="360"/>
      <c r="J135" s="360"/>
      <c r="K135" s="360"/>
      <c r="L135" s="360"/>
      <c r="M135" s="360"/>
      <c r="N135" s="360"/>
      <c r="O135" s="360" t="s">
        <v>1286</v>
      </c>
      <c r="P135" s="360"/>
      <c r="Q135" s="360"/>
      <c r="R135" s="360"/>
      <c r="S135" s="360"/>
      <c r="T135" s="360"/>
      <c r="U135" s="360"/>
      <c r="V135" s="360"/>
      <c r="W135" s="360"/>
      <c r="X135" s="360"/>
      <c r="Y135" s="360"/>
      <c r="Z135" s="360"/>
      <c r="AA135" s="360"/>
      <c r="AB135" s="360"/>
      <c r="AC135" s="360"/>
      <c r="AD135" s="360"/>
      <c r="AE135" s="360"/>
      <c r="AF135" s="360"/>
      <c r="AG135" s="360"/>
      <c r="AH135" s="360"/>
      <c r="AI135" s="360"/>
      <c r="AJ135" s="360"/>
      <c r="AK135" s="360"/>
      <c r="AL135" s="360"/>
      <c r="AM135" s="360"/>
      <c r="AN135" s="360"/>
      <c r="AO135" s="360"/>
      <c r="AP135" s="360"/>
      <c r="AQ135" s="360"/>
      <c r="AR135" s="360"/>
      <c r="AS135" s="360"/>
      <c r="AT135" s="360"/>
      <c r="AU135" s="360"/>
      <c r="AV135" s="360"/>
      <c r="AW135" s="360"/>
      <c r="AX135" s="360"/>
      <c r="AY135" s="360"/>
      <c r="AZ135" s="360"/>
      <c r="BA135" s="360"/>
      <c r="BB135" s="170"/>
      <c r="BC135" s="170"/>
      <c r="BD135" s="170"/>
      <c r="BE135" s="28"/>
      <c r="BF135" s="170"/>
      <c r="BG135" s="170"/>
      <c r="BH135" s="170"/>
      <c r="BI135" s="170"/>
      <c r="BJ135" s="28"/>
      <c r="BK135" s="170"/>
      <c r="BL135" s="28"/>
      <c r="BM135" s="170"/>
      <c r="BN135" s="170"/>
      <c r="BO135" s="170"/>
      <c r="BP135" s="170"/>
      <c r="BQ135" s="170"/>
      <c r="BR135" s="170" t="s">
        <v>3526</v>
      </c>
      <c r="BS135" s="28"/>
      <c r="BT135" s="170"/>
      <c r="BU135" s="170"/>
      <c r="BV135" s="170"/>
      <c r="BW135" s="28"/>
      <c r="BX135" s="170"/>
      <c r="BY135" s="170"/>
      <c r="BZ135" s="170"/>
      <c r="CA135" s="163" t="s">
        <v>484</v>
      </c>
    </row>
    <row r="136" spans="1:82" x14ac:dyDescent="0.25">
      <c r="A136" s="349"/>
      <c r="B136" s="360"/>
      <c r="C136" s="360"/>
      <c r="D136" s="360"/>
      <c r="E136" s="360"/>
      <c r="F136" s="360"/>
      <c r="G136" s="360"/>
      <c r="H136" s="360"/>
      <c r="I136" s="360"/>
      <c r="J136" s="360"/>
      <c r="K136" s="360"/>
      <c r="L136" s="360"/>
      <c r="M136" s="360"/>
      <c r="N136" s="360"/>
      <c r="O136" s="360" t="s">
        <v>1287</v>
      </c>
      <c r="P136" s="360"/>
      <c r="Q136" s="360"/>
      <c r="R136" s="360"/>
      <c r="S136" s="360"/>
      <c r="T136" s="360"/>
      <c r="U136" s="360"/>
      <c r="V136" s="360"/>
      <c r="W136" s="360"/>
      <c r="X136" s="360"/>
      <c r="Y136" s="360"/>
      <c r="Z136" s="360"/>
      <c r="AA136" s="360"/>
      <c r="AB136" s="360"/>
      <c r="AC136" s="360"/>
      <c r="AD136" s="360"/>
      <c r="AE136" s="360"/>
      <c r="AF136" s="360"/>
      <c r="AG136" s="360"/>
      <c r="AH136" s="360"/>
      <c r="AI136" s="360"/>
      <c r="AJ136" s="360"/>
      <c r="AK136" s="360"/>
      <c r="AL136" s="360"/>
      <c r="AM136" s="360"/>
      <c r="AN136" s="360"/>
      <c r="AO136" s="360"/>
      <c r="AP136" s="360"/>
      <c r="AQ136" s="360"/>
      <c r="AR136" s="360"/>
      <c r="AS136" s="360"/>
      <c r="AT136" s="360"/>
      <c r="AU136" s="360"/>
      <c r="AV136" s="360"/>
      <c r="AW136" s="360"/>
      <c r="AX136" s="360"/>
      <c r="AY136" s="360"/>
      <c r="AZ136" s="360"/>
      <c r="BA136" s="360"/>
      <c r="BB136" s="170"/>
      <c r="BC136" s="170"/>
      <c r="BD136" s="170"/>
      <c r="BE136" s="28"/>
      <c r="BF136" s="170"/>
      <c r="BG136" s="170"/>
      <c r="BH136" s="170"/>
      <c r="BI136" s="170"/>
      <c r="BJ136" s="28"/>
      <c r="BK136" s="170"/>
      <c r="BL136" s="28"/>
      <c r="BM136" s="170"/>
      <c r="BN136" s="170"/>
      <c r="BO136" s="170"/>
      <c r="BP136" s="170"/>
      <c r="BQ136" s="170"/>
      <c r="BR136" s="170"/>
      <c r="BS136" s="28"/>
      <c r="BT136" s="170"/>
      <c r="BU136" s="170"/>
      <c r="BV136" s="170"/>
      <c r="BW136" s="28"/>
      <c r="BX136" s="170"/>
      <c r="BY136" s="170"/>
      <c r="BZ136" s="170"/>
      <c r="CA136" s="163" t="s">
        <v>484</v>
      </c>
    </row>
    <row r="137" spans="1:82" x14ac:dyDescent="0.25">
      <c r="A137" s="349"/>
      <c r="B137" s="360"/>
      <c r="C137" s="360"/>
      <c r="D137" s="360"/>
      <c r="E137" s="360"/>
      <c r="F137" s="360"/>
      <c r="G137" s="360"/>
      <c r="H137" s="360"/>
      <c r="I137" s="360"/>
      <c r="J137" s="360"/>
      <c r="K137" s="360"/>
      <c r="L137" s="360"/>
      <c r="M137" s="360"/>
      <c r="N137" s="360"/>
      <c r="O137" s="360" t="s">
        <v>1288</v>
      </c>
      <c r="P137" s="360"/>
      <c r="Q137" s="360"/>
      <c r="R137" s="360"/>
      <c r="S137" s="360"/>
      <c r="T137" s="360"/>
      <c r="U137" s="360"/>
      <c r="V137" s="360"/>
      <c r="W137" s="360"/>
      <c r="X137" s="360"/>
      <c r="Y137" s="360"/>
      <c r="Z137" s="360"/>
      <c r="AA137" s="360"/>
      <c r="AB137" s="360"/>
      <c r="AC137" s="360"/>
      <c r="AD137" s="360"/>
      <c r="AE137" s="360"/>
      <c r="AF137" s="360"/>
      <c r="AG137" s="360"/>
      <c r="AH137" s="360"/>
      <c r="AI137" s="360"/>
      <c r="AJ137" s="360"/>
      <c r="AK137" s="360"/>
      <c r="AL137" s="360"/>
      <c r="AM137" s="360"/>
      <c r="AN137" s="360"/>
      <c r="AO137" s="360"/>
      <c r="AP137" s="360"/>
      <c r="AQ137" s="360"/>
      <c r="AR137" s="360"/>
      <c r="AS137" s="360"/>
      <c r="AT137" s="360"/>
      <c r="AU137" s="360"/>
      <c r="AV137" s="360"/>
      <c r="AW137" s="360"/>
      <c r="AX137" s="360"/>
      <c r="AY137" s="360"/>
      <c r="AZ137" s="360"/>
      <c r="BA137" s="360"/>
      <c r="BB137" s="170"/>
      <c r="BC137" s="170"/>
      <c r="BD137" s="170"/>
      <c r="BE137" s="28"/>
      <c r="BF137" s="170"/>
      <c r="BG137" s="170"/>
      <c r="BH137" s="170"/>
      <c r="BI137" s="170"/>
      <c r="BJ137" s="28"/>
      <c r="BK137" s="170"/>
      <c r="BL137" s="28"/>
      <c r="BM137" s="170"/>
      <c r="BN137" s="170"/>
      <c r="BO137" s="170"/>
      <c r="BP137" s="170"/>
      <c r="BQ137" s="170"/>
      <c r="BR137" s="170"/>
      <c r="BS137" s="28"/>
      <c r="BT137" s="170"/>
      <c r="BU137" s="170"/>
      <c r="BV137" s="170"/>
      <c r="BW137" s="28"/>
      <c r="BX137" s="170"/>
      <c r="BY137" s="170"/>
      <c r="BZ137" s="170"/>
      <c r="CA137" s="163" t="s">
        <v>484</v>
      </c>
    </row>
    <row r="138" spans="1:82" x14ac:dyDescent="0.25">
      <c r="A138" s="349"/>
      <c r="B138" s="360"/>
      <c r="C138" s="360"/>
      <c r="D138" s="360"/>
      <c r="E138" s="360"/>
      <c r="F138" s="360"/>
      <c r="G138" s="360"/>
      <c r="H138" s="360"/>
      <c r="I138" s="360"/>
      <c r="J138" s="360"/>
      <c r="K138" s="360"/>
      <c r="L138" s="360"/>
      <c r="M138" s="360"/>
      <c r="N138" s="360"/>
      <c r="O138" s="360" t="s">
        <v>3312</v>
      </c>
      <c r="P138" s="360"/>
      <c r="Q138" s="360"/>
      <c r="R138" s="360"/>
      <c r="S138" s="360"/>
      <c r="T138" s="360"/>
      <c r="U138" s="360"/>
      <c r="V138" s="360"/>
      <c r="W138" s="360"/>
      <c r="X138" s="360"/>
      <c r="Y138" s="360"/>
      <c r="Z138" s="360"/>
      <c r="AA138" s="360"/>
      <c r="AB138" s="360"/>
      <c r="AC138" s="360"/>
      <c r="AD138" s="360"/>
      <c r="AE138" s="360"/>
      <c r="AF138" s="360"/>
      <c r="AG138" s="360"/>
      <c r="AH138" s="360"/>
      <c r="AI138" s="360"/>
      <c r="AJ138" s="360"/>
      <c r="AK138" s="360"/>
      <c r="AL138" s="360"/>
      <c r="AM138" s="360"/>
      <c r="AN138" s="360"/>
      <c r="AO138" s="360"/>
      <c r="AP138" s="360"/>
      <c r="AQ138" s="360"/>
      <c r="AR138" s="360"/>
      <c r="AS138" s="360"/>
      <c r="AT138" s="360"/>
      <c r="AU138" s="360"/>
      <c r="AV138" s="360"/>
      <c r="AW138" s="360"/>
      <c r="AX138" s="360"/>
      <c r="AY138" s="360"/>
      <c r="AZ138" s="360"/>
      <c r="BA138" s="360"/>
      <c r="BB138" s="170"/>
      <c r="BC138" s="170"/>
      <c r="BD138" s="170"/>
      <c r="BE138" s="28"/>
      <c r="BF138" s="170"/>
      <c r="BG138" s="170"/>
      <c r="BH138" s="170"/>
      <c r="BI138" s="170"/>
      <c r="BJ138" s="28"/>
      <c r="BK138" s="170"/>
      <c r="BL138" s="28"/>
      <c r="BM138" s="170"/>
      <c r="BN138" s="170"/>
      <c r="BO138" s="170"/>
      <c r="BP138" s="170"/>
      <c r="BQ138" s="170"/>
      <c r="BR138" s="170"/>
      <c r="BS138" s="28"/>
      <c r="BT138" s="170"/>
      <c r="BU138" s="170"/>
      <c r="BV138" s="170"/>
      <c r="BW138" s="28"/>
      <c r="BX138" s="170"/>
      <c r="BY138" s="170"/>
      <c r="BZ138" s="170"/>
      <c r="CA138" s="163" t="s">
        <v>484</v>
      </c>
    </row>
    <row r="139" spans="1:82" x14ac:dyDescent="0.25">
      <c r="A139" s="349"/>
      <c r="B139" s="360"/>
      <c r="C139" s="360"/>
      <c r="D139" s="360"/>
      <c r="E139" s="360"/>
      <c r="F139" s="360"/>
      <c r="G139" s="360"/>
      <c r="H139" s="360"/>
      <c r="I139" s="360"/>
      <c r="J139" s="360"/>
      <c r="K139" s="360"/>
      <c r="L139" s="360"/>
      <c r="M139" s="360"/>
      <c r="N139" s="360"/>
      <c r="O139" s="360" t="s">
        <v>3313</v>
      </c>
      <c r="P139" s="360"/>
      <c r="Q139" s="360"/>
      <c r="R139" s="360"/>
      <c r="S139" s="360"/>
      <c r="T139" s="360"/>
      <c r="U139" s="360"/>
      <c r="V139" s="360"/>
      <c r="W139" s="360"/>
      <c r="X139" s="360"/>
      <c r="Y139" s="360"/>
      <c r="Z139" s="360"/>
      <c r="AA139" s="360"/>
      <c r="AB139" s="360"/>
      <c r="AC139" s="360"/>
      <c r="AD139" s="360"/>
      <c r="AE139" s="360"/>
      <c r="AF139" s="360"/>
      <c r="AG139" s="360"/>
      <c r="AH139" s="360"/>
      <c r="AI139" s="360"/>
      <c r="AJ139" s="360"/>
      <c r="AK139" s="360"/>
      <c r="AL139" s="360"/>
      <c r="AM139" s="360"/>
      <c r="AN139" s="360"/>
      <c r="AO139" s="360"/>
      <c r="AP139" s="360"/>
      <c r="AQ139" s="360"/>
      <c r="AR139" s="360"/>
      <c r="AS139" s="360"/>
      <c r="AT139" s="360"/>
      <c r="AU139" s="360"/>
      <c r="AV139" s="360"/>
      <c r="AW139" s="360"/>
      <c r="AX139" s="360"/>
      <c r="AY139" s="360"/>
      <c r="AZ139" s="360"/>
      <c r="BA139" s="360"/>
      <c r="BB139" s="170"/>
      <c r="BC139" s="170"/>
      <c r="BD139" s="170"/>
      <c r="BE139" s="28"/>
      <c r="BF139" s="170"/>
      <c r="BG139" s="170"/>
      <c r="BH139" s="170"/>
      <c r="BI139" s="170"/>
      <c r="BJ139" s="28"/>
      <c r="BK139" s="170"/>
      <c r="BL139" s="28"/>
      <c r="BM139" s="170"/>
      <c r="BN139" s="170"/>
      <c r="BO139" s="170"/>
      <c r="BP139" s="170"/>
      <c r="BQ139" s="170"/>
      <c r="BR139" s="170"/>
      <c r="BS139" s="28"/>
      <c r="BT139" s="170"/>
      <c r="BU139" s="170"/>
      <c r="BV139" s="170"/>
      <c r="BW139" s="28"/>
      <c r="BX139" s="170"/>
      <c r="BY139" s="170"/>
      <c r="BZ139" s="170"/>
      <c r="CA139" s="163" t="s">
        <v>484</v>
      </c>
    </row>
    <row r="140" spans="1:82" x14ac:dyDescent="0.25">
      <c r="A140" s="349"/>
      <c r="B140" s="360"/>
      <c r="C140" s="360"/>
      <c r="D140" s="360"/>
      <c r="E140" s="360"/>
      <c r="F140" s="360"/>
      <c r="G140" s="360"/>
      <c r="H140" s="360"/>
      <c r="I140" s="360"/>
      <c r="J140" s="360"/>
      <c r="K140" s="360"/>
      <c r="L140" s="360"/>
      <c r="M140" s="360"/>
      <c r="N140" s="360"/>
      <c r="O140" s="360" t="s">
        <v>3314</v>
      </c>
      <c r="P140" s="360"/>
      <c r="Q140" s="360"/>
      <c r="R140" s="360"/>
      <c r="S140" s="360"/>
      <c r="T140" s="360"/>
      <c r="U140" s="360"/>
      <c r="V140" s="360"/>
      <c r="W140" s="360"/>
      <c r="X140" s="360"/>
      <c r="Y140" s="360"/>
      <c r="Z140" s="360"/>
      <c r="AA140" s="360"/>
      <c r="AB140" s="360"/>
      <c r="AC140" s="360"/>
      <c r="AD140" s="360"/>
      <c r="AE140" s="360"/>
      <c r="AF140" s="360"/>
      <c r="AG140" s="360"/>
      <c r="AH140" s="360"/>
      <c r="AI140" s="360"/>
      <c r="AJ140" s="360"/>
      <c r="AK140" s="360"/>
      <c r="AL140" s="360"/>
      <c r="AM140" s="360"/>
      <c r="AN140" s="360"/>
      <c r="AO140" s="360"/>
      <c r="AP140" s="360"/>
      <c r="AQ140" s="360"/>
      <c r="AR140" s="360"/>
      <c r="AS140" s="360"/>
      <c r="AT140" s="360"/>
      <c r="AU140" s="360"/>
      <c r="AV140" s="360"/>
      <c r="AW140" s="360"/>
      <c r="AX140" s="360"/>
      <c r="AY140" s="360"/>
      <c r="AZ140" s="360"/>
      <c r="BA140" s="360"/>
      <c r="BB140" s="170"/>
      <c r="BC140" s="170"/>
      <c r="BD140" s="170"/>
      <c r="BE140" s="28"/>
      <c r="BF140" s="170"/>
      <c r="BG140" s="170"/>
      <c r="BH140" s="170"/>
      <c r="BI140" s="170"/>
      <c r="BJ140" s="28"/>
      <c r="BK140" s="170"/>
      <c r="BL140" s="28"/>
      <c r="BM140" s="170"/>
      <c r="BN140" s="170"/>
      <c r="BO140" s="170"/>
      <c r="BP140" s="170"/>
      <c r="BQ140" s="170"/>
      <c r="BR140" s="170"/>
      <c r="BS140" s="28"/>
      <c r="BT140" s="170"/>
      <c r="BU140" s="170"/>
      <c r="BV140" s="170"/>
      <c r="BW140" s="28"/>
      <c r="BX140" s="170"/>
      <c r="BY140" s="170"/>
      <c r="BZ140" s="170"/>
      <c r="CA140" s="163" t="s">
        <v>484</v>
      </c>
    </row>
    <row r="141" spans="1:82" x14ac:dyDescent="0.25">
      <c r="A141" s="349"/>
      <c r="B141" s="360"/>
      <c r="C141" s="360"/>
      <c r="D141" s="360"/>
      <c r="E141" s="360"/>
      <c r="F141" s="360"/>
      <c r="G141" s="360"/>
      <c r="H141" s="360"/>
      <c r="I141" s="360"/>
      <c r="J141" s="360"/>
      <c r="K141" s="360"/>
      <c r="L141" s="360"/>
      <c r="M141" s="360"/>
      <c r="N141" s="360"/>
      <c r="O141" s="360" t="s">
        <v>3315</v>
      </c>
      <c r="P141" s="360"/>
      <c r="Q141" s="360"/>
      <c r="R141" s="360"/>
      <c r="S141" s="360"/>
      <c r="T141" s="360"/>
      <c r="U141" s="360"/>
      <c r="V141" s="360"/>
      <c r="W141" s="360"/>
      <c r="X141" s="360"/>
      <c r="Y141" s="360"/>
      <c r="Z141" s="360"/>
      <c r="AA141" s="360"/>
      <c r="AB141" s="360"/>
      <c r="AC141" s="360"/>
      <c r="AD141" s="360"/>
      <c r="AE141" s="360"/>
      <c r="AF141" s="360"/>
      <c r="AG141" s="360"/>
      <c r="AH141" s="360"/>
      <c r="AI141" s="360"/>
      <c r="AJ141" s="360"/>
      <c r="AK141" s="360"/>
      <c r="AL141" s="360"/>
      <c r="AM141" s="360"/>
      <c r="AN141" s="360"/>
      <c r="AO141" s="360"/>
      <c r="AP141" s="360"/>
      <c r="AQ141" s="360"/>
      <c r="AR141" s="360"/>
      <c r="AS141" s="360"/>
      <c r="AT141" s="360"/>
      <c r="AU141" s="360"/>
      <c r="AV141" s="360"/>
      <c r="AW141" s="360"/>
      <c r="AX141" s="360"/>
      <c r="AY141" s="360"/>
      <c r="AZ141" s="360"/>
      <c r="BA141" s="360"/>
      <c r="BB141" s="170"/>
      <c r="BC141" s="170"/>
      <c r="BD141" s="170"/>
      <c r="BE141" s="28"/>
      <c r="BF141" s="170"/>
      <c r="BG141" s="170"/>
      <c r="BH141" s="170"/>
      <c r="BI141" s="170"/>
      <c r="BJ141" s="28"/>
      <c r="BK141" s="170"/>
      <c r="BL141" s="28"/>
      <c r="BM141" s="170"/>
      <c r="BN141" s="170"/>
      <c r="BO141" s="170"/>
      <c r="BP141" s="170"/>
      <c r="BQ141" s="170"/>
      <c r="BR141" s="170"/>
      <c r="BS141" s="28"/>
      <c r="BT141" s="170"/>
      <c r="BU141" s="170"/>
      <c r="BV141" s="170"/>
      <c r="BW141" s="28"/>
      <c r="BX141" s="170"/>
      <c r="BY141" s="170"/>
      <c r="BZ141" s="170"/>
      <c r="CA141" s="163" t="s">
        <v>484</v>
      </c>
    </row>
    <row r="142" spans="1:82" x14ac:dyDescent="0.25">
      <c r="A142" s="349"/>
      <c r="B142" s="360"/>
      <c r="C142" s="360"/>
      <c r="D142" s="360"/>
      <c r="E142" s="360"/>
      <c r="F142" s="360"/>
      <c r="G142" s="360"/>
      <c r="H142" s="360"/>
      <c r="I142" s="360"/>
      <c r="J142" s="360"/>
      <c r="K142" s="360"/>
      <c r="L142" s="360"/>
      <c r="M142" s="360"/>
      <c r="N142" s="360"/>
      <c r="O142" s="360" t="s">
        <v>3316</v>
      </c>
      <c r="P142" s="360"/>
      <c r="Q142" s="360"/>
      <c r="R142" s="360"/>
      <c r="S142" s="360"/>
      <c r="T142" s="360"/>
      <c r="U142" s="360"/>
      <c r="V142" s="360"/>
      <c r="W142" s="360"/>
      <c r="X142" s="360"/>
      <c r="Y142" s="360"/>
      <c r="Z142" s="360"/>
      <c r="AA142" s="360"/>
      <c r="AB142" s="360"/>
      <c r="AC142" s="360"/>
      <c r="AD142" s="360"/>
      <c r="AE142" s="360"/>
      <c r="AF142" s="360"/>
      <c r="AG142" s="360"/>
      <c r="AH142" s="360"/>
      <c r="AI142" s="360"/>
      <c r="AJ142" s="360"/>
      <c r="AK142" s="360"/>
      <c r="AL142" s="360"/>
      <c r="AM142" s="360"/>
      <c r="AN142" s="360"/>
      <c r="AO142" s="360"/>
      <c r="AP142" s="360"/>
      <c r="AQ142" s="360"/>
      <c r="AR142" s="360"/>
      <c r="AS142" s="360"/>
      <c r="AT142" s="360"/>
      <c r="AU142" s="360"/>
      <c r="AV142" s="360"/>
      <c r="AW142" s="360"/>
      <c r="AX142" s="360"/>
      <c r="AY142" s="360"/>
      <c r="AZ142" s="360"/>
      <c r="BA142" s="360"/>
      <c r="BB142" s="170"/>
      <c r="BC142" s="170"/>
      <c r="BD142" s="170"/>
      <c r="BE142" s="28"/>
      <c r="BF142" s="170"/>
      <c r="BG142" s="170"/>
      <c r="BH142" s="170"/>
      <c r="BI142" s="170"/>
      <c r="BJ142" s="28"/>
      <c r="BK142" s="170"/>
      <c r="BL142" s="28"/>
      <c r="BM142" s="170"/>
      <c r="BN142" s="170"/>
      <c r="BO142" s="170"/>
      <c r="BP142" s="170"/>
      <c r="BQ142" s="170"/>
      <c r="BR142" s="170"/>
      <c r="BS142" s="28"/>
      <c r="BT142" s="170"/>
      <c r="BU142" s="170"/>
      <c r="BV142" s="170"/>
      <c r="BW142" s="28"/>
      <c r="BX142" s="170"/>
      <c r="BY142" s="170"/>
      <c r="BZ142" s="170"/>
      <c r="CA142" s="163" t="s">
        <v>484</v>
      </c>
    </row>
    <row r="143" spans="1:82" x14ac:dyDescent="0.25">
      <c r="A143" s="349"/>
      <c r="B143" s="360"/>
      <c r="C143" s="360"/>
      <c r="D143" s="360"/>
      <c r="E143" s="360"/>
      <c r="F143" s="360"/>
      <c r="G143" s="360"/>
      <c r="H143" s="360"/>
      <c r="I143" s="360"/>
      <c r="J143" s="360"/>
      <c r="K143" s="360"/>
      <c r="L143" s="360"/>
      <c r="M143" s="360"/>
      <c r="N143" s="360"/>
      <c r="O143" s="360" t="s">
        <v>3317</v>
      </c>
      <c r="P143" s="360"/>
      <c r="Q143" s="360"/>
      <c r="R143" s="360"/>
      <c r="S143" s="360"/>
      <c r="T143" s="360"/>
      <c r="U143" s="360"/>
      <c r="V143" s="360"/>
      <c r="W143" s="360"/>
      <c r="X143" s="360"/>
      <c r="Y143" s="360"/>
      <c r="Z143" s="360"/>
      <c r="AA143" s="360"/>
      <c r="AB143" s="360"/>
      <c r="AC143" s="360"/>
      <c r="AD143" s="360"/>
      <c r="AE143" s="360"/>
      <c r="AF143" s="360"/>
      <c r="AG143" s="360"/>
      <c r="AH143" s="360"/>
      <c r="AI143" s="360"/>
      <c r="AJ143" s="360"/>
      <c r="AK143" s="360"/>
      <c r="AL143" s="360"/>
      <c r="AM143" s="360"/>
      <c r="AN143" s="360"/>
      <c r="AO143" s="360"/>
      <c r="AP143" s="360"/>
      <c r="AQ143" s="360"/>
      <c r="AR143" s="360"/>
      <c r="AS143" s="360"/>
      <c r="AT143" s="360"/>
      <c r="AU143" s="360"/>
      <c r="AV143" s="360"/>
      <c r="AW143" s="360"/>
      <c r="AX143" s="360"/>
      <c r="AY143" s="360"/>
      <c r="AZ143" s="360"/>
      <c r="BA143" s="360"/>
      <c r="BB143" s="170"/>
      <c r="BC143" s="170"/>
      <c r="BD143" s="170"/>
      <c r="BE143" s="28"/>
      <c r="BF143" s="170"/>
      <c r="BG143" s="170"/>
      <c r="BH143" s="170"/>
      <c r="BI143" s="170"/>
      <c r="BJ143" s="28"/>
      <c r="BK143" s="170"/>
      <c r="BL143" s="28"/>
      <c r="BM143" s="170"/>
      <c r="BN143" s="170"/>
      <c r="BO143" s="170"/>
      <c r="BP143" s="170"/>
      <c r="BQ143" s="170"/>
      <c r="BR143" s="170"/>
      <c r="BS143" s="28"/>
      <c r="BT143" s="170"/>
      <c r="BU143" s="170"/>
      <c r="BV143" s="170"/>
      <c r="BW143" s="28"/>
      <c r="BX143" s="170"/>
      <c r="BY143" s="170"/>
      <c r="BZ143" s="170"/>
      <c r="CA143" s="163" t="s">
        <v>484</v>
      </c>
    </row>
    <row r="144" spans="1:82" x14ac:dyDescent="0.25">
      <c r="A144" s="349"/>
      <c r="B144" s="360"/>
      <c r="C144" s="360"/>
      <c r="D144" s="360"/>
      <c r="E144" s="360"/>
      <c r="F144" s="360"/>
      <c r="G144" s="360"/>
      <c r="H144" s="360"/>
      <c r="I144" s="360"/>
      <c r="J144" s="360"/>
      <c r="K144" s="360"/>
      <c r="L144" s="360"/>
      <c r="M144" s="360"/>
      <c r="N144" s="360"/>
      <c r="O144" s="360" t="s">
        <v>3318</v>
      </c>
      <c r="P144" s="360"/>
      <c r="Q144" s="360"/>
      <c r="R144" s="360"/>
      <c r="S144" s="360"/>
      <c r="T144" s="360"/>
      <c r="U144" s="360"/>
      <c r="V144" s="360"/>
      <c r="W144" s="360"/>
      <c r="X144" s="360"/>
      <c r="Y144" s="360"/>
      <c r="Z144" s="360"/>
      <c r="AA144" s="360"/>
      <c r="AB144" s="360"/>
      <c r="AC144" s="360"/>
      <c r="AD144" s="360"/>
      <c r="AE144" s="360"/>
      <c r="AF144" s="360"/>
      <c r="AG144" s="360"/>
      <c r="AH144" s="360"/>
      <c r="AI144" s="360"/>
      <c r="AJ144" s="360"/>
      <c r="AK144" s="360"/>
      <c r="AL144" s="360"/>
      <c r="AM144" s="360"/>
      <c r="AN144" s="360"/>
      <c r="AO144" s="360"/>
      <c r="AP144" s="360"/>
      <c r="AQ144" s="360"/>
      <c r="AR144" s="360"/>
      <c r="AS144" s="360"/>
      <c r="AT144" s="360"/>
      <c r="AU144" s="360"/>
      <c r="AV144" s="360"/>
      <c r="AW144" s="360"/>
      <c r="AX144" s="360"/>
      <c r="AY144" s="360"/>
      <c r="AZ144" s="360"/>
      <c r="BA144" s="360"/>
      <c r="BB144" s="170"/>
      <c r="BC144" s="170"/>
      <c r="BD144" s="170"/>
      <c r="BE144" s="28"/>
      <c r="BF144" s="170"/>
      <c r="BG144" s="170"/>
      <c r="BH144" s="170"/>
      <c r="BI144" s="170"/>
      <c r="BJ144" s="28"/>
      <c r="BK144" s="170"/>
      <c r="BL144" s="28"/>
      <c r="BM144" s="170"/>
      <c r="BN144" s="170"/>
      <c r="BO144" s="170"/>
      <c r="BP144" s="170"/>
      <c r="BQ144" s="170"/>
      <c r="BR144" s="170"/>
      <c r="BS144" s="28"/>
      <c r="BT144" s="170"/>
      <c r="BU144" s="170"/>
      <c r="BV144" s="170"/>
      <c r="BW144" s="28"/>
      <c r="BX144" s="170"/>
      <c r="BY144" s="170"/>
      <c r="BZ144" s="170"/>
      <c r="CA144" s="163" t="s">
        <v>484</v>
      </c>
    </row>
    <row r="145" spans="1:79" x14ac:dyDescent="0.25">
      <c r="A145" s="349"/>
      <c r="B145" s="360"/>
      <c r="C145" s="360"/>
      <c r="D145" s="360"/>
      <c r="E145" s="360"/>
      <c r="F145" s="360"/>
      <c r="G145" s="360"/>
      <c r="H145" s="360"/>
      <c r="I145" s="360"/>
      <c r="J145" s="360"/>
      <c r="K145" s="360"/>
      <c r="L145" s="360"/>
      <c r="M145" s="360"/>
      <c r="N145" s="360"/>
      <c r="O145" s="360" t="s">
        <v>3319</v>
      </c>
      <c r="P145" s="360"/>
      <c r="Q145" s="360"/>
      <c r="R145" s="360"/>
      <c r="S145" s="360"/>
      <c r="T145" s="360"/>
      <c r="U145" s="360"/>
      <c r="V145" s="360"/>
      <c r="W145" s="360"/>
      <c r="X145" s="360"/>
      <c r="Y145" s="360"/>
      <c r="Z145" s="360"/>
      <c r="AA145" s="360"/>
      <c r="AB145" s="360"/>
      <c r="AC145" s="360"/>
      <c r="AD145" s="360"/>
      <c r="AE145" s="360"/>
      <c r="AF145" s="360"/>
      <c r="AG145" s="360"/>
      <c r="AH145" s="360"/>
      <c r="AI145" s="360"/>
      <c r="AJ145" s="360"/>
      <c r="AK145" s="360"/>
      <c r="AL145" s="360"/>
      <c r="AM145" s="360"/>
      <c r="AN145" s="360"/>
      <c r="AO145" s="360"/>
      <c r="AP145" s="360"/>
      <c r="AQ145" s="360"/>
      <c r="AR145" s="360"/>
      <c r="AS145" s="360"/>
      <c r="AT145" s="360"/>
      <c r="AU145" s="360"/>
      <c r="AV145" s="360"/>
      <c r="AW145" s="360"/>
      <c r="AX145" s="360"/>
      <c r="AY145" s="360"/>
      <c r="AZ145" s="360"/>
      <c r="BA145" s="360"/>
      <c r="BB145" s="170"/>
      <c r="BC145" s="170"/>
      <c r="BD145" s="170"/>
      <c r="BE145" s="28"/>
      <c r="BF145" s="170"/>
      <c r="BG145" s="170"/>
      <c r="BH145" s="170"/>
      <c r="BI145" s="170"/>
      <c r="BJ145" s="28"/>
      <c r="BK145" s="170"/>
      <c r="BL145" s="28"/>
      <c r="BM145" s="170"/>
      <c r="BN145" s="170"/>
      <c r="BO145" s="170"/>
      <c r="BP145" s="170"/>
      <c r="BQ145" s="170"/>
      <c r="BR145" s="170"/>
      <c r="BS145" s="28"/>
      <c r="BT145" s="170"/>
      <c r="BU145" s="170"/>
      <c r="BV145" s="170"/>
      <c r="BW145" s="28"/>
      <c r="BX145" s="170"/>
      <c r="BY145" s="170"/>
      <c r="BZ145" s="170"/>
      <c r="CA145" s="163" t="s">
        <v>484</v>
      </c>
    </row>
    <row r="146" spans="1:79" x14ac:dyDescent="0.25">
      <c r="A146" s="349"/>
      <c r="B146" s="360"/>
      <c r="C146" s="360"/>
      <c r="D146" s="360"/>
      <c r="E146" s="360"/>
      <c r="F146" s="360"/>
      <c r="G146" s="360"/>
      <c r="H146" s="360"/>
      <c r="I146" s="360"/>
      <c r="J146" s="360"/>
      <c r="K146" s="360"/>
      <c r="L146" s="360"/>
      <c r="M146" s="360"/>
      <c r="N146" s="360"/>
      <c r="O146" s="360" t="s">
        <v>3320</v>
      </c>
      <c r="P146" s="360"/>
      <c r="Q146" s="360"/>
      <c r="R146" s="360"/>
      <c r="S146" s="360"/>
      <c r="T146" s="360"/>
      <c r="U146" s="360"/>
      <c r="V146" s="360"/>
      <c r="W146" s="360"/>
      <c r="X146" s="360"/>
      <c r="Y146" s="360"/>
      <c r="Z146" s="360"/>
      <c r="AA146" s="360"/>
      <c r="AB146" s="360"/>
      <c r="AC146" s="360"/>
      <c r="AD146" s="360"/>
      <c r="AE146" s="360"/>
      <c r="AF146" s="360"/>
      <c r="AG146" s="360"/>
      <c r="AH146" s="360"/>
      <c r="AI146" s="360"/>
      <c r="AJ146" s="360"/>
      <c r="AK146" s="360"/>
      <c r="AL146" s="360"/>
      <c r="AM146" s="360"/>
      <c r="AN146" s="360"/>
      <c r="AO146" s="360"/>
      <c r="AP146" s="360"/>
      <c r="AQ146" s="360"/>
      <c r="AR146" s="360"/>
      <c r="AS146" s="360"/>
      <c r="AT146" s="360"/>
      <c r="AU146" s="360"/>
      <c r="AV146" s="360"/>
      <c r="AW146" s="360"/>
      <c r="AX146" s="360"/>
      <c r="AY146" s="360"/>
      <c r="AZ146" s="360"/>
      <c r="BA146" s="360"/>
      <c r="BB146" s="170"/>
      <c r="BC146" s="170"/>
      <c r="BD146" s="170"/>
      <c r="BE146" s="28"/>
      <c r="BF146" s="170"/>
      <c r="BG146" s="170"/>
      <c r="BH146" s="170"/>
      <c r="BI146" s="170"/>
      <c r="BJ146" s="28"/>
      <c r="BK146" s="170"/>
      <c r="BL146" s="28"/>
      <c r="BM146" s="170"/>
      <c r="BN146" s="170"/>
      <c r="BO146" s="170"/>
      <c r="BP146" s="170"/>
      <c r="BQ146" s="170"/>
      <c r="BR146" s="170"/>
      <c r="BS146" s="28"/>
      <c r="BT146" s="170"/>
      <c r="BU146" s="170"/>
      <c r="BV146" s="170"/>
      <c r="BW146" s="28"/>
      <c r="BX146" s="170"/>
      <c r="BY146" s="170"/>
      <c r="BZ146" s="170"/>
      <c r="CA146" s="163" t="s">
        <v>484</v>
      </c>
    </row>
    <row r="147" spans="1:79" x14ac:dyDescent="0.25">
      <c r="A147" s="349"/>
      <c r="B147" s="360"/>
      <c r="C147" s="360"/>
      <c r="D147" s="360"/>
      <c r="E147" s="360"/>
      <c r="F147" s="360"/>
      <c r="G147" s="360"/>
      <c r="H147" s="360"/>
      <c r="I147" s="360"/>
      <c r="J147" s="360"/>
      <c r="K147" s="360"/>
      <c r="L147" s="360"/>
      <c r="M147" s="360"/>
      <c r="N147" s="360"/>
      <c r="O147" s="360" t="s">
        <v>3321</v>
      </c>
      <c r="P147" s="360"/>
      <c r="Q147" s="360"/>
      <c r="R147" s="360"/>
      <c r="S147" s="360"/>
      <c r="T147" s="360"/>
      <c r="U147" s="360"/>
      <c r="V147" s="360"/>
      <c r="W147" s="360"/>
      <c r="X147" s="360"/>
      <c r="Y147" s="360"/>
      <c r="Z147" s="360"/>
      <c r="AA147" s="360"/>
      <c r="AB147" s="360"/>
      <c r="AC147" s="360"/>
      <c r="AD147" s="360"/>
      <c r="AE147" s="360"/>
      <c r="AF147" s="360"/>
      <c r="AG147" s="360"/>
      <c r="AH147" s="360"/>
      <c r="AI147" s="360"/>
      <c r="AJ147" s="360"/>
      <c r="AK147" s="360"/>
      <c r="AL147" s="360"/>
      <c r="AM147" s="360"/>
      <c r="AN147" s="360"/>
      <c r="AO147" s="360"/>
      <c r="AP147" s="360"/>
      <c r="AQ147" s="360"/>
      <c r="AR147" s="360"/>
      <c r="AS147" s="360"/>
      <c r="AT147" s="360"/>
      <c r="AU147" s="360"/>
      <c r="AV147" s="360"/>
      <c r="AW147" s="360"/>
      <c r="AX147" s="360"/>
      <c r="AY147" s="360"/>
      <c r="AZ147" s="360"/>
      <c r="BA147" s="360"/>
      <c r="BB147" s="170"/>
      <c r="BC147" s="170"/>
      <c r="BD147" s="170"/>
      <c r="BE147" s="28"/>
      <c r="BF147" s="170"/>
      <c r="BG147" s="170"/>
      <c r="BH147" s="170"/>
      <c r="BI147" s="170"/>
      <c r="BJ147" s="28"/>
      <c r="BK147" s="170"/>
      <c r="BL147" s="28"/>
      <c r="BM147" s="170"/>
      <c r="BN147" s="170"/>
      <c r="BO147" s="170"/>
      <c r="BP147" s="170"/>
      <c r="BQ147" s="170"/>
      <c r="BR147" s="170"/>
      <c r="BS147" s="28"/>
      <c r="BT147" s="170"/>
      <c r="BU147" s="170"/>
      <c r="BV147" s="170"/>
      <c r="BW147" s="28"/>
      <c r="BX147" s="170"/>
      <c r="BY147" s="170"/>
      <c r="BZ147" s="170"/>
      <c r="CA147" s="163" t="s">
        <v>484</v>
      </c>
    </row>
    <row r="148" spans="1:79" x14ac:dyDescent="0.25">
      <c r="A148" s="349"/>
      <c r="B148" s="360"/>
      <c r="C148" s="360"/>
      <c r="D148" s="360"/>
      <c r="E148" s="360"/>
      <c r="F148" s="360"/>
      <c r="G148" s="360"/>
      <c r="H148" s="360"/>
      <c r="I148" s="360"/>
      <c r="J148" s="360"/>
      <c r="K148" s="360"/>
      <c r="L148" s="360"/>
      <c r="M148" s="360"/>
      <c r="N148" s="360"/>
      <c r="O148" s="360" t="s">
        <v>3322</v>
      </c>
      <c r="P148" s="360"/>
      <c r="Q148" s="360"/>
      <c r="R148" s="360"/>
      <c r="S148" s="360"/>
      <c r="T148" s="360"/>
      <c r="U148" s="360"/>
      <c r="V148" s="360"/>
      <c r="W148" s="360"/>
      <c r="X148" s="360"/>
      <c r="Y148" s="360"/>
      <c r="Z148" s="360"/>
      <c r="AA148" s="360"/>
      <c r="AB148" s="360"/>
      <c r="AC148" s="360"/>
      <c r="AD148" s="360"/>
      <c r="AE148" s="360"/>
      <c r="AF148" s="360"/>
      <c r="AG148" s="360"/>
      <c r="AH148" s="360"/>
      <c r="AI148" s="360"/>
      <c r="AJ148" s="360"/>
      <c r="AK148" s="360"/>
      <c r="AL148" s="360"/>
      <c r="AM148" s="360"/>
      <c r="AN148" s="360"/>
      <c r="AO148" s="360"/>
      <c r="AP148" s="360"/>
      <c r="AQ148" s="360"/>
      <c r="AR148" s="360"/>
      <c r="AS148" s="360"/>
      <c r="AT148" s="360"/>
      <c r="AU148" s="360"/>
      <c r="AV148" s="360"/>
      <c r="AW148" s="360"/>
      <c r="AX148" s="360"/>
      <c r="AY148" s="360"/>
      <c r="AZ148" s="360"/>
      <c r="BA148" s="360"/>
      <c r="BB148" s="170"/>
      <c r="BC148" s="170"/>
      <c r="BD148" s="170"/>
      <c r="BE148" s="28"/>
      <c r="BF148" s="170"/>
      <c r="BG148" s="170"/>
      <c r="BH148" s="170"/>
      <c r="BI148" s="170"/>
      <c r="BJ148" s="28"/>
      <c r="BK148" s="170"/>
      <c r="BL148" s="28"/>
      <c r="BM148" s="170"/>
      <c r="BN148" s="170"/>
      <c r="BO148" s="170"/>
      <c r="BP148" s="170"/>
      <c r="BQ148" s="170"/>
      <c r="BR148" s="170"/>
      <c r="BS148" s="28"/>
      <c r="BT148" s="170"/>
      <c r="BU148" s="170"/>
      <c r="BV148" s="170"/>
      <c r="BW148" s="28"/>
      <c r="BX148" s="170"/>
      <c r="BY148" s="170"/>
      <c r="BZ148" s="170"/>
      <c r="CA148" s="163" t="s">
        <v>484</v>
      </c>
    </row>
    <row r="149" spans="1:79" x14ac:dyDescent="0.25">
      <c r="A149" s="349"/>
      <c r="B149" s="360"/>
      <c r="C149" s="360"/>
      <c r="D149" s="360"/>
      <c r="E149" s="360"/>
      <c r="F149" s="360"/>
      <c r="G149" s="360"/>
      <c r="H149" s="360"/>
      <c r="I149" s="360"/>
      <c r="J149" s="360"/>
      <c r="K149" s="360"/>
      <c r="L149" s="360"/>
      <c r="M149" s="360"/>
      <c r="N149" s="360"/>
      <c r="O149" s="360" t="s">
        <v>3323</v>
      </c>
      <c r="P149" s="360"/>
      <c r="Q149" s="360"/>
      <c r="R149" s="360"/>
      <c r="S149" s="360"/>
      <c r="T149" s="360"/>
      <c r="U149" s="360"/>
      <c r="V149" s="360"/>
      <c r="W149" s="360"/>
      <c r="X149" s="360"/>
      <c r="Y149" s="360"/>
      <c r="Z149" s="360"/>
      <c r="AA149" s="360"/>
      <c r="AB149" s="360"/>
      <c r="AC149" s="360"/>
      <c r="AD149" s="360"/>
      <c r="AE149" s="360"/>
      <c r="AF149" s="360"/>
      <c r="AG149" s="360"/>
      <c r="AH149" s="360"/>
      <c r="AI149" s="360"/>
      <c r="AJ149" s="360"/>
      <c r="AK149" s="360"/>
      <c r="AL149" s="360"/>
      <c r="AM149" s="360"/>
      <c r="AN149" s="360"/>
      <c r="AO149" s="360"/>
      <c r="AP149" s="360"/>
      <c r="AQ149" s="360"/>
      <c r="AR149" s="360"/>
      <c r="AS149" s="360"/>
      <c r="AT149" s="360"/>
      <c r="AU149" s="360"/>
      <c r="AV149" s="360"/>
      <c r="AW149" s="360"/>
      <c r="AX149" s="360"/>
      <c r="AY149" s="360"/>
      <c r="AZ149" s="360"/>
      <c r="BA149" s="360"/>
      <c r="BB149" s="170"/>
      <c r="BC149" s="170"/>
      <c r="BD149" s="170"/>
      <c r="BE149" s="28"/>
      <c r="BF149" s="170"/>
      <c r="BG149" s="170"/>
      <c r="BH149" s="170"/>
      <c r="BI149" s="170"/>
      <c r="BJ149" s="28"/>
      <c r="BK149" s="170"/>
      <c r="BL149" s="28"/>
      <c r="BM149" s="170"/>
      <c r="BN149" s="170"/>
      <c r="BO149" s="170"/>
      <c r="BP149" s="170"/>
      <c r="BQ149" s="170"/>
      <c r="BR149" s="170"/>
      <c r="BS149" s="28"/>
      <c r="BT149" s="170"/>
      <c r="BU149" s="170"/>
      <c r="BV149" s="170"/>
      <c r="BW149" s="28"/>
      <c r="BX149" s="170"/>
      <c r="BY149" s="170"/>
      <c r="BZ149" s="170"/>
      <c r="CA149" s="163" t="s">
        <v>484</v>
      </c>
    </row>
    <row r="150" spans="1:79" x14ac:dyDescent="0.25">
      <c r="A150" s="346"/>
      <c r="B150" s="347"/>
      <c r="C150" s="347"/>
      <c r="D150" s="347"/>
      <c r="E150" s="360"/>
      <c r="F150" s="347"/>
      <c r="G150" s="347"/>
      <c r="H150" s="347"/>
      <c r="I150" s="347"/>
      <c r="J150" s="360"/>
      <c r="K150" s="360"/>
      <c r="L150" s="360"/>
      <c r="M150" s="360"/>
      <c r="N150" s="360"/>
      <c r="O150" s="360" t="s">
        <v>3324</v>
      </c>
      <c r="P150" s="347" t="s">
        <v>484</v>
      </c>
      <c r="Q150" s="347" t="s">
        <v>484</v>
      </c>
      <c r="R150" s="347" t="s">
        <v>484</v>
      </c>
      <c r="S150" s="347" t="s">
        <v>484</v>
      </c>
      <c r="T150" s="360"/>
      <c r="U150" s="360"/>
      <c r="V150" s="360"/>
      <c r="W150" s="347" t="s">
        <v>484</v>
      </c>
      <c r="X150" s="347" t="s">
        <v>484</v>
      </c>
      <c r="Y150" s="347" t="s">
        <v>484</v>
      </c>
      <c r="Z150" s="360"/>
      <c r="AA150" s="360"/>
      <c r="AB150" s="360"/>
      <c r="AC150" s="347" t="s">
        <v>484</v>
      </c>
      <c r="AD150" s="347" t="s">
        <v>484</v>
      </c>
      <c r="AE150" s="360"/>
      <c r="AF150" s="347" t="s">
        <v>484</v>
      </c>
      <c r="AG150" s="347" t="s">
        <v>484</v>
      </c>
      <c r="AH150" s="347" t="s">
        <v>484</v>
      </c>
      <c r="AI150" s="360"/>
      <c r="AJ150" s="360"/>
      <c r="AK150" s="347" t="s">
        <v>484</v>
      </c>
      <c r="AL150" s="347" t="s">
        <v>484</v>
      </c>
      <c r="AM150" s="347" t="s">
        <v>484</v>
      </c>
      <c r="AN150" s="360"/>
      <c r="AO150" s="360"/>
      <c r="AP150" s="347" t="s">
        <v>484</v>
      </c>
      <c r="AQ150" s="347" t="s">
        <v>484</v>
      </c>
      <c r="AR150" s="347" t="s">
        <v>484</v>
      </c>
      <c r="AS150" s="347" t="s">
        <v>484</v>
      </c>
      <c r="AT150" s="360"/>
      <c r="AU150" s="347" t="s">
        <v>484</v>
      </c>
      <c r="AV150" s="347" t="s">
        <v>484</v>
      </c>
      <c r="AW150" s="360"/>
      <c r="AX150" s="360"/>
      <c r="AY150" s="347" t="s">
        <v>484</v>
      </c>
      <c r="AZ150" s="347" t="s">
        <v>484</v>
      </c>
      <c r="BA150" s="347" t="s">
        <v>484</v>
      </c>
      <c r="BB150" s="162" t="s">
        <v>484</v>
      </c>
      <c r="BC150" s="170"/>
      <c r="BD150" s="162"/>
      <c r="BE150" s="28"/>
      <c r="BF150" s="162"/>
      <c r="BG150" s="170"/>
      <c r="BH150" s="170"/>
      <c r="BI150" s="170"/>
      <c r="BJ150" s="28"/>
      <c r="BK150" s="162" t="s">
        <v>484</v>
      </c>
      <c r="BL150" s="28"/>
      <c r="BM150" s="162" t="s">
        <v>484</v>
      </c>
      <c r="BN150" s="162" t="s">
        <v>484</v>
      </c>
      <c r="BO150" s="162" t="s">
        <v>484</v>
      </c>
      <c r="BP150" s="162" t="s">
        <v>484</v>
      </c>
      <c r="BQ150" s="162" t="s">
        <v>484</v>
      </c>
      <c r="BR150" s="162" t="s">
        <v>484</v>
      </c>
      <c r="BS150" s="28"/>
      <c r="BT150" s="162" t="s">
        <v>484</v>
      </c>
      <c r="BU150" s="162" t="s">
        <v>484</v>
      </c>
      <c r="BV150" s="162" t="s">
        <v>484</v>
      </c>
      <c r="BW150" s="28"/>
      <c r="BX150" s="162" t="s">
        <v>484</v>
      </c>
      <c r="BY150" s="162" t="s">
        <v>484</v>
      </c>
      <c r="BZ150" s="162" t="s">
        <v>484</v>
      </c>
      <c r="CA150" s="163" t="s">
        <v>484</v>
      </c>
    </row>
    <row r="151" spans="1:79" x14ac:dyDescent="0.25">
      <c r="A151" s="457"/>
      <c r="B151" s="458"/>
      <c r="C151" s="458"/>
      <c r="D151" s="458"/>
      <c r="E151" s="360"/>
      <c r="F151" s="458"/>
      <c r="G151" s="458"/>
      <c r="H151" s="458"/>
      <c r="I151" s="458"/>
      <c r="J151" s="360"/>
      <c r="K151" s="360"/>
      <c r="L151" s="360"/>
      <c r="M151" s="360"/>
      <c r="N151" s="458"/>
      <c r="O151" s="360" t="s">
        <v>3325</v>
      </c>
      <c r="P151" s="458"/>
      <c r="Q151" s="458"/>
      <c r="R151" s="458"/>
      <c r="S151" s="458"/>
      <c r="T151" s="360"/>
      <c r="U151" s="360"/>
      <c r="V151" s="360"/>
      <c r="W151" s="458"/>
      <c r="X151" s="458"/>
      <c r="Y151" s="458"/>
      <c r="Z151" s="360"/>
      <c r="AA151" s="360"/>
      <c r="AB151" s="360"/>
      <c r="AC151" s="458"/>
      <c r="AD151" s="458"/>
      <c r="AE151" s="360"/>
      <c r="AF151" s="458"/>
      <c r="AG151" s="458"/>
      <c r="AH151" s="458"/>
      <c r="AI151" s="360"/>
      <c r="AJ151" s="360"/>
      <c r="AK151" s="458"/>
      <c r="AL151" s="458"/>
      <c r="AM151" s="458"/>
      <c r="AN151" s="360"/>
      <c r="AO151" s="360"/>
      <c r="AP151" s="458"/>
      <c r="AQ151" s="458"/>
      <c r="AR151" s="458"/>
      <c r="AS151" s="458"/>
      <c r="AT151" s="360"/>
      <c r="AU151" s="458"/>
      <c r="AV151" s="458"/>
      <c r="AW151" s="360"/>
      <c r="AX151" s="360"/>
      <c r="AY151" s="458"/>
      <c r="AZ151" s="458"/>
      <c r="BA151" s="458"/>
      <c r="BB151" s="304"/>
      <c r="BC151" s="170"/>
      <c r="BD151" s="304"/>
      <c r="BE151" s="28"/>
      <c r="BF151" s="304"/>
      <c r="BG151" s="170"/>
      <c r="BH151" s="170"/>
      <c r="BI151" s="170"/>
      <c r="BJ151" s="28"/>
      <c r="BK151" s="304"/>
      <c r="BL151" s="28"/>
      <c r="BM151" s="304"/>
      <c r="BN151" s="304"/>
      <c r="BO151" s="304"/>
      <c r="BP151" s="304"/>
      <c r="BQ151" s="304"/>
      <c r="BR151" s="304"/>
      <c r="BS151" s="28"/>
      <c r="BT151" s="304"/>
      <c r="BU151" s="304"/>
      <c r="BV151" s="304"/>
      <c r="BW151" s="28"/>
      <c r="BX151" s="304"/>
      <c r="BY151" s="304"/>
      <c r="BZ151" s="304"/>
      <c r="CA151" s="305"/>
    </row>
    <row r="152" spans="1:79" x14ac:dyDescent="0.25">
      <c r="A152" s="457"/>
      <c r="B152" s="458"/>
      <c r="C152" s="458"/>
      <c r="D152" s="458"/>
      <c r="E152" s="360"/>
      <c r="F152" s="458"/>
      <c r="G152" s="458"/>
      <c r="H152" s="458"/>
      <c r="I152" s="458"/>
      <c r="J152" s="360"/>
      <c r="K152" s="360"/>
      <c r="L152" s="360"/>
      <c r="M152" s="360"/>
      <c r="N152" s="458"/>
      <c r="O152" s="360" t="s">
        <v>3326</v>
      </c>
      <c r="P152" s="458"/>
      <c r="Q152" s="458"/>
      <c r="R152" s="458"/>
      <c r="S152" s="458"/>
      <c r="T152" s="360"/>
      <c r="U152" s="360"/>
      <c r="V152" s="360"/>
      <c r="W152" s="458"/>
      <c r="X152" s="458"/>
      <c r="Y152" s="458"/>
      <c r="Z152" s="360"/>
      <c r="AA152" s="360"/>
      <c r="AB152" s="360"/>
      <c r="AC152" s="458"/>
      <c r="AD152" s="458"/>
      <c r="AE152" s="360"/>
      <c r="AF152" s="458"/>
      <c r="AG152" s="458"/>
      <c r="AH152" s="458"/>
      <c r="AI152" s="360"/>
      <c r="AJ152" s="360"/>
      <c r="AK152" s="458"/>
      <c r="AL152" s="458"/>
      <c r="AM152" s="458"/>
      <c r="AN152" s="360"/>
      <c r="AO152" s="360"/>
      <c r="AP152" s="458"/>
      <c r="AQ152" s="458"/>
      <c r="AR152" s="458"/>
      <c r="AS152" s="458"/>
      <c r="AT152" s="360"/>
      <c r="AU152" s="458"/>
      <c r="AV152" s="458"/>
      <c r="AW152" s="360"/>
      <c r="AX152" s="360"/>
      <c r="AY152" s="458"/>
      <c r="AZ152" s="458"/>
      <c r="BA152" s="458"/>
      <c r="BB152" s="304"/>
      <c r="BC152" s="170"/>
      <c r="BD152" s="304"/>
      <c r="BE152" s="28"/>
      <c r="BF152" s="304"/>
      <c r="BG152" s="170"/>
      <c r="BH152" s="170"/>
      <c r="BI152" s="170"/>
      <c r="BJ152" s="28"/>
      <c r="BK152" s="304"/>
      <c r="BL152" s="28"/>
      <c r="BM152" s="304"/>
      <c r="BN152" s="304"/>
      <c r="BO152" s="304"/>
      <c r="BP152" s="304"/>
      <c r="BQ152" s="304"/>
      <c r="BR152" s="304"/>
      <c r="BS152" s="28"/>
      <c r="BT152" s="304"/>
      <c r="BU152" s="304"/>
      <c r="BV152" s="304"/>
      <c r="BW152" s="28"/>
      <c r="BX152" s="304"/>
      <c r="BY152" s="304"/>
      <c r="BZ152" s="304"/>
      <c r="CA152" s="305"/>
    </row>
    <row r="153" spans="1:79" x14ac:dyDescent="0.25">
      <c r="A153" s="457"/>
      <c r="B153" s="458"/>
      <c r="C153" s="458"/>
      <c r="D153" s="458"/>
      <c r="E153" s="360"/>
      <c r="F153" s="458"/>
      <c r="G153" s="458"/>
      <c r="H153" s="458"/>
      <c r="I153" s="458"/>
      <c r="J153" s="360"/>
      <c r="K153" s="360"/>
      <c r="L153" s="360"/>
      <c r="M153" s="360"/>
      <c r="N153" s="458"/>
      <c r="O153" s="360" t="s">
        <v>3327</v>
      </c>
      <c r="P153" s="458"/>
      <c r="Q153" s="458"/>
      <c r="R153" s="458"/>
      <c r="S153" s="458"/>
      <c r="T153" s="360"/>
      <c r="U153" s="360"/>
      <c r="V153" s="360"/>
      <c r="W153" s="458"/>
      <c r="X153" s="458"/>
      <c r="Y153" s="458"/>
      <c r="Z153" s="360"/>
      <c r="AA153" s="360"/>
      <c r="AB153" s="360"/>
      <c r="AC153" s="458"/>
      <c r="AD153" s="458"/>
      <c r="AE153" s="360"/>
      <c r="AF153" s="458"/>
      <c r="AG153" s="458"/>
      <c r="AH153" s="458"/>
      <c r="AI153" s="360"/>
      <c r="AJ153" s="360"/>
      <c r="AK153" s="458"/>
      <c r="AL153" s="458"/>
      <c r="AM153" s="458"/>
      <c r="AN153" s="360"/>
      <c r="AO153" s="360"/>
      <c r="AP153" s="458"/>
      <c r="AQ153" s="458"/>
      <c r="AR153" s="458"/>
      <c r="AS153" s="458"/>
      <c r="AT153" s="360"/>
      <c r="AU153" s="458"/>
      <c r="AV153" s="458"/>
      <c r="AW153" s="360"/>
      <c r="AX153" s="360"/>
      <c r="AY153" s="458"/>
      <c r="AZ153" s="458"/>
      <c r="BA153" s="458"/>
      <c r="BB153" s="304"/>
      <c r="BC153" s="170"/>
      <c r="BD153" s="304"/>
      <c r="BE153" s="28"/>
      <c r="BF153" s="304"/>
      <c r="BG153" s="170"/>
      <c r="BH153" s="170"/>
      <c r="BI153" s="170"/>
      <c r="BJ153" s="28"/>
      <c r="BK153" s="304"/>
      <c r="BL153" s="28"/>
      <c r="BM153" s="304"/>
      <c r="BN153" s="304"/>
      <c r="BO153" s="304"/>
      <c r="BP153" s="304"/>
      <c r="BQ153" s="304"/>
      <c r="BR153" s="304"/>
      <c r="BS153" s="28"/>
      <c r="BT153" s="304"/>
      <c r="BU153" s="304"/>
      <c r="BV153" s="304"/>
      <c r="BW153" s="28"/>
      <c r="BX153" s="304"/>
      <c r="BY153" s="304"/>
      <c r="BZ153" s="304"/>
      <c r="CA153" s="305"/>
    </row>
    <row r="154" spans="1:79" x14ac:dyDescent="0.25">
      <c r="A154" s="457"/>
      <c r="B154" s="458"/>
      <c r="C154" s="458"/>
      <c r="D154" s="458"/>
      <c r="E154" s="360"/>
      <c r="F154" s="458"/>
      <c r="G154" s="458"/>
      <c r="H154" s="458"/>
      <c r="I154" s="458"/>
      <c r="J154" s="360"/>
      <c r="K154" s="360"/>
      <c r="L154" s="360"/>
      <c r="M154" s="360"/>
      <c r="N154" s="458"/>
      <c r="O154" s="360" t="s">
        <v>3328</v>
      </c>
      <c r="P154" s="458"/>
      <c r="Q154" s="458"/>
      <c r="R154" s="458"/>
      <c r="S154" s="458"/>
      <c r="T154" s="360"/>
      <c r="U154" s="360"/>
      <c r="V154" s="360"/>
      <c r="W154" s="458"/>
      <c r="X154" s="458"/>
      <c r="Y154" s="458"/>
      <c r="Z154" s="360"/>
      <c r="AA154" s="360"/>
      <c r="AB154" s="360"/>
      <c r="AC154" s="458"/>
      <c r="AD154" s="458"/>
      <c r="AE154" s="360"/>
      <c r="AF154" s="458"/>
      <c r="AG154" s="458"/>
      <c r="AH154" s="458"/>
      <c r="AI154" s="360"/>
      <c r="AJ154" s="360"/>
      <c r="AK154" s="458"/>
      <c r="AL154" s="458"/>
      <c r="AM154" s="458"/>
      <c r="AN154" s="360"/>
      <c r="AO154" s="360"/>
      <c r="AP154" s="458"/>
      <c r="AQ154" s="458"/>
      <c r="AR154" s="458"/>
      <c r="AS154" s="458"/>
      <c r="AT154" s="360"/>
      <c r="AU154" s="458"/>
      <c r="AV154" s="458"/>
      <c r="AW154" s="360"/>
      <c r="AX154" s="360"/>
      <c r="AY154" s="458"/>
      <c r="AZ154" s="458"/>
      <c r="BA154" s="458"/>
      <c r="BB154" s="304"/>
      <c r="BC154" s="170"/>
      <c r="BD154" s="304"/>
      <c r="BE154" s="28"/>
      <c r="BF154" s="304"/>
      <c r="BG154" s="170"/>
      <c r="BH154" s="170"/>
      <c r="BI154" s="170"/>
      <c r="BJ154" s="28"/>
      <c r="BK154" s="304"/>
      <c r="BL154" s="28"/>
      <c r="BM154" s="304"/>
      <c r="BN154" s="304"/>
      <c r="BO154" s="304"/>
      <c r="BP154" s="304"/>
      <c r="BQ154" s="304"/>
      <c r="BR154" s="304"/>
      <c r="BS154" s="28"/>
      <c r="BT154" s="304"/>
      <c r="BU154" s="304"/>
      <c r="BV154" s="304"/>
      <c r="BW154" s="28"/>
      <c r="BX154" s="304"/>
      <c r="BY154" s="304"/>
      <c r="BZ154" s="304"/>
      <c r="CA154" s="305"/>
    </row>
    <row r="155" spans="1:79" x14ac:dyDescent="0.25">
      <c r="A155" s="457"/>
      <c r="B155" s="458"/>
      <c r="C155" s="458"/>
      <c r="D155" s="458"/>
      <c r="E155" s="360"/>
      <c r="F155" s="458"/>
      <c r="G155" s="458"/>
      <c r="H155" s="458"/>
      <c r="I155" s="458"/>
      <c r="J155" s="360"/>
      <c r="K155" s="360"/>
      <c r="L155" s="360"/>
      <c r="M155" s="360"/>
      <c r="N155" s="458"/>
      <c r="O155" s="360" t="s">
        <v>3329</v>
      </c>
      <c r="P155" s="458"/>
      <c r="Q155" s="458"/>
      <c r="R155" s="458"/>
      <c r="S155" s="458"/>
      <c r="T155" s="360"/>
      <c r="U155" s="360"/>
      <c r="V155" s="360"/>
      <c r="W155" s="458"/>
      <c r="X155" s="458"/>
      <c r="Y155" s="458"/>
      <c r="Z155" s="360"/>
      <c r="AA155" s="360"/>
      <c r="AB155" s="360"/>
      <c r="AC155" s="458"/>
      <c r="AD155" s="458"/>
      <c r="AE155" s="360"/>
      <c r="AF155" s="458"/>
      <c r="AG155" s="458"/>
      <c r="AH155" s="458"/>
      <c r="AI155" s="360"/>
      <c r="AJ155" s="360"/>
      <c r="AK155" s="458"/>
      <c r="AL155" s="458"/>
      <c r="AM155" s="458"/>
      <c r="AN155" s="360"/>
      <c r="AO155" s="360"/>
      <c r="AP155" s="458"/>
      <c r="AQ155" s="458"/>
      <c r="AR155" s="458"/>
      <c r="AS155" s="458"/>
      <c r="AT155" s="360"/>
      <c r="AU155" s="458"/>
      <c r="AV155" s="458"/>
      <c r="AW155" s="360"/>
      <c r="AX155" s="360"/>
      <c r="AY155" s="458"/>
      <c r="AZ155" s="458"/>
      <c r="BA155" s="458"/>
      <c r="BB155" s="304"/>
      <c r="BC155" s="170"/>
      <c r="BD155" s="304"/>
      <c r="BE155" s="28"/>
      <c r="BF155" s="304"/>
      <c r="BG155" s="170"/>
      <c r="BH155" s="170"/>
      <c r="BI155" s="170"/>
      <c r="BJ155" s="28"/>
      <c r="BK155" s="304"/>
      <c r="BL155" s="28"/>
      <c r="BM155" s="304"/>
      <c r="BN155" s="304"/>
      <c r="BO155" s="304"/>
      <c r="BP155" s="304"/>
      <c r="BQ155" s="304"/>
      <c r="BR155" s="304"/>
      <c r="BS155" s="28"/>
      <c r="BT155" s="304"/>
      <c r="BU155" s="304"/>
      <c r="BV155" s="304"/>
      <c r="BW155" s="28"/>
      <c r="BX155" s="304"/>
      <c r="BY155" s="304"/>
      <c r="BZ155" s="304"/>
      <c r="CA155" s="305"/>
    </row>
    <row r="156" spans="1:79" x14ac:dyDescent="0.25">
      <c r="A156" s="457"/>
      <c r="B156" s="458"/>
      <c r="C156" s="458"/>
      <c r="D156" s="458"/>
      <c r="E156" s="360"/>
      <c r="F156" s="458"/>
      <c r="G156" s="458"/>
      <c r="H156" s="458"/>
      <c r="I156" s="458"/>
      <c r="J156" s="360"/>
      <c r="K156" s="360"/>
      <c r="L156" s="360"/>
      <c r="M156" s="360"/>
      <c r="N156" s="458"/>
      <c r="O156" s="360" t="s">
        <v>3330</v>
      </c>
      <c r="P156" s="458"/>
      <c r="Q156" s="458"/>
      <c r="R156" s="458"/>
      <c r="S156" s="458"/>
      <c r="T156" s="360"/>
      <c r="U156" s="360"/>
      <c r="V156" s="360"/>
      <c r="W156" s="458"/>
      <c r="X156" s="458"/>
      <c r="Y156" s="458"/>
      <c r="Z156" s="360"/>
      <c r="AA156" s="360"/>
      <c r="AB156" s="360"/>
      <c r="AC156" s="458"/>
      <c r="AD156" s="458"/>
      <c r="AE156" s="360"/>
      <c r="AF156" s="458"/>
      <c r="AG156" s="458"/>
      <c r="AH156" s="458"/>
      <c r="AI156" s="360"/>
      <c r="AJ156" s="360"/>
      <c r="AK156" s="458"/>
      <c r="AL156" s="458"/>
      <c r="AM156" s="458"/>
      <c r="AN156" s="360"/>
      <c r="AO156" s="360"/>
      <c r="AP156" s="458"/>
      <c r="AQ156" s="458"/>
      <c r="AR156" s="458"/>
      <c r="AS156" s="458"/>
      <c r="AT156" s="360"/>
      <c r="AU156" s="458"/>
      <c r="AV156" s="458"/>
      <c r="AW156" s="360"/>
      <c r="AX156" s="360"/>
      <c r="AY156" s="458"/>
      <c r="AZ156" s="458"/>
      <c r="BA156" s="458"/>
      <c r="BB156" s="304"/>
      <c r="BC156" s="170"/>
      <c r="BD156" s="304"/>
      <c r="BE156" s="28"/>
      <c r="BF156" s="304"/>
      <c r="BG156" s="170"/>
      <c r="BH156" s="170"/>
      <c r="BI156" s="170"/>
      <c r="BJ156" s="28"/>
      <c r="BK156" s="304"/>
      <c r="BL156" s="28"/>
      <c r="BM156" s="304"/>
      <c r="BN156" s="304"/>
      <c r="BO156" s="304"/>
      <c r="BP156" s="304"/>
      <c r="BQ156" s="304"/>
      <c r="BR156" s="304"/>
      <c r="BS156" s="28"/>
      <c r="BT156" s="304"/>
      <c r="BU156" s="304"/>
      <c r="BV156" s="304"/>
      <c r="BW156" s="28"/>
      <c r="BX156" s="304"/>
      <c r="BY156" s="304"/>
      <c r="BZ156" s="304"/>
      <c r="CA156" s="305"/>
    </row>
    <row r="157" spans="1:79" x14ac:dyDescent="0.25">
      <c r="A157" s="457"/>
      <c r="B157" s="458"/>
      <c r="C157" s="458"/>
      <c r="D157" s="458"/>
      <c r="E157" s="360"/>
      <c r="F157" s="458"/>
      <c r="G157" s="458"/>
      <c r="H157" s="458"/>
      <c r="I157" s="458"/>
      <c r="J157" s="360"/>
      <c r="K157" s="360"/>
      <c r="L157" s="360"/>
      <c r="M157" s="360"/>
      <c r="N157" s="458"/>
      <c r="O157" s="360" t="s">
        <v>3331</v>
      </c>
      <c r="P157" s="458"/>
      <c r="Q157" s="458"/>
      <c r="R157" s="458"/>
      <c r="S157" s="458"/>
      <c r="T157" s="360"/>
      <c r="U157" s="360"/>
      <c r="V157" s="360"/>
      <c r="W157" s="458"/>
      <c r="X157" s="458"/>
      <c r="Y157" s="458"/>
      <c r="Z157" s="360"/>
      <c r="AA157" s="360"/>
      <c r="AB157" s="360"/>
      <c r="AC157" s="458"/>
      <c r="AD157" s="458"/>
      <c r="AE157" s="360"/>
      <c r="AF157" s="458"/>
      <c r="AG157" s="458"/>
      <c r="AH157" s="458"/>
      <c r="AI157" s="360"/>
      <c r="AJ157" s="360"/>
      <c r="AK157" s="458"/>
      <c r="AL157" s="458"/>
      <c r="AM157" s="458"/>
      <c r="AN157" s="360"/>
      <c r="AO157" s="360"/>
      <c r="AP157" s="458"/>
      <c r="AQ157" s="458"/>
      <c r="AR157" s="458"/>
      <c r="AS157" s="458"/>
      <c r="AT157" s="360"/>
      <c r="AU157" s="458"/>
      <c r="AV157" s="458"/>
      <c r="AW157" s="360"/>
      <c r="AX157" s="360"/>
      <c r="AY157" s="458"/>
      <c r="AZ157" s="458"/>
      <c r="BA157" s="458"/>
      <c r="BB157" s="304"/>
      <c r="BC157" s="170"/>
      <c r="BD157" s="304"/>
      <c r="BE157" s="28"/>
      <c r="BF157" s="304"/>
      <c r="BG157" s="170"/>
      <c r="BH157" s="170"/>
      <c r="BI157" s="170"/>
      <c r="BJ157" s="28"/>
      <c r="BK157" s="304"/>
      <c r="BL157" s="28"/>
      <c r="BM157" s="304"/>
      <c r="BN157" s="304"/>
      <c r="BO157" s="304"/>
      <c r="BP157" s="304"/>
      <c r="BQ157" s="304"/>
      <c r="BR157" s="304"/>
      <c r="BS157" s="28"/>
      <c r="BT157" s="304"/>
      <c r="BU157" s="304"/>
      <c r="BV157" s="304"/>
      <c r="BW157" s="28"/>
      <c r="BX157" s="304"/>
      <c r="BY157" s="304"/>
      <c r="BZ157" s="304"/>
      <c r="CA157" s="305"/>
    </row>
    <row r="158" spans="1:79" x14ac:dyDescent="0.25">
      <c r="A158" s="457"/>
      <c r="B158" s="458"/>
      <c r="C158" s="458"/>
      <c r="D158" s="458"/>
      <c r="E158" s="360"/>
      <c r="F158" s="458"/>
      <c r="G158" s="458"/>
      <c r="H158" s="458"/>
      <c r="I158" s="458"/>
      <c r="J158" s="360"/>
      <c r="K158" s="360"/>
      <c r="L158" s="360"/>
      <c r="M158" s="360"/>
      <c r="N158" s="458"/>
      <c r="O158" s="360" t="s">
        <v>3332</v>
      </c>
      <c r="P158" s="458"/>
      <c r="Q158" s="458"/>
      <c r="R158" s="458"/>
      <c r="S158" s="458"/>
      <c r="T158" s="360"/>
      <c r="U158" s="360"/>
      <c r="V158" s="360"/>
      <c r="W158" s="458"/>
      <c r="X158" s="458"/>
      <c r="Y158" s="458"/>
      <c r="Z158" s="360"/>
      <c r="AA158" s="360"/>
      <c r="AB158" s="360"/>
      <c r="AC158" s="458"/>
      <c r="AD158" s="458"/>
      <c r="AE158" s="360"/>
      <c r="AF158" s="458"/>
      <c r="AG158" s="458"/>
      <c r="AH158" s="458"/>
      <c r="AI158" s="360"/>
      <c r="AJ158" s="360"/>
      <c r="AK158" s="458"/>
      <c r="AL158" s="458"/>
      <c r="AM158" s="458"/>
      <c r="AN158" s="360"/>
      <c r="AO158" s="360"/>
      <c r="AP158" s="458"/>
      <c r="AQ158" s="458"/>
      <c r="AR158" s="458"/>
      <c r="AS158" s="458"/>
      <c r="AT158" s="360"/>
      <c r="AU158" s="458"/>
      <c r="AV158" s="458"/>
      <c r="AW158" s="360"/>
      <c r="AX158" s="360"/>
      <c r="AY158" s="458"/>
      <c r="AZ158" s="458"/>
      <c r="BA158" s="458"/>
      <c r="BB158" s="304"/>
      <c r="BC158" s="170"/>
      <c r="BD158" s="304"/>
      <c r="BE158" s="28"/>
      <c r="BF158" s="304"/>
      <c r="BG158" s="170"/>
      <c r="BH158" s="170"/>
      <c r="BI158" s="170"/>
      <c r="BJ158" s="28"/>
      <c r="BK158" s="304"/>
      <c r="BL158" s="28"/>
      <c r="BM158" s="304"/>
      <c r="BN158" s="304"/>
      <c r="BO158" s="304"/>
      <c r="BP158" s="304"/>
      <c r="BQ158" s="304"/>
      <c r="BR158" s="304"/>
      <c r="BS158" s="28"/>
      <c r="BT158" s="304"/>
      <c r="BU158" s="304"/>
      <c r="BV158" s="304"/>
      <c r="BW158" s="28"/>
      <c r="BX158" s="304"/>
      <c r="BY158" s="304"/>
      <c r="BZ158" s="304"/>
      <c r="CA158" s="305"/>
    </row>
    <row r="159" spans="1:79" x14ac:dyDescent="0.25">
      <c r="A159" s="457"/>
      <c r="B159" s="458"/>
      <c r="C159" s="458"/>
      <c r="D159" s="458"/>
      <c r="E159" s="360"/>
      <c r="F159" s="458"/>
      <c r="G159" s="458"/>
      <c r="H159" s="458"/>
      <c r="I159" s="458"/>
      <c r="J159" s="360"/>
      <c r="K159" s="360"/>
      <c r="L159" s="360"/>
      <c r="M159" s="360"/>
      <c r="N159" s="458"/>
      <c r="O159" s="360" t="s">
        <v>3333</v>
      </c>
      <c r="P159" s="458"/>
      <c r="Q159" s="458"/>
      <c r="R159" s="458"/>
      <c r="S159" s="458"/>
      <c r="T159" s="360"/>
      <c r="U159" s="360"/>
      <c r="V159" s="360"/>
      <c r="W159" s="458"/>
      <c r="X159" s="458"/>
      <c r="Y159" s="458"/>
      <c r="Z159" s="360"/>
      <c r="AA159" s="360"/>
      <c r="AB159" s="360"/>
      <c r="AC159" s="458"/>
      <c r="AD159" s="458"/>
      <c r="AE159" s="360"/>
      <c r="AF159" s="458"/>
      <c r="AG159" s="458"/>
      <c r="AH159" s="458"/>
      <c r="AI159" s="360"/>
      <c r="AJ159" s="360"/>
      <c r="AK159" s="458"/>
      <c r="AL159" s="458"/>
      <c r="AM159" s="458"/>
      <c r="AN159" s="360"/>
      <c r="AO159" s="360"/>
      <c r="AP159" s="458"/>
      <c r="AQ159" s="458"/>
      <c r="AR159" s="458"/>
      <c r="AS159" s="458"/>
      <c r="AT159" s="360"/>
      <c r="AU159" s="458"/>
      <c r="AV159" s="458"/>
      <c r="AW159" s="360"/>
      <c r="AX159" s="360"/>
      <c r="AY159" s="458"/>
      <c r="AZ159" s="458"/>
      <c r="BA159" s="458"/>
      <c r="BB159" s="304"/>
      <c r="BC159" s="170"/>
      <c r="BD159" s="304"/>
      <c r="BE159" s="28"/>
      <c r="BF159" s="304"/>
      <c r="BG159" s="170"/>
      <c r="BH159" s="170"/>
      <c r="BI159" s="170"/>
      <c r="BJ159" s="28"/>
      <c r="BK159" s="304"/>
      <c r="BL159" s="28"/>
      <c r="BM159" s="304"/>
      <c r="BN159" s="304"/>
      <c r="BO159" s="304"/>
      <c r="BP159" s="304"/>
      <c r="BQ159" s="304"/>
      <c r="BR159" s="304"/>
      <c r="BS159" s="28"/>
      <c r="BT159" s="304"/>
      <c r="BU159" s="304"/>
      <c r="BV159" s="304"/>
      <c r="BW159" s="28"/>
      <c r="BX159" s="304"/>
      <c r="BY159" s="304"/>
      <c r="BZ159" s="304"/>
      <c r="CA159" s="305"/>
    </row>
    <row r="160" spans="1:79" x14ac:dyDescent="0.25">
      <c r="A160" s="457"/>
      <c r="B160" s="458"/>
      <c r="C160" s="458"/>
      <c r="D160" s="458"/>
      <c r="E160" s="360"/>
      <c r="F160" s="458"/>
      <c r="G160" s="458"/>
      <c r="H160" s="458"/>
      <c r="I160" s="458"/>
      <c r="J160" s="360"/>
      <c r="K160" s="360"/>
      <c r="L160" s="360"/>
      <c r="M160" s="360"/>
      <c r="N160" s="458"/>
      <c r="O160" s="347" t="s">
        <v>3334</v>
      </c>
      <c r="P160" s="458"/>
      <c r="Q160" s="458"/>
      <c r="R160" s="458"/>
      <c r="S160" s="458"/>
      <c r="T160" s="360"/>
      <c r="U160" s="360"/>
      <c r="V160" s="360"/>
      <c r="W160" s="458"/>
      <c r="X160" s="458"/>
      <c r="Y160" s="458"/>
      <c r="Z160" s="360"/>
      <c r="AA160" s="360"/>
      <c r="AB160" s="360"/>
      <c r="AC160" s="458"/>
      <c r="AD160" s="458"/>
      <c r="AE160" s="360"/>
      <c r="AF160" s="458"/>
      <c r="AG160" s="458"/>
      <c r="AH160" s="458"/>
      <c r="AI160" s="360"/>
      <c r="AJ160" s="360"/>
      <c r="AK160" s="458"/>
      <c r="AL160" s="458"/>
      <c r="AM160" s="458"/>
      <c r="AN160" s="360"/>
      <c r="AO160" s="360"/>
      <c r="AP160" s="458"/>
      <c r="AQ160" s="458"/>
      <c r="AR160" s="458"/>
      <c r="AS160" s="458"/>
      <c r="AT160" s="360"/>
      <c r="AU160" s="458"/>
      <c r="AV160" s="458"/>
      <c r="AW160" s="360"/>
      <c r="AX160" s="360"/>
      <c r="AY160" s="458"/>
      <c r="AZ160" s="458"/>
      <c r="BA160" s="458"/>
      <c r="BB160" s="304"/>
      <c r="BC160" s="170"/>
      <c r="BD160" s="304"/>
      <c r="BE160" s="28"/>
      <c r="BF160" s="304"/>
      <c r="BG160" s="170"/>
      <c r="BH160" s="170"/>
      <c r="BI160" s="170"/>
      <c r="BJ160" s="28"/>
      <c r="BK160" s="304"/>
      <c r="BL160" s="28"/>
      <c r="BM160" s="304"/>
      <c r="BN160" s="304"/>
      <c r="BO160" s="304"/>
      <c r="BP160" s="304"/>
      <c r="BQ160" s="304"/>
      <c r="BR160" s="304"/>
      <c r="BS160" s="28"/>
      <c r="BT160" s="304"/>
      <c r="BU160" s="304"/>
      <c r="BV160" s="304"/>
      <c r="BW160" s="28"/>
      <c r="BX160" s="304"/>
      <c r="BY160" s="304"/>
      <c r="BZ160" s="304"/>
      <c r="CA160" s="305"/>
    </row>
    <row r="161" spans="1:79" x14ac:dyDescent="0.25">
      <c r="A161" s="457"/>
      <c r="B161" s="458"/>
      <c r="C161" s="458"/>
      <c r="D161" s="458"/>
      <c r="E161" s="360"/>
      <c r="F161" s="458"/>
      <c r="G161" s="458"/>
      <c r="H161" s="458"/>
      <c r="I161" s="458"/>
      <c r="J161" s="360"/>
      <c r="K161" s="360"/>
      <c r="L161" s="360"/>
      <c r="M161" s="360"/>
      <c r="N161" s="458"/>
      <c r="O161" s="458"/>
      <c r="P161" s="458"/>
      <c r="Q161" s="458"/>
      <c r="R161" s="458"/>
      <c r="S161" s="458"/>
      <c r="T161" s="360"/>
      <c r="U161" s="360"/>
      <c r="V161" s="360"/>
      <c r="W161" s="458"/>
      <c r="X161" s="458"/>
      <c r="Y161" s="458"/>
      <c r="Z161" s="360"/>
      <c r="AA161" s="360"/>
      <c r="AB161" s="360"/>
      <c r="AC161" s="458"/>
      <c r="AD161" s="458"/>
      <c r="AE161" s="360"/>
      <c r="AF161" s="458"/>
      <c r="AG161" s="458"/>
      <c r="AH161" s="458"/>
      <c r="AI161" s="360"/>
      <c r="AJ161" s="360"/>
      <c r="AK161" s="458"/>
      <c r="AL161" s="458"/>
      <c r="AM161" s="458"/>
      <c r="AN161" s="360"/>
      <c r="AO161" s="360"/>
      <c r="AP161" s="458"/>
      <c r="AQ161" s="458"/>
      <c r="AR161" s="458"/>
      <c r="AS161" s="458"/>
      <c r="AT161" s="360"/>
      <c r="AU161" s="458"/>
      <c r="AV161" s="458"/>
      <c r="AW161" s="360"/>
      <c r="AX161" s="360"/>
      <c r="AY161" s="458"/>
      <c r="AZ161" s="458"/>
      <c r="BA161" s="458"/>
      <c r="BB161" s="304"/>
      <c r="BC161" s="170"/>
      <c r="BD161" s="304"/>
      <c r="BE161" s="28"/>
      <c r="BF161" s="304"/>
      <c r="BG161" s="170"/>
      <c r="BH161" s="170"/>
      <c r="BI161" s="170"/>
      <c r="BJ161" s="28"/>
      <c r="BK161" s="304"/>
      <c r="BL161" s="28"/>
      <c r="BM161" s="304"/>
      <c r="BN161" s="304"/>
      <c r="BO161" s="304"/>
      <c r="BP161" s="304"/>
      <c r="BQ161" s="304"/>
      <c r="BR161" s="304"/>
      <c r="BS161" s="28"/>
      <c r="BT161" s="304"/>
      <c r="BU161" s="304"/>
      <c r="BV161" s="304"/>
      <c r="BW161" s="28"/>
      <c r="BX161" s="304"/>
      <c r="BY161" s="304"/>
      <c r="BZ161" s="304"/>
      <c r="CA161" s="305"/>
    </row>
    <row r="162" spans="1:79" x14ac:dyDescent="0.25">
      <c r="A162" s="457"/>
      <c r="B162" s="458"/>
      <c r="C162" s="458"/>
      <c r="D162" s="458"/>
      <c r="E162" s="360"/>
      <c r="F162" s="458"/>
      <c r="G162" s="458"/>
      <c r="H162" s="458"/>
      <c r="I162" s="458"/>
      <c r="J162" s="360"/>
      <c r="K162" s="360"/>
      <c r="L162" s="360"/>
      <c r="M162" s="360"/>
      <c r="N162" s="458"/>
      <c r="O162" s="458"/>
      <c r="P162" s="458"/>
      <c r="Q162" s="458"/>
      <c r="R162" s="458"/>
      <c r="S162" s="458"/>
      <c r="T162" s="360"/>
      <c r="U162" s="360"/>
      <c r="V162" s="360"/>
      <c r="W162" s="458"/>
      <c r="X162" s="458"/>
      <c r="Y162" s="458"/>
      <c r="Z162" s="360"/>
      <c r="AA162" s="360"/>
      <c r="AB162" s="360"/>
      <c r="AC162" s="458"/>
      <c r="AD162" s="458"/>
      <c r="AE162" s="360"/>
      <c r="AF162" s="458"/>
      <c r="AG162" s="458"/>
      <c r="AH162" s="458"/>
      <c r="AI162" s="360"/>
      <c r="AJ162" s="360"/>
      <c r="AK162" s="458"/>
      <c r="AL162" s="458"/>
      <c r="AM162" s="458"/>
      <c r="AN162" s="360"/>
      <c r="AO162" s="360"/>
      <c r="AP162" s="458"/>
      <c r="AQ162" s="458"/>
      <c r="AR162" s="458"/>
      <c r="AS162" s="458"/>
      <c r="AT162" s="360"/>
      <c r="AU162" s="458"/>
      <c r="AV162" s="458"/>
      <c r="AW162" s="360"/>
      <c r="AX162" s="360"/>
      <c r="AY162" s="458"/>
      <c r="AZ162" s="458"/>
      <c r="BA162" s="458"/>
      <c r="BB162" s="304"/>
      <c r="BC162" s="170"/>
      <c r="BD162" s="304"/>
      <c r="BE162" s="28"/>
      <c r="BF162" s="304"/>
      <c r="BG162" s="170"/>
      <c r="BH162" s="170"/>
      <c r="BI162" s="170"/>
      <c r="BJ162" s="28"/>
      <c r="BK162" s="304"/>
      <c r="BL162" s="28"/>
      <c r="BM162" s="304"/>
      <c r="BN162" s="304"/>
      <c r="BO162" s="304"/>
      <c r="BP162" s="304"/>
      <c r="BQ162" s="304"/>
      <c r="BR162" s="304"/>
      <c r="BS162" s="28"/>
      <c r="BT162" s="304"/>
      <c r="BU162" s="304"/>
      <c r="BV162" s="304"/>
      <c r="BW162" s="28"/>
      <c r="BX162" s="304"/>
      <c r="BY162" s="304"/>
      <c r="BZ162" s="304"/>
      <c r="CA162" s="305"/>
    </row>
    <row r="163" spans="1:79" x14ac:dyDescent="0.25">
      <c r="A163" s="457"/>
      <c r="B163" s="458"/>
      <c r="C163" s="458"/>
      <c r="D163" s="458"/>
      <c r="E163" s="360"/>
      <c r="F163" s="458"/>
      <c r="G163" s="458"/>
      <c r="H163" s="458"/>
      <c r="I163" s="458"/>
      <c r="J163" s="360"/>
      <c r="K163" s="360"/>
      <c r="L163" s="360"/>
      <c r="M163" s="360"/>
      <c r="N163" s="458"/>
      <c r="O163" s="458"/>
      <c r="P163" s="458"/>
      <c r="Q163" s="458"/>
      <c r="R163" s="458"/>
      <c r="S163" s="458"/>
      <c r="T163" s="360"/>
      <c r="U163" s="360"/>
      <c r="V163" s="360"/>
      <c r="W163" s="458"/>
      <c r="X163" s="458"/>
      <c r="Y163" s="458"/>
      <c r="Z163" s="360"/>
      <c r="AA163" s="360"/>
      <c r="AB163" s="360"/>
      <c r="AC163" s="458"/>
      <c r="AD163" s="458"/>
      <c r="AE163" s="360"/>
      <c r="AF163" s="458"/>
      <c r="AG163" s="458"/>
      <c r="AH163" s="458"/>
      <c r="AI163" s="360"/>
      <c r="AJ163" s="360"/>
      <c r="AK163" s="458"/>
      <c r="AL163" s="458"/>
      <c r="AM163" s="458"/>
      <c r="AN163" s="360"/>
      <c r="AO163" s="360"/>
      <c r="AP163" s="458"/>
      <c r="AQ163" s="458"/>
      <c r="AR163" s="458"/>
      <c r="AS163" s="458"/>
      <c r="AT163" s="360"/>
      <c r="AU163" s="458"/>
      <c r="AV163" s="458"/>
      <c r="AW163" s="360"/>
      <c r="AX163" s="360"/>
      <c r="AY163" s="458"/>
      <c r="AZ163" s="458"/>
      <c r="BA163" s="458"/>
      <c r="BB163" s="304"/>
      <c r="BC163" s="170"/>
      <c r="BD163" s="304"/>
      <c r="BE163" s="28"/>
      <c r="BF163" s="304"/>
      <c r="BG163" s="170"/>
      <c r="BH163" s="170"/>
      <c r="BI163" s="170"/>
      <c r="BJ163" s="28"/>
      <c r="BK163" s="304"/>
      <c r="BL163" s="28"/>
      <c r="BM163" s="304"/>
      <c r="BN163" s="304"/>
      <c r="BO163" s="304"/>
      <c r="BP163" s="304"/>
      <c r="BQ163" s="304"/>
      <c r="BR163" s="304"/>
      <c r="BS163" s="28"/>
      <c r="BT163" s="304"/>
      <c r="BU163" s="304"/>
      <c r="BV163" s="304"/>
      <c r="BW163" s="28"/>
      <c r="BX163" s="304"/>
      <c r="BY163" s="304"/>
      <c r="BZ163" s="304"/>
      <c r="CA163" s="305"/>
    </row>
    <row r="164" spans="1:79" x14ac:dyDescent="0.25">
      <c r="A164" s="457"/>
      <c r="B164" s="458"/>
      <c r="C164" s="458"/>
      <c r="D164" s="458"/>
      <c r="E164" s="360"/>
      <c r="F164" s="458"/>
      <c r="G164" s="458"/>
      <c r="H164" s="458"/>
      <c r="I164" s="458"/>
      <c r="J164" s="360"/>
      <c r="K164" s="360"/>
      <c r="L164" s="360"/>
      <c r="M164" s="360"/>
      <c r="N164" s="458"/>
      <c r="O164" s="458"/>
      <c r="P164" s="458"/>
      <c r="Q164" s="458"/>
      <c r="R164" s="458"/>
      <c r="S164" s="458"/>
      <c r="T164" s="360"/>
      <c r="U164" s="360"/>
      <c r="V164" s="360"/>
      <c r="W164" s="458"/>
      <c r="X164" s="458"/>
      <c r="Y164" s="458"/>
      <c r="Z164" s="360"/>
      <c r="AA164" s="360"/>
      <c r="AB164" s="360"/>
      <c r="AC164" s="458"/>
      <c r="AD164" s="458"/>
      <c r="AE164" s="360"/>
      <c r="AF164" s="458"/>
      <c r="AG164" s="458"/>
      <c r="AH164" s="458"/>
      <c r="AI164" s="360"/>
      <c r="AJ164" s="360"/>
      <c r="AK164" s="458"/>
      <c r="AL164" s="458"/>
      <c r="AM164" s="458"/>
      <c r="AN164" s="360"/>
      <c r="AO164" s="360"/>
      <c r="AP164" s="458"/>
      <c r="AQ164" s="458"/>
      <c r="AR164" s="458"/>
      <c r="AS164" s="458"/>
      <c r="AT164" s="360"/>
      <c r="AU164" s="458"/>
      <c r="AV164" s="458"/>
      <c r="AW164" s="360"/>
      <c r="AX164" s="360"/>
      <c r="AY164" s="458"/>
      <c r="AZ164" s="458"/>
      <c r="BA164" s="458"/>
      <c r="BB164" s="304"/>
      <c r="BC164" s="170"/>
      <c r="BD164" s="304"/>
      <c r="BE164" s="28"/>
      <c r="BF164" s="304"/>
      <c r="BG164" s="170"/>
      <c r="BH164" s="170"/>
      <c r="BI164" s="170"/>
      <c r="BJ164" s="28"/>
      <c r="BK164" s="304"/>
      <c r="BL164" s="28"/>
      <c r="BM164" s="304"/>
      <c r="BN164" s="304"/>
      <c r="BO164" s="304"/>
      <c r="BP164" s="304"/>
      <c r="BQ164" s="304"/>
      <c r="BR164" s="304"/>
      <c r="BS164" s="28"/>
      <c r="BT164" s="304"/>
      <c r="BU164" s="304"/>
      <c r="BV164" s="304"/>
      <c r="BW164" s="28"/>
      <c r="BX164" s="304"/>
      <c r="BY164" s="304"/>
      <c r="BZ164" s="304"/>
      <c r="CA164" s="305"/>
    </row>
    <row r="165" spans="1:79" x14ac:dyDescent="0.25">
      <c r="A165" s="457"/>
      <c r="B165" s="458"/>
      <c r="C165" s="458"/>
      <c r="D165" s="458"/>
      <c r="E165" s="360"/>
      <c r="F165" s="458"/>
      <c r="G165" s="458"/>
      <c r="H165" s="458"/>
      <c r="I165" s="458"/>
      <c r="J165" s="360"/>
      <c r="K165" s="360"/>
      <c r="L165" s="360"/>
      <c r="M165" s="360"/>
      <c r="N165" s="458"/>
      <c r="O165" s="458"/>
      <c r="P165" s="458"/>
      <c r="Q165" s="458"/>
      <c r="R165" s="458"/>
      <c r="S165" s="458"/>
      <c r="T165" s="360"/>
      <c r="U165" s="360"/>
      <c r="V165" s="360"/>
      <c r="W165" s="458"/>
      <c r="X165" s="458"/>
      <c r="Y165" s="458"/>
      <c r="Z165" s="360"/>
      <c r="AA165" s="360"/>
      <c r="AB165" s="360"/>
      <c r="AC165" s="458"/>
      <c r="AD165" s="458"/>
      <c r="AE165" s="360"/>
      <c r="AF165" s="458"/>
      <c r="AG165" s="458"/>
      <c r="AH165" s="458"/>
      <c r="AI165" s="360"/>
      <c r="AJ165" s="360"/>
      <c r="AK165" s="458"/>
      <c r="AL165" s="458"/>
      <c r="AM165" s="458"/>
      <c r="AN165" s="360"/>
      <c r="AO165" s="360"/>
      <c r="AP165" s="458"/>
      <c r="AQ165" s="458"/>
      <c r="AR165" s="458"/>
      <c r="AS165" s="458"/>
      <c r="AT165" s="360"/>
      <c r="AU165" s="458"/>
      <c r="AV165" s="458"/>
      <c r="AW165" s="360"/>
      <c r="AX165" s="360"/>
      <c r="AY165" s="458"/>
      <c r="AZ165" s="458"/>
      <c r="BA165" s="458"/>
      <c r="BB165" s="304"/>
      <c r="BC165" s="170"/>
      <c r="BD165" s="304"/>
      <c r="BE165" s="28"/>
      <c r="BF165" s="304"/>
      <c r="BG165" s="170"/>
      <c r="BH165" s="170"/>
      <c r="BI165" s="170"/>
      <c r="BJ165" s="28"/>
      <c r="BK165" s="304"/>
      <c r="BL165" s="28"/>
      <c r="BM165" s="304"/>
      <c r="BN165" s="304"/>
      <c r="BO165" s="304"/>
      <c r="BP165" s="304"/>
      <c r="BQ165" s="304"/>
      <c r="BR165" s="304"/>
      <c r="BS165" s="28"/>
      <c r="BT165" s="304"/>
      <c r="BU165" s="304"/>
      <c r="BV165" s="304"/>
      <c r="BW165" s="28"/>
      <c r="BX165" s="304"/>
      <c r="BY165" s="304"/>
      <c r="BZ165" s="304"/>
      <c r="CA165" s="305"/>
    </row>
    <row r="166" spans="1:79" ht="15.75" thickBot="1" x14ac:dyDescent="0.3">
      <c r="A166" s="447"/>
      <c r="B166" s="448"/>
      <c r="C166" s="448"/>
      <c r="D166" s="448"/>
      <c r="E166" s="321"/>
      <c r="F166" s="448"/>
      <c r="G166" s="448"/>
      <c r="H166" s="448"/>
      <c r="I166" s="448"/>
      <c r="J166" s="321"/>
      <c r="K166" s="321"/>
      <c r="L166" s="321"/>
      <c r="M166" s="321"/>
      <c r="N166" s="448" t="s">
        <v>484</v>
      </c>
      <c r="O166" s="448" t="s">
        <v>484</v>
      </c>
      <c r="P166" s="448" t="s">
        <v>484</v>
      </c>
      <c r="Q166" s="448" t="s">
        <v>484</v>
      </c>
      <c r="R166" s="448" t="s">
        <v>484</v>
      </c>
      <c r="S166" s="448" t="s">
        <v>484</v>
      </c>
      <c r="T166" s="321"/>
      <c r="U166" s="321"/>
      <c r="V166" s="321"/>
      <c r="W166" s="448" t="s">
        <v>484</v>
      </c>
      <c r="X166" s="448" t="s">
        <v>484</v>
      </c>
      <c r="Y166" s="448" t="s">
        <v>484</v>
      </c>
      <c r="Z166" s="321"/>
      <c r="AA166" s="321"/>
      <c r="AB166" s="321"/>
      <c r="AC166" s="448" t="s">
        <v>484</v>
      </c>
      <c r="AD166" s="448" t="s">
        <v>484</v>
      </c>
      <c r="AE166" s="321"/>
      <c r="AF166" s="448" t="s">
        <v>484</v>
      </c>
      <c r="AG166" s="448" t="s">
        <v>484</v>
      </c>
      <c r="AH166" s="448" t="s">
        <v>484</v>
      </c>
      <c r="AI166" s="321"/>
      <c r="AJ166" s="321"/>
      <c r="AK166" s="448" t="s">
        <v>484</v>
      </c>
      <c r="AL166" s="448" t="s">
        <v>484</v>
      </c>
      <c r="AM166" s="448" t="s">
        <v>484</v>
      </c>
      <c r="AN166" s="321"/>
      <c r="AO166" s="321"/>
      <c r="AP166" s="448" t="s">
        <v>484</v>
      </c>
      <c r="AQ166" s="448" t="s">
        <v>484</v>
      </c>
      <c r="AR166" s="448" t="s">
        <v>484</v>
      </c>
      <c r="AS166" s="448" t="s">
        <v>484</v>
      </c>
      <c r="AT166" s="321"/>
      <c r="AU166" s="448" t="s">
        <v>484</v>
      </c>
      <c r="AV166" s="448" t="s">
        <v>484</v>
      </c>
      <c r="AW166" s="321"/>
      <c r="AX166" s="321"/>
      <c r="AY166" s="448" t="s">
        <v>484</v>
      </c>
      <c r="AZ166" s="448" t="s">
        <v>484</v>
      </c>
      <c r="BA166" s="448" t="s">
        <v>484</v>
      </c>
      <c r="BB166" s="171" t="s">
        <v>484</v>
      </c>
      <c r="BC166" s="270"/>
      <c r="BD166" s="171" t="s">
        <v>484</v>
      </c>
      <c r="BE166" s="25"/>
      <c r="BF166" s="171" t="s">
        <v>484</v>
      </c>
      <c r="BG166" s="270"/>
      <c r="BH166" s="270"/>
      <c r="BI166" s="270"/>
      <c r="BJ166" s="25"/>
      <c r="BK166" s="171" t="s">
        <v>484</v>
      </c>
      <c r="BL166" s="25"/>
      <c r="BM166" s="171" t="s">
        <v>484</v>
      </c>
      <c r="BN166" s="171" t="s">
        <v>484</v>
      </c>
      <c r="BO166" s="171" t="s">
        <v>484</v>
      </c>
      <c r="BP166" s="171" t="s">
        <v>484</v>
      </c>
      <c r="BQ166" s="171" t="s">
        <v>484</v>
      </c>
      <c r="BR166" s="171" t="s">
        <v>484</v>
      </c>
      <c r="BS166" s="25"/>
      <c r="BT166" s="171" t="s">
        <v>484</v>
      </c>
      <c r="BU166" s="171" t="s">
        <v>484</v>
      </c>
      <c r="BV166" s="171" t="s">
        <v>484</v>
      </c>
      <c r="BW166" s="25"/>
      <c r="BX166" s="171" t="s">
        <v>484</v>
      </c>
      <c r="BY166" s="171" t="s">
        <v>484</v>
      </c>
      <c r="BZ166" s="171" t="s">
        <v>484</v>
      </c>
      <c r="CA166" s="164" t="s">
        <v>484</v>
      </c>
    </row>
    <row r="167" spans="1:79" ht="15.75" thickBot="1" x14ac:dyDescent="0.3">
      <c r="A167" s="317"/>
      <c r="B167" s="317"/>
      <c r="C167" s="317"/>
      <c r="D167" s="317"/>
      <c r="E167" s="317"/>
      <c r="F167" s="317"/>
      <c r="G167" s="317"/>
      <c r="H167" s="317"/>
      <c r="I167" s="317"/>
      <c r="J167" s="317"/>
      <c r="K167" s="317"/>
      <c r="L167" s="317"/>
      <c r="M167" s="317"/>
      <c r="N167" s="317"/>
      <c r="O167" s="317"/>
      <c r="P167" s="317"/>
      <c r="Q167" s="317"/>
      <c r="R167" s="317"/>
      <c r="S167" s="317"/>
      <c r="T167" s="317"/>
      <c r="U167" s="317"/>
      <c r="V167" s="317"/>
      <c r="W167" s="317"/>
      <c r="X167" s="317"/>
      <c r="Y167" s="317"/>
      <c r="Z167" s="317"/>
      <c r="AA167" s="317"/>
      <c r="AB167" s="317"/>
      <c r="AC167" s="317"/>
      <c r="AD167" s="317"/>
      <c r="AE167" s="317"/>
      <c r="AF167" s="317"/>
      <c r="AG167" s="317"/>
      <c r="AH167" s="317"/>
      <c r="AI167" s="317"/>
      <c r="AJ167" s="317"/>
      <c r="AK167" s="317"/>
      <c r="AL167" s="317"/>
      <c r="AM167" s="317"/>
      <c r="AN167" s="317"/>
      <c r="AO167" s="317"/>
      <c r="AP167" s="317"/>
      <c r="AQ167" s="317"/>
      <c r="AR167" s="317"/>
      <c r="AS167" s="317"/>
      <c r="AT167" s="317"/>
      <c r="AU167" s="317"/>
      <c r="AV167" s="317"/>
      <c r="AW167" s="317"/>
      <c r="AX167" s="317"/>
      <c r="AY167" s="317"/>
      <c r="AZ167" s="317"/>
      <c r="BA167" s="317"/>
    </row>
    <row r="168" spans="1:79" x14ac:dyDescent="0.25">
      <c r="A168" s="459" t="s">
        <v>1289</v>
      </c>
      <c r="B168" s="315"/>
      <c r="C168" s="315"/>
      <c r="D168" s="315"/>
      <c r="E168" s="315"/>
      <c r="F168" s="315"/>
      <c r="G168" s="315"/>
      <c r="H168" s="315"/>
      <c r="I168" s="315"/>
      <c r="J168" s="315"/>
      <c r="K168" s="315"/>
      <c r="L168" s="315"/>
      <c r="M168" s="315"/>
      <c r="N168" s="315"/>
      <c r="O168" s="315"/>
      <c r="P168" s="315"/>
      <c r="Q168" s="315"/>
      <c r="R168" s="315"/>
      <c r="S168" s="315"/>
      <c r="T168" s="315"/>
      <c r="U168" s="315"/>
      <c r="V168" s="315"/>
      <c r="W168" s="315"/>
      <c r="X168" s="315"/>
      <c r="Y168" s="315"/>
      <c r="Z168" s="315"/>
      <c r="AA168" s="315"/>
      <c r="AB168" s="315"/>
      <c r="AC168" s="315"/>
      <c r="AD168" s="315"/>
      <c r="AE168" s="315"/>
      <c r="AF168" s="315"/>
      <c r="AG168" s="315"/>
      <c r="AH168" s="315"/>
      <c r="AI168" s="315"/>
      <c r="AJ168" s="315"/>
      <c r="AK168" s="315"/>
      <c r="AL168" s="315"/>
      <c r="AM168" s="315"/>
      <c r="AN168" s="315"/>
      <c r="AO168" s="315"/>
      <c r="AP168" s="315"/>
      <c r="AQ168" s="315"/>
      <c r="AR168" s="315"/>
      <c r="AS168" s="315"/>
      <c r="AT168" s="315"/>
      <c r="AU168" s="315"/>
      <c r="AV168" s="315"/>
      <c r="AW168" s="315"/>
      <c r="AX168" s="315"/>
      <c r="AY168" s="315"/>
      <c r="AZ168" s="315"/>
      <c r="BA168" s="315"/>
      <c r="BB168" s="269"/>
      <c r="BC168" s="269"/>
      <c r="BD168" s="269"/>
      <c r="BE168" s="272"/>
      <c r="BF168" s="274"/>
      <c r="BG168" s="275" t="s">
        <v>292</v>
      </c>
      <c r="BH168" s="275" t="s">
        <v>293</v>
      </c>
    </row>
    <row r="169" spans="1:79" ht="15.75" thickBot="1" x14ac:dyDescent="0.3">
      <c r="A169" s="460" t="s">
        <v>1290</v>
      </c>
      <c r="B169" s="461" t="s">
        <v>1291</v>
      </c>
      <c r="C169" s="461" t="s">
        <v>1292</v>
      </c>
      <c r="D169" s="461" t="s">
        <v>648</v>
      </c>
      <c r="E169" s="461" t="s">
        <v>301</v>
      </c>
      <c r="F169" s="461" t="s">
        <v>306</v>
      </c>
      <c r="G169" s="461" t="s">
        <v>1293</v>
      </c>
      <c r="H169" s="461" t="s">
        <v>1294</v>
      </c>
      <c r="I169" s="461" t="s">
        <v>1295</v>
      </c>
      <c r="J169" s="461" t="s">
        <v>1296</v>
      </c>
      <c r="K169" s="461" t="s">
        <v>1297</v>
      </c>
      <c r="L169" s="461" t="s">
        <v>1298</v>
      </c>
      <c r="M169" s="461" t="s">
        <v>1299</v>
      </c>
      <c r="N169" s="461" t="s">
        <v>3216</v>
      </c>
      <c r="O169" s="461" t="s">
        <v>1300</v>
      </c>
      <c r="P169" s="461" t="s">
        <v>1301</v>
      </c>
      <c r="Q169" s="461" t="s">
        <v>3218</v>
      </c>
      <c r="R169" s="461" t="s">
        <v>1302</v>
      </c>
      <c r="S169" s="461" t="s">
        <v>1303</v>
      </c>
      <c r="T169" s="461" t="s">
        <v>1304</v>
      </c>
      <c r="U169" s="461" t="s">
        <v>3221</v>
      </c>
      <c r="V169" s="461" t="s">
        <v>1305</v>
      </c>
      <c r="W169" s="461" t="s">
        <v>1306</v>
      </c>
      <c r="X169" s="453" t="s">
        <v>3624</v>
      </c>
      <c r="Y169" s="461" t="s">
        <v>1307</v>
      </c>
      <c r="Z169" s="461" t="s">
        <v>317</v>
      </c>
      <c r="AA169" s="461" t="s">
        <v>1308</v>
      </c>
      <c r="AB169" s="461" t="s">
        <v>1309</v>
      </c>
      <c r="AC169" s="461" t="s">
        <v>1310</v>
      </c>
      <c r="AD169" s="461" t="s">
        <v>1311</v>
      </c>
      <c r="AE169" s="461" t="s">
        <v>1312</v>
      </c>
      <c r="AF169" s="462" t="s">
        <v>1313</v>
      </c>
      <c r="AG169" s="461" t="s">
        <v>1314</v>
      </c>
      <c r="AH169" s="461" t="s">
        <v>1315</v>
      </c>
      <c r="AI169" s="461" t="s">
        <v>1316</v>
      </c>
      <c r="AJ169" s="461" t="s">
        <v>1317</v>
      </c>
      <c r="AK169" s="461" t="s">
        <v>1318</v>
      </c>
      <c r="AL169" s="461" t="s">
        <v>1319</v>
      </c>
      <c r="AM169" s="461" t="s">
        <v>1320</v>
      </c>
      <c r="AN169" s="461" t="s">
        <v>1321</v>
      </c>
      <c r="AO169" s="461" t="s">
        <v>1322</v>
      </c>
      <c r="AP169" s="461" t="s">
        <v>1323</v>
      </c>
      <c r="AQ169" s="461" t="s">
        <v>1324</v>
      </c>
      <c r="AR169" s="461" t="s">
        <v>3227</v>
      </c>
      <c r="AS169" s="461" t="s">
        <v>1325</v>
      </c>
      <c r="AT169" s="461" t="s">
        <v>1326</v>
      </c>
      <c r="AU169" s="461" t="s">
        <v>1327</v>
      </c>
      <c r="AV169" s="461" t="s">
        <v>1328</v>
      </c>
      <c r="AW169" s="461" t="s">
        <v>1329</v>
      </c>
      <c r="AX169" s="461" t="s">
        <v>1330</v>
      </c>
      <c r="AY169" s="461" t="s">
        <v>1331</v>
      </c>
      <c r="AZ169" s="461" t="s">
        <v>1332</v>
      </c>
      <c r="BA169" s="461" t="s">
        <v>3231</v>
      </c>
      <c r="BB169" s="276" t="s">
        <v>3232</v>
      </c>
      <c r="BC169" s="276" t="s">
        <v>1333</v>
      </c>
      <c r="BD169" s="276" t="s">
        <v>357</v>
      </c>
      <c r="BE169" s="277" t="s">
        <v>1334</v>
      </c>
      <c r="BF169" s="278"/>
      <c r="BG169" s="273" t="s">
        <v>1290</v>
      </c>
      <c r="BH169" s="273" t="s">
        <v>1335</v>
      </c>
    </row>
    <row r="170" spans="1:79" x14ac:dyDescent="0.25">
      <c r="A170" s="349" t="s">
        <v>1336</v>
      </c>
      <c r="B170" s="360" t="s">
        <v>1337</v>
      </c>
      <c r="C170" s="360" t="s">
        <v>1338</v>
      </c>
      <c r="D170" s="360" t="s">
        <v>1339</v>
      </c>
      <c r="E170" s="360" t="s">
        <v>3546</v>
      </c>
      <c r="F170" s="360" t="s">
        <v>1340</v>
      </c>
      <c r="G170" s="360" t="s">
        <v>1341</v>
      </c>
      <c r="H170" s="360" t="s">
        <v>1342</v>
      </c>
      <c r="I170" s="360" t="s">
        <v>1343</v>
      </c>
      <c r="J170" s="360" t="s">
        <v>1344</v>
      </c>
      <c r="K170" s="360" t="s">
        <v>1345</v>
      </c>
      <c r="L170" s="360" t="s">
        <v>1346</v>
      </c>
      <c r="M170" s="360" t="s">
        <v>1347</v>
      </c>
      <c r="N170" s="360" t="s">
        <v>3580</v>
      </c>
      <c r="O170" s="360" t="s">
        <v>1348</v>
      </c>
      <c r="P170" s="360" t="s">
        <v>1349</v>
      </c>
      <c r="Q170" s="360" t="s">
        <v>3585</v>
      </c>
      <c r="R170" s="360" t="s">
        <v>1350</v>
      </c>
      <c r="S170" s="360" t="s">
        <v>1351</v>
      </c>
      <c r="T170" s="360" t="s">
        <v>1352</v>
      </c>
      <c r="U170" s="360" t="s">
        <v>3616</v>
      </c>
      <c r="V170" s="360" t="s">
        <v>1353</v>
      </c>
      <c r="W170" s="360" t="s">
        <v>1354</v>
      </c>
      <c r="X170" s="360" t="s">
        <v>3625</v>
      </c>
      <c r="Y170" s="360" t="s">
        <v>1355</v>
      </c>
      <c r="Z170" s="360" t="s">
        <v>1356</v>
      </c>
      <c r="AA170" s="360" t="s">
        <v>1357</v>
      </c>
      <c r="AB170" s="360" t="s">
        <v>1358</v>
      </c>
      <c r="AC170" s="360" t="s">
        <v>1359</v>
      </c>
      <c r="AD170" s="360" t="s">
        <v>1360</v>
      </c>
      <c r="AE170" s="360" t="s">
        <v>1361</v>
      </c>
      <c r="AF170" s="360" t="s">
        <v>1362</v>
      </c>
      <c r="AG170" s="360" t="s">
        <v>1363</v>
      </c>
      <c r="AH170" s="360" t="s">
        <v>1364</v>
      </c>
      <c r="AI170" s="360" t="s">
        <v>1365</v>
      </c>
      <c r="AJ170" s="360" t="s">
        <v>1366</v>
      </c>
      <c r="AK170" s="360" t="s">
        <v>1367</v>
      </c>
      <c r="AL170" s="360" t="s">
        <v>1368</v>
      </c>
      <c r="AM170" s="360" t="s">
        <v>1369</v>
      </c>
      <c r="AN170" s="360" t="s">
        <v>1370</v>
      </c>
      <c r="AO170" s="360" t="s">
        <v>1371</v>
      </c>
      <c r="AP170" s="360" t="s">
        <v>1372</v>
      </c>
      <c r="AQ170" s="360" t="s">
        <v>1373</v>
      </c>
      <c r="AR170" s="360" t="s">
        <v>3654</v>
      </c>
      <c r="AS170" s="360" t="s">
        <v>1374</v>
      </c>
      <c r="AT170" s="360" t="s">
        <v>1375</v>
      </c>
      <c r="AU170" s="360" t="s">
        <v>1376</v>
      </c>
      <c r="AV170" s="360" t="s">
        <v>1377</v>
      </c>
      <c r="AW170" s="360" t="s">
        <v>1378</v>
      </c>
      <c r="AX170" s="360" t="s">
        <v>1379</v>
      </c>
      <c r="AY170" s="360" t="s">
        <v>1380</v>
      </c>
      <c r="AZ170" s="360" t="s">
        <v>1381</v>
      </c>
      <c r="BA170" s="360" t="s">
        <v>3674</v>
      </c>
      <c r="BB170" s="28" t="s">
        <v>3675</v>
      </c>
      <c r="BC170" s="170" t="s">
        <v>1382</v>
      </c>
      <c r="BD170" s="170" t="s">
        <v>1383</v>
      </c>
      <c r="BE170" s="166" t="s">
        <v>1384</v>
      </c>
      <c r="BF170" s="278"/>
      <c r="BG170" s="273" t="s">
        <v>1291</v>
      </c>
      <c r="BH170" s="273" t="s">
        <v>1385</v>
      </c>
    </row>
    <row r="171" spans="1:79" x14ac:dyDescent="0.25">
      <c r="A171" s="349" t="s">
        <v>1386</v>
      </c>
      <c r="B171" s="360" t="s">
        <v>1387</v>
      </c>
      <c r="C171" s="360" t="s">
        <v>1388</v>
      </c>
      <c r="D171" s="360" t="s">
        <v>1389</v>
      </c>
      <c r="E171" s="360" t="s">
        <v>3547</v>
      </c>
      <c r="F171" s="360" t="s">
        <v>1390</v>
      </c>
      <c r="G171" s="360" t="s">
        <v>1391</v>
      </c>
      <c r="H171" s="360" t="s">
        <v>1392</v>
      </c>
      <c r="I171" s="456"/>
      <c r="J171" s="360" t="s">
        <v>1393</v>
      </c>
      <c r="K171" s="360" t="s">
        <v>1394</v>
      </c>
      <c r="L171" s="360" t="s">
        <v>1395</v>
      </c>
      <c r="M171" s="360" t="s">
        <v>1396</v>
      </c>
      <c r="N171" s="360" t="s">
        <v>3581</v>
      </c>
      <c r="O171" s="360" t="s">
        <v>1397</v>
      </c>
      <c r="P171" s="360" t="s">
        <v>1398</v>
      </c>
      <c r="Q171" s="360" t="s">
        <v>3586</v>
      </c>
      <c r="R171" s="360" t="s">
        <v>1399</v>
      </c>
      <c r="S171" s="360" t="s">
        <v>1400</v>
      </c>
      <c r="T171" s="360" t="s">
        <v>1401</v>
      </c>
      <c r="U171" s="360"/>
      <c r="V171" s="360" t="s">
        <v>1402</v>
      </c>
      <c r="W171" s="360" t="s">
        <v>1403</v>
      </c>
      <c r="X171" s="360" t="s">
        <v>3626</v>
      </c>
      <c r="Y171" s="360" t="s">
        <v>1404</v>
      </c>
      <c r="Z171" s="360" t="s">
        <v>1405</v>
      </c>
      <c r="AA171" s="360" t="s">
        <v>1406</v>
      </c>
      <c r="AB171" s="360" t="s">
        <v>1407</v>
      </c>
      <c r="AC171" s="360" t="s">
        <v>1408</v>
      </c>
      <c r="AD171" s="360" t="s">
        <v>1409</v>
      </c>
      <c r="AE171" s="360" t="s">
        <v>1410</v>
      </c>
      <c r="AF171" s="347"/>
      <c r="AG171" s="347"/>
      <c r="AH171" s="360" t="s">
        <v>1411</v>
      </c>
      <c r="AI171" s="360" t="s">
        <v>1412</v>
      </c>
      <c r="AJ171" s="360" t="s">
        <v>1413</v>
      </c>
      <c r="AK171" s="360" t="s">
        <v>1414</v>
      </c>
      <c r="AL171" s="360" t="s">
        <v>1415</v>
      </c>
      <c r="AM171" s="360" t="s">
        <v>1416</v>
      </c>
      <c r="AN171" s="360" t="s">
        <v>1417</v>
      </c>
      <c r="AO171" s="360" t="s">
        <v>1418</v>
      </c>
      <c r="AP171" s="360" t="s">
        <v>1419</v>
      </c>
      <c r="AQ171" s="360" t="s">
        <v>1420</v>
      </c>
      <c r="AR171" s="360"/>
      <c r="AS171" s="347"/>
      <c r="AT171" s="360" t="s">
        <v>1421</v>
      </c>
      <c r="AU171" s="360" t="s">
        <v>1422</v>
      </c>
      <c r="AV171" s="360" t="s">
        <v>1423</v>
      </c>
      <c r="AW171" s="360" t="s">
        <v>1424</v>
      </c>
      <c r="AX171" s="347"/>
      <c r="AY171" s="360" t="s">
        <v>1425</v>
      </c>
      <c r="AZ171" s="360" t="s">
        <v>1426</v>
      </c>
      <c r="BA171" s="360"/>
      <c r="BB171" s="28"/>
      <c r="BC171" s="162"/>
      <c r="BD171" s="170" t="s">
        <v>1427</v>
      </c>
      <c r="BE171" s="163" t="s">
        <v>1428</v>
      </c>
      <c r="BF171" s="278"/>
      <c r="BG171" s="273" t="s">
        <v>1292</v>
      </c>
      <c r="BH171" s="273" t="s">
        <v>1429</v>
      </c>
    </row>
    <row r="172" spans="1:79" x14ac:dyDescent="0.25">
      <c r="A172" s="349" t="s">
        <v>1430</v>
      </c>
      <c r="B172" s="360" t="s">
        <v>1431</v>
      </c>
      <c r="C172" s="360" t="s">
        <v>1432</v>
      </c>
      <c r="D172" s="360" t="s">
        <v>1433</v>
      </c>
      <c r="E172" s="360" t="s">
        <v>3548</v>
      </c>
      <c r="F172" s="360" t="s">
        <v>1434</v>
      </c>
      <c r="G172" s="360" t="s">
        <v>1435</v>
      </c>
      <c r="H172" s="360" t="s">
        <v>1436</v>
      </c>
      <c r="I172" s="347"/>
      <c r="J172" s="360" t="s">
        <v>1437</v>
      </c>
      <c r="K172" s="360" t="s">
        <v>1438</v>
      </c>
      <c r="L172" s="360" t="s">
        <v>1439</v>
      </c>
      <c r="M172" s="360" t="s">
        <v>1440</v>
      </c>
      <c r="N172" s="360" t="s">
        <v>3582</v>
      </c>
      <c r="O172" s="360" t="s">
        <v>1441</v>
      </c>
      <c r="P172" s="360" t="s">
        <v>1442</v>
      </c>
      <c r="Q172" s="360"/>
      <c r="R172" s="360" t="s">
        <v>1443</v>
      </c>
      <c r="S172" s="360" t="s">
        <v>1444</v>
      </c>
      <c r="T172" s="360" t="s">
        <v>1445</v>
      </c>
      <c r="U172" s="360"/>
      <c r="V172" s="360" t="s">
        <v>1446</v>
      </c>
      <c r="W172" s="360" t="s">
        <v>1447</v>
      </c>
      <c r="X172" s="360" t="s">
        <v>3627</v>
      </c>
      <c r="Y172" s="360" t="s">
        <v>1448</v>
      </c>
      <c r="Z172" s="360" t="s">
        <v>1449</v>
      </c>
      <c r="AA172" s="360" t="s">
        <v>1450</v>
      </c>
      <c r="AB172" s="360" t="s">
        <v>1451</v>
      </c>
      <c r="AC172" s="360" t="s">
        <v>1452</v>
      </c>
      <c r="AD172" s="360" t="s">
        <v>1453</v>
      </c>
      <c r="AE172" s="360" t="s">
        <v>1454</v>
      </c>
      <c r="AF172" s="347" t="s">
        <v>1428</v>
      </c>
      <c r="AG172" s="360"/>
      <c r="AH172" s="347"/>
      <c r="AI172" s="360" t="s">
        <v>1455</v>
      </c>
      <c r="AJ172" s="360" t="s">
        <v>1456</v>
      </c>
      <c r="AK172" s="347"/>
      <c r="AL172" s="360" t="s">
        <v>1457</v>
      </c>
      <c r="AM172" s="360" t="s">
        <v>1458</v>
      </c>
      <c r="AN172" s="360" t="s">
        <v>1459</v>
      </c>
      <c r="AO172" s="360" t="s">
        <v>1460</v>
      </c>
      <c r="AP172" s="360" t="s">
        <v>1461</v>
      </c>
      <c r="AQ172" s="360" t="s">
        <v>1462</v>
      </c>
      <c r="AR172" s="360"/>
      <c r="AS172" s="360"/>
      <c r="AT172" s="360" t="s">
        <v>1463</v>
      </c>
      <c r="AU172" s="360" t="s">
        <v>1464</v>
      </c>
      <c r="AV172" s="360" t="s">
        <v>1465</v>
      </c>
      <c r="AW172" s="360" t="s">
        <v>1466</v>
      </c>
      <c r="AX172" s="360"/>
      <c r="AY172" s="360" t="s">
        <v>1467</v>
      </c>
      <c r="AZ172" s="360" t="s">
        <v>1468</v>
      </c>
      <c r="BA172" s="360"/>
      <c r="BB172" s="28"/>
      <c r="BC172" s="162" t="s">
        <v>1428</v>
      </c>
      <c r="BD172" s="170" t="s">
        <v>1469</v>
      </c>
      <c r="BE172" s="163" t="s">
        <v>1428</v>
      </c>
      <c r="BF172" s="278"/>
      <c r="BG172" s="273" t="s">
        <v>648</v>
      </c>
      <c r="BH172" s="273" t="s">
        <v>1470</v>
      </c>
    </row>
    <row r="173" spans="1:79" x14ac:dyDescent="0.25">
      <c r="A173" s="349" t="s">
        <v>1471</v>
      </c>
      <c r="B173" s="360" t="s">
        <v>1472</v>
      </c>
      <c r="C173" s="360" t="s">
        <v>1473</v>
      </c>
      <c r="D173" s="360" t="s">
        <v>1474</v>
      </c>
      <c r="E173" s="360" t="s">
        <v>3549</v>
      </c>
      <c r="F173" s="360" t="s">
        <v>1475</v>
      </c>
      <c r="G173" s="360" t="s">
        <v>1476</v>
      </c>
      <c r="H173" s="360" t="s">
        <v>1477</v>
      </c>
      <c r="I173" s="347"/>
      <c r="J173" s="360" t="s">
        <v>1478</v>
      </c>
      <c r="K173" s="360" t="s">
        <v>1479</v>
      </c>
      <c r="L173" s="360" t="s">
        <v>1480</v>
      </c>
      <c r="M173" s="360" t="s">
        <v>1481</v>
      </c>
      <c r="N173" s="360"/>
      <c r="O173" s="360" t="s">
        <v>1482</v>
      </c>
      <c r="P173" s="360" t="s">
        <v>1483</v>
      </c>
      <c r="Q173" s="360"/>
      <c r="R173" s="360" t="s">
        <v>1484</v>
      </c>
      <c r="S173" s="360" t="s">
        <v>1485</v>
      </c>
      <c r="T173" s="360" t="s">
        <v>1486</v>
      </c>
      <c r="U173" s="360"/>
      <c r="V173" s="360" t="s">
        <v>1487</v>
      </c>
      <c r="W173" s="360" t="s">
        <v>1488</v>
      </c>
      <c r="X173" s="360" t="s">
        <v>3628</v>
      </c>
      <c r="Y173" s="360" t="s">
        <v>1489</v>
      </c>
      <c r="Z173" s="360" t="s">
        <v>1490</v>
      </c>
      <c r="AA173" s="360" t="s">
        <v>1491</v>
      </c>
      <c r="AB173" s="347" t="s">
        <v>3636</v>
      </c>
      <c r="AC173" s="360" t="s">
        <v>1492</v>
      </c>
      <c r="AD173" s="360" t="s">
        <v>1493</v>
      </c>
      <c r="AE173" s="347" t="s">
        <v>3638</v>
      </c>
      <c r="AF173" s="347" t="s">
        <v>1428</v>
      </c>
      <c r="AG173" s="360"/>
      <c r="AH173" s="347" t="s">
        <v>1428</v>
      </c>
      <c r="AI173" s="360" t="s">
        <v>1494</v>
      </c>
      <c r="AJ173" s="347"/>
      <c r="AK173" s="360"/>
      <c r="AL173" s="360" t="s">
        <v>1495</v>
      </c>
      <c r="AM173" s="360" t="s">
        <v>1496</v>
      </c>
      <c r="AN173" s="360" t="s">
        <v>1497</v>
      </c>
      <c r="AO173" s="360" t="s">
        <v>1498</v>
      </c>
      <c r="AP173" s="360" t="s">
        <v>1499</v>
      </c>
      <c r="AQ173" s="360" t="s">
        <v>1500</v>
      </c>
      <c r="AR173" s="360"/>
      <c r="AS173" s="347" t="s">
        <v>1428</v>
      </c>
      <c r="AT173" s="360" t="s">
        <v>1501</v>
      </c>
      <c r="AU173" s="360" t="s">
        <v>1502</v>
      </c>
      <c r="AV173" s="360" t="s">
        <v>1503</v>
      </c>
      <c r="AW173" s="360" t="s">
        <v>1504</v>
      </c>
      <c r="AX173" s="360"/>
      <c r="AY173" s="360" t="s">
        <v>1505</v>
      </c>
      <c r="AZ173" s="360" t="s">
        <v>1506</v>
      </c>
      <c r="BA173" s="360"/>
      <c r="BB173" s="28"/>
      <c r="BC173" s="162" t="s">
        <v>1428</v>
      </c>
      <c r="BD173" s="170" t="s">
        <v>1507</v>
      </c>
      <c r="BE173" s="163" t="s">
        <v>1428</v>
      </c>
      <c r="BF173" s="278"/>
      <c r="BG173" s="273" t="s">
        <v>301</v>
      </c>
      <c r="BH173" t="s">
        <v>3698</v>
      </c>
    </row>
    <row r="174" spans="1:79" x14ac:dyDescent="0.25">
      <c r="A174" s="349" t="s">
        <v>1508</v>
      </c>
      <c r="B174" s="360" t="s">
        <v>1509</v>
      </c>
      <c r="C174" s="360" t="s">
        <v>1510</v>
      </c>
      <c r="D174" s="360" t="s">
        <v>1511</v>
      </c>
      <c r="E174" s="360" t="s">
        <v>3550</v>
      </c>
      <c r="F174" s="360" t="s">
        <v>1512</v>
      </c>
      <c r="G174" s="360" t="s">
        <v>1513</v>
      </c>
      <c r="H174" s="360" t="s">
        <v>1514</v>
      </c>
      <c r="I174" s="347"/>
      <c r="J174" s="360" t="s">
        <v>1515</v>
      </c>
      <c r="K174" s="347"/>
      <c r="L174" s="360" t="s">
        <v>1516</v>
      </c>
      <c r="M174" s="360" t="s">
        <v>1517</v>
      </c>
      <c r="N174" s="360"/>
      <c r="O174" s="360" t="s">
        <v>1518</v>
      </c>
      <c r="P174" s="360" t="s">
        <v>1519</v>
      </c>
      <c r="Q174" s="360"/>
      <c r="R174" s="360" t="s">
        <v>1520</v>
      </c>
      <c r="S174" s="360" t="s">
        <v>1521</v>
      </c>
      <c r="T174" s="360" t="s">
        <v>1522</v>
      </c>
      <c r="U174" s="360"/>
      <c r="V174" s="360" t="s">
        <v>1523</v>
      </c>
      <c r="W174" s="360" t="s">
        <v>1524</v>
      </c>
      <c r="X174" s="360"/>
      <c r="Y174" s="360" t="s">
        <v>1525</v>
      </c>
      <c r="Z174" s="360" t="s">
        <v>1526</v>
      </c>
      <c r="AA174" s="347" t="s">
        <v>3635</v>
      </c>
      <c r="AB174" s="360" t="s">
        <v>3637</v>
      </c>
      <c r="AC174" s="360" t="s">
        <v>1527</v>
      </c>
      <c r="AD174" s="360" t="s">
        <v>1528</v>
      </c>
      <c r="AE174" s="360" t="s">
        <v>3639</v>
      </c>
      <c r="AF174" s="347" t="s">
        <v>1428</v>
      </c>
      <c r="AG174" s="360"/>
      <c r="AH174" s="347" t="s">
        <v>1428</v>
      </c>
      <c r="AI174" s="347"/>
      <c r="AJ174" s="347" t="s">
        <v>1428</v>
      </c>
      <c r="AK174" s="360"/>
      <c r="AL174" s="360" t="s">
        <v>1529</v>
      </c>
      <c r="AM174" s="360" t="s">
        <v>1530</v>
      </c>
      <c r="AN174" s="360" t="s">
        <v>1531</v>
      </c>
      <c r="AO174" s="360" t="s">
        <v>1532</v>
      </c>
      <c r="AP174" s="360" t="s">
        <v>1533</v>
      </c>
      <c r="AQ174" s="360" t="s">
        <v>1534</v>
      </c>
      <c r="AR174" s="360"/>
      <c r="AS174" s="347" t="s">
        <v>1428</v>
      </c>
      <c r="AT174" s="360" t="s">
        <v>1535</v>
      </c>
      <c r="AU174" s="360" t="s">
        <v>1536</v>
      </c>
      <c r="AV174" s="360" t="s">
        <v>1537</v>
      </c>
      <c r="AW174" s="360" t="s">
        <v>1538</v>
      </c>
      <c r="AX174" s="360"/>
      <c r="AY174" s="360" t="s">
        <v>1539</v>
      </c>
      <c r="AZ174" s="360" t="s">
        <v>1540</v>
      </c>
      <c r="BA174" s="360"/>
      <c r="BB174" s="28"/>
      <c r="BC174" s="162" t="s">
        <v>1428</v>
      </c>
      <c r="BD174" s="170" t="s">
        <v>1541</v>
      </c>
      <c r="BE174" s="163" t="s">
        <v>1428</v>
      </c>
      <c r="BF174" s="278"/>
      <c r="BG174" s="273" t="s">
        <v>306</v>
      </c>
      <c r="BH174" s="273" t="s">
        <v>804</v>
      </c>
    </row>
    <row r="175" spans="1:79" x14ac:dyDescent="0.25">
      <c r="A175" s="349" t="s">
        <v>1543</v>
      </c>
      <c r="B175" s="360" t="s">
        <v>1544</v>
      </c>
      <c r="C175" s="347"/>
      <c r="D175" s="360" t="s">
        <v>1545</v>
      </c>
      <c r="E175" s="360" t="s">
        <v>3551</v>
      </c>
      <c r="F175" s="360" t="s">
        <v>1546</v>
      </c>
      <c r="G175" s="360" t="s">
        <v>1547</v>
      </c>
      <c r="H175" s="456" t="s">
        <v>3567</v>
      </c>
      <c r="I175" s="347"/>
      <c r="J175" s="360" t="s">
        <v>1548</v>
      </c>
      <c r="K175" s="347" t="s">
        <v>1428</v>
      </c>
      <c r="L175" s="360" t="s">
        <v>1549</v>
      </c>
      <c r="M175" s="360" t="s">
        <v>1550</v>
      </c>
      <c r="N175" s="360"/>
      <c r="O175" s="347" t="s">
        <v>3583</v>
      </c>
      <c r="P175" s="360" t="s">
        <v>1551</v>
      </c>
      <c r="Q175" s="360"/>
      <c r="R175" s="360" t="s">
        <v>1552</v>
      </c>
      <c r="S175" s="360" t="s">
        <v>1553</v>
      </c>
      <c r="T175" s="360" t="s">
        <v>1554</v>
      </c>
      <c r="U175" s="360"/>
      <c r="V175" s="360" t="s">
        <v>1555</v>
      </c>
      <c r="W175" s="360" t="s">
        <v>1556</v>
      </c>
      <c r="X175" s="360"/>
      <c r="Y175" s="360" t="s">
        <v>1557</v>
      </c>
      <c r="Z175" s="360" t="s">
        <v>1558</v>
      </c>
      <c r="AA175" s="347" t="s">
        <v>1428</v>
      </c>
      <c r="AB175" s="360"/>
      <c r="AC175" s="347"/>
      <c r="AD175" s="360" t="s">
        <v>1559</v>
      </c>
      <c r="AE175" s="360"/>
      <c r="AF175" s="347" t="s">
        <v>1428</v>
      </c>
      <c r="AG175" s="360"/>
      <c r="AH175" s="347" t="s">
        <v>1428</v>
      </c>
      <c r="AI175" s="347" t="s">
        <v>1428</v>
      </c>
      <c r="AJ175" s="347" t="s">
        <v>1428</v>
      </c>
      <c r="AK175" s="360"/>
      <c r="AL175" s="360" t="s">
        <v>1560</v>
      </c>
      <c r="AM175" s="360" t="s">
        <v>1561</v>
      </c>
      <c r="AN175" s="360" t="s">
        <v>1562</v>
      </c>
      <c r="AO175" s="360" t="s">
        <v>1563</v>
      </c>
      <c r="AP175" s="360" t="s">
        <v>1564</v>
      </c>
      <c r="AQ175" s="360" t="s">
        <v>1565</v>
      </c>
      <c r="AR175" s="360"/>
      <c r="AS175" s="347" t="s">
        <v>1428</v>
      </c>
      <c r="AT175" s="360" t="s">
        <v>1566</v>
      </c>
      <c r="AU175" s="360" t="s">
        <v>1567</v>
      </c>
      <c r="AV175" s="360" t="s">
        <v>1568</v>
      </c>
      <c r="AW175" s="360" t="s">
        <v>1569</v>
      </c>
      <c r="AX175" s="360"/>
      <c r="AY175" s="360" t="s">
        <v>1570</v>
      </c>
      <c r="AZ175" s="360" t="s">
        <v>1571</v>
      </c>
      <c r="BA175" s="360"/>
      <c r="BB175" s="28"/>
      <c r="BC175" s="162" t="s">
        <v>1428</v>
      </c>
      <c r="BD175" s="170" t="s">
        <v>1572</v>
      </c>
      <c r="BE175" s="163" t="s">
        <v>1428</v>
      </c>
      <c r="BF175" s="278"/>
      <c r="BG175" s="273" t="s">
        <v>1293</v>
      </c>
      <c r="BH175" s="273" t="s">
        <v>1542</v>
      </c>
    </row>
    <row r="176" spans="1:79" x14ac:dyDescent="0.25">
      <c r="A176" s="349" t="s">
        <v>1574</v>
      </c>
      <c r="B176" s="360" t="s">
        <v>1575</v>
      </c>
      <c r="C176" s="360"/>
      <c r="D176" s="347" t="s">
        <v>3542</v>
      </c>
      <c r="E176" s="360" t="s">
        <v>3552</v>
      </c>
      <c r="F176" s="360" t="s">
        <v>1576</v>
      </c>
      <c r="G176" s="360" t="s">
        <v>1577</v>
      </c>
      <c r="H176" s="360"/>
      <c r="I176" s="347"/>
      <c r="J176" s="360" t="s">
        <v>1578</v>
      </c>
      <c r="K176" s="347" t="s">
        <v>1428</v>
      </c>
      <c r="L176" s="360" t="s">
        <v>1579</v>
      </c>
      <c r="M176" s="360" t="s">
        <v>1580</v>
      </c>
      <c r="N176" s="360"/>
      <c r="O176" s="360" t="s">
        <v>3584</v>
      </c>
      <c r="P176" s="360" t="s">
        <v>1581</v>
      </c>
      <c r="Q176" s="360"/>
      <c r="R176" s="360" t="s">
        <v>1582</v>
      </c>
      <c r="S176" s="360" t="s">
        <v>1583</v>
      </c>
      <c r="T176" s="360" t="s">
        <v>1584</v>
      </c>
      <c r="U176" s="360"/>
      <c r="V176" s="347" t="s">
        <v>3617</v>
      </c>
      <c r="W176" s="360" t="s">
        <v>1585</v>
      </c>
      <c r="X176" s="360"/>
      <c r="Y176" s="360" t="s">
        <v>1586</v>
      </c>
      <c r="Z176" s="360" t="s">
        <v>1587</v>
      </c>
      <c r="AA176" s="347" t="s">
        <v>1428</v>
      </c>
      <c r="AB176" s="360"/>
      <c r="AC176" s="347"/>
      <c r="AD176" s="360" t="s">
        <v>1588</v>
      </c>
      <c r="AE176" s="360"/>
      <c r="AF176" s="347" t="s">
        <v>1428</v>
      </c>
      <c r="AG176" s="360"/>
      <c r="AH176" s="347" t="s">
        <v>1428</v>
      </c>
      <c r="AI176" s="347" t="s">
        <v>1428</v>
      </c>
      <c r="AJ176" s="347" t="s">
        <v>1428</v>
      </c>
      <c r="AK176" s="360"/>
      <c r="AL176" s="360" t="s">
        <v>1589</v>
      </c>
      <c r="AM176" s="360" t="s">
        <v>1590</v>
      </c>
      <c r="AN176" s="360" t="s">
        <v>1591</v>
      </c>
      <c r="AO176" s="360" t="s">
        <v>1592</v>
      </c>
      <c r="AP176" s="360" t="s">
        <v>1593</v>
      </c>
      <c r="AQ176" s="360" t="s">
        <v>1594</v>
      </c>
      <c r="AR176" s="360"/>
      <c r="AS176" s="347" t="s">
        <v>1428</v>
      </c>
      <c r="AT176" s="360" t="s">
        <v>1595</v>
      </c>
      <c r="AU176" s="360" t="s">
        <v>1596</v>
      </c>
      <c r="AV176" s="360" t="s">
        <v>1597</v>
      </c>
      <c r="AW176" s="360" t="s">
        <v>1598</v>
      </c>
      <c r="AX176" s="360"/>
      <c r="AY176" s="360" t="s">
        <v>1599</v>
      </c>
      <c r="AZ176" s="360" t="s">
        <v>1600</v>
      </c>
      <c r="BA176" s="360"/>
      <c r="BB176" s="28"/>
      <c r="BC176" s="162" t="s">
        <v>1428</v>
      </c>
      <c r="BD176" s="170" t="s">
        <v>1601</v>
      </c>
      <c r="BE176" s="163" t="s">
        <v>1428</v>
      </c>
      <c r="BF176" s="278"/>
      <c r="BG176" s="273" t="s">
        <v>1294</v>
      </c>
      <c r="BH176" s="273" t="s">
        <v>1573</v>
      </c>
    </row>
    <row r="177" spans="1:60" x14ac:dyDescent="0.25">
      <c r="A177" s="349" t="s">
        <v>1603</v>
      </c>
      <c r="B177" s="360" t="s">
        <v>1604</v>
      </c>
      <c r="C177" s="347" t="s">
        <v>1428</v>
      </c>
      <c r="D177" s="360" t="s">
        <v>3543</v>
      </c>
      <c r="E177" s="360" t="s">
        <v>3553</v>
      </c>
      <c r="F177" s="360" t="s">
        <v>1605</v>
      </c>
      <c r="G177" s="360" t="s">
        <v>1606</v>
      </c>
      <c r="H177" s="360"/>
      <c r="I177" s="347"/>
      <c r="J177" s="360" t="s">
        <v>1607</v>
      </c>
      <c r="K177" s="347" t="s">
        <v>1428</v>
      </c>
      <c r="L177" s="360" t="s">
        <v>1608</v>
      </c>
      <c r="M177" s="360" t="s">
        <v>1609</v>
      </c>
      <c r="N177" s="360"/>
      <c r="O177" s="360"/>
      <c r="P177" s="360" t="s">
        <v>1610</v>
      </c>
      <c r="Q177" s="360"/>
      <c r="R177" s="360" t="s">
        <v>1611</v>
      </c>
      <c r="S177" s="360" t="s">
        <v>1612</v>
      </c>
      <c r="T177" s="347"/>
      <c r="U177" s="360"/>
      <c r="V177" s="347" t="s">
        <v>3618</v>
      </c>
      <c r="W177" s="360" t="s">
        <v>1613</v>
      </c>
      <c r="X177" s="360"/>
      <c r="Y177" s="347" t="s">
        <v>3629</v>
      </c>
      <c r="Z177" s="360" t="s">
        <v>1614</v>
      </c>
      <c r="AA177" s="347" t="s">
        <v>1428</v>
      </c>
      <c r="AB177" s="360"/>
      <c r="AC177" s="347" t="s">
        <v>1428</v>
      </c>
      <c r="AD177" s="360" t="s">
        <v>1615</v>
      </c>
      <c r="AE177" s="360"/>
      <c r="AF177" s="347" t="s">
        <v>1428</v>
      </c>
      <c r="AG177" s="360"/>
      <c r="AH177" s="347" t="s">
        <v>1428</v>
      </c>
      <c r="AI177" s="347" t="s">
        <v>1428</v>
      </c>
      <c r="AJ177" s="347" t="s">
        <v>1428</v>
      </c>
      <c r="AK177" s="360"/>
      <c r="AL177" s="347"/>
      <c r="AM177" s="360" t="s">
        <v>1616</v>
      </c>
      <c r="AN177" s="360" t="s">
        <v>1617</v>
      </c>
      <c r="AO177" s="360" t="s">
        <v>1618</v>
      </c>
      <c r="AP177" s="360" t="s">
        <v>1619</v>
      </c>
      <c r="AQ177" s="360" t="s">
        <v>1620</v>
      </c>
      <c r="AR177" s="360"/>
      <c r="AS177" s="347" t="s">
        <v>1428</v>
      </c>
      <c r="AT177" s="360" t="s">
        <v>1621</v>
      </c>
      <c r="AU177" s="360" t="s">
        <v>1622</v>
      </c>
      <c r="AV177" s="360" t="s">
        <v>1623</v>
      </c>
      <c r="AW177" s="360" t="s">
        <v>1624</v>
      </c>
      <c r="AX177" s="360"/>
      <c r="AY177" s="360" t="s">
        <v>1625</v>
      </c>
      <c r="AZ177" s="360" t="s">
        <v>1626</v>
      </c>
      <c r="BA177" s="360"/>
      <c r="BB177" s="28"/>
      <c r="BC177" s="162" t="s">
        <v>1428</v>
      </c>
      <c r="BD177" s="170" t="s">
        <v>1627</v>
      </c>
      <c r="BE177" s="163" t="s">
        <v>1428</v>
      </c>
      <c r="BF177" s="278"/>
      <c r="BG177" s="273" t="s">
        <v>1295</v>
      </c>
      <c r="BH177" s="273" t="s">
        <v>1602</v>
      </c>
    </row>
    <row r="178" spans="1:60" x14ac:dyDescent="0.25">
      <c r="A178" s="349" t="s">
        <v>1629</v>
      </c>
      <c r="B178" s="360" t="s">
        <v>1630</v>
      </c>
      <c r="C178" s="347" t="s">
        <v>1428</v>
      </c>
      <c r="D178" s="360" t="s">
        <v>3544</v>
      </c>
      <c r="E178" s="360" t="s">
        <v>3554</v>
      </c>
      <c r="F178" s="360" t="s">
        <v>1631</v>
      </c>
      <c r="G178" s="360" t="s">
        <v>1632</v>
      </c>
      <c r="H178" s="360"/>
      <c r="I178" s="347"/>
      <c r="J178" s="360" t="s">
        <v>1633</v>
      </c>
      <c r="K178" s="347" t="s">
        <v>1428</v>
      </c>
      <c r="L178" s="360" t="s">
        <v>1634</v>
      </c>
      <c r="M178" s="360" t="s">
        <v>1635</v>
      </c>
      <c r="N178" s="360"/>
      <c r="O178" s="360"/>
      <c r="P178" s="360" t="s">
        <v>1636</v>
      </c>
      <c r="Q178" s="360"/>
      <c r="R178" s="360" t="s">
        <v>1637</v>
      </c>
      <c r="S178" s="360" t="s">
        <v>1638</v>
      </c>
      <c r="T178" s="347" t="s">
        <v>1428</v>
      </c>
      <c r="U178" s="360"/>
      <c r="V178" s="347" t="s">
        <v>1428</v>
      </c>
      <c r="W178" s="360" t="s">
        <v>1639</v>
      </c>
      <c r="X178" s="360"/>
      <c r="Y178" s="347" t="s">
        <v>3630</v>
      </c>
      <c r="Z178" s="360" t="s">
        <v>1640</v>
      </c>
      <c r="AA178" s="347" t="s">
        <v>1428</v>
      </c>
      <c r="AB178" s="360"/>
      <c r="AC178" s="347" t="s">
        <v>1428</v>
      </c>
      <c r="AD178" s="360" t="s">
        <v>1641</v>
      </c>
      <c r="AE178" s="360"/>
      <c r="AF178" s="347" t="s">
        <v>1428</v>
      </c>
      <c r="AG178" s="360"/>
      <c r="AH178" s="347" t="s">
        <v>1428</v>
      </c>
      <c r="AI178" s="347" t="s">
        <v>1428</v>
      </c>
      <c r="AJ178" s="347" t="s">
        <v>1428</v>
      </c>
      <c r="AK178" s="360"/>
      <c r="AL178" s="347" t="s">
        <v>1428</v>
      </c>
      <c r="AM178" s="360" t="s">
        <v>1642</v>
      </c>
      <c r="AN178" s="360" t="s">
        <v>1643</v>
      </c>
      <c r="AO178" s="347" t="s">
        <v>3644</v>
      </c>
      <c r="AP178" s="360" t="s">
        <v>1644</v>
      </c>
      <c r="AQ178" s="360" t="s">
        <v>1645</v>
      </c>
      <c r="AR178" s="360"/>
      <c r="AS178" s="347" t="s">
        <v>1428</v>
      </c>
      <c r="AT178" s="360" t="s">
        <v>1646</v>
      </c>
      <c r="AU178" s="360" t="s">
        <v>1647</v>
      </c>
      <c r="AV178" s="347"/>
      <c r="AW178" s="360" t="s">
        <v>1648</v>
      </c>
      <c r="AX178" s="360"/>
      <c r="AY178" s="360" t="s">
        <v>1649</v>
      </c>
      <c r="AZ178" s="360" t="s">
        <v>1650</v>
      </c>
      <c r="BA178" s="360"/>
      <c r="BB178" s="28"/>
      <c r="BC178" s="162" t="s">
        <v>1428</v>
      </c>
      <c r="BD178" s="170" t="s">
        <v>1651</v>
      </c>
      <c r="BE178" s="163" t="s">
        <v>1428</v>
      </c>
      <c r="BF178" s="278"/>
      <c r="BG178" s="273" t="s">
        <v>1296</v>
      </c>
      <c r="BH178" s="273" t="s">
        <v>1628</v>
      </c>
    </row>
    <row r="179" spans="1:60" x14ac:dyDescent="0.25">
      <c r="A179" s="349" t="s">
        <v>1653</v>
      </c>
      <c r="B179" s="360" t="s">
        <v>1654</v>
      </c>
      <c r="C179" s="347" t="s">
        <v>1428</v>
      </c>
      <c r="D179" s="360" t="s">
        <v>3545</v>
      </c>
      <c r="E179" s="360" t="s">
        <v>3555</v>
      </c>
      <c r="F179" s="360" t="s">
        <v>1655</v>
      </c>
      <c r="G179" s="360" t="s">
        <v>1656</v>
      </c>
      <c r="H179" s="360"/>
      <c r="I179" s="347" t="s">
        <v>1428</v>
      </c>
      <c r="J179" s="360" t="s">
        <v>1657</v>
      </c>
      <c r="K179" s="347" t="s">
        <v>1428</v>
      </c>
      <c r="L179" s="360" t="s">
        <v>1658</v>
      </c>
      <c r="M179" s="360" t="s">
        <v>1659</v>
      </c>
      <c r="N179" s="360"/>
      <c r="O179" s="360"/>
      <c r="P179" s="360" t="s">
        <v>1660</v>
      </c>
      <c r="Q179" s="360"/>
      <c r="R179" s="360" t="s">
        <v>1661</v>
      </c>
      <c r="S179" s="360" t="s">
        <v>1662</v>
      </c>
      <c r="T179" s="347" t="s">
        <v>1428</v>
      </c>
      <c r="U179" s="360"/>
      <c r="V179" s="347" t="s">
        <v>1428</v>
      </c>
      <c r="W179" s="360" t="s">
        <v>1663</v>
      </c>
      <c r="X179" s="360"/>
      <c r="Y179" s="347" t="s">
        <v>1428</v>
      </c>
      <c r="Z179" s="360" t="s">
        <v>1664</v>
      </c>
      <c r="AA179" s="347" t="s">
        <v>1428</v>
      </c>
      <c r="AB179" s="360"/>
      <c r="AC179" s="347" t="s">
        <v>1428</v>
      </c>
      <c r="AD179" s="360" t="s">
        <v>1665</v>
      </c>
      <c r="AE179" s="360"/>
      <c r="AF179" s="347" t="s">
        <v>1428</v>
      </c>
      <c r="AG179" s="360"/>
      <c r="AH179" s="347" t="s">
        <v>1428</v>
      </c>
      <c r="AI179" s="347" t="s">
        <v>1428</v>
      </c>
      <c r="AJ179" s="347" t="s">
        <v>1428</v>
      </c>
      <c r="AK179" s="360"/>
      <c r="AL179" s="347" t="s">
        <v>1428</v>
      </c>
      <c r="AM179" s="360" t="s">
        <v>1666</v>
      </c>
      <c r="AN179" s="360" t="s">
        <v>1667</v>
      </c>
      <c r="AO179" s="347" t="s">
        <v>3645</v>
      </c>
      <c r="AP179" s="360" t="s">
        <v>1668</v>
      </c>
      <c r="AQ179" s="360" t="s">
        <v>1669</v>
      </c>
      <c r="AR179" s="360"/>
      <c r="AS179" s="347" t="s">
        <v>1428</v>
      </c>
      <c r="AT179" s="360" t="s">
        <v>1670</v>
      </c>
      <c r="AU179" s="360" t="s">
        <v>1671</v>
      </c>
      <c r="AV179" s="347" t="s">
        <v>1428</v>
      </c>
      <c r="AW179" s="360" t="s">
        <v>1672</v>
      </c>
      <c r="AX179" s="360"/>
      <c r="AY179" s="360" t="s">
        <v>1673</v>
      </c>
      <c r="AZ179" s="360" t="s">
        <v>1674</v>
      </c>
      <c r="BA179" s="360"/>
      <c r="BB179" s="28"/>
      <c r="BC179" s="162" t="s">
        <v>1428</v>
      </c>
      <c r="BD179" s="170" t="s">
        <v>1675</v>
      </c>
      <c r="BE179" s="163" t="s">
        <v>1428</v>
      </c>
      <c r="BF179" s="278"/>
      <c r="BG179" s="273" t="s">
        <v>1297</v>
      </c>
      <c r="BH179" s="273" t="s">
        <v>1652</v>
      </c>
    </row>
    <row r="180" spans="1:60" x14ac:dyDescent="0.25">
      <c r="A180" s="349" t="s">
        <v>1677</v>
      </c>
      <c r="B180" s="360" t="s">
        <v>1678</v>
      </c>
      <c r="C180" s="347" t="s">
        <v>1428</v>
      </c>
      <c r="D180" s="360"/>
      <c r="E180" s="360" t="s">
        <v>3556</v>
      </c>
      <c r="F180" s="360" t="s">
        <v>1679</v>
      </c>
      <c r="G180" s="360" t="s">
        <v>1680</v>
      </c>
      <c r="H180" s="360"/>
      <c r="I180" s="347" t="s">
        <v>1428</v>
      </c>
      <c r="J180" s="360" t="s">
        <v>1681</v>
      </c>
      <c r="K180" s="347" t="s">
        <v>1428</v>
      </c>
      <c r="L180" s="360" t="s">
        <v>1682</v>
      </c>
      <c r="M180" s="360" t="s">
        <v>1683</v>
      </c>
      <c r="N180" s="360"/>
      <c r="O180" s="360"/>
      <c r="P180" s="360" t="s">
        <v>1684</v>
      </c>
      <c r="Q180" s="360"/>
      <c r="R180" s="360" t="s">
        <v>1685</v>
      </c>
      <c r="S180" s="360" t="s">
        <v>1686</v>
      </c>
      <c r="T180" s="347" t="s">
        <v>1428</v>
      </c>
      <c r="U180" s="360"/>
      <c r="V180" s="347" t="s">
        <v>1428</v>
      </c>
      <c r="W180" s="360" t="s">
        <v>1687</v>
      </c>
      <c r="X180" s="360"/>
      <c r="Y180" s="347" t="s">
        <v>1428</v>
      </c>
      <c r="Z180" s="360" t="s">
        <v>1688</v>
      </c>
      <c r="AA180" s="347" t="s">
        <v>1428</v>
      </c>
      <c r="AB180" s="360"/>
      <c r="AC180" s="347" t="s">
        <v>1428</v>
      </c>
      <c r="AD180" s="347"/>
      <c r="AE180" s="360"/>
      <c r="AF180" s="347" t="s">
        <v>1428</v>
      </c>
      <c r="AG180" s="360"/>
      <c r="AH180" s="347" t="s">
        <v>1428</v>
      </c>
      <c r="AI180" s="347" t="s">
        <v>1428</v>
      </c>
      <c r="AJ180" s="347" t="s">
        <v>1428</v>
      </c>
      <c r="AK180" s="360"/>
      <c r="AL180" s="347" t="s">
        <v>1428</v>
      </c>
      <c r="AM180" s="360" t="s">
        <v>1689</v>
      </c>
      <c r="AN180" s="360" t="s">
        <v>1690</v>
      </c>
      <c r="AO180" s="347" t="s">
        <v>3646</v>
      </c>
      <c r="AP180" s="360" t="s">
        <v>1691</v>
      </c>
      <c r="AQ180" s="360" t="s">
        <v>1692</v>
      </c>
      <c r="AR180" s="360"/>
      <c r="AS180" s="347" t="s">
        <v>1428</v>
      </c>
      <c r="AT180" s="360" t="s">
        <v>1693</v>
      </c>
      <c r="AU180" s="360" t="s">
        <v>1694</v>
      </c>
      <c r="AV180" s="347" t="s">
        <v>1428</v>
      </c>
      <c r="AW180" s="360" t="s">
        <v>1695</v>
      </c>
      <c r="AX180" s="360"/>
      <c r="AY180" s="360" t="s">
        <v>1696</v>
      </c>
      <c r="AZ180" s="360" t="s">
        <v>1697</v>
      </c>
      <c r="BA180" s="360"/>
      <c r="BB180" s="28"/>
      <c r="BC180" s="162" t="s">
        <v>1428</v>
      </c>
      <c r="BD180" s="170" t="s">
        <v>1698</v>
      </c>
      <c r="BE180" s="163" t="s">
        <v>1428</v>
      </c>
      <c r="BF180" s="278"/>
      <c r="BG180" s="273" t="s">
        <v>1298</v>
      </c>
      <c r="BH180" s="273" t="s">
        <v>1676</v>
      </c>
    </row>
    <row r="181" spans="1:60" x14ac:dyDescent="0.25">
      <c r="A181" s="349" t="s">
        <v>1699</v>
      </c>
      <c r="B181" s="347" t="s">
        <v>3541</v>
      </c>
      <c r="C181" s="347" t="s">
        <v>1428</v>
      </c>
      <c r="D181" s="360"/>
      <c r="E181" s="360" t="s">
        <v>3557</v>
      </c>
      <c r="F181" s="360" t="s">
        <v>1700</v>
      </c>
      <c r="G181" s="360" t="s">
        <v>1701</v>
      </c>
      <c r="H181" s="360"/>
      <c r="I181" s="347" t="s">
        <v>1428</v>
      </c>
      <c r="J181" s="360" t="s">
        <v>1702</v>
      </c>
      <c r="K181" s="347" t="s">
        <v>1428</v>
      </c>
      <c r="L181" s="360" t="s">
        <v>1703</v>
      </c>
      <c r="M181" s="360" t="s">
        <v>1704</v>
      </c>
      <c r="N181" s="360"/>
      <c r="O181" s="360"/>
      <c r="P181" s="360" t="s">
        <v>1705</v>
      </c>
      <c r="Q181" s="360"/>
      <c r="R181" s="360" t="s">
        <v>1706</v>
      </c>
      <c r="S181" s="360" t="s">
        <v>1707</v>
      </c>
      <c r="T181" s="347" t="s">
        <v>1428</v>
      </c>
      <c r="U181" s="360"/>
      <c r="V181" s="347" t="s">
        <v>1428</v>
      </c>
      <c r="W181" s="360" t="s">
        <v>1708</v>
      </c>
      <c r="X181" s="360"/>
      <c r="Y181" s="347" t="s">
        <v>1428</v>
      </c>
      <c r="Z181" s="360" t="s">
        <v>1709</v>
      </c>
      <c r="AA181" s="347" t="s">
        <v>1428</v>
      </c>
      <c r="AB181" s="360"/>
      <c r="AC181" s="347" t="s">
        <v>1428</v>
      </c>
      <c r="AD181" s="347" t="s">
        <v>1428</v>
      </c>
      <c r="AE181" s="360"/>
      <c r="AF181" s="347" t="s">
        <v>1428</v>
      </c>
      <c r="AG181" s="360"/>
      <c r="AH181" s="347" t="s">
        <v>1428</v>
      </c>
      <c r="AI181" s="347" t="s">
        <v>1428</v>
      </c>
      <c r="AJ181" s="347" t="s">
        <v>1428</v>
      </c>
      <c r="AK181" s="360"/>
      <c r="AL181" s="347" t="s">
        <v>1428</v>
      </c>
      <c r="AM181" s="360" t="s">
        <v>1710</v>
      </c>
      <c r="AN181" s="360" t="s">
        <v>1711</v>
      </c>
      <c r="AO181" s="347" t="s">
        <v>3647</v>
      </c>
      <c r="AP181" s="360" t="s">
        <v>1712</v>
      </c>
      <c r="AQ181" s="360" t="s">
        <v>1713</v>
      </c>
      <c r="AR181" s="360"/>
      <c r="AS181" s="347" t="s">
        <v>1428</v>
      </c>
      <c r="AT181" s="360" t="s">
        <v>1714</v>
      </c>
      <c r="AU181" s="360" t="s">
        <v>1715</v>
      </c>
      <c r="AV181" s="347" t="s">
        <v>1428</v>
      </c>
      <c r="AW181" s="360" t="s">
        <v>1716</v>
      </c>
      <c r="AX181" s="360"/>
      <c r="AY181" s="360" t="s">
        <v>1717</v>
      </c>
      <c r="AZ181" s="360" t="s">
        <v>1718</v>
      </c>
      <c r="BA181" s="360"/>
      <c r="BB181" s="28"/>
      <c r="BC181" s="162" t="s">
        <v>1428</v>
      </c>
      <c r="BD181" s="170" t="s">
        <v>1719</v>
      </c>
      <c r="BE181" s="163" t="s">
        <v>1428</v>
      </c>
      <c r="BF181" s="278"/>
      <c r="BG181" s="273" t="s">
        <v>1299</v>
      </c>
      <c r="BH181" s="273" t="s">
        <v>881</v>
      </c>
    </row>
    <row r="182" spans="1:60" x14ac:dyDescent="0.25">
      <c r="A182" s="349" t="s">
        <v>1721</v>
      </c>
      <c r="B182" s="347"/>
      <c r="C182" s="347" t="s">
        <v>1428</v>
      </c>
      <c r="D182" s="360"/>
      <c r="E182" s="360" t="s">
        <v>3558</v>
      </c>
      <c r="F182" s="360" t="s">
        <v>1722</v>
      </c>
      <c r="G182" s="360" t="s">
        <v>1723</v>
      </c>
      <c r="H182" s="360"/>
      <c r="I182" s="347" t="s">
        <v>1428</v>
      </c>
      <c r="J182" s="360" t="s">
        <v>1724</v>
      </c>
      <c r="K182" s="347" t="s">
        <v>1428</v>
      </c>
      <c r="L182" s="360" t="s">
        <v>1725</v>
      </c>
      <c r="M182" s="360" t="s">
        <v>1726</v>
      </c>
      <c r="N182" s="360"/>
      <c r="O182" s="360"/>
      <c r="P182" s="360" t="s">
        <v>1727</v>
      </c>
      <c r="Q182" s="360"/>
      <c r="R182" s="360" t="s">
        <v>1728</v>
      </c>
      <c r="S182" s="360" t="s">
        <v>1729</v>
      </c>
      <c r="T182" s="347" t="s">
        <v>1428</v>
      </c>
      <c r="U182" s="360"/>
      <c r="V182" s="347" t="s">
        <v>1428</v>
      </c>
      <c r="W182" s="360" t="s">
        <v>1730</v>
      </c>
      <c r="X182" s="360"/>
      <c r="Y182" s="347" t="s">
        <v>1428</v>
      </c>
      <c r="Z182" s="360" t="s">
        <v>1731</v>
      </c>
      <c r="AA182" s="347" t="s">
        <v>1428</v>
      </c>
      <c r="AB182" s="360"/>
      <c r="AC182" s="347" t="s">
        <v>1428</v>
      </c>
      <c r="AD182" s="347" t="s">
        <v>1428</v>
      </c>
      <c r="AE182" s="360"/>
      <c r="AF182" s="347" t="s">
        <v>1428</v>
      </c>
      <c r="AG182" s="360"/>
      <c r="AH182" s="347" t="s">
        <v>1428</v>
      </c>
      <c r="AI182" s="347" t="s">
        <v>1428</v>
      </c>
      <c r="AJ182" s="347" t="s">
        <v>1428</v>
      </c>
      <c r="AK182" s="360"/>
      <c r="AL182" s="347" t="s">
        <v>1428</v>
      </c>
      <c r="AM182" s="360" t="s">
        <v>1732</v>
      </c>
      <c r="AN182" s="360" t="s">
        <v>1733</v>
      </c>
      <c r="AO182" s="347" t="s">
        <v>3648</v>
      </c>
      <c r="AP182" s="360" t="s">
        <v>1734</v>
      </c>
      <c r="AQ182" s="360" t="s">
        <v>1735</v>
      </c>
      <c r="AR182" s="360"/>
      <c r="AS182" s="347" t="s">
        <v>1428</v>
      </c>
      <c r="AT182" s="360" t="s">
        <v>1736</v>
      </c>
      <c r="AU182" s="360" t="s">
        <v>1737</v>
      </c>
      <c r="AV182" s="347" t="s">
        <v>1428</v>
      </c>
      <c r="AW182" s="360" t="s">
        <v>1738</v>
      </c>
      <c r="AX182" s="360"/>
      <c r="AY182" s="360" t="s">
        <v>1739</v>
      </c>
      <c r="AZ182" s="360" t="s">
        <v>1740</v>
      </c>
      <c r="BA182" s="360"/>
      <c r="BB182" s="28"/>
      <c r="BC182" s="162" t="s">
        <v>1428</v>
      </c>
      <c r="BD182" s="170" t="s">
        <v>1741</v>
      </c>
      <c r="BE182" s="163" t="s">
        <v>1428</v>
      </c>
      <c r="BF182" s="278"/>
      <c r="BG182" s="273" t="s">
        <v>3216</v>
      </c>
      <c r="BH182" t="s">
        <v>3205</v>
      </c>
    </row>
    <row r="183" spans="1:60" x14ac:dyDescent="0.25">
      <c r="A183" s="349" t="s">
        <v>1743</v>
      </c>
      <c r="B183" s="347" t="s">
        <v>1428</v>
      </c>
      <c r="C183" s="347" t="s">
        <v>1428</v>
      </c>
      <c r="D183" s="360"/>
      <c r="E183" s="360" t="s">
        <v>3559</v>
      </c>
      <c r="F183" s="360" t="s">
        <v>1744</v>
      </c>
      <c r="G183" s="347" t="s">
        <v>3566</v>
      </c>
      <c r="H183" s="360"/>
      <c r="I183" s="347" t="s">
        <v>1428</v>
      </c>
      <c r="J183" s="360" t="s">
        <v>1745</v>
      </c>
      <c r="K183" s="347" t="s">
        <v>1428</v>
      </c>
      <c r="L183" s="360" t="s">
        <v>1746</v>
      </c>
      <c r="M183" s="360" t="s">
        <v>1747</v>
      </c>
      <c r="N183" s="360"/>
      <c r="O183" s="360"/>
      <c r="P183" s="360" t="s">
        <v>1748</v>
      </c>
      <c r="Q183" s="360"/>
      <c r="R183" s="360" t="s">
        <v>1749</v>
      </c>
      <c r="S183" s="360" t="s">
        <v>1750</v>
      </c>
      <c r="T183" s="347" t="s">
        <v>1428</v>
      </c>
      <c r="U183" s="360"/>
      <c r="V183" s="347" t="s">
        <v>1428</v>
      </c>
      <c r="W183" s="360" t="s">
        <v>1751</v>
      </c>
      <c r="X183" s="360"/>
      <c r="Y183" s="347" t="s">
        <v>1428</v>
      </c>
      <c r="Z183" s="360" t="s">
        <v>1752</v>
      </c>
      <c r="AA183" s="347" t="s">
        <v>1428</v>
      </c>
      <c r="AB183" s="360"/>
      <c r="AC183" s="347" t="s">
        <v>1428</v>
      </c>
      <c r="AD183" s="347" t="s">
        <v>1428</v>
      </c>
      <c r="AE183" s="360"/>
      <c r="AF183" s="347" t="s">
        <v>1428</v>
      </c>
      <c r="AG183" s="360"/>
      <c r="AH183" s="347" t="s">
        <v>1428</v>
      </c>
      <c r="AI183" s="347" t="s">
        <v>1428</v>
      </c>
      <c r="AJ183" s="347" t="s">
        <v>1428</v>
      </c>
      <c r="AK183" s="360"/>
      <c r="AL183" s="347" t="s">
        <v>1428</v>
      </c>
      <c r="AM183" s="360" t="s">
        <v>1753</v>
      </c>
      <c r="AN183" s="360" t="s">
        <v>1754</v>
      </c>
      <c r="AO183" s="347" t="s">
        <v>3649</v>
      </c>
      <c r="AP183" s="360" t="s">
        <v>1755</v>
      </c>
      <c r="AQ183" s="360" t="s">
        <v>1756</v>
      </c>
      <c r="AR183" s="360"/>
      <c r="AS183" s="347" t="s">
        <v>1428</v>
      </c>
      <c r="AT183" s="360" t="s">
        <v>1757</v>
      </c>
      <c r="AU183" s="360" t="s">
        <v>1758</v>
      </c>
      <c r="AV183" s="347" t="s">
        <v>1428</v>
      </c>
      <c r="AW183" s="360" t="s">
        <v>1759</v>
      </c>
      <c r="AX183" s="360"/>
      <c r="AY183" s="360" t="s">
        <v>1760</v>
      </c>
      <c r="AZ183" s="360" t="s">
        <v>1761</v>
      </c>
      <c r="BA183" s="360"/>
      <c r="BB183" s="28"/>
      <c r="BC183" s="162" t="s">
        <v>1428</v>
      </c>
      <c r="BD183" s="170" t="s">
        <v>1762</v>
      </c>
      <c r="BE183" s="163" t="s">
        <v>1428</v>
      </c>
      <c r="BF183" s="278"/>
      <c r="BG183" s="273" t="s">
        <v>1300</v>
      </c>
      <c r="BH183" s="273" t="s">
        <v>1720</v>
      </c>
    </row>
    <row r="184" spans="1:60" x14ac:dyDescent="0.25">
      <c r="A184" s="349" t="s">
        <v>1764</v>
      </c>
      <c r="B184" s="347" t="s">
        <v>1428</v>
      </c>
      <c r="C184" s="347" t="s">
        <v>1428</v>
      </c>
      <c r="D184" s="360"/>
      <c r="E184" s="360" t="s">
        <v>3560</v>
      </c>
      <c r="F184" s="360" t="s">
        <v>1765</v>
      </c>
      <c r="G184" s="347"/>
      <c r="H184" s="360"/>
      <c r="I184" s="347" t="s">
        <v>1428</v>
      </c>
      <c r="J184" s="360" t="s">
        <v>1766</v>
      </c>
      <c r="K184" s="347" t="s">
        <v>1428</v>
      </c>
      <c r="L184" s="360" t="s">
        <v>1767</v>
      </c>
      <c r="M184" s="360" t="s">
        <v>1768</v>
      </c>
      <c r="N184" s="360"/>
      <c r="O184" s="360"/>
      <c r="P184" s="360" t="s">
        <v>1769</v>
      </c>
      <c r="Q184" s="360"/>
      <c r="R184" s="360" t="s">
        <v>1770</v>
      </c>
      <c r="S184" s="360" t="s">
        <v>1771</v>
      </c>
      <c r="T184" s="347" t="s">
        <v>1428</v>
      </c>
      <c r="U184" s="360"/>
      <c r="V184" s="347" t="s">
        <v>1428</v>
      </c>
      <c r="W184" s="360" t="s">
        <v>1772</v>
      </c>
      <c r="X184" s="360"/>
      <c r="Y184" s="347" t="s">
        <v>1428</v>
      </c>
      <c r="Z184" s="360" t="s">
        <v>1773</v>
      </c>
      <c r="AA184" s="347" t="s">
        <v>1428</v>
      </c>
      <c r="AB184" s="360"/>
      <c r="AC184" s="347" t="s">
        <v>1428</v>
      </c>
      <c r="AD184" s="347" t="s">
        <v>1428</v>
      </c>
      <c r="AE184" s="360"/>
      <c r="AF184" s="347" t="s">
        <v>1428</v>
      </c>
      <c r="AG184" s="360"/>
      <c r="AH184" s="347" t="s">
        <v>1428</v>
      </c>
      <c r="AI184" s="347" t="s">
        <v>1428</v>
      </c>
      <c r="AJ184" s="347" t="s">
        <v>1428</v>
      </c>
      <c r="AK184" s="360"/>
      <c r="AL184" s="347" t="s">
        <v>1428</v>
      </c>
      <c r="AM184" s="360" t="s">
        <v>1774</v>
      </c>
      <c r="AN184" s="360" t="s">
        <v>1775</v>
      </c>
      <c r="AO184" s="347" t="s">
        <v>3650</v>
      </c>
      <c r="AP184" s="360" t="s">
        <v>1776</v>
      </c>
      <c r="AQ184" s="360" t="s">
        <v>1777</v>
      </c>
      <c r="AR184" s="360"/>
      <c r="AS184" s="347" t="s">
        <v>1428</v>
      </c>
      <c r="AT184" s="360" t="s">
        <v>1778</v>
      </c>
      <c r="AU184" s="360" t="s">
        <v>1779</v>
      </c>
      <c r="AV184" s="347" t="s">
        <v>1428</v>
      </c>
      <c r="AW184" s="360" t="s">
        <v>1780</v>
      </c>
      <c r="AX184" s="360"/>
      <c r="AY184" s="360" t="s">
        <v>1781</v>
      </c>
      <c r="AZ184" s="360" t="s">
        <v>1782</v>
      </c>
      <c r="BA184" s="360"/>
      <c r="BB184" s="28"/>
      <c r="BC184" s="162" t="s">
        <v>1428</v>
      </c>
      <c r="BD184" s="170" t="s">
        <v>1783</v>
      </c>
      <c r="BE184" s="163" t="s">
        <v>1428</v>
      </c>
      <c r="BF184" s="278"/>
      <c r="BG184" s="273" t="s">
        <v>1301</v>
      </c>
      <c r="BH184" s="273" t="s">
        <v>1742</v>
      </c>
    </row>
    <row r="185" spans="1:60" x14ac:dyDescent="0.25">
      <c r="A185" s="349" t="s">
        <v>1785</v>
      </c>
      <c r="B185" s="347" t="s">
        <v>1428</v>
      </c>
      <c r="C185" s="347" t="s">
        <v>1428</v>
      </c>
      <c r="D185" s="360"/>
      <c r="E185" s="360"/>
      <c r="F185" s="360" t="s">
        <v>1786</v>
      </c>
      <c r="G185" s="360"/>
      <c r="H185" s="360"/>
      <c r="I185" s="347" t="s">
        <v>1428</v>
      </c>
      <c r="J185" s="360" t="s">
        <v>1787</v>
      </c>
      <c r="K185" s="347" t="s">
        <v>1428</v>
      </c>
      <c r="L185" s="347"/>
      <c r="M185" s="360" t="s">
        <v>1788</v>
      </c>
      <c r="N185" s="360"/>
      <c r="O185" s="360"/>
      <c r="P185" s="360" t="s">
        <v>1789</v>
      </c>
      <c r="Q185" s="360"/>
      <c r="R185" s="360" t="s">
        <v>1790</v>
      </c>
      <c r="S185" s="360" t="s">
        <v>1791</v>
      </c>
      <c r="T185" s="347" t="s">
        <v>1428</v>
      </c>
      <c r="U185" s="360"/>
      <c r="V185" s="347" t="s">
        <v>1428</v>
      </c>
      <c r="W185" s="360" t="s">
        <v>1792</v>
      </c>
      <c r="X185" s="360"/>
      <c r="Y185" s="347" t="s">
        <v>1428</v>
      </c>
      <c r="Z185" s="360" t="s">
        <v>1793</v>
      </c>
      <c r="AA185" s="347" t="s">
        <v>1428</v>
      </c>
      <c r="AB185" s="360"/>
      <c r="AC185" s="347" t="s">
        <v>1428</v>
      </c>
      <c r="AD185" s="347" t="s">
        <v>1428</v>
      </c>
      <c r="AE185" s="360"/>
      <c r="AF185" s="347" t="s">
        <v>1428</v>
      </c>
      <c r="AG185" s="360"/>
      <c r="AH185" s="347" t="s">
        <v>1428</v>
      </c>
      <c r="AI185" s="347" t="s">
        <v>1428</v>
      </c>
      <c r="AJ185" s="347" t="s">
        <v>1428</v>
      </c>
      <c r="AK185" s="360"/>
      <c r="AL185" s="347" t="s">
        <v>1428</v>
      </c>
      <c r="AM185" s="360" t="s">
        <v>1794</v>
      </c>
      <c r="AN185" s="360" t="s">
        <v>1795</v>
      </c>
      <c r="AO185" s="347"/>
      <c r="AP185" s="360" t="s">
        <v>1796</v>
      </c>
      <c r="AQ185" s="360" t="s">
        <v>1797</v>
      </c>
      <c r="AR185" s="360"/>
      <c r="AS185" s="347" t="s">
        <v>1428</v>
      </c>
      <c r="AT185" s="360" t="s">
        <v>1798</v>
      </c>
      <c r="AU185" s="360" t="s">
        <v>1799</v>
      </c>
      <c r="AV185" s="347" t="s">
        <v>1428</v>
      </c>
      <c r="AW185" s="360" t="s">
        <v>1800</v>
      </c>
      <c r="AX185" s="360"/>
      <c r="AY185" s="360" t="s">
        <v>1801</v>
      </c>
      <c r="AZ185" s="360" t="s">
        <v>1802</v>
      </c>
      <c r="BA185" s="360"/>
      <c r="BB185" s="28"/>
      <c r="BC185" s="162" t="s">
        <v>1428</v>
      </c>
      <c r="BD185" s="170" t="s">
        <v>1803</v>
      </c>
      <c r="BE185" s="163" t="s">
        <v>1428</v>
      </c>
      <c r="BF185" s="278"/>
      <c r="BG185" s="273" t="s">
        <v>3218</v>
      </c>
      <c r="BH185" t="s">
        <v>3211</v>
      </c>
    </row>
    <row r="186" spans="1:60" x14ac:dyDescent="0.25">
      <c r="A186" s="349" t="s">
        <v>1805</v>
      </c>
      <c r="B186" s="347" t="s">
        <v>1428</v>
      </c>
      <c r="C186" s="347" t="s">
        <v>1428</v>
      </c>
      <c r="D186" s="360"/>
      <c r="E186" s="360"/>
      <c r="F186" s="360" t="s">
        <v>1806</v>
      </c>
      <c r="G186" s="347"/>
      <c r="H186" s="360"/>
      <c r="I186" s="347" t="s">
        <v>1428</v>
      </c>
      <c r="J186" s="360" t="s">
        <v>1807</v>
      </c>
      <c r="K186" s="347" t="s">
        <v>1428</v>
      </c>
      <c r="L186" s="347" t="s">
        <v>1428</v>
      </c>
      <c r="M186" s="360" t="s">
        <v>1808</v>
      </c>
      <c r="N186" s="360"/>
      <c r="O186" s="360"/>
      <c r="P186" s="360" t="s">
        <v>1809</v>
      </c>
      <c r="Q186" s="360"/>
      <c r="R186" s="360" t="s">
        <v>1810</v>
      </c>
      <c r="S186" s="360" t="s">
        <v>1811</v>
      </c>
      <c r="T186" s="347" t="s">
        <v>1428</v>
      </c>
      <c r="U186" s="360"/>
      <c r="V186" s="347" t="s">
        <v>1428</v>
      </c>
      <c r="W186" s="360" t="s">
        <v>1812</v>
      </c>
      <c r="X186" s="360"/>
      <c r="Y186" s="347" t="s">
        <v>1428</v>
      </c>
      <c r="Z186" s="360" t="s">
        <v>1813</v>
      </c>
      <c r="AA186" s="347" t="s">
        <v>1428</v>
      </c>
      <c r="AB186" s="360"/>
      <c r="AC186" s="347" t="s">
        <v>1428</v>
      </c>
      <c r="AD186" s="347" t="s">
        <v>1428</v>
      </c>
      <c r="AE186" s="360"/>
      <c r="AF186" s="347" t="s">
        <v>1428</v>
      </c>
      <c r="AG186" s="360"/>
      <c r="AH186" s="347" t="s">
        <v>1428</v>
      </c>
      <c r="AI186" s="347" t="s">
        <v>1428</v>
      </c>
      <c r="AJ186" s="347" t="s">
        <v>1428</v>
      </c>
      <c r="AK186" s="360"/>
      <c r="AL186" s="347" t="s">
        <v>1428</v>
      </c>
      <c r="AM186" s="360" t="s">
        <v>1814</v>
      </c>
      <c r="AN186" s="360" t="s">
        <v>1815</v>
      </c>
      <c r="AO186" s="347"/>
      <c r="AP186" s="360" t="s">
        <v>1816</v>
      </c>
      <c r="AQ186" s="360" t="s">
        <v>1817</v>
      </c>
      <c r="AR186" s="360"/>
      <c r="AS186" s="347" t="s">
        <v>1428</v>
      </c>
      <c r="AT186" s="360" t="s">
        <v>1818</v>
      </c>
      <c r="AU186" s="360" t="s">
        <v>1819</v>
      </c>
      <c r="AV186" s="347" t="s">
        <v>1428</v>
      </c>
      <c r="AW186" s="360" t="s">
        <v>1820</v>
      </c>
      <c r="AX186" s="360"/>
      <c r="AY186" s="360" t="s">
        <v>1821</v>
      </c>
      <c r="AZ186" s="360" t="s">
        <v>1822</v>
      </c>
      <c r="BA186" s="360"/>
      <c r="BB186" s="28"/>
      <c r="BC186" s="162" t="s">
        <v>1428</v>
      </c>
      <c r="BD186" s="170" t="s">
        <v>1823</v>
      </c>
      <c r="BE186" s="163" t="s">
        <v>1428</v>
      </c>
      <c r="BF186" s="278"/>
      <c r="BG186" s="273" t="s">
        <v>1302</v>
      </c>
      <c r="BH186" s="273" t="s">
        <v>1763</v>
      </c>
    </row>
    <row r="187" spans="1:60" x14ac:dyDescent="0.25">
      <c r="A187" s="349" t="s">
        <v>1825</v>
      </c>
      <c r="B187" s="347" t="s">
        <v>1428</v>
      </c>
      <c r="C187" s="347" t="s">
        <v>1428</v>
      </c>
      <c r="D187" s="360"/>
      <c r="E187" s="360"/>
      <c r="F187" s="360" t="s">
        <v>1826</v>
      </c>
      <c r="G187" s="347"/>
      <c r="H187" s="360"/>
      <c r="I187" s="347" t="s">
        <v>1428</v>
      </c>
      <c r="J187" s="360" t="s">
        <v>1827</v>
      </c>
      <c r="K187" s="347" t="s">
        <v>1428</v>
      </c>
      <c r="L187" s="347" t="s">
        <v>1428</v>
      </c>
      <c r="M187" s="360" t="s">
        <v>1828</v>
      </c>
      <c r="N187" s="360"/>
      <c r="O187" s="360"/>
      <c r="P187" s="360" t="s">
        <v>1829</v>
      </c>
      <c r="Q187" s="360"/>
      <c r="R187" s="360" t="s">
        <v>1830</v>
      </c>
      <c r="S187" s="360" t="s">
        <v>1831</v>
      </c>
      <c r="T187" s="347" t="s">
        <v>1428</v>
      </c>
      <c r="U187" s="360"/>
      <c r="V187" s="347" t="s">
        <v>1428</v>
      </c>
      <c r="W187" s="360" t="s">
        <v>1832</v>
      </c>
      <c r="X187" s="360"/>
      <c r="Y187" s="347" t="s">
        <v>1428</v>
      </c>
      <c r="Z187" s="360" t="s">
        <v>1833</v>
      </c>
      <c r="AA187" s="347" t="s">
        <v>1428</v>
      </c>
      <c r="AB187" s="360"/>
      <c r="AC187" s="347" t="s">
        <v>1428</v>
      </c>
      <c r="AD187" s="347" t="s">
        <v>1428</v>
      </c>
      <c r="AE187" s="360"/>
      <c r="AF187" s="347" t="s">
        <v>1428</v>
      </c>
      <c r="AG187" s="360"/>
      <c r="AH187" s="347" t="s">
        <v>1428</v>
      </c>
      <c r="AI187" s="347" t="s">
        <v>1428</v>
      </c>
      <c r="AJ187" s="347" t="s">
        <v>1428</v>
      </c>
      <c r="AK187" s="360"/>
      <c r="AL187" s="347" t="s">
        <v>1428</v>
      </c>
      <c r="AM187" s="360" t="s">
        <v>1834</v>
      </c>
      <c r="AN187" s="360" t="s">
        <v>1835</v>
      </c>
      <c r="AO187" s="347"/>
      <c r="AP187" s="360" t="s">
        <v>1836</v>
      </c>
      <c r="AQ187" s="360" t="s">
        <v>1837</v>
      </c>
      <c r="AR187" s="360"/>
      <c r="AS187" s="347" t="s">
        <v>1428</v>
      </c>
      <c r="AT187" s="360" t="s">
        <v>1838</v>
      </c>
      <c r="AU187" s="360" t="s">
        <v>1839</v>
      </c>
      <c r="AV187" s="347" t="s">
        <v>1428</v>
      </c>
      <c r="AW187" s="360" t="s">
        <v>1840</v>
      </c>
      <c r="AX187" s="360"/>
      <c r="AY187" s="360" t="s">
        <v>1841</v>
      </c>
      <c r="AZ187" s="360" t="s">
        <v>1842</v>
      </c>
      <c r="BA187" s="360"/>
      <c r="BB187" s="28"/>
      <c r="BC187" s="162" t="s">
        <v>1428</v>
      </c>
      <c r="BD187" s="170" t="s">
        <v>1843</v>
      </c>
      <c r="BE187" s="163" t="s">
        <v>1428</v>
      </c>
      <c r="BF187" s="278"/>
      <c r="BG187" s="273" t="s">
        <v>1303</v>
      </c>
      <c r="BH187" s="273" t="s">
        <v>1784</v>
      </c>
    </row>
    <row r="188" spans="1:60" x14ac:dyDescent="0.25">
      <c r="A188" s="349" t="s">
        <v>1845</v>
      </c>
      <c r="B188" s="347" t="s">
        <v>1428</v>
      </c>
      <c r="C188" s="347" t="s">
        <v>1428</v>
      </c>
      <c r="D188" s="360"/>
      <c r="E188" s="360"/>
      <c r="F188" s="360" t="s">
        <v>1846</v>
      </c>
      <c r="G188" s="347"/>
      <c r="H188" s="360"/>
      <c r="I188" s="347" t="s">
        <v>1428</v>
      </c>
      <c r="J188" s="360" t="s">
        <v>1847</v>
      </c>
      <c r="K188" s="347" t="s">
        <v>1428</v>
      </c>
      <c r="L188" s="347" t="s">
        <v>1428</v>
      </c>
      <c r="M188" s="360" t="s">
        <v>1848</v>
      </c>
      <c r="N188" s="360"/>
      <c r="O188" s="360"/>
      <c r="P188" s="360" t="s">
        <v>1849</v>
      </c>
      <c r="Q188" s="360"/>
      <c r="R188" s="360" t="s">
        <v>1850</v>
      </c>
      <c r="S188" s="360" t="s">
        <v>1851</v>
      </c>
      <c r="T188" s="347" t="s">
        <v>1428</v>
      </c>
      <c r="U188" s="360"/>
      <c r="V188" s="347" t="s">
        <v>1428</v>
      </c>
      <c r="W188" s="360" t="s">
        <v>1852</v>
      </c>
      <c r="X188" s="360"/>
      <c r="Y188" s="347" t="s">
        <v>1428</v>
      </c>
      <c r="Z188" s="347" t="s">
        <v>3631</v>
      </c>
      <c r="AA188" s="347" t="s">
        <v>1428</v>
      </c>
      <c r="AB188" s="360"/>
      <c r="AC188" s="347" t="s">
        <v>1428</v>
      </c>
      <c r="AD188" s="347" t="s">
        <v>1428</v>
      </c>
      <c r="AE188" s="360"/>
      <c r="AF188" s="347" t="s">
        <v>1428</v>
      </c>
      <c r="AG188" s="360"/>
      <c r="AH188" s="347" t="s">
        <v>1428</v>
      </c>
      <c r="AI188" s="347" t="s">
        <v>1428</v>
      </c>
      <c r="AJ188" s="347" t="s">
        <v>1428</v>
      </c>
      <c r="AK188" s="360"/>
      <c r="AL188" s="347" t="s">
        <v>1428</v>
      </c>
      <c r="AM188" s="360" t="s">
        <v>1853</v>
      </c>
      <c r="AN188" s="360" t="s">
        <v>1854</v>
      </c>
      <c r="AO188" s="347" t="s">
        <v>1428</v>
      </c>
      <c r="AP188" s="360" t="s">
        <v>1855</v>
      </c>
      <c r="AQ188" s="360" t="s">
        <v>1856</v>
      </c>
      <c r="AR188" s="360"/>
      <c r="AS188" s="347" t="s">
        <v>1428</v>
      </c>
      <c r="AT188" s="360" t="s">
        <v>1857</v>
      </c>
      <c r="AU188" s="360" t="s">
        <v>1858</v>
      </c>
      <c r="AV188" s="347" t="s">
        <v>1428</v>
      </c>
      <c r="AW188" s="360" t="s">
        <v>1859</v>
      </c>
      <c r="AX188" s="360"/>
      <c r="AY188" s="360" t="s">
        <v>1860</v>
      </c>
      <c r="AZ188" s="360" t="s">
        <v>1861</v>
      </c>
      <c r="BA188" s="360"/>
      <c r="BB188" s="28"/>
      <c r="BC188" s="162" t="s">
        <v>1428</v>
      </c>
      <c r="BD188" s="170" t="s">
        <v>1862</v>
      </c>
      <c r="BE188" s="163" t="s">
        <v>1428</v>
      </c>
      <c r="BF188" s="278"/>
      <c r="BG188" s="273" t="s">
        <v>1304</v>
      </c>
      <c r="BH188" s="273" t="s">
        <v>1804</v>
      </c>
    </row>
    <row r="189" spans="1:60" x14ac:dyDescent="0.25">
      <c r="A189" s="349" t="s">
        <v>1864</v>
      </c>
      <c r="B189" s="347" t="s">
        <v>1428</v>
      </c>
      <c r="C189" s="347" t="s">
        <v>1428</v>
      </c>
      <c r="D189" s="360"/>
      <c r="E189" s="360"/>
      <c r="F189" s="360" t="s">
        <v>1865</v>
      </c>
      <c r="G189" s="347"/>
      <c r="H189" s="360"/>
      <c r="I189" s="347" t="s">
        <v>1428</v>
      </c>
      <c r="J189" s="360" t="s">
        <v>1866</v>
      </c>
      <c r="K189" s="347" t="s">
        <v>1428</v>
      </c>
      <c r="L189" s="347" t="s">
        <v>1428</v>
      </c>
      <c r="M189" s="347" t="s">
        <v>3579</v>
      </c>
      <c r="N189" s="360"/>
      <c r="O189" s="360"/>
      <c r="P189" s="360" t="s">
        <v>1867</v>
      </c>
      <c r="Q189" s="360"/>
      <c r="R189" s="360" t="s">
        <v>1868</v>
      </c>
      <c r="S189" s="360" t="s">
        <v>1869</v>
      </c>
      <c r="T189" s="347" t="s">
        <v>1428</v>
      </c>
      <c r="U189" s="360"/>
      <c r="V189" s="347" t="s">
        <v>1428</v>
      </c>
      <c r="W189" s="360" t="s">
        <v>1870</v>
      </c>
      <c r="X189" s="360"/>
      <c r="Y189" s="347" t="s">
        <v>1428</v>
      </c>
      <c r="Z189" s="347" t="s">
        <v>3632</v>
      </c>
      <c r="AA189" s="347" t="s">
        <v>1428</v>
      </c>
      <c r="AB189" s="360"/>
      <c r="AC189" s="347" t="s">
        <v>1428</v>
      </c>
      <c r="AD189" s="347" t="s">
        <v>1428</v>
      </c>
      <c r="AE189" s="360"/>
      <c r="AF189" s="347" t="s">
        <v>1428</v>
      </c>
      <c r="AG189" s="360"/>
      <c r="AH189" s="347" t="s">
        <v>1428</v>
      </c>
      <c r="AI189" s="347" t="s">
        <v>1428</v>
      </c>
      <c r="AJ189" s="347" t="s">
        <v>1428</v>
      </c>
      <c r="AK189" s="360"/>
      <c r="AL189" s="347" t="s">
        <v>1428</v>
      </c>
      <c r="AM189" s="360" t="s">
        <v>1871</v>
      </c>
      <c r="AN189" s="360" t="s">
        <v>1872</v>
      </c>
      <c r="AO189" s="347" t="s">
        <v>1428</v>
      </c>
      <c r="AP189" s="360" t="s">
        <v>1873</v>
      </c>
      <c r="AQ189" s="360" t="s">
        <v>1874</v>
      </c>
      <c r="AR189" s="360"/>
      <c r="AS189" s="347" t="s">
        <v>1428</v>
      </c>
      <c r="AT189" s="360" t="s">
        <v>1875</v>
      </c>
      <c r="AU189" s="360" t="s">
        <v>1876</v>
      </c>
      <c r="AV189" s="347" t="s">
        <v>1428</v>
      </c>
      <c r="AW189" s="360" t="s">
        <v>1877</v>
      </c>
      <c r="AX189" s="360"/>
      <c r="AY189" s="360" t="s">
        <v>1878</v>
      </c>
      <c r="AZ189" s="360" t="s">
        <v>1879</v>
      </c>
      <c r="BA189" s="360"/>
      <c r="BB189" s="28"/>
      <c r="BC189" s="162" t="s">
        <v>1428</v>
      </c>
      <c r="BD189" s="170" t="s">
        <v>1880</v>
      </c>
      <c r="BE189" s="163" t="s">
        <v>1428</v>
      </c>
      <c r="BF189" s="278"/>
      <c r="BG189" s="273" t="s">
        <v>3221</v>
      </c>
      <c r="BH189" t="s">
        <v>3203</v>
      </c>
    </row>
    <row r="190" spans="1:60" x14ac:dyDescent="0.25">
      <c r="A190" s="349" t="s">
        <v>1882</v>
      </c>
      <c r="B190" s="347" t="s">
        <v>1428</v>
      </c>
      <c r="C190" s="347" t="s">
        <v>1428</v>
      </c>
      <c r="D190" s="360"/>
      <c r="E190" s="360"/>
      <c r="F190" s="360" t="s">
        <v>1883</v>
      </c>
      <c r="G190" s="347"/>
      <c r="H190" s="360"/>
      <c r="I190" s="347" t="s">
        <v>1428</v>
      </c>
      <c r="J190" s="360" t="s">
        <v>1884</v>
      </c>
      <c r="K190" s="347" t="s">
        <v>1428</v>
      </c>
      <c r="L190" s="347" t="s">
        <v>1428</v>
      </c>
      <c r="M190" s="347"/>
      <c r="N190" s="360"/>
      <c r="O190" s="360"/>
      <c r="P190" s="360" t="s">
        <v>1885</v>
      </c>
      <c r="Q190" s="360"/>
      <c r="R190" s="360" t="s">
        <v>1886</v>
      </c>
      <c r="S190" s="360" t="s">
        <v>1887</v>
      </c>
      <c r="T190" s="347" t="s">
        <v>1428</v>
      </c>
      <c r="U190" s="360"/>
      <c r="V190" s="347" t="s">
        <v>1428</v>
      </c>
      <c r="W190" s="360" t="s">
        <v>1888</v>
      </c>
      <c r="X190" s="360"/>
      <c r="Y190" s="347" t="s">
        <v>1428</v>
      </c>
      <c r="Z190" s="347" t="s">
        <v>3633</v>
      </c>
      <c r="AA190" s="347" t="s">
        <v>1428</v>
      </c>
      <c r="AB190" s="360"/>
      <c r="AC190" s="347" t="s">
        <v>1428</v>
      </c>
      <c r="AD190" s="347" t="s">
        <v>1428</v>
      </c>
      <c r="AE190" s="360"/>
      <c r="AF190" s="347" t="s">
        <v>1428</v>
      </c>
      <c r="AG190" s="360"/>
      <c r="AH190" s="347" t="s">
        <v>1428</v>
      </c>
      <c r="AI190" s="347" t="s">
        <v>1428</v>
      </c>
      <c r="AJ190" s="347" t="s">
        <v>1428</v>
      </c>
      <c r="AK190" s="360"/>
      <c r="AL190" s="347" t="s">
        <v>1428</v>
      </c>
      <c r="AM190" s="347" t="s">
        <v>3640</v>
      </c>
      <c r="AN190" s="360" t="s">
        <v>1889</v>
      </c>
      <c r="AO190" s="347" t="s">
        <v>1428</v>
      </c>
      <c r="AP190" s="360" t="s">
        <v>1890</v>
      </c>
      <c r="AQ190" s="360" t="s">
        <v>1891</v>
      </c>
      <c r="AR190" s="360"/>
      <c r="AS190" s="347" t="s">
        <v>1428</v>
      </c>
      <c r="AT190" s="360" t="s">
        <v>1892</v>
      </c>
      <c r="AU190" s="360" t="s">
        <v>1893</v>
      </c>
      <c r="AV190" s="347" t="s">
        <v>1428</v>
      </c>
      <c r="AW190" s="347"/>
      <c r="AX190" s="360"/>
      <c r="AY190" s="360" t="s">
        <v>1894</v>
      </c>
      <c r="AZ190" s="360" t="s">
        <v>1895</v>
      </c>
      <c r="BA190" s="360"/>
      <c r="BB190" s="28"/>
      <c r="BC190" s="162" t="s">
        <v>1428</v>
      </c>
      <c r="BD190" s="170" t="s">
        <v>1896</v>
      </c>
      <c r="BE190" s="163" t="s">
        <v>1428</v>
      </c>
      <c r="BF190" s="278"/>
      <c r="BG190" s="273" t="s">
        <v>1305</v>
      </c>
      <c r="BH190" s="273" t="s">
        <v>1824</v>
      </c>
    </row>
    <row r="191" spans="1:60" x14ac:dyDescent="0.25">
      <c r="A191" s="349" t="s">
        <v>1898</v>
      </c>
      <c r="B191" s="347" t="s">
        <v>1428</v>
      </c>
      <c r="C191" s="347" t="s">
        <v>1428</v>
      </c>
      <c r="D191" s="360"/>
      <c r="E191" s="360"/>
      <c r="F191" s="360" t="s">
        <v>1899</v>
      </c>
      <c r="G191" s="347"/>
      <c r="H191" s="360"/>
      <c r="I191" s="347" t="s">
        <v>1428</v>
      </c>
      <c r="J191" s="360" t="s">
        <v>1900</v>
      </c>
      <c r="K191" s="347" t="s">
        <v>1428</v>
      </c>
      <c r="L191" s="347" t="s">
        <v>1428</v>
      </c>
      <c r="M191" s="347" t="s">
        <v>1428</v>
      </c>
      <c r="N191" s="360"/>
      <c r="O191" s="360"/>
      <c r="P191" s="360" t="s">
        <v>1901</v>
      </c>
      <c r="Q191" s="360"/>
      <c r="R191" s="360" t="s">
        <v>1902</v>
      </c>
      <c r="S191" s="360" t="s">
        <v>1903</v>
      </c>
      <c r="T191" s="347" t="s">
        <v>1428</v>
      </c>
      <c r="U191" s="360"/>
      <c r="V191" s="347" t="s">
        <v>1428</v>
      </c>
      <c r="W191" s="360" t="s">
        <v>1904</v>
      </c>
      <c r="X191" s="360"/>
      <c r="Y191" s="347" t="s">
        <v>1428</v>
      </c>
      <c r="Z191" s="347" t="s">
        <v>3634</v>
      </c>
      <c r="AA191" s="347" t="s">
        <v>1428</v>
      </c>
      <c r="AB191" s="360"/>
      <c r="AC191" s="347" t="s">
        <v>1428</v>
      </c>
      <c r="AD191" s="347" t="s">
        <v>1428</v>
      </c>
      <c r="AE191" s="360"/>
      <c r="AF191" s="347" t="s">
        <v>1428</v>
      </c>
      <c r="AG191" s="360"/>
      <c r="AH191" s="347" t="s">
        <v>1428</v>
      </c>
      <c r="AI191" s="347" t="s">
        <v>1428</v>
      </c>
      <c r="AJ191" s="347" t="s">
        <v>1428</v>
      </c>
      <c r="AK191" s="360"/>
      <c r="AL191" s="347" t="s">
        <v>1428</v>
      </c>
      <c r="AM191" s="347" t="s">
        <v>3641</v>
      </c>
      <c r="AN191" s="360" t="s">
        <v>1905</v>
      </c>
      <c r="AO191" s="347" t="s">
        <v>1428</v>
      </c>
      <c r="AP191" s="360" t="s">
        <v>1906</v>
      </c>
      <c r="AQ191" s="360" t="s">
        <v>1907</v>
      </c>
      <c r="AR191" s="360"/>
      <c r="AS191" s="347" t="s">
        <v>1428</v>
      </c>
      <c r="AT191" s="360" t="s">
        <v>1908</v>
      </c>
      <c r="AU191" s="360" t="s">
        <v>1909</v>
      </c>
      <c r="AV191" s="347" t="s">
        <v>1428</v>
      </c>
      <c r="AW191" s="347" t="s">
        <v>1428</v>
      </c>
      <c r="AX191" s="360"/>
      <c r="AY191" s="360" t="s">
        <v>1910</v>
      </c>
      <c r="AZ191" s="360" t="s">
        <v>1911</v>
      </c>
      <c r="BA191" s="360"/>
      <c r="BB191" s="28"/>
      <c r="BC191" s="162" t="s">
        <v>1428</v>
      </c>
      <c r="BD191" s="170" t="s">
        <v>1912</v>
      </c>
      <c r="BE191" s="163" t="s">
        <v>1428</v>
      </c>
      <c r="BF191" s="278"/>
      <c r="BG191" s="273" t="s">
        <v>1306</v>
      </c>
      <c r="BH191" s="273" t="s">
        <v>1844</v>
      </c>
    </row>
    <row r="192" spans="1:60" x14ac:dyDescent="0.25">
      <c r="A192" s="349" t="s">
        <v>1914</v>
      </c>
      <c r="B192" s="347" t="s">
        <v>1428</v>
      </c>
      <c r="C192" s="347" t="s">
        <v>1428</v>
      </c>
      <c r="D192" s="360"/>
      <c r="E192" s="360"/>
      <c r="F192" s="360" t="s">
        <v>1915</v>
      </c>
      <c r="G192" s="347"/>
      <c r="H192" s="360"/>
      <c r="I192" s="347" t="s">
        <v>1428</v>
      </c>
      <c r="J192" s="360" t="s">
        <v>1916</v>
      </c>
      <c r="K192" s="347" t="s">
        <v>1428</v>
      </c>
      <c r="L192" s="347" t="s">
        <v>1428</v>
      </c>
      <c r="M192" s="347" t="s">
        <v>1428</v>
      </c>
      <c r="N192" s="360"/>
      <c r="O192" s="360"/>
      <c r="P192" s="360" t="s">
        <v>1917</v>
      </c>
      <c r="Q192" s="360"/>
      <c r="R192" s="360" t="s">
        <v>1918</v>
      </c>
      <c r="S192" s="360" t="s">
        <v>1919</v>
      </c>
      <c r="T192" s="347" t="s">
        <v>1428</v>
      </c>
      <c r="U192" s="360"/>
      <c r="V192" s="347" t="s">
        <v>1428</v>
      </c>
      <c r="W192" s="360" t="s">
        <v>1920</v>
      </c>
      <c r="X192" s="360"/>
      <c r="Y192" s="347" t="s">
        <v>1428</v>
      </c>
      <c r="Z192" s="347"/>
      <c r="AA192" s="347" t="s">
        <v>1428</v>
      </c>
      <c r="AB192" s="360"/>
      <c r="AC192" s="347" t="s">
        <v>1428</v>
      </c>
      <c r="AD192" s="347" t="s">
        <v>1428</v>
      </c>
      <c r="AE192" s="360"/>
      <c r="AF192" s="347" t="s">
        <v>1428</v>
      </c>
      <c r="AG192" s="360"/>
      <c r="AH192" s="347" t="s">
        <v>1428</v>
      </c>
      <c r="AI192" s="347" t="s">
        <v>1428</v>
      </c>
      <c r="AJ192" s="347" t="s">
        <v>1428</v>
      </c>
      <c r="AK192" s="360"/>
      <c r="AL192" s="347" t="s">
        <v>1428</v>
      </c>
      <c r="AM192" s="347" t="s">
        <v>3642</v>
      </c>
      <c r="AN192" s="360" t="s">
        <v>1921</v>
      </c>
      <c r="AO192" s="347" t="s">
        <v>1428</v>
      </c>
      <c r="AP192" s="360" t="s">
        <v>1922</v>
      </c>
      <c r="AQ192" s="360" t="s">
        <v>1923</v>
      </c>
      <c r="AR192" s="360"/>
      <c r="AS192" s="347" t="s">
        <v>1428</v>
      </c>
      <c r="AT192" s="360" t="s">
        <v>1924</v>
      </c>
      <c r="AU192" s="360" t="s">
        <v>1925</v>
      </c>
      <c r="AV192" s="347" t="s">
        <v>1428</v>
      </c>
      <c r="AW192" s="347" t="s">
        <v>1428</v>
      </c>
      <c r="AX192" s="360"/>
      <c r="AY192" s="360" t="s">
        <v>1926</v>
      </c>
      <c r="AZ192" s="347" t="s">
        <v>3672</v>
      </c>
      <c r="BA192" s="360"/>
      <c r="BB192" s="28"/>
      <c r="BC192" s="162" t="s">
        <v>1428</v>
      </c>
      <c r="BD192" s="170" t="s">
        <v>1927</v>
      </c>
      <c r="BE192" s="163" t="s">
        <v>1428</v>
      </c>
      <c r="BF192" s="278"/>
      <c r="BG192" s="273" t="s">
        <v>3624</v>
      </c>
      <c r="BH192" t="s">
        <v>3699</v>
      </c>
    </row>
    <row r="193" spans="1:60" x14ac:dyDescent="0.25">
      <c r="A193" s="349" t="s">
        <v>1929</v>
      </c>
      <c r="B193" s="347" t="s">
        <v>1428</v>
      </c>
      <c r="C193" s="347" t="s">
        <v>1428</v>
      </c>
      <c r="D193" s="360"/>
      <c r="E193" s="360"/>
      <c r="F193" s="360" t="s">
        <v>1930</v>
      </c>
      <c r="G193" s="347"/>
      <c r="H193" s="360"/>
      <c r="I193" s="347" t="s">
        <v>1428</v>
      </c>
      <c r="J193" s="360" t="s">
        <v>1931</v>
      </c>
      <c r="K193" s="347" t="s">
        <v>1428</v>
      </c>
      <c r="L193" s="347" t="s">
        <v>1428</v>
      </c>
      <c r="M193" s="347" t="s">
        <v>1428</v>
      </c>
      <c r="N193" s="360"/>
      <c r="O193" s="360"/>
      <c r="P193" s="360" t="s">
        <v>1932</v>
      </c>
      <c r="Q193" s="360"/>
      <c r="R193" s="360" t="s">
        <v>1933</v>
      </c>
      <c r="S193" s="360" t="s">
        <v>1934</v>
      </c>
      <c r="T193" s="347" t="s">
        <v>1428</v>
      </c>
      <c r="U193" s="360"/>
      <c r="V193" s="347" t="s">
        <v>1428</v>
      </c>
      <c r="W193" s="360" t="s">
        <v>1935</v>
      </c>
      <c r="X193" s="360"/>
      <c r="Y193" s="347" t="s">
        <v>1428</v>
      </c>
      <c r="Z193" s="347"/>
      <c r="AA193" s="347" t="s">
        <v>1428</v>
      </c>
      <c r="AB193" s="360"/>
      <c r="AC193" s="347" t="s">
        <v>1428</v>
      </c>
      <c r="AD193" s="347" t="s">
        <v>1428</v>
      </c>
      <c r="AE193" s="360"/>
      <c r="AF193" s="347" t="s">
        <v>1428</v>
      </c>
      <c r="AG193" s="360"/>
      <c r="AH193" s="347" t="s">
        <v>1428</v>
      </c>
      <c r="AI193" s="347" t="s">
        <v>1428</v>
      </c>
      <c r="AJ193" s="347" t="s">
        <v>1428</v>
      </c>
      <c r="AK193" s="360"/>
      <c r="AL193" s="347" t="s">
        <v>1428</v>
      </c>
      <c r="AM193" s="347" t="s">
        <v>3643</v>
      </c>
      <c r="AN193" s="360" t="s">
        <v>1936</v>
      </c>
      <c r="AO193" s="347" t="s">
        <v>1428</v>
      </c>
      <c r="AP193" s="360" t="s">
        <v>1937</v>
      </c>
      <c r="AQ193" s="360" t="s">
        <v>1938</v>
      </c>
      <c r="AR193" s="360"/>
      <c r="AS193" s="347" t="s">
        <v>1428</v>
      </c>
      <c r="AT193" s="360" t="s">
        <v>1939</v>
      </c>
      <c r="AU193" s="360" t="s">
        <v>1940</v>
      </c>
      <c r="AV193" s="347" t="s">
        <v>1428</v>
      </c>
      <c r="AW193" s="347" t="s">
        <v>1428</v>
      </c>
      <c r="AX193" s="360"/>
      <c r="AY193" s="360" t="s">
        <v>1941</v>
      </c>
      <c r="AZ193" s="347" t="s">
        <v>3673</v>
      </c>
      <c r="BA193" s="360"/>
      <c r="BB193" s="28"/>
      <c r="BC193" s="162" t="s">
        <v>1428</v>
      </c>
      <c r="BD193" s="170" t="s">
        <v>1942</v>
      </c>
      <c r="BE193" s="163" t="s">
        <v>1428</v>
      </c>
      <c r="BF193" s="278"/>
      <c r="BG193" s="273" t="s">
        <v>1307</v>
      </c>
      <c r="BH193" s="273" t="s">
        <v>1863</v>
      </c>
    </row>
    <row r="194" spans="1:60" x14ac:dyDescent="0.25">
      <c r="A194" s="349" t="s">
        <v>1944</v>
      </c>
      <c r="B194" s="347" t="s">
        <v>1428</v>
      </c>
      <c r="C194" s="347" t="s">
        <v>1428</v>
      </c>
      <c r="D194" s="360"/>
      <c r="E194" s="360"/>
      <c r="F194" s="360" t="s">
        <v>1945</v>
      </c>
      <c r="G194" s="347"/>
      <c r="H194" s="360"/>
      <c r="I194" s="347" t="s">
        <v>1428</v>
      </c>
      <c r="J194" s="360" t="s">
        <v>1946</v>
      </c>
      <c r="K194" s="347" t="s">
        <v>1428</v>
      </c>
      <c r="L194" s="347" t="s">
        <v>1428</v>
      </c>
      <c r="M194" s="347" t="s">
        <v>1428</v>
      </c>
      <c r="N194" s="360"/>
      <c r="O194" s="360"/>
      <c r="P194" s="360" t="s">
        <v>1947</v>
      </c>
      <c r="Q194" s="360"/>
      <c r="R194" s="360" t="s">
        <v>1948</v>
      </c>
      <c r="S194" s="360" t="s">
        <v>1949</v>
      </c>
      <c r="T194" s="347" t="s">
        <v>1428</v>
      </c>
      <c r="U194" s="360"/>
      <c r="V194" s="347" t="s">
        <v>1428</v>
      </c>
      <c r="W194" s="360" t="s">
        <v>1950</v>
      </c>
      <c r="X194" s="360"/>
      <c r="Y194" s="347" t="s">
        <v>1428</v>
      </c>
      <c r="Z194" s="347"/>
      <c r="AA194" s="347" t="s">
        <v>1428</v>
      </c>
      <c r="AB194" s="360"/>
      <c r="AC194" s="347" t="s">
        <v>1428</v>
      </c>
      <c r="AD194" s="347" t="s">
        <v>1428</v>
      </c>
      <c r="AE194" s="360"/>
      <c r="AF194" s="347" t="s">
        <v>1428</v>
      </c>
      <c r="AG194" s="360"/>
      <c r="AH194" s="347" t="s">
        <v>1428</v>
      </c>
      <c r="AI194" s="347" t="s">
        <v>1428</v>
      </c>
      <c r="AJ194" s="347" t="s">
        <v>1428</v>
      </c>
      <c r="AK194" s="360"/>
      <c r="AL194" s="347" t="s">
        <v>1428</v>
      </c>
      <c r="AM194" s="347" t="s">
        <v>1428</v>
      </c>
      <c r="AN194" s="360" t="s">
        <v>1951</v>
      </c>
      <c r="AO194" s="347" t="s">
        <v>1428</v>
      </c>
      <c r="AP194" s="347" t="s">
        <v>3651</v>
      </c>
      <c r="AQ194" s="360" t="s">
        <v>1952</v>
      </c>
      <c r="AR194" s="360"/>
      <c r="AS194" s="347" t="s">
        <v>1428</v>
      </c>
      <c r="AT194" s="347"/>
      <c r="AU194" s="360" t="s">
        <v>1953</v>
      </c>
      <c r="AV194" s="347" t="s">
        <v>1428</v>
      </c>
      <c r="AW194" s="347" t="s">
        <v>1428</v>
      </c>
      <c r="AX194" s="360"/>
      <c r="AY194" s="360" t="s">
        <v>1954</v>
      </c>
      <c r="AZ194" s="347"/>
      <c r="BA194" s="360"/>
      <c r="BB194" s="28"/>
      <c r="BC194" s="162" t="s">
        <v>1428</v>
      </c>
      <c r="BD194" s="170" t="s">
        <v>1955</v>
      </c>
      <c r="BE194" s="163" t="s">
        <v>1428</v>
      </c>
      <c r="BF194" s="278"/>
      <c r="BG194" s="273" t="s">
        <v>317</v>
      </c>
      <c r="BH194" s="273" t="s">
        <v>1881</v>
      </c>
    </row>
    <row r="195" spans="1:60" x14ac:dyDescent="0.25">
      <c r="A195" s="349" t="s">
        <v>1957</v>
      </c>
      <c r="B195" s="347" t="s">
        <v>1428</v>
      </c>
      <c r="C195" s="347" t="s">
        <v>1428</v>
      </c>
      <c r="D195" s="360"/>
      <c r="E195" s="360"/>
      <c r="F195" s="360" t="s">
        <v>1958</v>
      </c>
      <c r="G195" s="347" t="s">
        <v>1428</v>
      </c>
      <c r="H195" s="360"/>
      <c r="I195" s="347" t="s">
        <v>1428</v>
      </c>
      <c r="J195" s="360" t="s">
        <v>1959</v>
      </c>
      <c r="K195" s="347" t="s">
        <v>1428</v>
      </c>
      <c r="L195" s="347" t="s">
        <v>1428</v>
      </c>
      <c r="M195" s="347" t="s">
        <v>1428</v>
      </c>
      <c r="N195" s="360"/>
      <c r="O195" s="360"/>
      <c r="P195" s="360" t="s">
        <v>1960</v>
      </c>
      <c r="Q195" s="360"/>
      <c r="R195" s="360" t="s">
        <v>1961</v>
      </c>
      <c r="S195" s="360" t="s">
        <v>1962</v>
      </c>
      <c r="T195" s="347" t="s">
        <v>1428</v>
      </c>
      <c r="U195" s="360"/>
      <c r="V195" s="347" t="s">
        <v>1428</v>
      </c>
      <c r="W195" s="360" t="s">
        <v>1963</v>
      </c>
      <c r="X195" s="360"/>
      <c r="Y195" s="347" t="s">
        <v>1428</v>
      </c>
      <c r="Z195" s="347" t="s">
        <v>1428</v>
      </c>
      <c r="AA195" s="347" t="s">
        <v>1428</v>
      </c>
      <c r="AB195" s="360"/>
      <c r="AC195" s="347" t="s">
        <v>1428</v>
      </c>
      <c r="AD195" s="347" t="s">
        <v>1428</v>
      </c>
      <c r="AE195" s="360"/>
      <c r="AF195" s="347" t="s">
        <v>1428</v>
      </c>
      <c r="AG195" s="360"/>
      <c r="AH195" s="347" t="s">
        <v>1428</v>
      </c>
      <c r="AI195" s="347" t="s">
        <v>1428</v>
      </c>
      <c r="AJ195" s="347" t="s">
        <v>1428</v>
      </c>
      <c r="AK195" s="360"/>
      <c r="AL195" s="347" t="s">
        <v>1428</v>
      </c>
      <c r="AM195" s="347" t="s">
        <v>1428</v>
      </c>
      <c r="AN195" s="360" t="s">
        <v>1964</v>
      </c>
      <c r="AO195" s="347" t="s">
        <v>1428</v>
      </c>
      <c r="AP195" s="347" t="s">
        <v>3652</v>
      </c>
      <c r="AQ195" s="360" t="s">
        <v>1965</v>
      </c>
      <c r="AR195" s="360"/>
      <c r="AS195" s="347" t="s">
        <v>1428</v>
      </c>
      <c r="AT195" s="347" t="s">
        <v>1428</v>
      </c>
      <c r="AU195" s="360" t="s">
        <v>1966</v>
      </c>
      <c r="AV195" s="347" t="s">
        <v>1428</v>
      </c>
      <c r="AW195" s="347" t="s">
        <v>1428</v>
      </c>
      <c r="AX195" s="360"/>
      <c r="AY195" s="360" t="s">
        <v>1967</v>
      </c>
      <c r="AZ195" s="347" t="s">
        <v>1428</v>
      </c>
      <c r="BA195" s="360"/>
      <c r="BB195" s="28"/>
      <c r="BC195" s="162" t="s">
        <v>1428</v>
      </c>
      <c r="BD195" s="170" t="s">
        <v>1968</v>
      </c>
      <c r="BE195" s="163" t="s">
        <v>1428</v>
      </c>
      <c r="BF195" s="278"/>
      <c r="BG195" s="273" t="s">
        <v>1308</v>
      </c>
      <c r="BH195" s="273" t="s">
        <v>1897</v>
      </c>
    </row>
    <row r="196" spans="1:60" x14ac:dyDescent="0.25">
      <c r="A196" s="349" t="s">
        <v>1970</v>
      </c>
      <c r="B196" s="347" t="s">
        <v>1428</v>
      </c>
      <c r="C196" s="347" t="s">
        <v>1428</v>
      </c>
      <c r="D196" s="360"/>
      <c r="E196" s="360"/>
      <c r="F196" s="360" t="s">
        <v>1971</v>
      </c>
      <c r="G196" s="347" t="s">
        <v>1428</v>
      </c>
      <c r="H196" s="360"/>
      <c r="I196" s="347" t="s">
        <v>1428</v>
      </c>
      <c r="J196" s="360" t="s">
        <v>1972</v>
      </c>
      <c r="K196" s="347" t="s">
        <v>1428</v>
      </c>
      <c r="L196" s="347" t="s">
        <v>1428</v>
      </c>
      <c r="M196" s="347" t="s">
        <v>1428</v>
      </c>
      <c r="N196" s="360"/>
      <c r="O196" s="360"/>
      <c r="P196" s="360" t="s">
        <v>1973</v>
      </c>
      <c r="Q196" s="360"/>
      <c r="R196" s="360" t="s">
        <v>1974</v>
      </c>
      <c r="S196" s="360" t="s">
        <v>1975</v>
      </c>
      <c r="T196" s="347" t="s">
        <v>1428</v>
      </c>
      <c r="U196" s="360"/>
      <c r="V196" s="347" t="s">
        <v>1428</v>
      </c>
      <c r="W196" s="360" t="s">
        <v>1976</v>
      </c>
      <c r="X196" s="360"/>
      <c r="Y196" s="347" t="s">
        <v>1428</v>
      </c>
      <c r="Z196" s="347" t="s">
        <v>1428</v>
      </c>
      <c r="AA196" s="347" t="s">
        <v>1428</v>
      </c>
      <c r="AB196" s="360"/>
      <c r="AC196" s="347" t="s">
        <v>1428</v>
      </c>
      <c r="AD196" s="347" t="s">
        <v>1428</v>
      </c>
      <c r="AE196" s="360"/>
      <c r="AF196" s="347" t="s">
        <v>1428</v>
      </c>
      <c r="AG196" s="360"/>
      <c r="AH196" s="347" t="s">
        <v>1428</v>
      </c>
      <c r="AI196" s="347" t="s">
        <v>1428</v>
      </c>
      <c r="AJ196" s="347" t="s">
        <v>1428</v>
      </c>
      <c r="AK196" s="360"/>
      <c r="AL196" s="347" t="s">
        <v>1428</v>
      </c>
      <c r="AM196" s="347" t="s">
        <v>1428</v>
      </c>
      <c r="AN196" s="360" t="s">
        <v>1977</v>
      </c>
      <c r="AO196" s="347" t="s">
        <v>1428</v>
      </c>
      <c r="AP196" s="347" t="s">
        <v>1428</v>
      </c>
      <c r="AQ196" s="360" t="s">
        <v>1978</v>
      </c>
      <c r="AR196" s="360"/>
      <c r="AS196" s="347" t="s">
        <v>1428</v>
      </c>
      <c r="AT196" s="347" t="s">
        <v>1428</v>
      </c>
      <c r="AU196" s="360" t="s">
        <v>1979</v>
      </c>
      <c r="AV196" s="347" t="s">
        <v>1428</v>
      </c>
      <c r="AW196" s="347" t="s">
        <v>1428</v>
      </c>
      <c r="AX196" s="360"/>
      <c r="AY196" s="360" t="s">
        <v>1980</v>
      </c>
      <c r="AZ196" s="347" t="s">
        <v>1428</v>
      </c>
      <c r="BA196" s="360"/>
      <c r="BB196" s="28"/>
      <c r="BC196" s="162" t="s">
        <v>1428</v>
      </c>
      <c r="BD196" s="170" t="s">
        <v>1981</v>
      </c>
      <c r="BE196" s="163" t="s">
        <v>1428</v>
      </c>
      <c r="BF196" s="278"/>
      <c r="BG196" s="273" t="s">
        <v>1309</v>
      </c>
      <c r="BH196" s="273" t="s">
        <v>1913</v>
      </c>
    </row>
    <row r="197" spans="1:60" x14ac:dyDescent="0.25">
      <c r="A197" s="349" t="s">
        <v>1983</v>
      </c>
      <c r="B197" s="347" t="s">
        <v>1428</v>
      </c>
      <c r="C197" s="347" t="s">
        <v>1428</v>
      </c>
      <c r="D197" s="360"/>
      <c r="E197" s="360"/>
      <c r="F197" s="360" t="s">
        <v>1984</v>
      </c>
      <c r="G197" s="347" t="s">
        <v>1428</v>
      </c>
      <c r="H197" s="360"/>
      <c r="I197" s="347" t="s">
        <v>1428</v>
      </c>
      <c r="J197" s="360" t="s">
        <v>1985</v>
      </c>
      <c r="K197" s="347" t="s">
        <v>1428</v>
      </c>
      <c r="L197" s="347" t="s">
        <v>1428</v>
      </c>
      <c r="M197" s="347" t="s">
        <v>1428</v>
      </c>
      <c r="N197" s="360"/>
      <c r="O197" s="360"/>
      <c r="P197" s="360" t="s">
        <v>1986</v>
      </c>
      <c r="Q197" s="360"/>
      <c r="R197" s="360" t="s">
        <v>1987</v>
      </c>
      <c r="S197" s="360" t="s">
        <v>1988</v>
      </c>
      <c r="T197" s="347" t="s">
        <v>1428</v>
      </c>
      <c r="U197" s="360"/>
      <c r="V197" s="347" t="s">
        <v>1428</v>
      </c>
      <c r="W197" s="360" t="s">
        <v>1989</v>
      </c>
      <c r="X197" s="360"/>
      <c r="Y197" s="347" t="s">
        <v>1428</v>
      </c>
      <c r="Z197" s="347" t="s">
        <v>1428</v>
      </c>
      <c r="AA197" s="347" t="s">
        <v>1428</v>
      </c>
      <c r="AB197" s="360"/>
      <c r="AC197" s="347" t="s">
        <v>1428</v>
      </c>
      <c r="AD197" s="347" t="s">
        <v>1428</v>
      </c>
      <c r="AE197" s="360"/>
      <c r="AF197" s="347" t="s">
        <v>1428</v>
      </c>
      <c r="AG197" s="360"/>
      <c r="AH197" s="347" t="s">
        <v>1428</v>
      </c>
      <c r="AI197" s="347" t="s">
        <v>1428</v>
      </c>
      <c r="AJ197" s="347" t="s">
        <v>1428</v>
      </c>
      <c r="AK197" s="360"/>
      <c r="AL197" s="347" t="s">
        <v>1428</v>
      </c>
      <c r="AM197" s="347" t="s">
        <v>1428</v>
      </c>
      <c r="AN197" s="360" t="s">
        <v>1990</v>
      </c>
      <c r="AO197" s="347" t="s">
        <v>1428</v>
      </c>
      <c r="AP197" s="347" t="s">
        <v>1428</v>
      </c>
      <c r="AQ197" s="360" t="s">
        <v>1991</v>
      </c>
      <c r="AR197" s="360"/>
      <c r="AS197" s="347" t="s">
        <v>1428</v>
      </c>
      <c r="AT197" s="347" t="s">
        <v>1428</v>
      </c>
      <c r="AU197" s="360" t="s">
        <v>1992</v>
      </c>
      <c r="AV197" s="347" t="s">
        <v>1428</v>
      </c>
      <c r="AW197" s="347" t="s">
        <v>1428</v>
      </c>
      <c r="AX197" s="360"/>
      <c r="AY197" s="360" t="s">
        <v>1993</v>
      </c>
      <c r="AZ197" s="347" t="s">
        <v>1428</v>
      </c>
      <c r="BA197" s="360"/>
      <c r="BB197" s="28"/>
      <c r="BC197" s="162" t="s">
        <v>1428</v>
      </c>
      <c r="BD197" s="170" t="s">
        <v>1994</v>
      </c>
      <c r="BE197" s="163" t="s">
        <v>1428</v>
      </c>
      <c r="BF197" s="278"/>
      <c r="BG197" s="273" t="s">
        <v>1310</v>
      </c>
      <c r="BH197" s="273" t="s">
        <v>1928</v>
      </c>
    </row>
    <row r="198" spans="1:60" x14ac:dyDescent="0.25">
      <c r="A198" s="349" t="s">
        <v>1996</v>
      </c>
      <c r="B198" s="347" t="s">
        <v>1428</v>
      </c>
      <c r="C198" s="347" t="s">
        <v>1428</v>
      </c>
      <c r="D198" s="360"/>
      <c r="E198" s="360"/>
      <c r="F198" s="360" t="s">
        <v>1997</v>
      </c>
      <c r="G198" s="347" t="s">
        <v>1428</v>
      </c>
      <c r="H198" s="360"/>
      <c r="I198" s="347" t="s">
        <v>1428</v>
      </c>
      <c r="J198" s="360" t="s">
        <v>1998</v>
      </c>
      <c r="K198" s="347" t="s">
        <v>1428</v>
      </c>
      <c r="L198" s="347" t="s">
        <v>1428</v>
      </c>
      <c r="M198" s="347" t="s">
        <v>1428</v>
      </c>
      <c r="N198" s="360"/>
      <c r="O198" s="360"/>
      <c r="P198" s="360" t="s">
        <v>1999</v>
      </c>
      <c r="Q198" s="360"/>
      <c r="R198" s="360" t="s">
        <v>2000</v>
      </c>
      <c r="S198" s="360" t="s">
        <v>2001</v>
      </c>
      <c r="T198" s="347" t="s">
        <v>1428</v>
      </c>
      <c r="U198" s="360"/>
      <c r="V198" s="347" t="s">
        <v>1428</v>
      </c>
      <c r="W198" s="347" t="s">
        <v>3623</v>
      </c>
      <c r="X198" s="360"/>
      <c r="Y198" s="347" t="s">
        <v>1428</v>
      </c>
      <c r="Z198" s="347" t="s">
        <v>1428</v>
      </c>
      <c r="AA198" s="347" t="s">
        <v>1428</v>
      </c>
      <c r="AB198" s="360"/>
      <c r="AC198" s="347" t="s">
        <v>1428</v>
      </c>
      <c r="AD198" s="347" t="s">
        <v>1428</v>
      </c>
      <c r="AE198" s="360"/>
      <c r="AF198" s="347" t="s">
        <v>1428</v>
      </c>
      <c r="AG198" s="360"/>
      <c r="AH198" s="347" t="s">
        <v>1428</v>
      </c>
      <c r="AI198" s="347" t="s">
        <v>1428</v>
      </c>
      <c r="AJ198" s="347" t="s">
        <v>1428</v>
      </c>
      <c r="AK198" s="360"/>
      <c r="AL198" s="347" t="s">
        <v>1428</v>
      </c>
      <c r="AM198" s="347" t="s">
        <v>1428</v>
      </c>
      <c r="AN198" s="360" t="s">
        <v>2002</v>
      </c>
      <c r="AO198" s="347" t="s">
        <v>1428</v>
      </c>
      <c r="AP198" s="347" t="s">
        <v>1428</v>
      </c>
      <c r="AQ198" s="360" t="s">
        <v>2003</v>
      </c>
      <c r="AR198" s="360"/>
      <c r="AS198" s="347" t="s">
        <v>1428</v>
      </c>
      <c r="AT198" s="347" t="s">
        <v>1428</v>
      </c>
      <c r="AU198" s="360" t="s">
        <v>2004</v>
      </c>
      <c r="AV198" s="347" t="s">
        <v>1428</v>
      </c>
      <c r="AW198" s="347" t="s">
        <v>1428</v>
      </c>
      <c r="AX198" s="360"/>
      <c r="AY198" s="360" t="s">
        <v>2005</v>
      </c>
      <c r="AZ198" s="347" t="s">
        <v>1428</v>
      </c>
      <c r="BA198" s="360"/>
      <c r="BB198" s="28"/>
      <c r="BC198" s="162" t="s">
        <v>1428</v>
      </c>
      <c r="BD198" s="170" t="s">
        <v>2006</v>
      </c>
      <c r="BE198" s="163" t="s">
        <v>1428</v>
      </c>
      <c r="BF198" s="278"/>
      <c r="BG198" s="273" t="s">
        <v>1311</v>
      </c>
      <c r="BH198" s="273" t="s">
        <v>1943</v>
      </c>
    </row>
    <row r="199" spans="1:60" x14ac:dyDescent="0.25">
      <c r="A199" s="346" t="s">
        <v>3540</v>
      </c>
      <c r="B199" s="347" t="s">
        <v>1428</v>
      </c>
      <c r="C199" s="347" t="s">
        <v>1428</v>
      </c>
      <c r="D199" s="360"/>
      <c r="E199" s="360"/>
      <c r="F199" s="360" t="s">
        <v>2008</v>
      </c>
      <c r="G199" s="347" t="s">
        <v>1428</v>
      </c>
      <c r="H199" s="360"/>
      <c r="I199" s="347" t="s">
        <v>1428</v>
      </c>
      <c r="J199" s="360" t="s">
        <v>2009</v>
      </c>
      <c r="K199" s="347" t="s">
        <v>1428</v>
      </c>
      <c r="L199" s="347" t="s">
        <v>1428</v>
      </c>
      <c r="M199" s="347" t="s">
        <v>1428</v>
      </c>
      <c r="N199" s="360"/>
      <c r="O199" s="360"/>
      <c r="P199" s="360" t="s">
        <v>2010</v>
      </c>
      <c r="Q199" s="360"/>
      <c r="R199" s="360" t="s">
        <v>2011</v>
      </c>
      <c r="S199" s="360" t="s">
        <v>2012</v>
      </c>
      <c r="T199" s="347" t="s">
        <v>1428</v>
      </c>
      <c r="U199" s="360"/>
      <c r="V199" s="347" t="s">
        <v>1428</v>
      </c>
      <c r="W199" s="347" t="s">
        <v>3186</v>
      </c>
      <c r="X199" s="360"/>
      <c r="Y199" s="347" t="s">
        <v>1428</v>
      </c>
      <c r="Z199" s="347" t="s">
        <v>1428</v>
      </c>
      <c r="AA199" s="347" t="s">
        <v>1428</v>
      </c>
      <c r="AB199" s="360"/>
      <c r="AC199" s="347" t="s">
        <v>1428</v>
      </c>
      <c r="AD199" s="347" t="s">
        <v>1428</v>
      </c>
      <c r="AE199" s="360"/>
      <c r="AF199" s="347" t="s">
        <v>1428</v>
      </c>
      <c r="AG199" s="360"/>
      <c r="AH199" s="347" t="s">
        <v>1428</v>
      </c>
      <c r="AI199" s="347" t="s">
        <v>1428</v>
      </c>
      <c r="AJ199" s="347" t="s">
        <v>1428</v>
      </c>
      <c r="AK199" s="360"/>
      <c r="AL199" s="347" t="s">
        <v>1428</v>
      </c>
      <c r="AM199" s="347" t="s">
        <v>1428</v>
      </c>
      <c r="AN199" s="360" t="s">
        <v>2013</v>
      </c>
      <c r="AO199" s="347" t="s">
        <v>1428</v>
      </c>
      <c r="AP199" s="347" t="s">
        <v>1428</v>
      </c>
      <c r="AQ199" s="360" t="s">
        <v>2014</v>
      </c>
      <c r="AR199" s="360"/>
      <c r="AS199" s="347" t="s">
        <v>1428</v>
      </c>
      <c r="AT199" s="347" t="s">
        <v>1428</v>
      </c>
      <c r="AU199" s="360" t="s">
        <v>2015</v>
      </c>
      <c r="AV199" s="347" t="s">
        <v>1428</v>
      </c>
      <c r="AW199" s="347" t="s">
        <v>1428</v>
      </c>
      <c r="AX199" s="360"/>
      <c r="AY199" s="360" t="s">
        <v>2016</v>
      </c>
      <c r="AZ199" s="347" t="s">
        <v>1428</v>
      </c>
      <c r="BA199" s="360"/>
      <c r="BB199" s="28"/>
      <c r="BC199" s="162" t="s">
        <v>1428</v>
      </c>
      <c r="BD199" s="170" t="s">
        <v>2017</v>
      </c>
      <c r="BE199" s="163" t="s">
        <v>1428</v>
      </c>
      <c r="BF199" s="278"/>
      <c r="BG199" s="273" t="s">
        <v>1312</v>
      </c>
      <c r="BH199" s="273" t="s">
        <v>1956</v>
      </c>
    </row>
    <row r="200" spans="1:60" x14ac:dyDescent="0.25">
      <c r="A200" s="346" t="s">
        <v>1428</v>
      </c>
      <c r="B200" s="347" t="s">
        <v>1428</v>
      </c>
      <c r="C200" s="347" t="s">
        <v>1428</v>
      </c>
      <c r="D200" s="360"/>
      <c r="E200" s="360"/>
      <c r="F200" s="360" t="s">
        <v>2019</v>
      </c>
      <c r="G200" s="347" t="s">
        <v>1428</v>
      </c>
      <c r="H200" s="360"/>
      <c r="I200" s="347" t="s">
        <v>1428</v>
      </c>
      <c r="J200" s="360" t="s">
        <v>2020</v>
      </c>
      <c r="K200" s="347" t="s">
        <v>1428</v>
      </c>
      <c r="L200" s="347" t="s">
        <v>1428</v>
      </c>
      <c r="M200" s="347" t="s">
        <v>1428</v>
      </c>
      <c r="N200" s="360"/>
      <c r="O200" s="360"/>
      <c r="P200" s="360" t="s">
        <v>2021</v>
      </c>
      <c r="Q200" s="360"/>
      <c r="R200" s="360" t="s">
        <v>2022</v>
      </c>
      <c r="S200" s="360" t="s">
        <v>2023</v>
      </c>
      <c r="T200" s="347" t="s">
        <v>1428</v>
      </c>
      <c r="U200" s="360"/>
      <c r="V200" s="347" t="s">
        <v>1428</v>
      </c>
      <c r="W200" s="347" t="s">
        <v>3619</v>
      </c>
      <c r="X200" s="360"/>
      <c r="Y200" s="347" t="s">
        <v>1428</v>
      </c>
      <c r="Z200" s="347" t="s">
        <v>1428</v>
      </c>
      <c r="AA200" s="347" t="s">
        <v>1428</v>
      </c>
      <c r="AB200" s="360"/>
      <c r="AC200" s="347" t="s">
        <v>1428</v>
      </c>
      <c r="AD200" s="347" t="s">
        <v>1428</v>
      </c>
      <c r="AE200" s="360"/>
      <c r="AF200" s="347" t="s">
        <v>1428</v>
      </c>
      <c r="AG200" s="360"/>
      <c r="AH200" s="347" t="s">
        <v>1428</v>
      </c>
      <c r="AI200" s="347" t="s">
        <v>1428</v>
      </c>
      <c r="AJ200" s="347" t="s">
        <v>1428</v>
      </c>
      <c r="AK200" s="360"/>
      <c r="AL200" s="347" t="s">
        <v>1428</v>
      </c>
      <c r="AM200" s="347" t="s">
        <v>1428</v>
      </c>
      <c r="AN200" s="360" t="s">
        <v>2024</v>
      </c>
      <c r="AO200" s="347" t="s">
        <v>1428</v>
      </c>
      <c r="AP200" s="347" t="s">
        <v>1428</v>
      </c>
      <c r="AQ200" s="360" t="s">
        <v>2025</v>
      </c>
      <c r="AR200" s="360"/>
      <c r="AS200" s="347" t="s">
        <v>1428</v>
      </c>
      <c r="AT200" s="347" t="s">
        <v>1428</v>
      </c>
      <c r="AU200" s="360" t="s">
        <v>2026</v>
      </c>
      <c r="AV200" s="347" t="s">
        <v>1428</v>
      </c>
      <c r="AW200" s="347" t="s">
        <v>1428</v>
      </c>
      <c r="AX200" s="360"/>
      <c r="AY200" s="360" t="s">
        <v>2027</v>
      </c>
      <c r="AZ200" s="347" t="s">
        <v>1428</v>
      </c>
      <c r="BA200" s="360"/>
      <c r="BB200" s="28"/>
      <c r="BC200" s="162" t="s">
        <v>1428</v>
      </c>
      <c r="BD200" s="170" t="s">
        <v>2028</v>
      </c>
      <c r="BE200" s="163" t="s">
        <v>1428</v>
      </c>
      <c r="BF200" s="278"/>
      <c r="BG200" s="273" t="s">
        <v>1313</v>
      </c>
      <c r="BH200" s="273" t="s">
        <v>1969</v>
      </c>
    </row>
    <row r="201" spans="1:60" x14ac:dyDescent="0.25">
      <c r="A201" s="346" t="s">
        <v>1428</v>
      </c>
      <c r="B201" s="347" t="s">
        <v>1428</v>
      </c>
      <c r="C201" s="347" t="s">
        <v>1428</v>
      </c>
      <c r="D201" s="360"/>
      <c r="E201" s="360"/>
      <c r="F201" s="347" t="s">
        <v>3561</v>
      </c>
      <c r="G201" s="347" t="s">
        <v>1428</v>
      </c>
      <c r="H201" s="360"/>
      <c r="I201" s="347" t="s">
        <v>1428</v>
      </c>
      <c r="J201" s="360" t="s">
        <v>2030</v>
      </c>
      <c r="K201" s="347" t="s">
        <v>1428</v>
      </c>
      <c r="L201" s="347" t="s">
        <v>1428</v>
      </c>
      <c r="M201" s="347" t="s">
        <v>1428</v>
      </c>
      <c r="N201" s="360"/>
      <c r="O201" s="360"/>
      <c r="P201" s="360" t="s">
        <v>2031</v>
      </c>
      <c r="Q201" s="360"/>
      <c r="R201" s="360" t="s">
        <v>2032</v>
      </c>
      <c r="S201" s="360" t="s">
        <v>2033</v>
      </c>
      <c r="T201" s="347" t="s">
        <v>1428</v>
      </c>
      <c r="U201" s="360"/>
      <c r="V201" s="347" t="s">
        <v>1428</v>
      </c>
      <c r="W201" s="347" t="s">
        <v>3620</v>
      </c>
      <c r="X201" s="360"/>
      <c r="Y201" s="347" t="s">
        <v>1428</v>
      </c>
      <c r="Z201" s="347" t="s">
        <v>1428</v>
      </c>
      <c r="AA201" s="347" t="s">
        <v>1428</v>
      </c>
      <c r="AB201" s="360"/>
      <c r="AC201" s="347" t="s">
        <v>1428</v>
      </c>
      <c r="AD201" s="347" t="s">
        <v>1428</v>
      </c>
      <c r="AE201" s="360"/>
      <c r="AF201" s="347" t="s">
        <v>1428</v>
      </c>
      <c r="AG201" s="360"/>
      <c r="AH201" s="347" t="s">
        <v>1428</v>
      </c>
      <c r="AI201" s="347" t="s">
        <v>1428</v>
      </c>
      <c r="AJ201" s="347" t="s">
        <v>1428</v>
      </c>
      <c r="AK201" s="360"/>
      <c r="AL201" s="347" t="s">
        <v>1428</v>
      </c>
      <c r="AM201" s="347" t="s">
        <v>1428</v>
      </c>
      <c r="AN201" s="360" t="s">
        <v>2034</v>
      </c>
      <c r="AO201" s="347" t="s">
        <v>1428</v>
      </c>
      <c r="AP201" s="347" t="s">
        <v>1428</v>
      </c>
      <c r="AQ201" s="360" t="s">
        <v>2035</v>
      </c>
      <c r="AR201" s="360"/>
      <c r="AS201" s="347" t="s">
        <v>1428</v>
      </c>
      <c r="AT201" s="347" t="s">
        <v>1428</v>
      </c>
      <c r="AU201" s="360" t="s">
        <v>2036</v>
      </c>
      <c r="AV201" s="347" t="s">
        <v>1428</v>
      </c>
      <c r="AW201" s="347" t="s">
        <v>1428</v>
      </c>
      <c r="AX201" s="360"/>
      <c r="AY201" s="360" t="s">
        <v>2037</v>
      </c>
      <c r="AZ201" s="347" t="s">
        <v>1428</v>
      </c>
      <c r="BA201" s="360"/>
      <c r="BB201" s="28"/>
      <c r="BC201" s="162" t="s">
        <v>1428</v>
      </c>
      <c r="BD201" s="162" t="s">
        <v>3676</v>
      </c>
      <c r="BE201" s="163" t="s">
        <v>1428</v>
      </c>
      <c r="BF201" s="278"/>
      <c r="BG201" s="273" t="s">
        <v>1314</v>
      </c>
      <c r="BH201" s="273" t="s">
        <v>1982</v>
      </c>
    </row>
    <row r="202" spans="1:60" x14ac:dyDescent="0.25">
      <c r="A202" s="346" t="s">
        <v>1428</v>
      </c>
      <c r="B202" s="347" t="s">
        <v>1428</v>
      </c>
      <c r="C202" s="347" t="s">
        <v>1428</v>
      </c>
      <c r="D202" s="360"/>
      <c r="E202" s="360"/>
      <c r="F202" s="347" t="s">
        <v>3562</v>
      </c>
      <c r="G202" s="347" t="s">
        <v>1428</v>
      </c>
      <c r="H202" s="360"/>
      <c r="I202" s="347" t="s">
        <v>1428</v>
      </c>
      <c r="J202" s="360" t="s">
        <v>2039</v>
      </c>
      <c r="K202" s="347" t="s">
        <v>1428</v>
      </c>
      <c r="L202" s="347" t="s">
        <v>1428</v>
      </c>
      <c r="M202" s="347" t="s">
        <v>1428</v>
      </c>
      <c r="N202" s="360"/>
      <c r="O202" s="360"/>
      <c r="P202" s="360" t="s">
        <v>2040</v>
      </c>
      <c r="Q202" s="360"/>
      <c r="R202" s="360" t="s">
        <v>2041</v>
      </c>
      <c r="S202" s="360" t="s">
        <v>2042</v>
      </c>
      <c r="T202" s="347" t="s">
        <v>1428</v>
      </c>
      <c r="U202" s="360"/>
      <c r="V202" s="347" t="s">
        <v>1428</v>
      </c>
      <c r="W202" s="347" t="s">
        <v>3621</v>
      </c>
      <c r="X202" s="360"/>
      <c r="Y202" s="347" t="s">
        <v>1428</v>
      </c>
      <c r="Z202" s="347" t="s">
        <v>1428</v>
      </c>
      <c r="AA202" s="347" t="s">
        <v>1428</v>
      </c>
      <c r="AB202" s="360"/>
      <c r="AC202" s="347" t="s">
        <v>1428</v>
      </c>
      <c r="AD202" s="347" t="s">
        <v>1428</v>
      </c>
      <c r="AE202" s="360"/>
      <c r="AF202" s="347" t="s">
        <v>1428</v>
      </c>
      <c r="AG202" s="360"/>
      <c r="AH202" s="347" t="s">
        <v>1428</v>
      </c>
      <c r="AI202" s="347" t="s">
        <v>1428</v>
      </c>
      <c r="AJ202" s="347" t="s">
        <v>1428</v>
      </c>
      <c r="AK202" s="360"/>
      <c r="AL202" s="347" t="s">
        <v>1428</v>
      </c>
      <c r="AM202" s="347" t="s">
        <v>1428</v>
      </c>
      <c r="AN202" s="360" t="s">
        <v>2043</v>
      </c>
      <c r="AO202" s="347" t="s">
        <v>1428</v>
      </c>
      <c r="AP202" s="347" t="s">
        <v>1428</v>
      </c>
      <c r="AQ202" s="360" t="s">
        <v>2044</v>
      </c>
      <c r="AR202" s="360"/>
      <c r="AS202" s="347" t="s">
        <v>1428</v>
      </c>
      <c r="AT202" s="347" t="s">
        <v>1428</v>
      </c>
      <c r="AU202" s="360" t="s">
        <v>2045</v>
      </c>
      <c r="AV202" s="347" t="s">
        <v>1428</v>
      </c>
      <c r="AW202" s="347" t="s">
        <v>1428</v>
      </c>
      <c r="AX202" s="360"/>
      <c r="AY202" s="360" t="s">
        <v>2046</v>
      </c>
      <c r="AZ202" s="347" t="s">
        <v>1428</v>
      </c>
      <c r="BA202" s="360"/>
      <c r="BB202" s="28"/>
      <c r="BC202" s="162" t="s">
        <v>1428</v>
      </c>
      <c r="BD202" s="162" t="s">
        <v>3677</v>
      </c>
      <c r="BE202" s="163" t="s">
        <v>1428</v>
      </c>
      <c r="BF202" s="278"/>
      <c r="BG202" s="273" t="s">
        <v>1315</v>
      </c>
      <c r="BH202" s="273" t="s">
        <v>1995</v>
      </c>
    </row>
    <row r="203" spans="1:60" x14ac:dyDescent="0.25">
      <c r="A203" s="346" t="s">
        <v>1428</v>
      </c>
      <c r="B203" s="347" t="s">
        <v>1428</v>
      </c>
      <c r="C203" s="347" t="s">
        <v>1428</v>
      </c>
      <c r="D203" s="360"/>
      <c r="E203" s="360"/>
      <c r="F203" s="347" t="s">
        <v>3563</v>
      </c>
      <c r="G203" s="347" t="s">
        <v>1428</v>
      </c>
      <c r="H203" s="360"/>
      <c r="I203" s="347" t="s">
        <v>1428</v>
      </c>
      <c r="J203" s="360" t="s">
        <v>2048</v>
      </c>
      <c r="K203" s="347" t="s">
        <v>1428</v>
      </c>
      <c r="L203" s="347" t="s">
        <v>1428</v>
      </c>
      <c r="M203" s="347" t="s">
        <v>1428</v>
      </c>
      <c r="N203" s="360"/>
      <c r="O203" s="360"/>
      <c r="P203" s="360" t="s">
        <v>2049</v>
      </c>
      <c r="Q203" s="360"/>
      <c r="R203" s="360" t="s">
        <v>2050</v>
      </c>
      <c r="S203" s="360" t="s">
        <v>2051</v>
      </c>
      <c r="T203" s="347" t="s">
        <v>1428</v>
      </c>
      <c r="U203" s="360"/>
      <c r="V203" s="347" t="s">
        <v>1428</v>
      </c>
      <c r="W203" s="347" t="s">
        <v>3622</v>
      </c>
      <c r="X203" s="360"/>
      <c r="Y203" s="347" t="s">
        <v>1428</v>
      </c>
      <c r="Z203" s="347" t="s">
        <v>1428</v>
      </c>
      <c r="AA203" s="347" t="s">
        <v>1428</v>
      </c>
      <c r="AB203" s="360"/>
      <c r="AC203" s="347" t="s">
        <v>1428</v>
      </c>
      <c r="AD203" s="347" t="s">
        <v>1428</v>
      </c>
      <c r="AE203" s="360"/>
      <c r="AF203" s="347" t="s">
        <v>1428</v>
      </c>
      <c r="AG203" s="360"/>
      <c r="AH203" s="347" t="s">
        <v>1428</v>
      </c>
      <c r="AI203" s="347" t="s">
        <v>1428</v>
      </c>
      <c r="AJ203" s="347" t="s">
        <v>1428</v>
      </c>
      <c r="AK203" s="360"/>
      <c r="AL203" s="347" t="s">
        <v>1428</v>
      </c>
      <c r="AM203" s="347" t="s">
        <v>1428</v>
      </c>
      <c r="AN203" s="360" t="s">
        <v>2052</v>
      </c>
      <c r="AO203" s="347" t="s">
        <v>1428</v>
      </c>
      <c r="AP203" s="347" t="s">
        <v>1428</v>
      </c>
      <c r="AQ203" s="360" t="s">
        <v>2053</v>
      </c>
      <c r="AR203" s="360"/>
      <c r="AS203" s="347" t="s">
        <v>1428</v>
      </c>
      <c r="AT203" s="347" t="s">
        <v>1428</v>
      </c>
      <c r="AU203" s="360" t="s">
        <v>2054</v>
      </c>
      <c r="AV203" s="347" t="s">
        <v>1428</v>
      </c>
      <c r="AW203" s="347" t="s">
        <v>1428</v>
      </c>
      <c r="AX203" s="360"/>
      <c r="AY203" s="347" t="s">
        <v>3658</v>
      </c>
      <c r="AZ203" s="347" t="s">
        <v>1428</v>
      </c>
      <c r="BA203" s="360"/>
      <c r="BB203" s="28"/>
      <c r="BC203" s="162" t="s">
        <v>1428</v>
      </c>
      <c r="BD203" s="162" t="s">
        <v>3678</v>
      </c>
      <c r="BE203" s="163" t="s">
        <v>1428</v>
      </c>
      <c r="BF203" s="278"/>
      <c r="BG203" s="273" t="s">
        <v>1316</v>
      </c>
      <c r="BH203" s="273" t="s">
        <v>2007</v>
      </c>
    </row>
    <row r="204" spans="1:60" x14ac:dyDescent="0.25">
      <c r="A204" s="346" t="s">
        <v>1428</v>
      </c>
      <c r="B204" s="347" t="s">
        <v>1428</v>
      </c>
      <c r="C204" s="347" t="s">
        <v>1428</v>
      </c>
      <c r="D204" s="360"/>
      <c r="E204" s="360"/>
      <c r="F204" s="347" t="s">
        <v>3564</v>
      </c>
      <c r="G204" s="347" t="s">
        <v>1428</v>
      </c>
      <c r="H204" s="360"/>
      <c r="I204" s="347" t="s">
        <v>1428</v>
      </c>
      <c r="J204" s="360" t="s">
        <v>2056</v>
      </c>
      <c r="K204" s="347" t="s">
        <v>1428</v>
      </c>
      <c r="L204" s="347" t="s">
        <v>1428</v>
      </c>
      <c r="M204" s="347" t="s">
        <v>1428</v>
      </c>
      <c r="N204" s="360"/>
      <c r="O204" s="360"/>
      <c r="P204" s="360" t="s">
        <v>2057</v>
      </c>
      <c r="Q204" s="360"/>
      <c r="R204" s="360" t="s">
        <v>2058</v>
      </c>
      <c r="S204" s="360" t="s">
        <v>2059</v>
      </c>
      <c r="T204" s="347" t="s">
        <v>1428</v>
      </c>
      <c r="U204" s="360"/>
      <c r="V204" s="347" t="s">
        <v>1428</v>
      </c>
      <c r="W204" s="347"/>
      <c r="X204" s="360"/>
      <c r="Y204" s="347" t="s">
        <v>1428</v>
      </c>
      <c r="Z204" s="347" t="s">
        <v>1428</v>
      </c>
      <c r="AA204" s="347" t="s">
        <v>1428</v>
      </c>
      <c r="AB204" s="360"/>
      <c r="AC204" s="347" t="s">
        <v>1428</v>
      </c>
      <c r="AD204" s="347" t="s">
        <v>1428</v>
      </c>
      <c r="AE204" s="360"/>
      <c r="AF204" s="347" t="s">
        <v>1428</v>
      </c>
      <c r="AG204" s="360"/>
      <c r="AH204" s="347" t="s">
        <v>1428</v>
      </c>
      <c r="AI204" s="347" t="s">
        <v>1428</v>
      </c>
      <c r="AJ204" s="347" t="s">
        <v>1428</v>
      </c>
      <c r="AK204" s="360"/>
      <c r="AL204" s="347" t="s">
        <v>1428</v>
      </c>
      <c r="AM204" s="347" t="s">
        <v>1428</v>
      </c>
      <c r="AN204" s="360" t="s">
        <v>2060</v>
      </c>
      <c r="AO204" s="347" t="s">
        <v>1428</v>
      </c>
      <c r="AP204" s="347" t="s">
        <v>1428</v>
      </c>
      <c r="AQ204" s="360" t="s">
        <v>2061</v>
      </c>
      <c r="AR204" s="360"/>
      <c r="AS204" s="347" t="s">
        <v>1428</v>
      </c>
      <c r="AT204" s="347" t="s">
        <v>1428</v>
      </c>
      <c r="AU204" s="360" t="s">
        <v>2062</v>
      </c>
      <c r="AV204" s="347" t="s">
        <v>1428</v>
      </c>
      <c r="AW204" s="347" t="s">
        <v>1428</v>
      </c>
      <c r="AX204" s="360"/>
      <c r="AY204" s="347" t="s">
        <v>3659</v>
      </c>
      <c r="AZ204" s="347" t="s">
        <v>1428</v>
      </c>
      <c r="BA204" s="360"/>
      <c r="BB204" s="28"/>
      <c r="BC204" s="162" t="s">
        <v>1428</v>
      </c>
      <c r="BD204" s="162" t="s">
        <v>3679</v>
      </c>
      <c r="BE204" s="163" t="s">
        <v>1428</v>
      </c>
      <c r="BF204" s="278"/>
      <c r="BG204" s="273" t="s">
        <v>1317</v>
      </c>
      <c r="BH204" s="273" t="s">
        <v>2018</v>
      </c>
    </row>
    <row r="205" spans="1:60" x14ac:dyDescent="0.25">
      <c r="A205" s="346" t="s">
        <v>1428</v>
      </c>
      <c r="B205" s="347" t="s">
        <v>1428</v>
      </c>
      <c r="C205" s="347" t="s">
        <v>1428</v>
      </c>
      <c r="D205" s="360"/>
      <c r="E205" s="360"/>
      <c r="F205" s="347" t="s">
        <v>3565</v>
      </c>
      <c r="G205" s="347" t="s">
        <v>1428</v>
      </c>
      <c r="H205" s="360"/>
      <c r="I205" s="347" t="s">
        <v>1428</v>
      </c>
      <c r="J205" s="360" t="s">
        <v>2064</v>
      </c>
      <c r="K205" s="347" t="s">
        <v>1428</v>
      </c>
      <c r="L205" s="347" t="s">
        <v>1428</v>
      </c>
      <c r="M205" s="347" t="s">
        <v>1428</v>
      </c>
      <c r="N205" s="360"/>
      <c r="O205" s="360"/>
      <c r="P205" s="360" t="s">
        <v>2065</v>
      </c>
      <c r="Q205" s="360"/>
      <c r="R205" s="360" t="s">
        <v>2066</v>
      </c>
      <c r="S205" s="360" t="s">
        <v>2067</v>
      </c>
      <c r="T205" s="347" t="s">
        <v>1428</v>
      </c>
      <c r="U205" s="360"/>
      <c r="V205" s="347" t="s">
        <v>1428</v>
      </c>
      <c r="W205" s="360"/>
      <c r="X205" s="360"/>
      <c r="Y205" s="347" t="s">
        <v>1428</v>
      </c>
      <c r="Z205" s="347" t="s">
        <v>1428</v>
      </c>
      <c r="AA205" s="347" t="s">
        <v>1428</v>
      </c>
      <c r="AB205" s="360"/>
      <c r="AC205" s="347" t="s">
        <v>1428</v>
      </c>
      <c r="AD205" s="347" t="s">
        <v>1428</v>
      </c>
      <c r="AE205" s="360"/>
      <c r="AF205" s="347" t="s">
        <v>1428</v>
      </c>
      <c r="AG205" s="360"/>
      <c r="AH205" s="347" t="s">
        <v>1428</v>
      </c>
      <c r="AI205" s="347" t="s">
        <v>1428</v>
      </c>
      <c r="AJ205" s="347" t="s">
        <v>1428</v>
      </c>
      <c r="AK205" s="360"/>
      <c r="AL205" s="347" t="s">
        <v>1428</v>
      </c>
      <c r="AM205" s="347" t="s">
        <v>1428</v>
      </c>
      <c r="AN205" s="360" t="s">
        <v>2068</v>
      </c>
      <c r="AO205" s="347" t="s">
        <v>1428</v>
      </c>
      <c r="AP205" s="347" t="s">
        <v>1428</v>
      </c>
      <c r="AQ205" s="347" t="s">
        <v>3653</v>
      </c>
      <c r="AR205" s="360"/>
      <c r="AS205" s="347" t="s">
        <v>1428</v>
      </c>
      <c r="AT205" s="347" t="s">
        <v>1428</v>
      </c>
      <c r="AU205" s="360" t="s">
        <v>2069</v>
      </c>
      <c r="AV205" s="347" t="s">
        <v>1428</v>
      </c>
      <c r="AW205" s="347" t="s">
        <v>1428</v>
      </c>
      <c r="AX205" s="360"/>
      <c r="AY205" s="347" t="s">
        <v>3660</v>
      </c>
      <c r="AZ205" s="347" t="s">
        <v>1428</v>
      </c>
      <c r="BA205" s="360"/>
      <c r="BB205" s="28"/>
      <c r="BC205" s="162" t="s">
        <v>1428</v>
      </c>
      <c r="BD205" s="162" t="s">
        <v>3680</v>
      </c>
      <c r="BE205" s="163" t="s">
        <v>1428</v>
      </c>
      <c r="BF205" s="278"/>
      <c r="BG205" s="273" t="s">
        <v>1318</v>
      </c>
      <c r="BH205" s="273" t="s">
        <v>2029</v>
      </c>
    </row>
    <row r="206" spans="1:60" x14ac:dyDescent="0.25">
      <c r="A206" s="346" t="s">
        <v>1428</v>
      </c>
      <c r="B206" s="347" t="s">
        <v>1428</v>
      </c>
      <c r="C206" s="347" t="s">
        <v>1428</v>
      </c>
      <c r="D206" s="360"/>
      <c r="E206" s="360"/>
      <c r="F206" s="347" t="s">
        <v>1428</v>
      </c>
      <c r="G206" s="347" t="s">
        <v>1428</v>
      </c>
      <c r="H206" s="360"/>
      <c r="I206" s="347" t="s">
        <v>1428</v>
      </c>
      <c r="J206" s="360" t="s">
        <v>2071</v>
      </c>
      <c r="K206" s="347" t="s">
        <v>1428</v>
      </c>
      <c r="L206" s="347" t="s">
        <v>1428</v>
      </c>
      <c r="M206" s="347" t="s">
        <v>1428</v>
      </c>
      <c r="N206" s="360"/>
      <c r="O206" s="360"/>
      <c r="P206" s="360" t="s">
        <v>2072</v>
      </c>
      <c r="Q206" s="360"/>
      <c r="R206" s="360" t="s">
        <v>2073</v>
      </c>
      <c r="S206" s="360" t="s">
        <v>2074</v>
      </c>
      <c r="T206" s="347" t="s">
        <v>1428</v>
      </c>
      <c r="U206" s="360"/>
      <c r="V206" s="347" t="s">
        <v>1428</v>
      </c>
      <c r="W206" s="347" t="s">
        <v>1428</v>
      </c>
      <c r="X206" s="360"/>
      <c r="Y206" s="347" t="s">
        <v>1428</v>
      </c>
      <c r="Z206" s="347" t="s">
        <v>1428</v>
      </c>
      <c r="AA206" s="347" t="s">
        <v>1428</v>
      </c>
      <c r="AB206" s="360"/>
      <c r="AC206" s="347" t="s">
        <v>1428</v>
      </c>
      <c r="AD206" s="347" t="s">
        <v>1428</v>
      </c>
      <c r="AE206" s="360"/>
      <c r="AF206" s="347" t="s">
        <v>1428</v>
      </c>
      <c r="AG206" s="360"/>
      <c r="AH206" s="347" t="s">
        <v>1428</v>
      </c>
      <c r="AI206" s="347" t="s">
        <v>1428</v>
      </c>
      <c r="AJ206" s="347" t="s">
        <v>1428</v>
      </c>
      <c r="AK206" s="360"/>
      <c r="AL206" s="347" t="s">
        <v>1428</v>
      </c>
      <c r="AM206" s="347" t="s">
        <v>1428</v>
      </c>
      <c r="AN206" s="360" t="s">
        <v>2075</v>
      </c>
      <c r="AO206" s="347" t="s">
        <v>1428</v>
      </c>
      <c r="AP206" s="347" t="s">
        <v>1428</v>
      </c>
      <c r="AQ206" s="347"/>
      <c r="AR206" s="360"/>
      <c r="AS206" s="347" t="s">
        <v>1428</v>
      </c>
      <c r="AT206" s="347" t="s">
        <v>1428</v>
      </c>
      <c r="AU206" s="360" t="s">
        <v>2076</v>
      </c>
      <c r="AV206" s="347" t="s">
        <v>1428</v>
      </c>
      <c r="AW206" s="347" t="s">
        <v>1428</v>
      </c>
      <c r="AX206" s="360"/>
      <c r="AY206" s="347" t="s">
        <v>3661</v>
      </c>
      <c r="AZ206" s="347" t="s">
        <v>1428</v>
      </c>
      <c r="BA206" s="360"/>
      <c r="BB206" s="28"/>
      <c r="BC206" s="162" t="s">
        <v>1428</v>
      </c>
      <c r="BD206" s="162" t="s">
        <v>3681</v>
      </c>
      <c r="BE206" s="163" t="s">
        <v>1428</v>
      </c>
      <c r="BF206" s="278"/>
      <c r="BG206" s="273" t="s">
        <v>1319</v>
      </c>
      <c r="BH206" s="273" t="s">
        <v>2038</v>
      </c>
    </row>
    <row r="207" spans="1:60" x14ac:dyDescent="0.25">
      <c r="A207" s="346" t="s">
        <v>1428</v>
      </c>
      <c r="B207" s="347" t="s">
        <v>1428</v>
      </c>
      <c r="C207" s="347" t="s">
        <v>1428</v>
      </c>
      <c r="D207" s="360"/>
      <c r="E207" s="360"/>
      <c r="F207" s="347" t="s">
        <v>1428</v>
      </c>
      <c r="G207" s="347" t="s">
        <v>1428</v>
      </c>
      <c r="H207" s="360"/>
      <c r="I207" s="347" t="s">
        <v>1428</v>
      </c>
      <c r="J207" s="360" t="s">
        <v>2078</v>
      </c>
      <c r="K207" s="347" t="s">
        <v>1428</v>
      </c>
      <c r="L207" s="347" t="s">
        <v>1428</v>
      </c>
      <c r="M207" s="347" t="s">
        <v>1428</v>
      </c>
      <c r="N207" s="360"/>
      <c r="O207" s="360"/>
      <c r="P207" s="360" t="s">
        <v>2079</v>
      </c>
      <c r="Q207" s="360"/>
      <c r="R207" s="347" t="s">
        <v>3587</v>
      </c>
      <c r="S207" s="360" t="s">
        <v>2080</v>
      </c>
      <c r="T207" s="347" t="s">
        <v>1428</v>
      </c>
      <c r="U207" s="360"/>
      <c r="V207" s="347" t="s">
        <v>1428</v>
      </c>
      <c r="W207" s="347" t="s">
        <v>1428</v>
      </c>
      <c r="X207" s="360"/>
      <c r="Y207" s="347" t="s">
        <v>1428</v>
      </c>
      <c r="Z207" s="347" t="s">
        <v>1428</v>
      </c>
      <c r="AA207" s="347" t="s">
        <v>1428</v>
      </c>
      <c r="AB207" s="360"/>
      <c r="AC207" s="347" t="s">
        <v>1428</v>
      </c>
      <c r="AD207" s="347" t="s">
        <v>1428</v>
      </c>
      <c r="AE207" s="360"/>
      <c r="AF207" s="347" t="s">
        <v>1428</v>
      </c>
      <c r="AG207" s="360"/>
      <c r="AH207" s="347" t="s">
        <v>1428</v>
      </c>
      <c r="AI207" s="347" t="s">
        <v>1428</v>
      </c>
      <c r="AJ207" s="347" t="s">
        <v>1428</v>
      </c>
      <c r="AK207" s="360"/>
      <c r="AL207" s="347" t="s">
        <v>1428</v>
      </c>
      <c r="AM207" s="347" t="s">
        <v>1428</v>
      </c>
      <c r="AN207" s="360" t="s">
        <v>2081</v>
      </c>
      <c r="AO207" s="347" t="s">
        <v>1428</v>
      </c>
      <c r="AP207" s="347" t="s">
        <v>1428</v>
      </c>
      <c r="AQ207" s="347"/>
      <c r="AR207" s="360"/>
      <c r="AS207" s="347" t="s">
        <v>1428</v>
      </c>
      <c r="AT207" s="347" t="s">
        <v>1428</v>
      </c>
      <c r="AU207" s="360" t="s">
        <v>2082</v>
      </c>
      <c r="AV207" s="347" t="s">
        <v>1428</v>
      </c>
      <c r="AW207" s="347" t="s">
        <v>1428</v>
      </c>
      <c r="AX207" s="360"/>
      <c r="AY207" s="347" t="s">
        <v>3662</v>
      </c>
      <c r="AZ207" s="347" t="s">
        <v>1428</v>
      </c>
      <c r="BA207" s="360"/>
      <c r="BB207" s="28"/>
      <c r="BC207" s="162" t="s">
        <v>1428</v>
      </c>
      <c r="BD207" s="162" t="s">
        <v>3682</v>
      </c>
      <c r="BE207" s="163" t="s">
        <v>1428</v>
      </c>
      <c r="BF207" s="278"/>
      <c r="BG207" s="273" t="s">
        <v>1320</v>
      </c>
      <c r="BH207" s="273" t="s">
        <v>2047</v>
      </c>
    </row>
    <row r="208" spans="1:60" x14ac:dyDescent="0.25">
      <c r="A208" s="346" t="s">
        <v>1428</v>
      </c>
      <c r="B208" s="347" t="s">
        <v>1428</v>
      </c>
      <c r="C208" s="347" t="s">
        <v>1428</v>
      </c>
      <c r="D208" s="360"/>
      <c r="E208" s="360"/>
      <c r="F208" s="347" t="s">
        <v>1428</v>
      </c>
      <c r="G208" s="347" t="s">
        <v>1428</v>
      </c>
      <c r="H208" s="360"/>
      <c r="I208" s="347" t="s">
        <v>1428</v>
      </c>
      <c r="J208" s="360" t="s">
        <v>2084</v>
      </c>
      <c r="K208" s="347" t="s">
        <v>1428</v>
      </c>
      <c r="L208" s="347" t="s">
        <v>1428</v>
      </c>
      <c r="M208" s="347" t="s">
        <v>1428</v>
      </c>
      <c r="N208" s="360"/>
      <c r="O208" s="360"/>
      <c r="P208" s="360" t="s">
        <v>2085</v>
      </c>
      <c r="Q208" s="360"/>
      <c r="R208" s="347" t="s">
        <v>3588</v>
      </c>
      <c r="S208" s="360" t="s">
        <v>2086</v>
      </c>
      <c r="T208" s="347" t="s">
        <v>1428</v>
      </c>
      <c r="U208" s="360"/>
      <c r="V208" s="347" t="s">
        <v>1428</v>
      </c>
      <c r="W208" s="347" t="s">
        <v>1428</v>
      </c>
      <c r="X208" s="360"/>
      <c r="Y208" s="347" t="s">
        <v>1428</v>
      </c>
      <c r="Z208" s="347" t="s">
        <v>1428</v>
      </c>
      <c r="AA208" s="347" t="s">
        <v>1428</v>
      </c>
      <c r="AB208" s="360"/>
      <c r="AC208" s="347" t="s">
        <v>1428</v>
      </c>
      <c r="AD208" s="347" t="s">
        <v>1428</v>
      </c>
      <c r="AE208" s="360"/>
      <c r="AF208" s="347" t="s">
        <v>1428</v>
      </c>
      <c r="AG208" s="360"/>
      <c r="AH208" s="347" t="s">
        <v>1428</v>
      </c>
      <c r="AI208" s="347" t="s">
        <v>1428</v>
      </c>
      <c r="AJ208" s="347" t="s">
        <v>1428</v>
      </c>
      <c r="AK208" s="360"/>
      <c r="AL208" s="347" t="s">
        <v>1428</v>
      </c>
      <c r="AM208" s="347" t="s">
        <v>1428</v>
      </c>
      <c r="AN208" s="360" t="s">
        <v>2087</v>
      </c>
      <c r="AO208" s="347" t="s">
        <v>1428</v>
      </c>
      <c r="AP208" s="347" t="s">
        <v>1428</v>
      </c>
      <c r="AQ208" s="347"/>
      <c r="AR208" s="360"/>
      <c r="AS208" s="347" t="s">
        <v>1428</v>
      </c>
      <c r="AT208" s="347" t="s">
        <v>1428</v>
      </c>
      <c r="AU208" s="360" t="s">
        <v>2088</v>
      </c>
      <c r="AV208" s="347" t="s">
        <v>1428</v>
      </c>
      <c r="AW208" s="347" t="s">
        <v>1428</v>
      </c>
      <c r="AX208" s="360"/>
      <c r="AY208" s="347" t="s">
        <v>3663</v>
      </c>
      <c r="AZ208" s="347" t="s">
        <v>1428</v>
      </c>
      <c r="BA208" s="360"/>
      <c r="BB208" s="28"/>
      <c r="BC208" s="162" t="s">
        <v>1428</v>
      </c>
      <c r="BD208" s="162" t="s">
        <v>3683</v>
      </c>
      <c r="BE208" s="163" t="s">
        <v>1428</v>
      </c>
      <c r="BF208" s="278"/>
      <c r="BG208" s="273" t="s">
        <v>1321</v>
      </c>
      <c r="BH208" s="273" t="s">
        <v>2055</v>
      </c>
    </row>
    <row r="209" spans="1:60" x14ac:dyDescent="0.25">
      <c r="A209" s="346" t="s">
        <v>1428</v>
      </c>
      <c r="B209" s="347" t="s">
        <v>1428</v>
      </c>
      <c r="C209" s="347" t="s">
        <v>1428</v>
      </c>
      <c r="D209" s="360"/>
      <c r="E209" s="360"/>
      <c r="F209" s="347" t="s">
        <v>1428</v>
      </c>
      <c r="G209" s="347" t="s">
        <v>1428</v>
      </c>
      <c r="H209" s="360"/>
      <c r="I209" s="347" t="s">
        <v>1428</v>
      </c>
      <c r="J209" s="360" t="s">
        <v>2090</v>
      </c>
      <c r="K209" s="347" t="s">
        <v>1428</v>
      </c>
      <c r="L209" s="347" t="s">
        <v>1428</v>
      </c>
      <c r="M209" s="347" t="s">
        <v>1428</v>
      </c>
      <c r="N209" s="360"/>
      <c r="O209" s="360"/>
      <c r="P209" s="360" t="s">
        <v>2091</v>
      </c>
      <c r="Q209" s="360"/>
      <c r="R209" s="347" t="s">
        <v>3589</v>
      </c>
      <c r="S209" s="360" t="s">
        <v>2092</v>
      </c>
      <c r="T209" s="347" t="s">
        <v>1428</v>
      </c>
      <c r="U209" s="360"/>
      <c r="V209" s="347" t="s">
        <v>1428</v>
      </c>
      <c r="W209" s="347" t="s">
        <v>1428</v>
      </c>
      <c r="X209" s="360"/>
      <c r="Y209" s="347" t="s">
        <v>1428</v>
      </c>
      <c r="Z209" s="347" t="s">
        <v>1428</v>
      </c>
      <c r="AA209" s="347" t="s">
        <v>1428</v>
      </c>
      <c r="AB209" s="360"/>
      <c r="AC209" s="347" t="s">
        <v>1428</v>
      </c>
      <c r="AD209" s="347" t="s">
        <v>1428</v>
      </c>
      <c r="AE209" s="360"/>
      <c r="AF209" s="347" t="s">
        <v>1428</v>
      </c>
      <c r="AG209" s="360"/>
      <c r="AH209" s="347" t="s">
        <v>1428</v>
      </c>
      <c r="AI209" s="347" t="s">
        <v>1428</v>
      </c>
      <c r="AJ209" s="347" t="s">
        <v>1428</v>
      </c>
      <c r="AK209" s="360"/>
      <c r="AL209" s="347" t="s">
        <v>1428</v>
      </c>
      <c r="AM209" s="347" t="s">
        <v>1428</v>
      </c>
      <c r="AN209" s="360" t="s">
        <v>2093</v>
      </c>
      <c r="AO209" s="347" t="s">
        <v>1428</v>
      </c>
      <c r="AP209" s="347" t="s">
        <v>1428</v>
      </c>
      <c r="AQ209" s="347" t="s">
        <v>1428</v>
      </c>
      <c r="AR209" s="360"/>
      <c r="AS209" s="347" t="s">
        <v>1428</v>
      </c>
      <c r="AT209" s="347" t="s">
        <v>1428</v>
      </c>
      <c r="AU209" s="360" t="s">
        <v>2094</v>
      </c>
      <c r="AV209" s="347" t="s">
        <v>1428</v>
      </c>
      <c r="AW209" s="347" t="s">
        <v>1428</v>
      </c>
      <c r="AX209" s="360"/>
      <c r="AY209" s="347" t="s">
        <v>3664</v>
      </c>
      <c r="AZ209" s="347" t="s">
        <v>1428</v>
      </c>
      <c r="BA209" s="360"/>
      <c r="BB209" s="28"/>
      <c r="BC209" s="162" t="s">
        <v>1428</v>
      </c>
      <c r="BD209" s="162" t="s">
        <v>3684</v>
      </c>
      <c r="BE209" s="163" t="s">
        <v>1428</v>
      </c>
      <c r="BF209" s="278"/>
      <c r="BG209" s="273" t="s">
        <v>1322</v>
      </c>
      <c r="BH209" s="273" t="s">
        <v>2063</v>
      </c>
    </row>
    <row r="210" spans="1:60" x14ac:dyDescent="0.25">
      <c r="A210" s="346" t="s">
        <v>1428</v>
      </c>
      <c r="B210" s="347" t="s">
        <v>1428</v>
      </c>
      <c r="C210" s="347" t="s">
        <v>1428</v>
      </c>
      <c r="D210" s="360"/>
      <c r="E210" s="360"/>
      <c r="F210" s="347" t="s">
        <v>1428</v>
      </c>
      <c r="G210" s="347" t="s">
        <v>1428</v>
      </c>
      <c r="H210" s="360"/>
      <c r="I210" s="347" t="s">
        <v>1428</v>
      </c>
      <c r="J210" s="360" t="s">
        <v>2096</v>
      </c>
      <c r="K210" s="347" t="s">
        <v>1428</v>
      </c>
      <c r="L210" s="347" t="s">
        <v>1428</v>
      </c>
      <c r="M210" s="347" t="s">
        <v>1428</v>
      </c>
      <c r="N210" s="360"/>
      <c r="O210" s="360"/>
      <c r="P210" s="347"/>
      <c r="Q210" s="360"/>
      <c r="R210" s="347" t="s">
        <v>3590</v>
      </c>
      <c r="S210" s="360" t="s">
        <v>2097</v>
      </c>
      <c r="T210" s="347" t="s">
        <v>1428</v>
      </c>
      <c r="U210" s="360"/>
      <c r="V210" s="347" t="s">
        <v>1428</v>
      </c>
      <c r="W210" s="347" t="s">
        <v>1428</v>
      </c>
      <c r="X210" s="360"/>
      <c r="Y210" s="347" t="s">
        <v>1428</v>
      </c>
      <c r="Z210" s="347" t="s">
        <v>1428</v>
      </c>
      <c r="AA210" s="347" t="s">
        <v>1428</v>
      </c>
      <c r="AB210" s="360"/>
      <c r="AC210" s="347" t="s">
        <v>1428</v>
      </c>
      <c r="AD210" s="347" t="s">
        <v>1428</v>
      </c>
      <c r="AE210" s="360"/>
      <c r="AF210" s="347" t="s">
        <v>1428</v>
      </c>
      <c r="AG210" s="360"/>
      <c r="AH210" s="347" t="s">
        <v>1428</v>
      </c>
      <c r="AI210" s="347" t="s">
        <v>1428</v>
      </c>
      <c r="AJ210" s="347" t="s">
        <v>1428</v>
      </c>
      <c r="AK210" s="360"/>
      <c r="AL210" s="347" t="s">
        <v>1428</v>
      </c>
      <c r="AM210" s="347" t="s">
        <v>1428</v>
      </c>
      <c r="AN210" s="360" t="s">
        <v>2098</v>
      </c>
      <c r="AO210" s="347" t="s">
        <v>1428</v>
      </c>
      <c r="AP210" s="347" t="s">
        <v>1428</v>
      </c>
      <c r="AQ210" s="347" t="s">
        <v>1428</v>
      </c>
      <c r="AR210" s="360"/>
      <c r="AS210" s="347" t="s">
        <v>1428</v>
      </c>
      <c r="AT210" s="347" t="s">
        <v>1428</v>
      </c>
      <c r="AU210" s="347" t="s">
        <v>3655</v>
      </c>
      <c r="AV210" s="347" t="s">
        <v>1428</v>
      </c>
      <c r="AW210" s="347" t="s">
        <v>1428</v>
      </c>
      <c r="AX210" s="360"/>
      <c r="AY210" s="347" t="s">
        <v>3665</v>
      </c>
      <c r="AZ210" s="347" t="s">
        <v>1428</v>
      </c>
      <c r="BA210" s="360"/>
      <c r="BB210" s="28"/>
      <c r="BC210" s="162" t="s">
        <v>1428</v>
      </c>
      <c r="BD210" s="162" t="s">
        <v>3685</v>
      </c>
      <c r="BE210" s="163" t="s">
        <v>1428</v>
      </c>
      <c r="BF210" s="278"/>
      <c r="BG210" s="273" t="s">
        <v>1323</v>
      </c>
      <c r="BH210" s="273" t="s">
        <v>2070</v>
      </c>
    </row>
    <row r="211" spans="1:60" x14ac:dyDescent="0.25">
      <c r="A211" s="346" t="s">
        <v>1428</v>
      </c>
      <c r="B211" s="347" t="s">
        <v>1428</v>
      </c>
      <c r="C211" s="347" t="s">
        <v>1428</v>
      </c>
      <c r="D211" s="360"/>
      <c r="E211" s="360"/>
      <c r="F211" s="347" t="s">
        <v>1428</v>
      </c>
      <c r="G211" s="347" t="s">
        <v>1428</v>
      </c>
      <c r="H211" s="360"/>
      <c r="I211" s="347" t="s">
        <v>1428</v>
      </c>
      <c r="J211" s="360" t="s">
        <v>2100</v>
      </c>
      <c r="K211" s="347" t="s">
        <v>1428</v>
      </c>
      <c r="L211" s="347" t="s">
        <v>1428</v>
      </c>
      <c r="M211" s="347" t="s">
        <v>1428</v>
      </c>
      <c r="N211" s="360"/>
      <c r="O211" s="360"/>
      <c r="P211" s="347" t="s">
        <v>1428</v>
      </c>
      <c r="Q211" s="360"/>
      <c r="R211" s="347" t="s">
        <v>3591</v>
      </c>
      <c r="S211" s="360" t="s">
        <v>2101</v>
      </c>
      <c r="T211" s="347" t="s">
        <v>1428</v>
      </c>
      <c r="U211" s="360"/>
      <c r="V211" s="347" t="s">
        <v>1428</v>
      </c>
      <c r="W211" s="347" t="s">
        <v>1428</v>
      </c>
      <c r="X211" s="360"/>
      <c r="Y211" s="347" t="s">
        <v>1428</v>
      </c>
      <c r="Z211" s="347" t="s">
        <v>1428</v>
      </c>
      <c r="AA211" s="347" t="s">
        <v>1428</v>
      </c>
      <c r="AB211" s="360"/>
      <c r="AC211" s="347" t="s">
        <v>1428</v>
      </c>
      <c r="AD211" s="347" t="s">
        <v>1428</v>
      </c>
      <c r="AE211" s="360"/>
      <c r="AF211" s="347" t="s">
        <v>1428</v>
      </c>
      <c r="AG211" s="360"/>
      <c r="AH211" s="347" t="s">
        <v>1428</v>
      </c>
      <c r="AI211" s="347" t="s">
        <v>1428</v>
      </c>
      <c r="AJ211" s="347" t="s">
        <v>1428</v>
      </c>
      <c r="AK211" s="360"/>
      <c r="AL211" s="347" t="s">
        <v>1428</v>
      </c>
      <c r="AM211" s="347" t="s">
        <v>1428</v>
      </c>
      <c r="AN211" s="360" t="s">
        <v>2102</v>
      </c>
      <c r="AO211" s="347" t="s">
        <v>1428</v>
      </c>
      <c r="AP211" s="347" t="s">
        <v>1428</v>
      </c>
      <c r="AQ211" s="347" t="s">
        <v>1428</v>
      </c>
      <c r="AR211" s="360"/>
      <c r="AS211" s="347" t="s">
        <v>1428</v>
      </c>
      <c r="AT211" s="347" t="s">
        <v>1428</v>
      </c>
      <c r="AU211" s="347" t="s">
        <v>3656</v>
      </c>
      <c r="AV211" s="347" t="s">
        <v>1428</v>
      </c>
      <c r="AW211" s="347" t="s">
        <v>1428</v>
      </c>
      <c r="AX211" s="360"/>
      <c r="AY211" s="347" t="s">
        <v>3666</v>
      </c>
      <c r="AZ211" s="347" t="s">
        <v>1428</v>
      </c>
      <c r="BA211" s="360"/>
      <c r="BB211" s="28"/>
      <c r="BC211" s="162" t="s">
        <v>1428</v>
      </c>
      <c r="BD211" s="162" t="s">
        <v>3686</v>
      </c>
      <c r="BE211" s="163" t="s">
        <v>1428</v>
      </c>
      <c r="BF211" s="278"/>
      <c r="BG211" s="273" t="s">
        <v>1324</v>
      </c>
      <c r="BH211" s="273" t="s">
        <v>2077</v>
      </c>
    </row>
    <row r="212" spans="1:60" x14ac:dyDescent="0.25">
      <c r="A212" s="346" t="s">
        <v>1428</v>
      </c>
      <c r="B212" s="347" t="s">
        <v>1428</v>
      </c>
      <c r="C212" s="347" t="s">
        <v>1428</v>
      </c>
      <c r="D212" s="360"/>
      <c r="E212" s="360"/>
      <c r="F212" s="347" t="s">
        <v>1428</v>
      </c>
      <c r="G212" s="347" t="s">
        <v>1428</v>
      </c>
      <c r="H212" s="360"/>
      <c r="I212" s="347" t="s">
        <v>1428</v>
      </c>
      <c r="J212" s="347" t="s">
        <v>3568</v>
      </c>
      <c r="K212" s="347" t="s">
        <v>1428</v>
      </c>
      <c r="L212" s="347" t="s">
        <v>1428</v>
      </c>
      <c r="M212" s="347" t="s">
        <v>1428</v>
      </c>
      <c r="N212" s="360"/>
      <c r="O212" s="360"/>
      <c r="P212" s="347" t="s">
        <v>1428</v>
      </c>
      <c r="Q212" s="360"/>
      <c r="R212" s="347" t="s">
        <v>3592</v>
      </c>
      <c r="S212" s="360" t="s">
        <v>2104</v>
      </c>
      <c r="T212" s="347" t="s">
        <v>1428</v>
      </c>
      <c r="U212" s="360"/>
      <c r="V212" s="347" t="s">
        <v>1428</v>
      </c>
      <c r="W212" s="347" t="s">
        <v>1428</v>
      </c>
      <c r="X212" s="360"/>
      <c r="Y212" s="347" t="s">
        <v>1428</v>
      </c>
      <c r="Z212" s="347" t="s">
        <v>1428</v>
      </c>
      <c r="AA212" s="347" t="s">
        <v>1428</v>
      </c>
      <c r="AB212" s="360"/>
      <c r="AC212" s="347" t="s">
        <v>1428</v>
      </c>
      <c r="AD212" s="347" t="s">
        <v>1428</v>
      </c>
      <c r="AE212" s="360"/>
      <c r="AF212" s="347" t="s">
        <v>1428</v>
      </c>
      <c r="AG212" s="360"/>
      <c r="AH212" s="347" t="s">
        <v>1428</v>
      </c>
      <c r="AI212" s="347" t="s">
        <v>1428</v>
      </c>
      <c r="AJ212" s="347" t="s">
        <v>1428</v>
      </c>
      <c r="AK212" s="360"/>
      <c r="AL212" s="347" t="s">
        <v>1428</v>
      </c>
      <c r="AM212" s="347" t="s">
        <v>1428</v>
      </c>
      <c r="AN212" s="360" t="s">
        <v>2105</v>
      </c>
      <c r="AO212" s="347" t="s">
        <v>1428</v>
      </c>
      <c r="AP212" s="347" t="s">
        <v>1428</v>
      </c>
      <c r="AQ212" s="347" t="s">
        <v>1428</v>
      </c>
      <c r="AR212" s="360"/>
      <c r="AS212" s="347" t="s">
        <v>1428</v>
      </c>
      <c r="AT212" s="347" t="s">
        <v>1428</v>
      </c>
      <c r="AU212" s="347" t="s">
        <v>3657</v>
      </c>
      <c r="AV212" s="347" t="s">
        <v>1428</v>
      </c>
      <c r="AW212" s="347" t="s">
        <v>1428</v>
      </c>
      <c r="AX212" s="360"/>
      <c r="AY212" s="347" t="s">
        <v>3667</v>
      </c>
      <c r="AZ212" s="347" t="s">
        <v>1428</v>
      </c>
      <c r="BA212" s="360"/>
      <c r="BB212" s="28"/>
      <c r="BC212" s="162" t="s">
        <v>1428</v>
      </c>
      <c r="BD212" s="162" t="s">
        <v>3687</v>
      </c>
      <c r="BE212" s="163" t="s">
        <v>1428</v>
      </c>
      <c r="BF212" s="278"/>
      <c r="BG212" s="273" t="s">
        <v>3227</v>
      </c>
      <c r="BH212" t="s">
        <v>3213</v>
      </c>
    </row>
    <row r="213" spans="1:60" x14ac:dyDescent="0.25">
      <c r="A213" s="346" t="s">
        <v>1428</v>
      </c>
      <c r="B213" s="347" t="s">
        <v>1428</v>
      </c>
      <c r="C213" s="347" t="s">
        <v>1428</v>
      </c>
      <c r="D213" s="360"/>
      <c r="E213" s="360"/>
      <c r="F213" s="347" t="s">
        <v>1428</v>
      </c>
      <c r="G213" s="347" t="s">
        <v>1428</v>
      </c>
      <c r="H213" s="360"/>
      <c r="I213" s="347" t="s">
        <v>1428</v>
      </c>
      <c r="J213" s="347" t="s">
        <v>3569</v>
      </c>
      <c r="K213" s="347" t="s">
        <v>1428</v>
      </c>
      <c r="L213" s="347" t="s">
        <v>1428</v>
      </c>
      <c r="M213" s="347" t="s">
        <v>1428</v>
      </c>
      <c r="N213" s="360"/>
      <c r="O213" s="360"/>
      <c r="P213" s="347" t="s">
        <v>1428</v>
      </c>
      <c r="Q213" s="360"/>
      <c r="R213" s="347" t="s">
        <v>3593</v>
      </c>
      <c r="S213" s="360" t="s">
        <v>2107</v>
      </c>
      <c r="T213" s="347" t="s">
        <v>1428</v>
      </c>
      <c r="U213" s="360"/>
      <c r="V213" s="347" t="s">
        <v>1428</v>
      </c>
      <c r="W213" s="347" t="s">
        <v>1428</v>
      </c>
      <c r="X213" s="360"/>
      <c r="Y213" s="347" t="s">
        <v>1428</v>
      </c>
      <c r="Z213" s="347" t="s">
        <v>1428</v>
      </c>
      <c r="AA213" s="347" t="s">
        <v>1428</v>
      </c>
      <c r="AB213" s="360"/>
      <c r="AC213" s="347" t="s">
        <v>1428</v>
      </c>
      <c r="AD213" s="347" t="s">
        <v>1428</v>
      </c>
      <c r="AE213" s="360"/>
      <c r="AF213" s="347" t="s">
        <v>1428</v>
      </c>
      <c r="AG213" s="360"/>
      <c r="AH213" s="347" t="s">
        <v>1428</v>
      </c>
      <c r="AI213" s="347" t="s">
        <v>1428</v>
      </c>
      <c r="AJ213" s="347" t="s">
        <v>1428</v>
      </c>
      <c r="AK213" s="360"/>
      <c r="AL213" s="347" t="s">
        <v>1428</v>
      </c>
      <c r="AM213" s="347" t="s">
        <v>1428</v>
      </c>
      <c r="AN213" s="360" t="s">
        <v>2108</v>
      </c>
      <c r="AO213" s="347" t="s">
        <v>1428</v>
      </c>
      <c r="AP213" s="347" t="s">
        <v>1428</v>
      </c>
      <c r="AQ213" s="347" t="s">
        <v>1428</v>
      </c>
      <c r="AR213" s="360"/>
      <c r="AS213" s="347" t="s">
        <v>1428</v>
      </c>
      <c r="AT213" s="347" t="s">
        <v>1428</v>
      </c>
      <c r="AU213" s="347"/>
      <c r="AV213" s="347" t="s">
        <v>1428</v>
      </c>
      <c r="AW213" s="347" t="s">
        <v>1428</v>
      </c>
      <c r="AX213" s="360"/>
      <c r="AY213" s="347" t="s">
        <v>3668</v>
      </c>
      <c r="AZ213" s="347" t="s">
        <v>1428</v>
      </c>
      <c r="BA213" s="360"/>
      <c r="BB213" s="28"/>
      <c r="BC213" s="162" t="s">
        <v>1428</v>
      </c>
      <c r="BD213" s="162" t="s">
        <v>3688</v>
      </c>
      <c r="BE213" s="163" t="s">
        <v>1428</v>
      </c>
      <c r="BF213" s="278"/>
      <c r="BG213" s="273" t="s">
        <v>1325</v>
      </c>
      <c r="BH213" s="273" t="s">
        <v>2083</v>
      </c>
    </row>
    <row r="214" spans="1:60" x14ac:dyDescent="0.25">
      <c r="A214" s="346" t="s">
        <v>1428</v>
      </c>
      <c r="B214" s="347" t="s">
        <v>1428</v>
      </c>
      <c r="C214" s="347" t="s">
        <v>1428</v>
      </c>
      <c r="D214" s="360"/>
      <c r="E214" s="360"/>
      <c r="F214" s="347" t="s">
        <v>1428</v>
      </c>
      <c r="G214" s="347" t="s">
        <v>1428</v>
      </c>
      <c r="H214" s="360"/>
      <c r="I214" s="347" t="s">
        <v>1428</v>
      </c>
      <c r="J214" s="347" t="s">
        <v>3570</v>
      </c>
      <c r="K214" s="347" t="s">
        <v>1428</v>
      </c>
      <c r="L214" s="347" t="s">
        <v>1428</v>
      </c>
      <c r="M214" s="347" t="s">
        <v>1428</v>
      </c>
      <c r="N214" s="360"/>
      <c r="O214" s="360"/>
      <c r="P214" s="347" t="s">
        <v>1428</v>
      </c>
      <c r="Q214" s="360"/>
      <c r="R214" s="347" t="s">
        <v>3594</v>
      </c>
      <c r="S214" s="360" t="s">
        <v>2110</v>
      </c>
      <c r="T214" s="347" t="s">
        <v>1428</v>
      </c>
      <c r="U214" s="360"/>
      <c r="V214" s="347" t="s">
        <v>1428</v>
      </c>
      <c r="W214" s="347" t="s">
        <v>1428</v>
      </c>
      <c r="X214" s="360"/>
      <c r="Y214" s="347" t="s">
        <v>1428</v>
      </c>
      <c r="Z214" s="347" t="s">
        <v>1428</v>
      </c>
      <c r="AA214" s="347" t="s">
        <v>1428</v>
      </c>
      <c r="AB214" s="360"/>
      <c r="AC214" s="347" t="s">
        <v>1428</v>
      </c>
      <c r="AD214" s="347" t="s">
        <v>1428</v>
      </c>
      <c r="AE214" s="360"/>
      <c r="AF214" s="347" t="s">
        <v>1428</v>
      </c>
      <c r="AG214" s="360"/>
      <c r="AH214" s="347" t="s">
        <v>1428</v>
      </c>
      <c r="AI214" s="347" t="s">
        <v>1428</v>
      </c>
      <c r="AJ214" s="347" t="s">
        <v>1428</v>
      </c>
      <c r="AK214" s="360"/>
      <c r="AL214" s="347" t="s">
        <v>1428</v>
      </c>
      <c r="AM214" s="347" t="s">
        <v>1428</v>
      </c>
      <c r="AN214" s="360" t="s">
        <v>2111</v>
      </c>
      <c r="AO214" s="347" t="s">
        <v>1428</v>
      </c>
      <c r="AP214" s="347" t="s">
        <v>1428</v>
      </c>
      <c r="AQ214" s="347" t="s">
        <v>1428</v>
      </c>
      <c r="AR214" s="360"/>
      <c r="AS214" s="347" t="s">
        <v>1428</v>
      </c>
      <c r="AT214" s="347" t="s">
        <v>1428</v>
      </c>
      <c r="AU214" s="347"/>
      <c r="AV214" s="347" t="s">
        <v>1428</v>
      </c>
      <c r="AW214" s="347" t="s">
        <v>1428</v>
      </c>
      <c r="AX214" s="360"/>
      <c r="AY214" s="347" t="s">
        <v>3669</v>
      </c>
      <c r="AZ214" s="347" t="s">
        <v>1428</v>
      </c>
      <c r="BA214" s="360"/>
      <c r="BB214" s="28"/>
      <c r="BC214" s="162" t="s">
        <v>1428</v>
      </c>
      <c r="BD214" s="162" t="s">
        <v>3689</v>
      </c>
      <c r="BE214" s="163" t="s">
        <v>1428</v>
      </c>
      <c r="BF214" s="278"/>
      <c r="BG214" s="273" t="s">
        <v>1326</v>
      </c>
      <c r="BH214" s="273" t="s">
        <v>2089</v>
      </c>
    </row>
    <row r="215" spans="1:60" x14ac:dyDescent="0.25">
      <c r="A215" s="346" t="s">
        <v>1428</v>
      </c>
      <c r="B215" s="347" t="s">
        <v>1428</v>
      </c>
      <c r="C215" s="347" t="s">
        <v>1428</v>
      </c>
      <c r="D215" s="360"/>
      <c r="E215" s="360"/>
      <c r="F215" s="347" t="s">
        <v>1428</v>
      </c>
      <c r="G215" s="347" t="s">
        <v>1428</v>
      </c>
      <c r="H215" s="360"/>
      <c r="I215" s="347" t="s">
        <v>1428</v>
      </c>
      <c r="J215" s="347" t="s">
        <v>3571</v>
      </c>
      <c r="K215" s="347" t="s">
        <v>1428</v>
      </c>
      <c r="L215" s="347" t="s">
        <v>1428</v>
      </c>
      <c r="M215" s="347" t="s">
        <v>1428</v>
      </c>
      <c r="N215" s="360"/>
      <c r="O215" s="360"/>
      <c r="P215" s="347" t="s">
        <v>1428</v>
      </c>
      <c r="Q215" s="360"/>
      <c r="R215" s="347" t="s">
        <v>3595</v>
      </c>
      <c r="S215" s="360" t="s">
        <v>2113</v>
      </c>
      <c r="T215" s="347" t="s">
        <v>1428</v>
      </c>
      <c r="U215" s="360"/>
      <c r="V215" s="347" t="s">
        <v>1428</v>
      </c>
      <c r="W215" s="347" t="s">
        <v>1428</v>
      </c>
      <c r="X215" s="360"/>
      <c r="Y215" s="347" t="s">
        <v>1428</v>
      </c>
      <c r="Z215" s="347" t="s">
        <v>1428</v>
      </c>
      <c r="AA215" s="347" t="s">
        <v>1428</v>
      </c>
      <c r="AB215" s="360"/>
      <c r="AC215" s="347" t="s">
        <v>1428</v>
      </c>
      <c r="AD215" s="347" t="s">
        <v>1428</v>
      </c>
      <c r="AE215" s="360"/>
      <c r="AF215" s="347" t="s">
        <v>1428</v>
      </c>
      <c r="AG215" s="360"/>
      <c r="AH215" s="347" t="s">
        <v>1428</v>
      </c>
      <c r="AI215" s="347" t="s">
        <v>1428</v>
      </c>
      <c r="AJ215" s="347" t="s">
        <v>1428</v>
      </c>
      <c r="AK215" s="360"/>
      <c r="AL215" s="347" t="s">
        <v>1428</v>
      </c>
      <c r="AM215" s="347" t="s">
        <v>1428</v>
      </c>
      <c r="AN215" s="360" t="s">
        <v>2114</v>
      </c>
      <c r="AO215" s="347" t="s">
        <v>1428</v>
      </c>
      <c r="AP215" s="347" t="s">
        <v>1428</v>
      </c>
      <c r="AQ215" s="347" t="s">
        <v>1428</v>
      </c>
      <c r="AR215" s="360"/>
      <c r="AS215" s="347" t="s">
        <v>1428</v>
      </c>
      <c r="AT215" s="347" t="s">
        <v>1428</v>
      </c>
      <c r="AU215" s="347" t="s">
        <v>1428</v>
      </c>
      <c r="AV215" s="347" t="s">
        <v>1428</v>
      </c>
      <c r="AW215" s="347" t="s">
        <v>1428</v>
      </c>
      <c r="AX215" s="360"/>
      <c r="AY215" s="347" t="s">
        <v>3670</v>
      </c>
      <c r="AZ215" s="347" t="s">
        <v>1428</v>
      </c>
      <c r="BA215" s="360"/>
      <c r="BB215" s="28"/>
      <c r="BC215" s="162" t="s">
        <v>1428</v>
      </c>
      <c r="BD215" s="162" t="s">
        <v>3690</v>
      </c>
      <c r="BE215" s="163" t="s">
        <v>1428</v>
      </c>
      <c r="BF215" s="278"/>
      <c r="BG215" s="273" t="s">
        <v>1327</v>
      </c>
      <c r="BH215" s="273" t="s">
        <v>2095</v>
      </c>
    </row>
    <row r="216" spans="1:60" x14ac:dyDescent="0.25">
      <c r="A216" s="346" t="s">
        <v>1428</v>
      </c>
      <c r="B216" s="347" t="s">
        <v>1428</v>
      </c>
      <c r="C216" s="347" t="s">
        <v>1428</v>
      </c>
      <c r="D216" s="360"/>
      <c r="E216" s="360"/>
      <c r="F216" s="347" t="s">
        <v>1428</v>
      </c>
      <c r="G216" s="347" t="s">
        <v>1428</v>
      </c>
      <c r="H216" s="360"/>
      <c r="I216" s="347" t="s">
        <v>1428</v>
      </c>
      <c r="J216" s="347" t="s">
        <v>3572</v>
      </c>
      <c r="K216" s="347" t="s">
        <v>1428</v>
      </c>
      <c r="L216" s="347" t="s">
        <v>1428</v>
      </c>
      <c r="M216" s="347" t="s">
        <v>1428</v>
      </c>
      <c r="N216" s="360"/>
      <c r="O216" s="360"/>
      <c r="P216" s="347" t="s">
        <v>1428</v>
      </c>
      <c r="Q216" s="360"/>
      <c r="R216" s="347" t="s">
        <v>1428</v>
      </c>
      <c r="S216" s="360" t="s">
        <v>2116</v>
      </c>
      <c r="T216" s="347" t="s">
        <v>1428</v>
      </c>
      <c r="U216" s="360"/>
      <c r="V216" s="347" t="s">
        <v>1428</v>
      </c>
      <c r="W216" s="347" t="s">
        <v>1428</v>
      </c>
      <c r="X216" s="360"/>
      <c r="Y216" s="347" t="s">
        <v>1428</v>
      </c>
      <c r="Z216" s="347" t="s">
        <v>1428</v>
      </c>
      <c r="AA216" s="347" t="s">
        <v>1428</v>
      </c>
      <c r="AB216" s="360"/>
      <c r="AC216" s="347" t="s">
        <v>1428</v>
      </c>
      <c r="AD216" s="347" t="s">
        <v>1428</v>
      </c>
      <c r="AE216" s="360"/>
      <c r="AF216" s="347" t="s">
        <v>1428</v>
      </c>
      <c r="AG216" s="360"/>
      <c r="AH216" s="347" t="s">
        <v>1428</v>
      </c>
      <c r="AI216" s="347" t="s">
        <v>1428</v>
      </c>
      <c r="AJ216" s="347" t="s">
        <v>1428</v>
      </c>
      <c r="AK216" s="360"/>
      <c r="AL216" s="347" t="s">
        <v>1428</v>
      </c>
      <c r="AM216" s="347" t="s">
        <v>1428</v>
      </c>
      <c r="AN216" s="360" t="s">
        <v>2117</v>
      </c>
      <c r="AO216" s="347" t="s">
        <v>1428</v>
      </c>
      <c r="AP216" s="347" t="s">
        <v>1428</v>
      </c>
      <c r="AQ216" s="347" t="s">
        <v>1428</v>
      </c>
      <c r="AR216" s="360"/>
      <c r="AS216" s="347" t="s">
        <v>1428</v>
      </c>
      <c r="AT216" s="347" t="s">
        <v>1428</v>
      </c>
      <c r="AU216" s="347" t="s">
        <v>1428</v>
      </c>
      <c r="AV216" s="347" t="s">
        <v>1428</v>
      </c>
      <c r="AW216" s="347" t="s">
        <v>1428</v>
      </c>
      <c r="AX216" s="360"/>
      <c r="AY216" s="347" t="s">
        <v>3671</v>
      </c>
      <c r="AZ216" s="347" t="s">
        <v>1428</v>
      </c>
      <c r="BA216" s="360"/>
      <c r="BB216" s="28"/>
      <c r="BC216" s="162" t="s">
        <v>1428</v>
      </c>
      <c r="BD216" s="162" t="s">
        <v>3691</v>
      </c>
      <c r="BE216" s="163" t="s">
        <v>1428</v>
      </c>
      <c r="BF216" s="278"/>
      <c r="BG216" s="273" t="s">
        <v>1328</v>
      </c>
      <c r="BH216" s="273" t="s">
        <v>2099</v>
      </c>
    </row>
    <row r="217" spans="1:60" x14ac:dyDescent="0.25">
      <c r="A217" s="346" t="s">
        <v>1428</v>
      </c>
      <c r="B217" s="347" t="s">
        <v>1428</v>
      </c>
      <c r="C217" s="347" t="s">
        <v>1428</v>
      </c>
      <c r="D217" s="360"/>
      <c r="E217" s="360"/>
      <c r="F217" s="347" t="s">
        <v>1428</v>
      </c>
      <c r="G217" s="347" t="s">
        <v>1428</v>
      </c>
      <c r="H217" s="360"/>
      <c r="I217" s="347" t="s">
        <v>1428</v>
      </c>
      <c r="J217" s="347" t="s">
        <v>3573</v>
      </c>
      <c r="K217" s="347" t="s">
        <v>1428</v>
      </c>
      <c r="L217" s="347" t="s">
        <v>1428</v>
      </c>
      <c r="M217" s="347" t="s">
        <v>1428</v>
      </c>
      <c r="N217" s="360"/>
      <c r="O217" s="360"/>
      <c r="P217" s="347" t="s">
        <v>1428</v>
      </c>
      <c r="Q217" s="360"/>
      <c r="R217" s="347" t="s">
        <v>1428</v>
      </c>
      <c r="S217" s="360" t="s">
        <v>2119</v>
      </c>
      <c r="T217" s="347" t="s">
        <v>1428</v>
      </c>
      <c r="U217" s="360"/>
      <c r="V217" s="347" t="s">
        <v>1428</v>
      </c>
      <c r="W217" s="347" t="s">
        <v>1428</v>
      </c>
      <c r="X217" s="360"/>
      <c r="Y217" s="347" t="s">
        <v>1428</v>
      </c>
      <c r="Z217" s="347" t="s">
        <v>1428</v>
      </c>
      <c r="AA217" s="347" t="s">
        <v>1428</v>
      </c>
      <c r="AB217" s="360"/>
      <c r="AC217" s="347" t="s">
        <v>1428</v>
      </c>
      <c r="AD217" s="347" t="s">
        <v>1428</v>
      </c>
      <c r="AE217" s="360"/>
      <c r="AF217" s="347" t="s">
        <v>1428</v>
      </c>
      <c r="AG217" s="360"/>
      <c r="AH217" s="347" t="s">
        <v>1428</v>
      </c>
      <c r="AI217" s="347" t="s">
        <v>1428</v>
      </c>
      <c r="AJ217" s="347" t="s">
        <v>1428</v>
      </c>
      <c r="AK217" s="360"/>
      <c r="AL217" s="347" t="s">
        <v>1428</v>
      </c>
      <c r="AM217" s="347" t="s">
        <v>1428</v>
      </c>
      <c r="AN217" s="360" t="s">
        <v>2120</v>
      </c>
      <c r="AO217" s="347" t="s">
        <v>1428</v>
      </c>
      <c r="AP217" s="347" t="s">
        <v>1428</v>
      </c>
      <c r="AQ217" s="347" t="s">
        <v>1428</v>
      </c>
      <c r="AR217" s="360"/>
      <c r="AS217" s="347" t="s">
        <v>1428</v>
      </c>
      <c r="AT217" s="347" t="s">
        <v>1428</v>
      </c>
      <c r="AU217" s="347" t="s">
        <v>1428</v>
      </c>
      <c r="AV217" s="347" t="s">
        <v>1428</v>
      </c>
      <c r="AW217" s="347" t="s">
        <v>1428</v>
      </c>
      <c r="AX217" s="360"/>
      <c r="AY217" s="347"/>
      <c r="AZ217" s="347" t="s">
        <v>1428</v>
      </c>
      <c r="BA217" s="360"/>
      <c r="BB217" s="28"/>
      <c r="BC217" s="162" t="s">
        <v>1428</v>
      </c>
      <c r="BD217" s="162" t="s">
        <v>3692</v>
      </c>
      <c r="BE217" s="163" t="s">
        <v>1428</v>
      </c>
      <c r="BF217" s="278"/>
      <c r="BG217" s="273" t="s">
        <v>1329</v>
      </c>
      <c r="BH217" s="273" t="s">
        <v>2103</v>
      </c>
    </row>
    <row r="218" spans="1:60" x14ac:dyDescent="0.25">
      <c r="A218" s="346" t="s">
        <v>1428</v>
      </c>
      <c r="B218" s="347" t="s">
        <v>1428</v>
      </c>
      <c r="C218" s="347" t="s">
        <v>1428</v>
      </c>
      <c r="D218" s="360"/>
      <c r="E218" s="360"/>
      <c r="F218" s="347" t="s">
        <v>1428</v>
      </c>
      <c r="G218" s="347" t="s">
        <v>1428</v>
      </c>
      <c r="H218" s="360"/>
      <c r="I218" s="347" t="s">
        <v>1428</v>
      </c>
      <c r="J218" s="347" t="s">
        <v>3574</v>
      </c>
      <c r="K218" s="347" t="s">
        <v>1428</v>
      </c>
      <c r="L218" s="347" t="s">
        <v>1428</v>
      </c>
      <c r="M218" s="347" t="s">
        <v>1428</v>
      </c>
      <c r="N218" s="360"/>
      <c r="O218" s="360"/>
      <c r="P218" s="347" t="s">
        <v>1428</v>
      </c>
      <c r="Q218" s="360"/>
      <c r="R218" s="347" t="s">
        <v>1428</v>
      </c>
      <c r="S218" s="360" t="s">
        <v>2122</v>
      </c>
      <c r="T218" s="347" t="s">
        <v>1428</v>
      </c>
      <c r="U218" s="360"/>
      <c r="V218" s="347" t="s">
        <v>1428</v>
      </c>
      <c r="W218" s="347" t="s">
        <v>1428</v>
      </c>
      <c r="X218" s="360"/>
      <c r="Y218" s="347" t="s">
        <v>1428</v>
      </c>
      <c r="Z218" s="347" t="s">
        <v>1428</v>
      </c>
      <c r="AA218" s="347" t="s">
        <v>1428</v>
      </c>
      <c r="AB218" s="360"/>
      <c r="AC218" s="347" t="s">
        <v>1428</v>
      </c>
      <c r="AD218" s="347" t="s">
        <v>1428</v>
      </c>
      <c r="AE218" s="360"/>
      <c r="AF218" s="347" t="s">
        <v>1428</v>
      </c>
      <c r="AG218" s="360"/>
      <c r="AH218" s="347" t="s">
        <v>1428</v>
      </c>
      <c r="AI218" s="347" t="s">
        <v>1428</v>
      </c>
      <c r="AJ218" s="347" t="s">
        <v>1428</v>
      </c>
      <c r="AK218" s="360"/>
      <c r="AL218" s="347" t="s">
        <v>1428</v>
      </c>
      <c r="AM218" s="347" t="s">
        <v>1428</v>
      </c>
      <c r="AN218" s="360" t="s">
        <v>2123</v>
      </c>
      <c r="AO218" s="347" t="s">
        <v>1428</v>
      </c>
      <c r="AP218" s="347" t="s">
        <v>1428</v>
      </c>
      <c r="AQ218" s="347" t="s">
        <v>1428</v>
      </c>
      <c r="AR218" s="360"/>
      <c r="AS218" s="347" t="s">
        <v>1428</v>
      </c>
      <c r="AT218" s="347" t="s">
        <v>1428</v>
      </c>
      <c r="AU218" s="347" t="s">
        <v>1428</v>
      </c>
      <c r="AV218" s="347" t="s">
        <v>1428</v>
      </c>
      <c r="AW218" s="347" t="s">
        <v>1428</v>
      </c>
      <c r="AX218" s="360"/>
      <c r="AY218" s="347"/>
      <c r="AZ218" s="347" t="s">
        <v>1428</v>
      </c>
      <c r="BA218" s="360"/>
      <c r="BB218" s="28"/>
      <c r="BC218" s="162" t="s">
        <v>1428</v>
      </c>
      <c r="BD218" s="162" t="s">
        <v>3693</v>
      </c>
      <c r="BE218" s="163" t="s">
        <v>1428</v>
      </c>
      <c r="BF218" s="274"/>
      <c r="BG218" s="273" t="s">
        <v>1330</v>
      </c>
      <c r="BH218" s="273" t="s">
        <v>2106</v>
      </c>
    </row>
    <row r="219" spans="1:60" x14ac:dyDescent="0.25">
      <c r="A219" s="346" t="s">
        <v>1428</v>
      </c>
      <c r="B219" s="347" t="s">
        <v>1428</v>
      </c>
      <c r="C219" s="347" t="s">
        <v>1428</v>
      </c>
      <c r="D219" s="360"/>
      <c r="E219" s="360"/>
      <c r="F219" s="347" t="s">
        <v>1428</v>
      </c>
      <c r="G219" s="347" t="s">
        <v>1428</v>
      </c>
      <c r="H219" s="360"/>
      <c r="I219" s="347" t="s">
        <v>1428</v>
      </c>
      <c r="J219" s="347" t="s">
        <v>3575</v>
      </c>
      <c r="K219" s="347" t="s">
        <v>1428</v>
      </c>
      <c r="L219" s="347" t="s">
        <v>1428</v>
      </c>
      <c r="M219" s="347" t="s">
        <v>1428</v>
      </c>
      <c r="N219" s="360"/>
      <c r="O219" s="360"/>
      <c r="P219" s="347" t="s">
        <v>1428</v>
      </c>
      <c r="Q219" s="360"/>
      <c r="R219" s="347" t="s">
        <v>1428</v>
      </c>
      <c r="S219" s="360" t="s">
        <v>2124</v>
      </c>
      <c r="T219" s="347" t="s">
        <v>1428</v>
      </c>
      <c r="U219" s="360"/>
      <c r="V219" s="347" t="s">
        <v>1428</v>
      </c>
      <c r="W219" s="347" t="s">
        <v>1428</v>
      </c>
      <c r="X219" s="360"/>
      <c r="Y219" s="347" t="s">
        <v>1428</v>
      </c>
      <c r="Z219" s="347" t="s">
        <v>1428</v>
      </c>
      <c r="AA219" s="347" t="s">
        <v>1428</v>
      </c>
      <c r="AB219" s="360"/>
      <c r="AC219" s="347" t="s">
        <v>1428</v>
      </c>
      <c r="AD219" s="347" t="s">
        <v>1428</v>
      </c>
      <c r="AE219" s="360"/>
      <c r="AF219" s="347" t="s">
        <v>1428</v>
      </c>
      <c r="AG219" s="360"/>
      <c r="AH219" s="347" t="s">
        <v>1428</v>
      </c>
      <c r="AI219" s="347" t="s">
        <v>1428</v>
      </c>
      <c r="AJ219" s="347" t="s">
        <v>1428</v>
      </c>
      <c r="AK219" s="360"/>
      <c r="AL219" s="347" t="s">
        <v>1428</v>
      </c>
      <c r="AM219" s="347" t="s">
        <v>1428</v>
      </c>
      <c r="AN219" s="360" t="s">
        <v>2125</v>
      </c>
      <c r="AO219" s="347" t="s">
        <v>1428</v>
      </c>
      <c r="AP219" s="347" t="s">
        <v>1428</v>
      </c>
      <c r="AQ219" s="347" t="s">
        <v>1428</v>
      </c>
      <c r="AR219" s="360"/>
      <c r="AS219" s="347" t="s">
        <v>1428</v>
      </c>
      <c r="AT219" s="347" t="s">
        <v>1428</v>
      </c>
      <c r="AU219" s="347" t="s">
        <v>1428</v>
      </c>
      <c r="AV219" s="347" t="s">
        <v>1428</v>
      </c>
      <c r="AW219" s="347" t="s">
        <v>1428</v>
      </c>
      <c r="AX219" s="360"/>
      <c r="AY219" s="347"/>
      <c r="AZ219" s="347" t="s">
        <v>1428</v>
      </c>
      <c r="BA219" s="360"/>
      <c r="BB219" s="28"/>
      <c r="BC219" s="162" t="s">
        <v>1428</v>
      </c>
      <c r="BD219" s="162" t="s">
        <v>3694</v>
      </c>
      <c r="BE219" s="163" t="s">
        <v>1428</v>
      </c>
      <c r="BF219" s="274"/>
      <c r="BG219" s="273" t="s">
        <v>1331</v>
      </c>
      <c r="BH219" s="273" t="s">
        <v>2109</v>
      </c>
    </row>
    <row r="220" spans="1:60" x14ac:dyDescent="0.25">
      <c r="A220" s="346" t="s">
        <v>1428</v>
      </c>
      <c r="B220" s="347" t="s">
        <v>1428</v>
      </c>
      <c r="C220" s="347" t="s">
        <v>1428</v>
      </c>
      <c r="D220" s="360"/>
      <c r="E220" s="360"/>
      <c r="F220" s="347" t="s">
        <v>1428</v>
      </c>
      <c r="G220" s="347" t="s">
        <v>1428</v>
      </c>
      <c r="H220" s="360"/>
      <c r="I220" s="347" t="s">
        <v>1428</v>
      </c>
      <c r="J220" s="347" t="s">
        <v>3576</v>
      </c>
      <c r="K220" s="347" t="s">
        <v>1428</v>
      </c>
      <c r="L220" s="347" t="s">
        <v>1428</v>
      </c>
      <c r="M220" s="347" t="s">
        <v>1428</v>
      </c>
      <c r="N220" s="360"/>
      <c r="O220" s="360"/>
      <c r="P220" s="347" t="s">
        <v>1428</v>
      </c>
      <c r="Q220" s="360"/>
      <c r="R220" s="347" t="s">
        <v>1428</v>
      </c>
      <c r="S220" s="360" t="s">
        <v>2126</v>
      </c>
      <c r="T220" s="347" t="s">
        <v>1428</v>
      </c>
      <c r="U220" s="360"/>
      <c r="V220" s="347" t="s">
        <v>1428</v>
      </c>
      <c r="W220" s="347" t="s">
        <v>1428</v>
      </c>
      <c r="X220" s="360"/>
      <c r="Y220" s="347" t="s">
        <v>1428</v>
      </c>
      <c r="Z220" s="347" t="s">
        <v>1428</v>
      </c>
      <c r="AA220" s="347" t="s">
        <v>1428</v>
      </c>
      <c r="AB220" s="360"/>
      <c r="AC220" s="347" t="s">
        <v>1428</v>
      </c>
      <c r="AD220" s="347" t="s">
        <v>1428</v>
      </c>
      <c r="AE220" s="360"/>
      <c r="AF220" s="347" t="s">
        <v>1428</v>
      </c>
      <c r="AG220" s="360"/>
      <c r="AH220" s="347" t="s">
        <v>1428</v>
      </c>
      <c r="AI220" s="347" t="s">
        <v>1428</v>
      </c>
      <c r="AJ220" s="347" t="s">
        <v>1428</v>
      </c>
      <c r="AK220" s="360"/>
      <c r="AL220" s="347" t="s">
        <v>1428</v>
      </c>
      <c r="AM220" s="347" t="s">
        <v>1428</v>
      </c>
      <c r="AN220" s="347"/>
      <c r="AO220" s="347" t="s">
        <v>1428</v>
      </c>
      <c r="AP220" s="347" t="s">
        <v>1428</v>
      </c>
      <c r="AQ220" s="347" t="s">
        <v>1428</v>
      </c>
      <c r="AR220" s="360"/>
      <c r="AS220" s="347" t="s">
        <v>1428</v>
      </c>
      <c r="AT220" s="347" t="s">
        <v>1428</v>
      </c>
      <c r="AU220" s="347" t="s">
        <v>1428</v>
      </c>
      <c r="AV220" s="347" t="s">
        <v>1428</v>
      </c>
      <c r="AW220" s="347" t="s">
        <v>1428</v>
      </c>
      <c r="AX220" s="360"/>
      <c r="AY220" s="347"/>
      <c r="AZ220" s="347" t="s">
        <v>1428</v>
      </c>
      <c r="BA220" s="360"/>
      <c r="BB220" s="28"/>
      <c r="BC220" s="162" t="s">
        <v>1428</v>
      </c>
      <c r="BD220" s="162" t="s">
        <v>3695</v>
      </c>
      <c r="BE220" s="163" t="s">
        <v>1428</v>
      </c>
      <c r="BF220" s="274"/>
      <c r="BG220" s="273" t="s">
        <v>1332</v>
      </c>
      <c r="BH220" s="273" t="s">
        <v>2112</v>
      </c>
    </row>
    <row r="221" spans="1:60" x14ac:dyDescent="0.25">
      <c r="A221" s="346" t="s">
        <v>1428</v>
      </c>
      <c r="B221" s="347" t="s">
        <v>1428</v>
      </c>
      <c r="C221" s="347" t="s">
        <v>1428</v>
      </c>
      <c r="D221" s="360"/>
      <c r="E221" s="360"/>
      <c r="F221" s="347" t="s">
        <v>1428</v>
      </c>
      <c r="G221" s="347" t="s">
        <v>1428</v>
      </c>
      <c r="H221" s="360"/>
      <c r="I221" s="347" t="s">
        <v>1428</v>
      </c>
      <c r="J221" s="347" t="s">
        <v>3577</v>
      </c>
      <c r="K221" s="347" t="s">
        <v>1428</v>
      </c>
      <c r="L221" s="347" t="s">
        <v>1428</v>
      </c>
      <c r="M221" s="347" t="s">
        <v>1428</v>
      </c>
      <c r="N221" s="360"/>
      <c r="O221" s="360"/>
      <c r="P221" s="347" t="s">
        <v>1428</v>
      </c>
      <c r="Q221" s="360"/>
      <c r="R221" s="347" t="s">
        <v>1428</v>
      </c>
      <c r="S221" s="360" t="s">
        <v>2127</v>
      </c>
      <c r="T221" s="347" t="s">
        <v>1428</v>
      </c>
      <c r="U221" s="360"/>
      <c r="V221" s="347" t="s">
        <v>1428</v>
      </c>
      <c r="W221" s="347" t="s">
        <v>1428</v>
      </c>
      <c r="X221" s="360"/>
      <c r="Y221" s="347" t="s">
        <v>1428</v>
      </c>
      <c r="Z221" s="347" t="s">
        <v>1428</v>
      </c>
      <c r="AA221" s="347" t="s">
        <v>1428</v>
      </c>
      <c r="AB221" s="360"/>
      <c r="AC221" s="347" t="s">
        <v>1428</v>
      </c>
      <c r="AD221" s="347" t="s">
        <v>1428</v>
      </c>
      <c r="AE221" s="360"/>
      <c r="AF221" s="347" t="s">
        <v>1428</v>
      </c>
      <c r="AG221" s="360"/>
      <c r="AH221" s="347" t="s">
        <v>1428</v>
      </c>
      <c r="AI221" s="347" t="s">
        <v>1428</v>
      </c>
      <c r="AJ221" s="347" t="s">
        <v>1428</v>
      </c>
      <c r="AK221" s="360"/>
      <c r="AL221" s="347" t="s">
        <v>1428</v>
      </c>
      <c r="AM221" s="347" t="s">
        <v>1428</v>
      </c>
      <c r="AN221" s="347" t="s">
        <v>1428</v>
      </c>
      <c r="AO221" s="347" t="s">
        <v>1428</v>
      </c>
      <c r="AP221" s="347" t="s">
        <v>1428</v>
      </c>
      <c r="AQ221" s="347" t="s">
        <v>1428</v>
      </c>
      <c r="AR221" s="360"/>
      <c r="AS221" s="347" t="s">
        <v>1428</v>
      </c>
      <c r="AT221" s="347" t="s">
        <v>1428</v>
      </c>
      <c r="AU221" s="347" t="s">
        <v>1428</v>
      </c>
      <c r="AV221" s="347" t="s">
        <v>1428</v>
      </c>
      <c r="AW221" s="347" t="s">
        <v>1428</v>
      </c>
      <c r="AX221" s="360"/>
      <c r="AY221" s="347"/>
      <c r="AZ221" s="347" t="s">
        <v>1428</v>
      </c>
      <c r="BA221" s="360"/>
      <c r="BB221" s="28"/>
      <c r="BC221" s="162" t="s">
        <v>1428</v>
      </c>
      <c r="BD221" s="162" t="s">
        <v>3696</v>
      </c>
      <c r="BE221" s="163" t="s">
        <v>1428</v>
      </c>
      <c r="BF221" s="274"/>
      <c r="BG221" s="273" t="s">
        <v>3231</v>
      </c>
      <c r="BH221" t="s">
        <v>3196</v>
      </c>
    </row>
    <row r="222" spans="1:60" x14ac:dyDescent="0.25">
      <c r="A222" s="346" t="s">
        <v>1428</v>
      </c>
      <c r="B222" s="347" t="s">
        <v>1428</v>
      </c>
      <c r="C222" s="347" t="s">
        <v>1428</v>
      </c>
      <c r="D222" s="360"/>
      <c r="E222" s="360"/>
      <c r="F222" s="347" t="s">
        <v>1428</v>
      </c>
      <c r="G222" s="347" t="s">
        <v>1428</v>
      </c>
      <c r="H222" s="360"/>
      <c r="I222" s="347" t="s">
        <v>1428</v>
      </c>
      <c r="J222" s="347" t="s">
        <v>3578</v>
      </c>
      <c r="K222" s="347" t="s">
        <v>1428</v>
      </c>
      <c r="L222" s="347" t="s">
        <v>1428</v>
      </c>
      <c r="M222" s="347" t="s">
        <v>1428</v>
      </c>
      <c r="N222" s="360"/>
      <c r="O222" s="360"/>
      <c r="P222" s="347" t="s">
        <v>1428</v>
      </c>
      <c r="Q222" s="360"/>
      <c r="R222" s="347" t="s">
        <v>1428</v>
      </c>
      <c r="S222" s="360" t="s">
        <v>2128</v>
      </c>
      <c r="T222" s="347" t="s">
        <v>1428</v>
      </c>
      <c r="U222" s="360"/>
      <c r="V222" s="347" t="s">
        <v>1428</v>
      </c>
      <c r="W222" s="347" t="s">
        <v>1428</v>
      </c>
      <c r="X222" s="360"/>
      <c r="Y222" s="347" t="s">
        <v>1428</v>
      </c>
      <c r="Z222" s="347" t="s">
        <v>1428</v>
      </c>
      <c r="AA222" s="347" t="s">
        <v>1428</v>
      </c>
      <c r="AB222" s="360"/>
      <c r="AC222" s="347" t="s">
        <v>1428</v>
      </c>
      <c r="AD222" s="347" t="s">
        <v>1428</v>
      </c>
      <c r="AE222" s="360"/>
      <c r="AF222" s="347" t="s">
        <v>1428</v>
      </c>
      <c r="AG222" s="360"/>
      <c r="AH222" s="347" t="s">
        <v>1428</v>
      </c>
      <c r="AI222" s="347" t="s">
        <v>1428</v>
      </c>
      <c r="AJ222" s="347" t="s">
        <v>1428</v>
      </c>
      <c r="AK222" s="360"/>
      <c r="AL222" s="347" t="s">
        <v>1428</v>
      </c>
      <c r="AM222" s="347" t="s">
        <v>1428</v>
      </c>
      <c r="AN222" s="347" t="s">
        <v>1428</v>
      </c>
      <c r="AO222" s="347" t="s">
        <v>1428</v>
      </c>
      <c r="AP222" s="347" t="s">
        <v>1428</v>
      </c>
      <c r="AQ222" s="347" t="s">
        <v>1428</v>
      </c>
      <c r="AR222" s="360"/>
      <c r="AS222" s="347" t="s">
        <v>1428</v>
      </c>
      <c r="AT222" s="347" t="s">
        <v>1428</v>
      </c>
      <c r="AU222" s="347" t="s">
        <v>1428</v>
      </c>
      <c r="AV222" s="347" t="s">
        <v>1428</v>
      </c>
      <c r="AW222" s="347" t="s">
        <v>1428</v>
      </c>
      <c r="AX222" s="360"/>
      <c r="AY222" s="347"/>
      <c r="AZ222" s="347" t="s">
        <v>1428</v>
      </c>
      <c r="BA222" s="360"/>
      <c r="BB222" s="28"/>
      <c r="BC222" s="162" t="s">
        <v>1428</v>
      </c>
      <c r="BD222" s="162" t="s">
        <v>3697</v>
      </c>
      <c r="BE222" s="163" t="s">
        <v>1428</v>
      </c>
      <c r="BF222" s="274"/>
      <c r="BG222" s="273" t="s">
        <v>3232</v>
      </c>
      <c r="BH222" t="s">
        <v>3200</v>
      </c>
    </row>
    <row r="223" spans="1:60" x14ac:dyDescent="0.25">
      <c r="A223" s="346" t="s">
        <v>1428</v>
      </c>
      <c r="B223" s="347" t="s">
        <v>1428</v>
      </c>
      <c r="C223" s="347" t="s">
        <v>1428</v>
      </c>
      <c r="D223" s="360"/>
      <c r="E223" s="360"/>
      <c r="F223" s="347" t="s">
        <v>1428</v>
      </c>
      <c r="G223" s="347" t="s">
        <v>1428</v>
      </c>
      <c r="H223" s="360"/>
      <c r="I223" s="347" t="s">
        <v>1428</v>
      </c>
      <c r="J223" s="347"/>
      <c r="K223" s="347" t="s">
        <v>1428</v>
      </c>
      <c r="L223" s="347" t="s">
        <v>1428</v>
      </c>
      <c r="M223" s="347" t="s">
        <v>1428</v>
      </c>
      <c r="N223" s="360"/>
      <c r="O223" s="360"/>
      <c r="P223" s="347" t="s">
        <v>1428</v>
      </c>
      <c r="Q223" s="360"/>
      <c r="R223" s="347" t="s">
        <v>1428</v>
      </c>
      <c r="S223" s="360" t="s">
        <v>2129</v>
      </c>
      <c r="T223" s="347" t="s">
        <v>1428</v>
      </c>
      <c r="U223" s="360"/>
      <c r="V223" s="347" t="s">
        <v>1428</v>
      </c>
      <c r="W223" s="347" t="s">
        <v>1428</v>
      </c>
      <c r="X223" s="360"/>
      <c r="Y223" s="347" t="s">
        <v>1428</v>
      </c>
      <c r="Z223" s="347" t="s">
        <v>1428</v>
      </c>
      <c r="AA223" s="347" t="s">
        <v>1428</v>
      </c>
      <c r="AB223" s="360"/>
      <c r="AC223" s="347" t="s">
        <v>1428</v>
      </c>
      <c r="AD223" s="347" t="s">
        <v>1428</v>
      </c>
      <c r="AE223" s="360"/>
      <c r="AF223" s="347" t="s">
        <v>1428</v>
      </c>
      <c r="AG223" s="360"/>
      <c r="AH223" s="347" t="s">
        <v>1428</v>
      </c>
      <c r="AI223" s="347" t="s">
        <v>1428</v>
      </c>
      <c r="AJ223" s="347" t="s">
        <v>1428</v>
      </c>
      <c r="AK223" s="360"/>
      <c r="AL223" s="347" t="s">
        <v>1428</v>
      </c>
      <c r="AM223" s="347" t="s">
        <v>1428</v>
      </c>
      <c r="AN223" s="347" t="s">
        <v>1428</v>
      </c>
      <c r="AO223" s="347" t="s">
        <v>1428</v>
      </c>
      <c r="AP223" s="347" t="s">
        <v>1428</v>
      </c>
      <c r="AQ223" s="347" t="s">
        <v>1428</v>
      </c>
      <c r="AR223" s="360"/>
      <c r="AS223" s="347" t="s">
        <v>1428</v>
      </c>
      <c r="AT223" s="347" t="s">
        <v>1428</v>
      </c>
      <c r="AU223" s="347" t="s">
        <v>1428</v>
      </c>
      <c r="AV223" s="347" t="s">
        <v>1428</v>
      </c>
      <c r="AW223" s="347" t="s">
        <v>1428</v>
      </c>
      <c r="AX223" s="360"/>
      <c r="AY223" s="347"/>
      <c r="AZ223" s="347" t="s">
        <v>1428</v>
      </c>
      <c r="BA223" s="360"/>
      <c r="BB223" s="28"/>
      <c r="BC223" s="162" t="s">
        <v>1428</v>
      </c>
      <c r="BD223" s="162"/>
      <c r="BE223" s="163" t="s">
        <v>1428</v>
      </c>
      <c r="BF223" s="274"/>
      <c r="BG223" s="273" t="s">
        <v>1333</v>
      </c>
      <c r="BH223" s="273" t="s">
        <v>2115</v>
      </c>
    </row>
    <row r="224" spans="1:60" x14ac:dyDescent="0.25">
      <c r="A224" s="346" t="s">
        <v>1428</v>
      </c>
      <c r="B224" s="347" t="s">
        <v>1428</v>
      </c>
      <c r="C224" s="347" t="s">
        <v>1428</v>
      </c>
      <c r="D224" s="360"/>
      <c r="E224" s="360"/>
      <c r="F224" s="347" t="s">
        <v>1428</v>
      </c>
      <c r="G224" s="347" t="s">
        <v>1428</v>
      </c>
      <c r="H224" s="360"/>
      <c r="I224" s="347" t="s">
        <v>1428</v>
      </c>
      <c r="J224" s="347"/>
      <c r="K224" s="347" t="s">
        <v>1428</v>
      </c>
      <c r="L224" s="347" t="s">
        <v>1428</v>
      </c>
      <c r="M224" s="347" t="s">
        <v>1428</v>
      </c>
      <c r="N224" s="360"/>
      <c r="O224" s="360"/>
      <c r="P224" s="347" t="s">
        <v>1428</v>
      </c>
      <c r="Q224" s="360"/>
      <c r="R224" s="347" t="s">
        <v>1428</v>
      </c>
      <c r="S224" s="360" t="s">
        <v>2130</v>
      </c>
      <c r="T224" s="347" t="s">
        <v>1428</v>
      </c>
      <c r="U224" s="360"/>
      <c r="V224" s="347" t="s">
        <v>1428</v>
      </c>
      <c r="W224" s="347" t="s">
        <v>1428</v>
      </c>
      <c r="X224" s="360"/>
      <c r="Y224" s="347" t="s">
        <v>1428</v>
      </c>
      <c r="Z224" s="347" t="s">
        <v>1428</v>
      </c>
      <c r="AA224" s="347" t="s">
        <v>1428</v>
      </c>
      <c r="AB224" s="360"/>
      <c r="AC224" s="347" t="s">
        <v>1428</v>
      </c>
      <c r="AD224" s="347" t="s">
        <v>1428</v>
      </c>
      <c r="AE224" s="360"/>
      <c r="AF224" s="347" t="s">
        <v>1428</v>
      </c>
      <c r="AG224" s="360"/>
      <c r="AH224" s="347" t="s">
        <v>1428</v>
      </c>
      <c r="AI224" s="347" t="s">
        <v>1428</v>
      </c>
      <c r="AJ224" s="347" t="s">
        <v>1428</v>
      </c>
      <c r="AK224" s="360"/>
      <c r="AL224" s="347" t="s">
        <v>1428</v>
      </c>
      <c r="AM224" s="347" t="s">
        <v>1428</v>
      </c>
      <c r="AN224" s="347" t="s">
        <v>1428</v>
      </c>
      <c r="AO224" s="347" t="s">
        <v>1428</v>
      </c>
      <c r="AP224" s="347" t="s">
        <v>1428</v>
      </c>
      <c r="AQ224" s="347" t="s">
        <v>1428</v>
      </c>
      <c r="AR224" s="360"/>
      <c r="AS224" s="347" t="s">
        <v>1428</v>
      </c>
      <c r="AT224" s="347" t="s">
        <v>1428</v>
      </c>
      <c r="AU224" s="347" t="s">
        <v>1428</v>
      </c>
      <c r="AV224" s="347" t="s">
        <v>1428</v>
      </c>
      <c r="AW224" s="347" t="s">
        <v>1428</v>
      </c>
      <c r="AX224" s="360"/>
      <c r="AY224" s="347"/>
      <c r="AZ224" s="347" t="s">
        <v>1428</v>
      </c>
      <c r="BA224" s="360"/>
      <c r="BB224" s="28"/>
      <c r="BC224" s="162" t="s">
        <v>1428</v>
      </c>
      <c r="BD224" s="162"/>
      <c r="BE224" s="163" t="s">
        <v>1428</v>
      </c>
      <c r="BF224" s="274"/>
      <c r="BG224" s="273" t="s">
        <v>357</v>
      </c>
      <c r="BH224" s="273" t="s">
        <v>2118</v>
      </c>
    </row>
    <row r="225" spans="1:60" x14ac:dyDescent="0.25">
      <c r="A225" s="346" t="s">
        <v>1428</v>
      </c>
      <c r="B225" s="347" t="s">
        <v>1428</v>
      </c>
      <c r="C225" s="347" t="s">
        <v>1428</v>
      </c>
      <c r="D225" s="360"/>
      <c r="E225" s="360"/>
      <c r="F225" s="347" t="s">
        <v>1428</v>
      </c>
      <c r="G225" s="347" t="s">
        <v>1428</v>
      </c>
      <c r="H225" s="360"/>
      <c r="I225" s="347" t="s">
        <v>1428</v>
      </c>
      <c r="J225" s="347"/>
      <c r="K225" s="347" t="s">
        <v>1428</v>
      </c>
      <c r="L225" s="347" t="s">
        <v>1428</v>
      </c>
      <c r="M225" s="347" t="s">
        <v>1428</v>
      </c>
      <c r="N225" s="360"/>
      <c r="O225" s="360"/>
      <c r="P225" s="347" t="s">
        <v>1428</v>
      </c>
      <c r="Q225" s="360"/>
      <c r="R225" s="347" t="s">
        <v>1428</v>
      </c>
      <c r="S225" s="360" t="s">
        <v>2131</v>
      </c>
      <c r="T225" s="347" t="s">
        <v>1428</v>
      </c>
      <c r="U225" s="360"/>
      <c r="V225" s="347" t="s">
        <v>1428</v>
      </c>
      <c r="W225" s="347" t="s">
        <v>1428</v>
      </c>
      <c r="X225" s="360"/>
      <c r="Y225" s="347" t="s">
        <v>1428</v>
      </c>
      <c r="Z225" s="347" t="s">
        <v>1428</v>
      </c>
      <c r="AA225" s="347" t="s">
        <v>1428</v>
      </c>
      <c r="AB225" s="360"/>
      <c r="AC225" s="347" t="s">
        <v>1428</v>
      </c>
      <c r="AD225" s="347" t="s">
        <v>1428</v>
      </c>
      <c r="AE225" s="360"/>
      <c r="AF225" s="347" t="s">
        <v>1428</v>
      </c>
      <c r="AG225" s="360"/>
      <c r="AH225" s="347" t="s">
        <v>1428</v>
      </c>
      <c r="AI225" s="347" t="s">
        <v>1428</v>
      </c>
      <c r="AJ225" s="347" t="s">
        <v>1428</v>
      </c>
      <c r="AK225" s="360"/>
      <c r="AL225" s="347" t="s">
        <v>1428</v>
      </c>
      <c r="AM225" s="347" t="s">
        <v>1428</v>
      </c>
      <c r="AN225" s="347" t="s">
        <v>1428</v>
      </c>
      <c r="AO225" s="347" t="s">
        <v>1428</v>
      </c>
      <c r="AP225" s="347" t="s">
        <v>1428</v>
      </c>
      <c r="AQ225" s="347" t="s">
        <v>1428</v>
      </c>
      <c r="AR225" s="360"/>
      <c r="AS225" s="347" t="s">
        <v>1428</v>
      </c>
      <c r="AT225" s="347" t="s">
        <v>1428</v>
      </c>
      <c r="AU225" s="347" t="s">
        <v>1428</v>
      </c>
      <c r="AV225" s="347" t="s">
        <v>1428</v>
      </c>
      <c r="AW225" s="347" t="s">
        <v>1428</v>
      </c>
      <c r="AX225" s="360"/>
      <c r="AY225" s="347"/>
      <c r="AZ225" s="347" t="s">
        <v>1428</v>
      </c>
      <c r="BA225" s="360"/>
      <c r="BB225" s="28"/>
      <c r="BC225" s="162" t="s">
        <v>1428</v>
      </c>
      <c r="BD225" s="162"/>
      <c r="BE225" s="163" t="s">
        <v>1428</v>
      </c>
      <c r="BF225" s="274"/>
      <c r="BG225" s="273" t="s">
        <v>1334</v>
      </c>
      <c r="BH225" s="273" t="s">
        <v>2121</v>
      </c>
    </row>
    <row r="226" spans="1:60" x14ac:dyDescent="0.25">
      <c r="A226" s="346" t="s">
        <v>1428</v>
      </c>
      <c r="B226" s="347" t="s">
        <v>1428</v>
      </c>
      <c r="C226" s="347" t="s">
        <v>1428</v>
      </c>
      <c r="D226" s="360"/>
      <c r="E226" s="360"/>
      <c r="F226" s="347" t="s">
        <v>1428</v>
      </c>
      <c r="G226" s="347" t="s">
        <v>1428</v>
      </c>
      <c r="H226" s="360"/>
      <c r="I226" s="347" t="s">
        <v>1428</v>
      </c>
      <c r="J226" s="347"/>
      <c r="K226" s="347" t="s">
        <v>1428</v>
      </c>
      <c r="L226" s="347" t="s">
        <v>1428</v>
      </c>
      <c r="M226" s="347" t="s">
        <v>1428</v>
      </c>
      <c r="N226" s="360"/>
      <c r="O226" s="360"/>
      <c r="P226" s="347" t="s">
        <v>1428</v>
      </c>
      <c r="Q226" s="360"/>
      <c r="R226" s="347" t="s">
        <v>1428</v>
      </c>
      <c r="S226" s="360" t="s">
        <v>2132</v>
      </c>
      <c r="T226" s="347" t="s">
        <v>1428</v>
      </c>
      <c r="U226" s="360"/>
      <c r="V226" s="347" t="s">
        <v>1428</v>
      </c>
      <c r="W226" s="347" t="s">
        <v>1428</v>
      </c>
      <c r="X226" s="360"/>
      <c r="Y226" s="347" t="s">
        <v>1428</v>
      </c>
      <c r="Z226" s="347" t="s">
        <v>1428</v>
      </c>
      <c r="AA226" s="347" t="s">
        <v>1428</v>
      </c>
      <c r="AB226" s="360"/>
      <c r="AC226" s="347" t="s">
        <v>1428</v>
      </c>
      <c r="AD226" s="347" t="s">
        <v>1428</v>
      </c>
      <c r="AE226" s="360"/>
      <c r="AF226" s="347" t="s">
        <v>1428</v>
      </c>
      <c r="AG226" s="360"/>
      <c r="AH226" s="347" t="s">
        <v>1428</v>
      </c>
      <c r="AI226" s="347" t="s">
        <v>1428</v>
      </c>
      <c r="AJ226" s="347" t="s">
        <v>1428</v>
      </c>
      <c r="AK226" s="360"/>
      <c r="AL226" s="347" t="s">
        <v>1428</v>
      </c>
      <c r="AM226" s="347" t="s">
        <v>1428</v>
      </c>
      <c r="AN226" s="347" t="s">
        <v>1428</v>
      </c>
      <c r="AO226" s="347" t="s">
        <v>1428</v>
      </c>
      <c r="AP226" s="347" t="s">
        <v>1428</v>
      </c>
      <c r="AQ226" s="347" t="s">
        <v>1428</v>
      </c>
      <c r="AR226" s="360"/>
      <c r="AS226" s="347" t="s">
        <v>1428</v>
      </c>
      <c r="AT226" s="347" t="s">
        <v>1428</v>
      </c>
      <c r="AU226" s="347" t="s">
        <v>1428</v>
      </c>
      <c r="AV226" s="347" t="s">
        <v>1428</v>
      </c>
      <c r="AW226" s="347" t="s">
        <v>1428</v>
      </c>
      <c r="AX226" s="360"/>
      <c r="AY226" s="347"/>
      <c r="AZ226" s="347" t="s">
        <v>1428</v>
      </c>
      <c r="BA226" s="360"/>
      <c r="BB226" s="28"/>
      <c r="BC226" s="162" t="s">
        <v>1428</v>
      </c>
      <c r="BD226" s="162"/>
      <c r="BE226" s="163" t="s">
        <v>1428</v>
      </c>
      <c r="BF226" s="274"/>
      <c r="BG226" s="274"/>
      <c r="BH226" s="274"/>
    </row>
    <row r="227" spans="1:60" x14ac:dyDescent="0.25">
      <c r="A227" s="346" t="s">
        <v>1428</v>
      </c>
      <c r="B227" s="347" t="s">
        <v>1428</v>
      </c>
      <c r="C227" s="347" t="s">
        <v>1428</v>
      </c>
      <c r="D227" s="360"/>
      <c r="E227" s="360"/>
      <c r="F227" s="347" t="s">
        <v>1428</v>
      </c>
      <c r="G227" s="347" t="s">
        <v>1428</v>
      </c>
      <c r="H227" s="360"/>
      <c r="I227" s="347" t="s">
        <v>1428</v>
      </c>
      <c r="J227" s="347" t="s">
        <v>1428</v>
      </c>
      <c r="K227" s="347" t="s">
        <v>1428</v>
      </c>
      <c r="L227" s="347" t="s">
        <v>1428</v>
      </c>
      <c r="M227" s="347" t="s">
        <v>1428</v>
      </c>
      <c r="N227" s="360"/>
      <c r="O227" s="360"/>
      <c r="P227" s="347" t="s">
        <v>1428</v>
      </c>
      <c r="Q227" s="360"/>
      <c r="R227" s="347" t="s">
        <v>1428</v>
      </c>
      <c r="S227" s="360" t="s">
        <v>2133</v>
      </c>
      <c r="T227" s="347" t="s">
        <v>1428</v>
      </c>
      <c r="U227" s="360"/>
      <c r="V227" s="347" t="s">
        <v>1428</v>
      </c>
      <c r="W227" s="347" t="s">
        <v>1428</v>
      </c>
      <c r="X227" s="360"/>
      <c r="Y227" s="347" t="s">
        <v>1428</v>
      </c>
      <c r="Z227" s="347" t="s">
        <v>1428</v>
      </c>
      <c r="AA227" s="347" t="s">
        <v>1428</v>
      </c>
      <c r="AB227" s="360"/>
      <c r="AC227" s="347" t="s">
        <v>1428</v>
      </c>
      <c r="AD227" s="347" t="s">
        <v>1428</v>
      </c>
      <c r="AE227" s="360"/>
      <c r="AF227" s="347" t="s">
        <v>1428</v>
      </c>
      <c r="AG227" s="360"/>
      <c r="AH227" s="347" t="s">
        <v>1428</v>
      </c>
      <c r="AI227" s="347" t="s">
        <v>1428</v>
      </c>
      <c r="AJ227" s="347" t="s">
        <v>1428</v>
      </c>
      <c r="AK227" s="360"/>
      <c r="AL227" s="347" t="s">
        <v>1428</v>
      </c>
      <c r="AM227" s="347" t="s">
        <v>1428</v>
      </c>
      <c r="AN227" s="347" t="s">
        <v>1428</v>
      </c>
      <c r="AO227" s="347" t="s">
        <v>1428</v>
      </c>
      <c r="AP227" s="347" t="s">
        <v>1428</v>
      </c>
      <c r="AQ227" s="347" t="s">
        <v>1428</v>
      </c>
      <c r="AR227" s="360"/>
      <c r="AS227" s="347" t="s">
        <v>1428</v>
      </c>
      <c r="AT227" s="347" t="s">
        <v>1428</v>
      </c>
      <c r="AU227" s="347" t="s">
        <v>1428</v>
      </c>
      <c r="AV227" s="347" t="s">
        <v>1428</v>
      </c>
      <c r="AW227" s="347" t="s">
        <v>1428</v>
      </c>
      <c r="AX227" s="360"/>
      <c r="AY227" s="347"/>
      <c r="AZ227" s="347" t="s">
        <v>1428</v>
      </c>
      <c r="BA227" s="360"/>
      <c r="BB227" s="28"/>
      <c r="BC227" s="162" t="s">
        <v>1428</v>
      </c>
      <c r="BD227" s="162"/>
      <c r="BE227" s="163" t="s">
        <v>1428</v>
      </c>
      <c r="BF227" s="274"/>
      <c r="BG227" s="274"/>
      <c r="BH227" s="274"/>
    </row>
    <row r="228" spans="1:60" x14ac:dyDescent="0.25">
      <c r="A228" s="346" t="s">
        <v>1428</v>
      </c>
      <c r="B228" s="347" t="s">
        <v>1428</v>
      </c>
      <c r="C228" s="347" t="s">
        <v>1428</v>
      </c>
      <c r="D228" s="360"/>
      <c r="E228" s="360"/>
      <c r="F228" s="347" t="s">
        <v>1428</v>
      </c>
      <c r="G228" s="347" t="s">
        <v>1428</v>
      </c>
      <c r="H228" s="360"/>
      <c r="I228" s="347" t="s">
        <v>1428</v>
      </c>
      <c r="J228" s="347" t="s">
        <v>1428</v>
      </c>
      <c r="K228" s="347" t="s">
        <v>1428</v>
      </c>
      <c r="L228" s="347" t="s">
        <v>1428</v>
      </c>
      <c r="M228" s="347" t="s">
        <v>1428</v>
      </c>
      <c r="N228" s="360"/>
      <c r="O228" s="360"/>
      <c r="P228" s="347" t="s">
        <v>1428</v>
      </c>
      <c r="Q228" s="360"/>
      <c r="R228" s="347" t="s">
        <v>1428</v>
      </c>
      <c r="S228" s="360" t="s">
        <v>2134</v>
      </c>
      <c r="T228" s="347" t="s">
        <v>1428</v>
      </c>
      <c r="U228" s="360"/>
      <c r="V228" s="347" t="s">
        <v>1428</v>
      </c>
      <c r="W228" s="347" t="s">
        <v>1428</v>
      </c>
      <c r="X228" s="360"/>
      <c r="Y228" s="347" t="s">
        <v>1428</v>
      </c>
      <c r="Z228" s="347" t="s">
        <v>1428</v>
      </c>
      <c r="AA228" s="347" t="s">
        <v>1428</v>
      </c>
      <c r="AB228" s="360"/>
      <c r="AC228" s="347" t="s">
        <v>1428</v>
      </c>
      <c r="AD228" s="347" t="s">
        <v>1428</v>
      </c>
      <c r="AE228" s="360"/>
      <c r="AF228" s="347" t="s">
        <v>1428</v>
      </c>
      <c r="AG228" s="360"/>
      <c r="AH228" s="347" t="s">
        <v>1428</v>
      </c>
      <c r="AI228" s="347" t="s">
        <v>1428</v>
      </c>
      <c r="AJ228" s="347" t="s">
        <v>1428</v>
      </c>
      <c r="AK228" s="360"/>
      <c r="AL228" s="347" t="s">
        <v>1428</v>
      </c>
      <c r="AM228" s="347" t="s">
        <v>1428</v>
      </c>
      <c r="AN228" s="347" t="s">
        <v>1428</v>
      </c>
      <c r="AO228" s="347" t="s">
        <v>1428</v>
      </c>
      <c r="AP228" s="347" t="s">
        <v>1428</v>
      </c>
      <c r="AQ228" s="347" t="s">
        <v>1428</v>
      </c>
      <c r="AR228" s="360"/>
      <c r="AS228" s="347" t="s">
        <v>1428</v>
      </c>
      <c r="AT228" s="347" t="s">
        <v>1428</v>
      </c>
      <c r="AU228" s="347" t="s">
        <v>1428</v>
      </c>
      <c r="AV228" s="347" t="s">
        <v>1428</v>
      </c>
      <c r="AW228" s="347" t="s">
        <v>1428</v>
      </c>
      <c r="AX228" s="360"/>
      <c r="AY228" s="347"/>
      <c r="AZ228" s="347" t="s">
        <v>1428</v>
      </c>
      <c r="BA228" s="360"/>
      <c r="BB228" s="28"/>
      <c r="BC228" s="162" t="s">
        <v>1428</v>
      </c>
      <c r="BD228" s="162"/>
      <c r="BE228" s="163" t="s">
        <v>1428</v>
      </c>
      <c r="BF228" s="274"/>
      <c r="BG228" s="274"/>
      <c r="BH228" s="274"/>
    </row>
    <row r="229" spans="1:60" x14ac:dyDescent="0.25">
      <c r="A229" s="346" t="s">
        <v>1428</v>
      </c>
      <c r="B229" s="347" t="s">
        <v>1428</v>
      </c>
      <c r="C229" s="347" t="s">
        <v>1428</v>
      </c>
      <c r="D229" s="360"/>
      <c r="E229" s="360"/>
      <c r="F229" s="347" t="s">
        <v>1428</v>
      </c>
      <c r="G229" s="347" t="s">
        <v>1428</v>
      </c>
      <c r="H229" s="360"/>
      <c r="I229" s="347" t="s">
        <v>1428</v>
      </c>
      <c r="J229" s="347" t="s">
        <v>1428</v>
      </c>
      <c r="K229" s="347" t="s">
        <v>1428</v>
      </c>
      <c r="L229" s="347" t="s">
        <v>1428</v>
      </c>
      <c r="M229" s="347" t="s">
        <v>1428</v>
      </c>
      <c r="N229" s="360"/>
      <c r="O229" s="360"/>
      <c r="P229" s="347" t="s">
        <v>1428</v>
      </c>
      <c r="Q229" s="360"/>
      <c r="R229" s="347" t="s">
        <v>1428</v>
      </c>
      <c r="S229" s="360" t="s">
        <v>2135</v>
      </c>
      <c r="T229" s="347" t="s">
        <v>1428</v>
      </c>
      <c r="U229" s="360"/>
      <c r="V229" s="347" t="s">
        <v>1428</v>
      </c>
      <c r="W229" s="347" t="s">
        <v>1428</v>
      </c>
      <c r="X229" s="360"/>
      <c r="Y229" s="347" t="s">
        <v>1428</v>
      </c>
      <c r="Z229" s="347" t="s">
        <v>1428</v>
      </c>
      <c r="AA229" s="347" t="s">
        <v>1428</v>
      </c>
      <c r="AB229" s="360"/>
      <c r="AC229" s="347" t="s">
        <v>1428</v>
      </c>
      <c r="AD229" s="347" t="s">
        <v>1428</v>
      </c>
      <c r="AE229" s="360"/>
      <c r="AF229" s="347" t="s">
        <v>1428</v>
      </c>
      <c r="AG229" s="360"/>
      <c r="AH229" s="347" t="s">
        <v>1428</v>
      </c>
      <c r="AI229" s="347" t="s">
        <v>1428</v>
      </c>
      <c r="AJ229" s="347" t="s">
        <v>1428</v>
      </c>
      <c r="AK229" s="360"/>
      <c r="AL229" s="347" t="s">
        <v>1428</v>
      </c>
      <c r="AM229" s="347" t="s">
        <v>1428</v>
      </c>
      <c r="AN229" s="347" t="s">
        <v>1428</v>
      </c>
      <c r="AO229" s="347" t="s">
        <v>1428</v>
      </c>
      <c r="AP229" s="347" t="s">
        <v>1428</v>
      </c>
      <c r="AQ229" s="347" t="s">
        <v>1428</v>
      </c>
      <c r="AR229" s="360"/>
      <c r="AS229" s="347" t="s">
        <v>1428</v>
      </c>
      <c r="AT229" s="347" t="s">
        <v>1428</v>
      </c>
      <c r="AU229" s="347" t="s">
        <v>1428</v>
      </c>
      <c r="AV229" s="347" t="s">
        <v>1428</v>
      </c>
      <c r="AW229" s="347" t="s">
        <v>1428</v>
      </c>
      <c r="AX229" s="360"/>
      <c r="AY229" s="347"/>
      <c r="AZ229" s="347" t="s">
        <v>1428</v>
      </c>
      <c r="BA229" s="360"/>
      <c r="BB229" s="28"/>
      <c r="BC229" s="162" t="s">
        <v>1428</v>
      </c>
      <c r="BD229" s="162"/>
      <c r="BE229" s="163" t="s">
        <v>1428</v>
      </c>
      <c r="BF229" s="274"/>
      <c r="BG229" s="274"/>
      <c r="BH229" s="274"/>
    </row>
    <row r="230" spans="1:60" x14ac:dyDescent="0.25">
      <c r="A230" s="346" t="s">
        <v>1428</v>
      </c>
      <c r="B230" s="347" t="s">
        <v>1428</v>
      </c>
      <c r="C230" s="347" t="s">
        <v>1428</v>
      </c>
      <c r="D230" s="360"/>
      <c r="E230" s="360"/>
      <c r="F230" s="347" t="s">
        <v>1428</v>
      </c>
      <c r="G230" s="347" t="s">
        <v>1428</v>
      </c>
      <c r="H230" s="360"/>
      <c r="I230" s="347" t="s">
        <v>1428</v>
      </c>
      <c r="J230" s="347" t="s">
        <v>1428</v>
      </c>
      <c r="K230" s="347" t="s">
        <v>1428</v>
      </c>
      <c r="L230" s="347" t="s">
        <v>1428</v>
      </c>
      <c r="M230" s="347" t="s">
        <v>1428</v>
      </c>
      <c r="N230" s="360"/>
      <c r="O230" s="360"/>
      <c r="P230" s="347" t="s">
        <v>1428</v>
      </c>
      <c r="Q230" s="360"/>
      <c r="R230" s="347" t="s">
        <v>1428</v>
      </c>
      <c r="S230" s="360" t="s">
        <v>2136</v>
      </c>
      <c r="T230" s="347" t="s">
        <v>1428</v>
      </c>
      <c r="U230" s="360"/>
      <c r="V230" s="347" t="s">
        <v>1428</v>
      </c>
      <c r="W230" s="347" t="s">
        <v>1428</v>
      </c>
      <c r="X230" s="360"/>
      <c r="Y230" s="347" t="s">
        <v>1428</v>
      </c>
      <c r="Z230" s="347" t="s">
        <v>1428</v>
      </c>
      <c r="AA230" s="347" t="s">
        <v>1428</v>
      </c>
      <c r="AB230" s="360"/>
      <c r="AC230" s="347" t="s">
        <v>1428</v>
      </c>
      <c r="AD230" s="347" t="s">
        <v>1428</v>
      </c>
      <c r="AE230" s="360"/>
      <c r="AF230" s="347" t="s">
        <v>1428</v>
      </c>
      <c r="AG230" s="360"/>
      <c r="AH230" s="347" t="s">
        <v>1428</v>
      </c>
      <c r="AI230" s="347" t="s">
        <v>1428</v>
      </c>
      <c r="AJ230" s="347" t="s">
        <v>1428</v>
      </c>
      <c r="AK230" s="360"/>
      <c r="AL230" s="347" t="s">
        <v>1428</v>
      </c>
      <c r="AM230" s="347" t="s">
        <v>1428</v>
      </c>
      <c r="AN230" s="347" t="s">
        <v>1428</v>
      </c>
      <c r="AO230" s="347" t="s">
        <v>1428</v>
      </c>
      <c r="AP230" s="347" t="s">
        <v>1428</v>
      </c>
      <c r="AQ230" s="347" t="s">
        <v>1428</v>
      </c>
      <c r="AR230" s="360"/>
      <c r="AS230" s="347" t="s">
        <v>1428</v>
      </c>
      <c r="AT230" s="347" t="s">
        <v>1428</v>
      </c>
      <c r="AU230" s="347" t="s">
        <v>1428</v>
      </c>
      <c r="AV230" s="347" t="s">
        <v>1428</v>
      </c>
      <c r="AW230" s="347" t="s">
        <v>1428</v>
      </c>
      <c r="AX230" s="360"/>
      <c r="AY230" s="347"/>
      <c r="AZ230" s="347" t="s">
        <v>1428</v>
      </c>
      <c r="BA230" s="360"/>
      <c r="BB230" s="28"/>
      <c r="BC230" s="162" t="s">
        <v>1428</v>
      </c>
      <c r="BD230" s="162"/>
      <c r="BE230" s="163" t="s">
        <v>1428</v>
      </c>
      <c r="BF230" s="274"/>
      <c r="BG230" s="274"/>
      <c r="BH230" s="274"/>
    </row>
    <row r="231" spans="1:60" x14ac:dyDescent="0.25">
      <c r="A231" s="346" t="s">
        <v>1428</v>
      </c>
      <c r="B231" s="347" t="s">
        <v>1428</v>
      </c>
      <c r="C231" s="347" t="s">
        <v>1428</v>
      </c>
      <c r="D231" s="360"/>
      <c r="E231" s="360"/>
      <c r="F231" s="347" t="s">
        <v>1428</v>
      </c>
      <c r="G231" s="347" t="s">
        <v>1428</v>
      </c>
      <c r="H231" s="360"/>
      <c r="I231" s="347" t="s">
        <v>1428</v>
      </c>
      <c r="J231" s="347" t="s">
        <v>1428</v>
      </c>
      <c r="K231" s="347" t="s">
        <v>1428</v>
      </c>
      <c r="L231" s="347" t="s">
        <v>1428</v>
      </c>
      <c r="M231" s="347" t="s">
        <v>1428</v>
      </c>
      <c r="N231" s="360"/>
      <c r="O231" s="360"/>
      <c r="P231" s="347" t="s">
        <v>1428</v>
      </c>
      <c r="Q231" s="360"/>
      <c r="R231" s="347" t="s">
        <v>1428</v>
      </c>
      <c r="S231" s="360" t="s">
        <v>2137</v>
      </c>
      <c r="T231" s="347" t="s">
        <v>1428</v>
      </c>
      <c r="U231" s="360"/>
      <c r="V231" s="347" t="s">
        <v>1428</v>
      </c>
      <c r="W231" s="347" t="s">
        <v>1428</v>
      </c>
      <c r="X231" s="360"/>
      <c r="Y231" s="347" t="s">
        <v>1428</v>
      </c>
      <c r="Z231" s="347" t="s">
        <v>1428</v>
      </c>
      <c r="AA231" s="347" t="s">
        <v>1428</v>
      </c>
      <c r="AB231" s="360"/>
      <c r="AC231" s="347" t="s">
        <v>1428</v>
      </c>
      <c r="AD231" s="347" t="s">
        <v>1428</v>
      </c>
      <c r="AE231" s="360"/>
      <c r="AF231" s="347" t="s">
        <v>1428</v>
      </c>
      <c r="AG231" s="360"/>
      <c r="AH231" s="347" t="s">
        <v>1428</v>
      </c>
      <c r="AI231" s="347" t="s">
        <v>1428</v>
      </c>
      <c r="AJ231" s="347" t="s">
        <v>1428</v>
      </c>
      <c r="AK231" s="360"/>
      <c r="AL231" s="347" t="s">
        <v>1428</v>
      </c>
      <c r="AM231" s="347" t="s">
        <v>1428</v>
      </c>
      <c r="AN231" s="347" t="s">
        <v>1428</v>
      </c>
      <c r="AO231" s="347" t="s">
        <v>1428</v>
      </c>
      <c r="AP231" s="347" t="s">
        <v>1428</v>
      </c>
      <c r="AQ231" s="347" t="s">
        <v>1428</v>
      </c>
      <c r="AR231" s="360"/>
      <c r="AS231" s="347" t="s">
        <v>1428</v>
      </c>
      <c r="AT231" s="347" t="s">
        <v>1428</v>
      </c>
      <c r="AU231" s="347" t="s">
        <v>1428</v>
      </c>
      <c r="AV231" s="347" t="s">
        <v>1428</v>
      </c>
      <c r="AW231" s="347" t="s">
        <v>1428</v>
      </c>
      <c r="AX231" s="360"/>
      <c r="AY231" s="347"/>
      <c r="AZ231" s="347" t="s">
        <v>1428</v>
      </c>
      <c r="BA231" s="360"/>
      <c r="BB231" s="28"/>
      <c r="BC231" s="162" t="s">
        <v>1428</v>
      </c>
      <c r="BD231" s="162"/>
      <c r="BE231" s="163" t="s">
        <v>1428</v>
      </c>
      <c r="BF231" s="274"/>
      <c r="BG231" s="274"/>
      <c r="BH231" s="274"/>
    </row>
    <row r="232" spans="1:60" x14ac:dyDescent="0.25">
      <c r="A232" s="346" t="s">
        <v>1428</v>
      </c>
      <c r="B232" s="347" t="s">
        <v>1428</v>
      </c>
      <c r="C232" s="347" t="s">
        <v>1428</v>
      </c>
      <c r="D232" s="360"/>
      <c r="E232" s="360"/>
      <c r="F232" s="347" t="s">
        <v>1428</v>
      </c>
      <c r="G232" s="347" t="s">
        <v>1428</v>
      </c>
      <c r="H232" s="360"/>
      <c r="I232" s="347" t="s">
        <v>1428</v>
      </c>
      <c r="J232" s="347" t="s">
        <v>1428</v>
      </c>
      <c r="K232" s="347" t="s">
        <v>1428</v>
      </c>
      <c r="L232" s="347" t="s">
        <v>1428</v>
      </c>
      <c r="M232" s="347" t="s">
        <v>1428</v>
      </c>
      <c r="N232" s="360"/>
      <c r="O232" s="360"/>
      <c r="P232" s="347" t="s">
        <v>1428</v>
      </c>
      <c r="Q232" s="360"/>
      <c r="R232" s="347" t="s">
        <v>1428</v>
      </c>
      <c r="S232" s="360" t="s">
        <v>2138</v>
      </c>
      <c r="T232" s="347" t="s">
        <v>1428</v>
      </c>
      <c r="U232" s="360"/>
      <c r="V232" s="347" t="s">
        <v>1428</v>
      </c>
      <c r="W232" s="347" t="s">
        <v>1428</v>
      </c>
      <c r="X232" s="360"/>
      <c r="Y232" s="347" t="s">
        <v>1428</v>
      </c>
      <c r="Z232" s="347" t="s">
        <v>1428</v>
      </c>
      <c r="AA232" s="347" t="s">
        <v>1428</v>
      </c>
      <c r="AB232" s="360"/>
      <c r="AC232" s="347" t="s">
        <v>1428</v>
      </c>
      <c r="AD232" s="347" t="s">
        <v>1428</v>
      </c>
      <c r="AE232" s="360"/>
      <c r="AF232" s="347" t="s">
        <v>1428</v>
      </c>
      <c r="AG232" s="360"/>
      <c r="AH232" s="347" t="s">
        <v>1428</v>
      </c>
      <c r="AI232" s="347" t="s">
        <v>1428</v>
      </c>
      <c r="AJ232" s="347" t="s">
        <v>1428</v>
      </c>
      <c r="AK232" s="360"/>
      <c r="AL232" s="347" t="s">
        <v>1428</v>
      </c>
      <c r="AM232" s="347" t="s">
        <v>1428</v>
      </c>
      <c r="AN232" s="347" t="s">
        <v>1428</v>
      </c>
      <c r="AO232" s="347" t="s">
        <v>1428</v>
      </c>
      <c r="AP232" s="347" t="s">
        <v>1428</v>
      </c>
      <c r="AQ232" s="347" t="s">
        <v>1428</v>
      </c>
      <c r="AR232" s="360"/>
      <c r="AS232" s="347" t="s">
        <v>1428</v>
      </c>
      <c r="AT232" s="347" t="s">
        <v>1428</v>
      </c>
      <c r="AU232" s="347" t="s">
        <v>1428</v>
      </c>
      <c r="AV232" s="347" t="s">
        <v>1428</v>
      </c>
      <c r="AW232" s="347" t="s">
        <v>1428</v>
      </c>
      <c r="AX232" s="360"/>
      <c r="AY232" s="347"/>
      <c r="AZ232" s="347" t="s">
        <v>1428</v>
      </c>
      <c r="BA232" s="360"/>
      <c r="BB232" s="28"/>
      <c r="BC232" s="162" t="s">
        <v>1428</v>
      </c>
      <c r="BD232" s="162"/>
      <c r="BE232" s="163" t="s">
        <v>1428</v>
      </c>
      <c r="BF232" s="274"/>
      <c r="BG232" s="302" t="s">
        <v>3237</v>
      </c>
      <c r="BH232" s="302" t="s">
        <v>3196</v>
      </c>
    </row>
    <row r="233" spans="1:60" x14ac:dyDescent="0.25">
      <c r="A233" s="346" t="s">
        <v>1428</v>
      </c>
      <c r="B233" s="347" t="s">
        <v>1428</v>
      </c>
      <c r="C233" s="347" t="s">
        <v>1428</v>
      </c>
      <c r="D233" s="360"/>
      <c r="E233" s="360"/>
      <c r="F233" s="347" t="s">
        <v>1428</v>
      </c>
      <c r="G233" s="347" t="s">
        <v>1428</v>
      </c>
      <c r="H233" s="360"/>
      <c r="I233" s="347" t="s">
        <v>1428</v>
      </c>
      <c r="J233" s="347" t="s">
        <v>1428</v>
      </c>
      <c r="K233" s="347" t="s">
        <v>1428</v>
      </c>
      <c r="L233" s="347" t="s">
        <v>1428</v>
      </c>
      <c r="M233" s="347" t="s">
        <v>1428</v>
      </c>
      <c r="N233" s="360"/>
      <c r="O233" s="360"/>
      <c r="P233" s="347" t="s">
        <v>1428</v>
      </c>
      <c r="Q233" s="360"/>
      <c r="R233" s="347" t="s">
        <v>1428</v>
      </c>
      <c r="S233" s="360" t="s">
        <v>2139</v>
      </c>
      <c r="T233" s="347" t="s">
        <v>1428</v>
      </c>
      <c r="U233" s="360"/>
      <c r="V233" s="347" t="s">
        <v>1428</v>
      </c>
      <c r="W233" s="347" t="s">
        <v>1428</v>
      </c>
      <c r="X233" s="360"/>
      <c r="Y233" s="347" t="s">
        <v>1428</v>
      </c>
      <c r="Z233" s="347" t="s">
        <v>1428</v>
      </c>
      <c r="AA233" s="347" t="s">
        <v>1428</v>
      </c>
      <c r="AB233" s="360"/>
      <c r="AC233" s="347" t="s">
        <v>1428</v>
      </c>
      <c r="AD233" s="347" t="s">
        <v>1428</v>
      </c>
      <c r="AE233" s="360"/>
      <c r="AF233" s="347" t="s">
        <v>1428</v>
      </c>
      <c r="AG233" s="360"/>
      <c r="AH233" s="347" t="s">
        <v>1428</v>
      </c>
      <c r="AI233" s="347" t="s">
        <v>1428</v>
      </c>
      <c r="AJ233" s="347" t="s">
        <v>1428</v>
      </c>
      <c r="AK233" s="360"/>
      <c r="AL233" s="347" t="s">
        <v>1428</v>
      </c>
      <c r="AM233" s="347" t="s">
        <v>1428</v>
      </c>
      <c r="AN233" s="347" t="s">
        <v>1428</v>
      </c>
      <c r="AO233" s="347" t="s">
        <v>1428</v>
      </c>
      <c r="AP233" s="347" t="s">
        <v>1428</v>
      </c>
      <c r="AQ233" s="347" t="s">
        <v>1428</v>
      </c>
      <c r="AR233" s="360"/>
      <c r="AS233" s="347" t="s">
        <v>1428</v>
      </c>
      <c r="AT233" s="347" t="s">
        <v>1428</v>
      </c>
      <c r="AU233" s="347" t="s">
        <v>1428</v>
      </c>
      <c r="AV233" s="347" t="s">
        <v>1428</v>
      </c>
      <c r="AW233" s="347" t="s">
        <v>1428</v>
      </c>
      <c r="AX233" s="360"/>
      <c r="AY233" s="347"/>
      <c r="AZ233" s="347" t="s">
        <v>1428</v>
      </c>
      <c r="BA233" s="360"/>
      <c r="BB233" s="28"/>
      <c r="BC233" s="162" t="s">
        <v>1428</v>
      </c>
      <c r="BD233" s="162"/>
      <c r="BE233" s="163" t="s">
        <v>1428</v>
      </c>
      <c r="BF233" s="274"/>
      <c r="BG233" s="302" t="s">
        <v>3238</v>
      </c>
      <c r="BH233" s="302" t="s">
        <v>3676</v>
      </c>
    </row>
    <row r="234" spans="1:60" x14ac:dyDescent="0.25">
      <c r="A234" s="346" t="s">
        <v>1428</v>
      </c>
      <c r="B234" s="347" t="s">
        <v>1428</v>
      </c>
      <c r="C234" s="347" t="s">
        <v>1428</v>
      </c>
      <c r="D234" s="360"/>
      <c r="E234" s="360"/>
      <c r="F234" s="347" t="s">
        <v>1428</v>
      </c>
      <c r="G234" s="347" t="s">
        <v>1428</v>
      </c>
      <c r="H234" s="360"/>
      <c r="I234" s="347" t="s">
        <v>1428</v>
      </c>
      <c r="J234" s="347" t="s">
        <v>1428</v>
      </c>
      <c r="K234" s="347" t="s">
        <v>1428</v>
      </c>
      <c r="L234" s="347" t="s">
        <v>1428</v>
      </c>
      <c r="M234" s="347" t="s">
        <v>1428</v>
      </c>
      <c r="N234" s="360"/>
      <c r="O234" s="360"/>
      <c r="P234" s="347" t="s">
        <v>1428</v>
      </c>
      <c r="Q234" s="360"/>
      <c r="R234" s="347" t="s">
        <v>1428</v>
      </c>
      <c r="S234" s="360" t="s">
        <v>2140</v>
      </c>
      <c r="T234" s="347" t="s">
        <v>1428</v>
      </c>
      <c r="U234" s="360"/>
      <c r="V234" s="347" t="s">
        <v>1428</v>
      </c>
      <c r="W234" s="347" t="s">
        <v>1428</v>
      </c>
      <c r="X234" s="360"/>
      <c r="Y234" s="347" t="s">
        <v>1428</v>
      </c>
      <c r="Z234" s="347" t="s">
        <v>1428</v>
      </c>
      <c r="AA234" s="347" t="s">
        <v>1428</v>
      </c>
      <c r="AB234" s="360"/>
      <c r="AC234" s="347" t="s">
        <v>1428</v>
      </c>
      <c r="AD234" s="347" t="s">
        <v>1428</v>
      </c>
      <c r="AE234" s="360"/>
      <c r="AF234" s="347" t="s">
        <v>1428</v>
      </c>
      <c r="AG234" s="360"/>
      <c r="AH234" s="347" t="s">
        <v>1428</v>
      </c>
      <c r="AI234" s="347" t="s">
        <v>1428</v>
      </c>
      <c r="AJ234" s="347" t="s">
        <v>1428</v>
      </c>
      <c r="AK234" s="360"/>
      <c r="AL234" s="347" t="s">
        <v>1428</v>
      </c>
      <c r="AM234" s="347" t="s">
        <v>1428</v>
      </c>
      <c r="AN234" s="347" t="s">
        <v>1428</v>
      </c>
      <c r="AO234" s="347" t="s">
        <v>1428</v>
      </c>
      <c r="AP234" s="347" t="s">
        <v>1428</v>
      </c>
      <c r="AQ234" s="347" t="s">
        <v>1428</v>
      </c>
      <c r="AR234" s="360"/>
      <c r="AS234" s="347" t="s">
        <v>1428</v>
      </c>
      <c r="AT234" s="347" t="s">
        <v>1428</v>
      </c>
      <c r="AU234" s="347" t="s">
        <v>1428</v>
      </c>
      <c r="AV234" s="347" t="s">
        <v>1428</v>
      </c>
      <c r="AW234" s="347" t="s">
        <v>1428</v>
      </c>
      <c r="AX234" s="360"/>
      <c r="AY234" s="347"/>
      <c r="AZ234" s="347" t="s">
        <v>1428</v>
      </c>
      <c r="BA234" s="360"/>
      <c r="BB234" s="28"/>
      <c r="BC234" s="162" t="s">
        <v>1428</v>
      </c>
      <c r="BD234" s="162"/>
      <c r="BE234" s="163" t="s">
        <v>1428</v>
      </c>
      <c r="BF234" s="274"/>
      <c r="BG234" s="302" t="s">
        <v>3236</v>
      </c>
      <c r="BH234" s="303">
        <v>44603</v>
      </c>
    </row>
    <row r="235" spans="1:60" x14ac:dyDescent="0.25">
      <c r="A235" s="346" t="s">
        <v>1428</v>
      </c>
      <c r="B235" s="347" t="s">
        <v>1428</v>
      </c>
      <c r="C235" s="347" t="s">
        <v>1428</v>
      </c>
      <c r="D235" s="360"/>
      <c r="E235" s="360"/>
      <c r="F235" s="347" t="s">
        <v>1428</v>
      </c>
      <c r="G235" s="347" t="s">
        <v>1428</v>
      </c>
      <c r="H235" s="360"/>
      <c r="I235" s="347" t="s">
        <v>1428</v>
      </c>
      <c r="J235" s="347" t="s">
        <v>1428</v>
      </c>
      <c r="K235" s="347" t="s">
        <v>1428</v>
      </c>
      <c r="L235" s="347" t="s">
        <v>1428</v>
      </c>
      <c r="M235" s="347" t="s">
        <v>1428</v>
      </c>
      <c r="N235" s="360"/>
      <c r="O235" s="360"/>
      <c r="P235" s="347" t="s">
        <v>1428</v>
      </c>
      <c r="Q235" s="360"/>
      <c r="R235" s="347" t="s">
        <v>1428</v>
      </c>
      <c r="S235" s="360" t="s">
        <v>2141</v>
      </c>
      <c r="T235" s="347" t="s">
        <v>1428</v>
      </c>
      <c r="U235" s="360"/>
      <c r="V235" s="347" t="s">
        <v>1428</v>
      </c>
      <c r="W235" s="347" t="s">
        <v>1428</v>
      </c>
      <c r="X235" s="360"/>
      <c r="Y235" s="347" t="s">
        <v>1428</v>
      </c>
      <c r="Z235" s="347" t="s">
        <v>1428</v>
      </c>
      <c r="AA235" s="347" t="s">
        <v>1428</v>
      </c>
      <c r="AB235" s="360"/>
      <c r="AC235" s="347" t="s">
        <v>1428</v>
      </c>
      <c r="AD235" s="347" t="s">
        <v>1428</v>
      </c>
      <c r="AE235" s="360"/>
      <c r="AF235" s="347" t="s">
        <v>1428</v>
      </c>
      <c r="AG235" s="360"/>
      <c r="AH235" s="347" t="s">
        <v>1428</v>
      </c>
      <c r="AI235" s="347" t="s">
        <v>1428</v>
      </c>
      <c r="AJ235" s="347" t="s">
        <v>1428</v>
      </c>
      <c r="AK235" s="360"/>
      <c r="AL235" s="347" t="s">
        <v>1428</v>
      </c>
      <c r="AM235" s="347" t="s">
        <v>1428</v>
      </c>
      <c r="AN235" s="347" t="s">
        <v>1428</v>
      </c>
      <c r="AO235" s="347" t="s">
        <v>1428</v>
      </c>
      <c r="AP235" s="347" t="s">
        <v>1428</v>
      </c>
      <c r="AQ235" s="347" t="s">
        <v>1428</v>
      </c>
      <c r="AR235" s="360"/>
      <c r="AS235" s="347" t="s">
        <v>1428</v>
      </c>
      <c r="AT235" s="347" t="s">
        <v>1428</v>
      </c>
      <c r="AU235" s="347" t="s">
        <v>1428</v>
      </c>
      <c r="AV235" s="347" t="s">
        <v>1428</v>
      </c>
      <c r="AW235" s="347" t="s">
        <v>1428</v>
      </c>
      <c r="AX235" s="360"/>
      <c r="AY235" s="347"/>
      <c r="AZ235" s="347" t="s">
        <v>1428</v>
      </c>
      <c r="BA235" s="360"/>
      <c r="BB235" s="28"/>
      <c r="BC235" s="162" t="s">
        <v>1428</v>
      </c>
      <c r="BD235" s="162"/>
      <c r="BE235" s="163" t="s">
        <v>1428</v>
      </c>
      <c r="BF235" s="274"/>
      <c r="BG235" s="274"/>
      <c r="BH235" s="274"/>
    </row>
    <row r="236" spans="1:60" x14ac:dyDescent="0.25">
      <c r="A236" s="349"/>
      <c r="B236" s="360"/>
      <c r="C236" s="360"/>
      <c r="D236" s="360"/>
      <c r="E236" s="360"/>
      <c r="F236" s="360"/>
      <c r="G236" s="360"/>
      <c r="H236" s="360"/>
      <c r="I236" s="360"/>
      <c r="J236" s="360"/>
      <c r="K236" s="360"/>
      <c r="L236" s="360"/>
      <c r="M236" s="360"/>
      <c r="N236" s="360"/>
      <c r="O236" s="360"/>
      <c r="P236" s="360"/>
      <c r="Q236" s="360"/>
      <c r="R236" s="360"/>
      <c r="S236" s="360" t="s">
        <v>2142</v>
      </c>
      <c r="T236" s="347" t="s">
        <v>1428</v>
      </c>
      <c r="U236" s="360"/>
      <c r="V236" s="347" t="s">
        <v>1428</v>
      </c>
      <c r="W236" s="347" t="s">
        <v>1428</v>
      </c>
      <c r="X236" s="360"/>
      <c r="Y236" s="347" t="s">
        <v>1428</v>
      </c>
      <c r="Z236" s="347" t="s">
        <v>1428</v>
      </c>
      <c r="AA236" s="347" t="s">
        <v>1428</v>
      </c>
      <c r="AB236" s="347" t="s">
        <v>1428</v>
      </c>
      <c r="AC236" s="347" t="s">
        <v>1428</v>
      </c>
      <c r="AD236" s="347" t="s">
        <v>1428</v>
      </c>
      <c r="AE236" s="347" t="s">
        <v>1428</v>
      </c>
      <c r="AF236" s="347" t="s">
        <v>1428</v>
      </c>
      <c r="AG236" s="347" t="s">
        <v>1428</v>
      </c>
      <c r="AH236" s="347" t="s">
        <v>1428</v>
      </c>
      <c r="AI236" s="347" t="s">
        <v>1428</v>
      </c>
      <c r="AJ236" s="347" t="s">
        <v>1428</v>
      </c>
      <c r="AK236" s="347" t="s">
        <v>1428</v>
      </c>
      <c r="AL236" s="347" t="s">
        <v>1428</v>
      </c>
      <c r="AM236" s="347" t="s">
        <v>1428</v>
      </c>
      <c r="AN236" s="347" t="s">
        <v>1428</v>
      </c>
      <c r="AO236" s="347" t="s">
        <v>1428</v>
      </c>
      <c r="AP236" s="347" t="s">
        <v>1428</v>
      </c>
      <c r="AQ236" s="347" t="s">
        <v>1428</v>
      </c>
      <c r="AR236" s="360"/>
      <c r="AS236" s="347" t="s">
        <v>1428</v>
      </c>
      <c r="AT236" s="347" t="s">
        <v>1428</v>
      </c>
      <c r="AU236" s="347" t="s">
        <v>1428</v>
      </c>
      <c r="AV236" s="347" t="s">
        <v>1428</v>
      </c>
      <c r="AW236" s="347" t="s">
        <v>1428</v>
      </c>
      <c r="AX236" s="347" t="s">
        <v>1428</v>
      </c>
      <c r="AY236" s="347"/>
      <c r="AZ236" s="347" t="s">
        <v>1428</v>
      </c>
      <c r="BA236" s="360"/>
      <c r="BB236" s="28"/>
      <c r="BC236" s="162" t="s">
        <v>1428</v>
      </c>
      <c r="BD236" s="162"/>
      <c r="BE236" s="163" t="s">
        <v>1428</v>
      </c>
      <c r="BF236" s="274"/>
      <c r="BG236" s="274"/>
      <c r="BH236" s="274"/>
    </row>
    <row r="237" spans="1:60" x14ac:dyDescent="0.25">
      <c r="A237" s="463"/>
      <c r="B237" s="464"/>
      <c r="C237" s="464"/>
      <c r="D237" s="360"/>
      <c r="E237" s="360"/>
      <c r="F237" s="464"/>
      <c r="G237" s="464"/>
      <c r="H237" s="360"/>
      <c r="I237" s="464"/>
      <c r="J237" s="464"/>
      <c r="K237" s="464"/>
      <c r="L237" s="464"/>
      <c r="M237" s="464"/>
      <c r="N237" s="360"/>
      <c r="O237" s="360"/>
      <c r="P237" s="464"/>
      <c r="Q237" s="360"/>
      <c r="R237" s="464"/>
      <c r="S237" s="360" t="s">
        <v>2143</v>
      </c>
      <c r="T237" s="464"/>
      <c r="U237" s="360"/>
      <c r="V237" s="464"/>
      <c r="W237" s="464"/>
      <c r="X237" s="360"/>
      <c r="Y237" s="464"/>
      <c r="Z237" s="464"/>
      <c r="AA237" s="464"/>
      <c r="AB237" s="360"/>
      <c r="AC237" s="464"/>
      <c r="AD237" s="464"/>
      <c r="AE237" s="360"/>
      <c r="AF237" s="464"/>
      <c r="AG237" s="360"/>
      <c r="AH237" s="464"/>
      <c r="AI237" s="464"/>
      <c r="AJ237" s="464"/>
      <c r="AK237" s="360"/>
      <c r="AL237" s="464"/>
      <c r="AM237" s="464"/>
      <c r="AN237" s="464"/>
      <c r="AO237" s="464"/>
      <c r="AP237" s="464"/>
      <c r="AQ237" s="464"/>
      <c r="AR237" s="360"/>
      <c r="AS237" s="464"/>
      <c r="AT237" s="464"/>
      <c r="AU237" s="464"/>
      <c r="AV237" s="464"/>
      <c r="AW237" s="464"/>
      <c r="AX237" s="360"/>
      <c r="AY237" s="464"/>
      <c r="AZ237" s="464"/>
      <c r="BA237" s="360"/>
      <c r="BB237" s="28"/>
      <c r="BC237" s="279"/>
      <c r="BD237" s="279"/>
      <c r="BE237" s="163" t="s">
        <v>1428</v>
      </c>
      <c r="BF237" s="280"/>
      <c r="BG237" s="280"/>
      <c r="BH237" s="280"/>
    </row>
    <row r="238" spans="1:60" x14ac:dyDescent="0.25">
      <c r="A238" s="463"/>
      <c r="B238" s="464"/>
      <c r="C238" s="464"/>
      <c r="D238" s="360"/>
      <c r="E238" s="360"/>
      <c r="F238" s="464"/>
      <c r="G238" s="464"/>
      <c r="H238" s="360"/>
      <c r="I238" s="464"/>
      <c r="J238" s="464"/>
      <c r="K238" s="464"/>
      <c r="L238" s="464"/>
      <c r="M238" s="464"/>
      <c r="N238" s="360"/>
      <c r="O238" s="360"/>
      <c r="P238" s="464"/>
      <c r="Q238" s="360"/>
      <c r="R238" s="464"/>
      <c r="S238" s="360" t="s">
        <v>2144</v>
      </c>
      <c r="T238" s="464"/>
      <c r="U238" s="360"/>
      <c r="V238" s="464"/>
      <c r="W238" s="464"/>
      <c r="X238" s="360"/>
      <c r="Y238" s="464"/>
      <c r="Z238" s="464"/>
      <c r="AA238" s="464"/>
      <c r="AB238" s="360"/>
      <c r="AC238" s="464"/>
      <c r="AD238" s="464"/>
      <c r="AE238" s="360"/>
      <c r="AF238" s="464"/>
      <c r="AG238" s="360"/>
      <c r="AH238" s="464"/>
      <c r="AI238" s="464"/>
      <c r="AJ238" s="464"/>
      <c r="AK238" s="360"/>
      <c r="AL238" s="464"/>
      <c r="AM238" s="464"/>
      <c r="AN238" s="464"/>
      <c r="AO238" s="464"/>
      <c r="AP238" s="464"/>
      <c r="AQ238" s="464"/>
      <c r="AR238" s="360"/>
      <c r="AS238" s="464"/>
      <c r="AT238" s="464"/>
      <c r="AU238" s="464"/>
      <c r="AV238" s="464"/>
      <c r="AW238" s="464"/>
      <c r="AX238" s="360"/>
      <c r="AY238" s="464"/>
      <c r="AZ238" s="464"/>
      <c r="BA238" s="360"/>
      <c r="BB238" s="28"/>
      <c r="BC238" s="279"/>
      <c r="BD238" s="279"/>
      <c r="BE238" s="163" t="s">
        <v>1428</v>
      </c>
      <c r="BF238" s="280"/>
      <c r="BG238" s="280"/>
      <c r="BH238" s="280"/>
    </row>
    <row r="239" spans="1:60" x14ac:dyDescent="0.25">
      <c r="A239" s="463"/>
      <c r="B239" s="464"/>
      <c r="C239" s="464"/>
      <c r="D239" s="360"/>
      <c r="E239" s="360"/>
      <c r="F239" s="464"/>
      <c r="G239" s="464"/>
      <c r="H239" s="360"/>
      <c r="I239" s="464"/>
      <c r="J239" s="464"/>
      <c r="K239" s="464"/>
      <c r="L239" s="464"/>
      <c r="M239" s="464"/>
      <c r="N239" s="360"/>
      <c r="O239" s="360"/>
      <c r="P239" s="464"/>
      <c r="Q239" s="360"/>
      <c r="R239" s="464"/>
      <c r="S239" s="360" t="s">
        <v>2145</v>
      </c>
      <c r="T239" s="464"/>
      <c r="U239" s="360"/>
      <c r="V239" s="464"/>
      <c r="W239" s="464"/>
      <c r="X239" s="360"/>
      <c r="Y239" s="464"/>
      <c r="Z239" s="464"/>
      <c r="AA239" s="464"/>
      <c r="AB239" s="360"/>
      <c r="AC239" s="464"/>
      <c r="AD239" s="464"/>
      <c r="AE239" s="360"/>
      <c r="AF239" s="464"/>
      <c r="AG239" s="360"/>
      <c r="AH239" s="464"/>
      <c r="AI239" s="464"/>
      <c r="AJ239" s="464"/>
      <c r="AK239" s="360"/>
      <c r="AL239" s="464"/>
      <c r="AM239" s="464"/>
      <c r="AN239" s="464"/>
      <c r="AO239" s="464"/>
      <c r="AP239" s="464"/>
      <c r="AQ239" s="464"/>
      <c r="AR239" s="360"/>
      <c r="AS239" s="464"/>
      <c r="AT239" s="464"/>
      <c r="AU239" s="464"/>
      <c r="AV239" s="464"/>
      <c r="AW239" s="464"/>
      <c r="AX239" s="360"/>
      <c r="AY239" s="464"/>
      <c r="AZ239" s="464"/>
      <c r="BA239" s="360"/>
      <c r="BB239" s="28"/>
      <c r="BC239" s="279"/>
      <c r="BD239" s="279"/>
      <c r="BE239" s="163" t="s">
        <v>1428</v>
      </c>
      <c r="BF239" s="280"/>
      <c r="BG239" s="280"/>
      <c r="BH239" s="280"/>
    </row>
    <row r="240" spans="1:60" x14ac:dyDescent="0.25">
      <c r="A240" s="463"/>
      <c r="B240" s="464"/>
      <c r="C240" s="464"/>
      <c r="D240" s="360"/>
      <c r="E240" s="360"/>
      <c r="F240" s="464"/>
      <c r="G240" s="464"/>
      <c r="H240" s="360"/>
      <c r="I240" s="464"/>
      <c r="J240" s="464"/>
      <c r="K240" s="464"/>
      <c r="L240" s="464"/>
      <c r="M240" s="464"/>
      <c r="N240" s="360"/>
      <c r="O240" s="360"/>
      <c r="P240" s="464"/>
      <c r="Q240" s="360"/>
      <c r="R240" s="464"/>
      <c r="S240" s="360" t="s">
        <v>2146</v>
      </c>
      <c r="T240" s="464"/>
      <c r="U240" s="360"/>
      <c r="V240" s="464"/>
      <c r="W240" s="464"/>
      <c r="X240" s="360"/>
      <c r="Y240" s="464"/>
      <c r="Z240" s="464"/>
      <c r="AA240" s="464"/>
      <c r="AB240" s="360"/>
      <c r="AC240" s="464"/>
      <c r="AD240" s="464"/>
      <c r="AE240" s="360"/>
      <c r="AF240" s="464"/>
      <c r="AG240" s="360"/>
      <c r="AH240" s="464"/>
      <c r="AI240" s="464"/>
      <c r="AJ240" s="464"/>
      <c r="AK240" s="360"/>
      <c r="AL240" s="464"/>
      <c r="AM240" s="464"/>
      <c r="AN240" s="464"/>
      <c r="AO240" s="464"/>
      <c r="AP240" s="464"/>
      <c r="AQ240" s="464"/>
      <c r="AR240" s="360"/>
      <c r="AS240" s="464"/>
      <c r="AT240" s="464"/>
      <c r="AU240" s="464"/>
      <c r="AV240" s="464"/>
      <c r="AW240" s="464"/>
      <c r="AX240" s="360"/>
      <c r="AY240" s="464"/>
      <c r="AZ240" s="464"/>
      <c r="BA240" s="360"/>
      <c r="BB240" s="28"/>
      <c r="BC240" s="279"/>
      <c r="BD240" s="279"/>
      <c r="BE240" s="163" t="s">
        <v>1428</v>
      </c>
      <c r="BF240" s="280"/>
      <c r="BG240" s="280"/>
      <c r="BH240" s="280"/>
    </row>
    <row r="241" spans="1:60" x14ac:dyDescent="0.25">
      <c r="A241" s="463"/>
      <c r="B241" s="464"/>
      <c r="C241" s="464"/>
      <c r="D241" s="360"/>
      <c r="E241" s="360"/>
      <c r="F241" s="464"/>
      <c r="G241" s="464"/>
      <c r="H241" s="360"/>
      <c r="I241" s="464"/>
      <c r="J241" s="464"/>
      <c r="K241" s="464"/>
      <c r="L241" s="464"/>
      <c r="M241" s="464"/>
      <c r="N241" s="360"/>
      <c r="O241" s="360"/>
      <c r="P241" s="464"/>
      <c r="Q241" s="360"/>
      <c r="R241" s="464"/>
      <c r="S241" s="360" t="s">
        <v>2147</v>
      </c>
      <c r="T241" s="464"/>
      <c r="U241" s="360"/>
      <c r="V241" s="464"/>
      <c r="W241" s="464"/>
      <c r="X241" s="360"/>
      <c r="Y241" s="464"/>
      <c r="Z241" s="464"/>
      <c r="AA241" s="464"/>
      <c r="AB241" s="360"/>
      <c r="AC241" s="464"/>
      <c r="AD241" s="464"/>
      <c r="AE241" s="360"/>
      <c r="AF241" s="464"/>
      <c r="AG241" s="360"/>
      <c r="AH241" s="464"/>
      <c r="AI241" s="464"/>
      <c r="AJ241" s="464"/>
      <c r="AK241" s="360"/>
      <c r="AL241" s="464"/>
      <c r="AM241" s="464"/>
      <c r="AN241" s="464"/>
      <c r="AO241" s="464"/>
      <c r="AP241" s="464"/>
      <c r="AQ241" s="464"/>
      <c r="AR241" s="360"/>
      <c r="AS241" s="464"/>
      <c r="AT241" s="464"/>
      <c r="AU241" s="464"/>
      <c r="AV241" s="464"/>
      <c r="AW241" s="464"/>
      <c r="AX241" s="360"/>
      <c r="AY241" s="464"/>
      <c r="AZ241" s="464"/>
      <c r="BA241" s="360"/>
      <c r="BB241" s="28"/>
      <c r="BC241" s="279"/>
      <c r="BD241" s="279"/>
      <c r="BE241" s="163" t="s">
        <v>1428</v>
      </c>
      <c r="BF241" s="280"/>
      <c r="BG241" s="280"/>
      <c r="BH241" s="280"/>
    </row>
    <row r="242" spans="1:60" x14ac:dyDescent="0.25">
      <c r="A242" s="463"/>
      <c r="B242" s="464"/>
      <c r="C242" s="464"/>
      <c r="D242" s="360"/>
      <c r="E242" s="360"/>
      <c r="F242" s="464"/>
      <c r="G242" s="464"/>
      <c r="H242" s="360"/>
      <c r="I242" s="464"/>
      <c r="J242" s="464"/>
      <c r="K242" s="464"/>
      <c r="L242" s="464"/>
      <c r="M242" s="464"/>
      <c r="N242" s="360"/>
      <c r="O242" s="360"/>
      <c r="P242" s="464"/>
      <c r="Q242" s="360"/>
      <c r="R242" s="464"/>
      <c r="S242" s="360" t="s">
        <v>2148</v>
      </c>
      <c r="T242" s="464"/>
      <c r="U242" s="360"/>
      <c r="V242" s="464"/>
      <c r="W242" s="464"/>
      <c r="X242" s="360"/>
      <c r="Y242" s="464"/>
      <c r="Z242" s="464"/>
      <c r="AA242" s="464"/>
      <c r="AB242" s="360"/>
      <c r="AC242" s="464"/>
      <c r="AD242" s="464"/>
      <c r="AE242" s="360"/>
      <c r="AF242" s="464"/>
      <c r="AG242" s="360"/>
      <c r="AH242" s="464"/>
      <c r="AI242" s="464"/>
      <c r="AJ242" s="464"/>
      <c r="AK242" s="360"/>
      <c r="AL242" s="464"/>
      <c r="AM242" s="464"/>
      <c r="AN242" s="464"/>
      <c r="AO242" s="464"/>
      <c r="AP242" s="464"/>
      <c r="AQ242" s="464"/>
      <c r="AR242" s="360"/>
      <c r="AS242" s="464"/>
      <c r="AT242" s="464"/>
      <c r="AU242" s="464"/>
      <c r="AV242" s="464"/>
      <c r="AW242" s="464"/>
      <c r="AX242" s="360"/>
      <c r="AY242" s="464"/>
      <c r="AZ242" s="464"/>
      <c r="BA242" s="360"/>
      <c r="BB242" s="28"/>
      <c r="BC242" s="279"/>
      <c r="BD242" s="279"/>
      <c r="BE242" s="163" t="s">
        <v>1428</v>
      </c>
      <c r="BF242" s="280"/>
      <c r="BG242" s="280"/>
      <c r="BH242" s="280"/>
    </row>
    <row r="243" spans="1:60" x14ac:dyDescent="0.25">
      <c r="A243" s="463"/>
      <c r="B243" s="464"/>
      <c r="C243" s="464"/>
      <c r="D243" s="360"/>
      <c r="E243" s="360"/>
      <c r="F243" s="464"/>
      <c r="G243" s="464"/>
      <c r="H243" s="360"/>
      <c r="I243" s="464"/>
      <c r="J243" s="464"/>
      <c r="K243" s="464"/>
      <c r="L243" s="464"/>
      <c r="M243" s="464"/>
      <c r="N243" s="360"/>
      <c r="O243" s="360"/>
      <c r="P243" s="464"/>
      <c r="Q243" s="360"/>
      <c r="R243" s="464"/>
      <c r="S243" s="360" t="s">
        <v>2149</v>
      </c>
      <c r="T243" s="464"/>
      <c r="U243" s="360"/>
      <c r="V243" s="464"/>
      <c r="W243" s="464"/>
      <c r="X243" s="360"/>
      <c r="Y243" s="464"/>
      <c r="Z243" s="464"/>
      <c r="AA243" s="464"/>
      <c r="AB243" s="360"/>
      <c r="AC243" s="464"/>
      <c r="AD243" s="464"/>
      <c r="AE243" s="360"/>
      <c r="AF243" s="464"/>
      <c r="AG243" s="360"/>
      <c r="AH243" s="464"/>
      <c r="AI243" s="464"/>
      <c r="AJ243" s="464"/>
      <c r="AK243" s="360"/>
      <c r="AL243" s="464"/>
      <c r="AM243" s="464"/>
      <c r="AN243" s="464"/>
      <c r="AO243" s="464"/>
      <c r="AP243" s="464"/>
      <c r="AQ243" s="464"/>
      <c r="AR243" s="360"/>
      <c r="AS243" s="464"/>
      <c r="AT243" s="464"/>
      <c r="AU243" s="464"/>
      <c r="AV243" s="464"/>
      <c r="AW243" s="464"/>
      <c r="AX243" s="360"/>
      <c r="AY243" s="464"/>
      <c r="AZ243" s="464"/>
      <c r="BA243" s="360"/>
      <c r="BB243" s="28"/>
      <c r="BC243" s="279"/>
      <c r="BD243" s="279"/>
      <c r="BE243" s="163" t="s">
        <v>1428</v>
      </c>
      <c r="BF243" s="280"/>
      <c r="BG243" s="280"/>
      <c r="BH243" s="280"/>
    </row>
    <row r="244" spans="1:60" x14ac:dyDescent="0.25">
      <c r="A244" s="463"/>
      <c r="B244" s="464"/>
      <c r="C244" s="464"/>
      <c r="D244" s="360"/>
      <c r="E244" s="360"/>
      <c r="F244" s="464"/>
      <c r="G244" s="464"/>
      <c r="H244" s="360"/>
      <c r="I244" s="464"/>
      <c r="J244" s="464"/>
      <c r="K244" s="464"/>
      <c r="L244" s="464"/>
      <c r="M244" s="464"/>
      <c r="N244" s="360"/>
      <c r="O244" s="360"/>
      <c r="P244" s="464"/>
      <c r="Q244" s="360"/>
      <c r="R244" s="464"/>
      <c r="S244" s="360" t="s">
        <v>2150</v>
      </c>
      <c r="T244" s="464"/>
      <c r="U244" s="360"/>
      <c r="V244" s="464"/>
      <c r="W244" s="464"/>
      <c r="X244" s="360"/>
      <c r="Y244" s="464"/>
      <c r="Z244" s="464"/>
      <c r="AA244" s="464"/>
      <c r="AB244" s="360"/>
      <c r="AC244" s="464"/>
      <c r="AD244" s="464"/>
      <c r="AE244" s="360"/>
      <c r="AF244" s="464"/>
      <c r="AG244" s="360"/>
      <c r="AH244" s="464"/>
      <c r="AI244" s="464"/>
      <c r="AJ244" s="464"/>
      <c r="AK244" s="360"/>
      <c r="AL244" s="464"/>
      <c r="AM244" s="464"/>
      <c r="AN244" s="464"/>
      <c r="AO244" s="464"/>
      <c r="AP244" s="464"/>
      <c r="AQ244" s="464"/>
      <c r="AR244" s="360"/>
      <c r="AS244" s="464"/>
      <c r="AT244" s="464"/>
      <c r="AU244" s="464"/>
      <c r="AV244" s="464"/>
      <c r="AW244" s="464"/>
      <c r="AX244" s="360"/>
      <c r="AY244" s="464"/>
      <c r="AZ244" s="464"/>
      <c r="BA244" s="360"/>
      <c r="BB244" s="28"/>
      <c r="BC244" s="279"/>
      <c r="BD244" s="279"/>
      <c r="BE244" s="163" t="s">
        <v>1428</v>
      </c>
      <c r="BF244" s="280"/>
      <c r="BG244" s="280"/>
      <c r="BH244" s="280"/>
    </row>
    <row r="245" spans="1:60" x14ac:dyDescent="0.25">
      <c r="A245" s="463"/>
      <c r="B245" s="464"/>
      <c r="C245" s="464"/>
      <c r="D245" s="360"/>
      <c r="E245" s="360"/>
      <c r="F245" s="464"/>
      <c r="G245" s="464"/>
      <c r="H245" s="360"/>
      <c r="I245" s="464"/>
      <c r="J245" s="464"/>
      <c r="K245" s="464"/>
      <c r="L245" s="464"/>
      <c r="M245" s="464"/>
      <c r="N245" s="360"/>
      <c r="O245" s="360"/>
      <c r="P245" s="464"/>
      <c r="Q245" s="360"/>
      <c r="R245" s="464"/>
      <c r="S245" s="360" t="s">
        <v>2151</v>
      </c>
      <c r="T245" s="464"/>
      <c r="U245" s="360"/>
      <c r="V245" s="464"/>
      <c r="W245" s="464"/>
      <c r="X245" s="360"/>
      <c r="Y245" s="464"/>
      <c r="Z245" s="464"/>
      <c r="AA245" s="464"/>
      <c r="AB245" s="360"/>
      <c r="AC245" s="464"/>
      <c r="AD245" s="464"/>
      <c r="AE245" s="360"/>
      <c r="AF245" s="464"/>
      <c r="AG245" s="360"/>
      <c r="AH245" s="464"/>
      <c r="AI245" s="464"/>
      <c r="AJ245" s="464"/>
      <c r="AK245" s="360"/>
      <c r="AL245" s="464"/>
      <c r="AM245" s="464"/>
      <c r="AN245" s="464"/>
      <c r="AO245" s="464"/>
      <c r="AP245" s="464"/>
      <c r="AQ245" s="464"/>
      <c r="AR245" s="360"/>
      <c r="AS245" s="464"/>
      <c r="AT245" s="464"/>
      <c r="AU245" s="464"/>
      <c r="AV245" s="464"/>
      <c r="AW245" s="464"/>
      <c r="AX245" s="360"/>
      <c r="AY245" s="464"/>
      <c r="AZ245" s="464"/>
      <c r="BA245" s="360"/>
      <c r="BB245" s="28"/>
      <c r="BC245" s="279"/>
      <c r="BD245" s="279"/>
      <c r="BE245" s="163" t="s">
        <v>1428</v>
      </c>
      <c r="BF245" s="280"/>
      <c r="BG245" s="280"/>
      <c r="BH245" s="280"/>
    </row>
    <row r="246" spans="1:60" x14ac:dyDescent="0.25">
      <c r="A246" s="463"/>
      <c r="B246" s="464"/>
      <c r="C246" s="464"/>
      <c r="D246" s="360"/>
      <c r="E246" s="360"/>
      <c r="F246" s="464"/>
      <c r="G246" s="464"/>
      <c r="H246" s="360"/>
      <c r="I246" s="464"/>
      <c r="J246" s="464"/>
      <c r="K246" s="464"/>
      <c r="L246" s="464"/>
      <c r="M246" s="464"/>
      <c r="N246" s="360"/>
      <c r="O246" s="360"/>
      <c r="P246" s="464"/>
      <c r="Q246" s="360"/>
      <c r="R246" s="464"/>
      <c r="S246" s="360" t="s">
        <v>2152</v>
      </c>
      <c r="T246" s="464"/>
      <c r="U246" s="360"/>
      <c r="V246" s="464"/>
      <c r="W246" s="464"/>
      <c r="X246" s="360"/>
      <c r="Y246" s="464"/>
      <c r="Z246" s="464"/>
      <c r="AA246" s="464"/>
      <c r="AB246" s="360"/>
      <c r="AC246" s="464"/>
      <c r="AD246" s="464"/>
      <c r="AE246" s="360"/>
      <c r="AF246" s="464"/>
      <c r="AG246" s="360"/>
      <c r="AH246" s="464"/>
      <c r="AI246" s="464"/>
      <c r="AJ246" s="464"/>
      <c r="AK246" s="360"/>
      <c r="AL246" s="464"/>
      <c r="AM246" s="464"/>
      <c r="AN246" s="464"/>
      <c r="AO246" s="464"/>
      <c r="AP246" s="464"/>
      <c r="AQ246" s="464"/>
      <c r="AR246" s="360"/>
      <c r="AS246" s="464"/>
      <c r="AT246" s="464"/>
      <c r="AU246" s="464"/>
      <c r="AV246" s="464"/>
      <c r="AW246" s="464"/>
      <c r="AX246" s="360"/>
      <c r="AY246" s="464"/>
      <c r="AZ246" s="464"/>
      <c r="BA246" s="360"/>
      <c r="BB246" s="28"/>
      <c r="BC246" s="279"/>
      <c r="BD246" s="279"/>
      <c r="BE246" s="163" t="s">
        <v>1428</v>
      </c>
      <c r="BF246" s="280"/>
      <c r="BG246" s="280"/>
      <c r="BH246" s="280"/>
    </row>
    <row r="247" spans="1:60" x14ac:dyDescent="0.25">
      <c r="A247" s="463"/>
      <c r="B247" s="464"/>
      <c r="C247" s="464"/>
      <c r="D247" s="360"/>
      <c r="E247" s="360"/>
      <c r="F247" s="464"/>
      <c r="G247" s="464"/>
      <c r="H247" s="360"/>
      <c r="I247" s="464"/>
      <c r="J247" s="464"/>
      <c r="K247" s="464"/>
      <c r="L247" s="464"/>
      <c r="M247" s="464"/>
      <c r="N247" s="360"/>
      <c r="O247" s="360"/>
      <c r="P247" s="464"/>
      <c r="Q247" s="360"/>
      <c r="R247" s="464"/>
      <c r="S247" s="360" t="s">
        <v>2153</v>
      </c>
      <c r="T247" s="464"/>
      <c r="U247" s="360"/>
      <c r="V247" s="464"/>
      <c r="W247" s="464"/>
      <c r="X247" s="360"/>
      <c r="Y247" s="464"/>
      <c r="Z247" s="464"/>
      <c r="AA247" s="464"/>
      <c r="AB247" s="360"/>
      <c r="AC247" s="464"/>
      <c r="AD247" s="464"/>
      <c r="AE247" s="360"/>
      <c r="AF247" s="464"/>
      <c r="AG247" s="360"/>
      <c r="AH247" s="464"/>
      <c r="AI247" s="464"/>
      <c r="AJ247" s="464"/>
      <c r="AK247" s="360"/>
      <c r="AL247" s="464"/>
      <c r="AM247" s="464"/>
      <c r="AN247" s="464"/>
      <c r="AO247" s="464"/>
      <c r="AP247" s="464"/>
      <c r="AQ247" s="464"/>
      <c r="AR247" s="360"/>
      <c r="AS247" s="464"/>
      <c r="AT247" s="464"/>
      <c r="AU247" s="464"/>
      <c r="AV247" s="464"/>
      <c r="AW247" s="464"/>
      <c r="AX247" s="360"/>
      <c r="AY247" s="464"/>
      <c r="AZ247" s="464"/>
      <c r="BA247" s="360"/>
      <c r="BB247" s="28"/>
      <c r="BC247" s="279"/>
      <c r="BD247" s="279"/>
      <c r="BE247" s="163" t="s">
        <v>1428</v>
      </c>
      <c r="BF247" s="280"/>
      <c r="BG247" s="280"/>
      <c r="BH247" s="280"/>
    </row>
    <row r="248" spans="1:60" x14ac:dyDescent="0.25">
      <c r="A248" s="463"/>
      <c r="B248" s="464"/>
      <c r="C248" s="464"/>
      <c r="D248" s="360"/>
      <c r="E248" s="360"/>
      <c r="F248" s="464"/>
      <c r="G248" s="464"/>
      <c r="H248" s="360"/>
      <c r="I248" s="464"/>
      <c r="J248" s="464"/>
      <c r="K248" s="464"/>
      <c r="L248" s="464"/>
      <c r="M248" s="464"/>
      <c r="N248" s="360"/>
      <c r="O248" s="360"/>
      <c r="P248" s="464"/>
      <c r="Q248" s="360"/>
      <c r="R248" s="464"/>
      <c r="S248" s="360" t="s">
        <v>3596</v>
      </c>
      <c r="T248" s="464"/>
      <c r="U248" s="360"/>
      <c r="V248" s="464"/>
      <c r="W248" s="464"/>
      <c r="X248" s="360"/>
      <c r="Y248" s="464"/>
      <c r="Z248" s="464"/>
      <c r="AA248" s="464"/>
      <c r="AB248" s="360"/>
      <c r="AC248" s="464"/>
      <c r="AD248" s="464"/>
      <c r="AE248" s="360"/>
      <c r="AF248" s="464"/>
      <c r="AG248" s="360"/>
      <c r="AH248" s="464"/>
      <c r="AI248" s="464"/>
      <c r="AJ248" s="464"/>
      <c r="AK248" s="360"/>
      <c r="AL248" s="464"/>
      <c r="AM248" s="464"/>
      <c r="AN248" s="464"/>
      <c r="AO248" s="464"/>
      <c r="AP248" s="464"/>
      <c r="AQ248" s="464"/>
      <c r="AR248" s="360"/>
      <c r="AS248" s="464"/>
      <c r="AT248" s="464"/>
      <c r="AU248" s="464"/>
      <c r="AV248" s="464"/>
      <c r="AW248" s="464"/>
      <c r="AX248" s="360"/>
      <c r="AY248" s="464"/>
      <c r="AZ248" s="464"/>
      <c r="BA248" s="360"/>
      <c r="BB248" s="28"/>
      <c r="BC248" s="279"/>
      <c r="BD248" s="279"/>
      <c r="BE248" s="163"/>
      <c r="BF248" s="280"/>
      <c r="BG248" s="280"/>
      <c r="BH248" s="280"/>
    </row>
    <row r="249" spans="1:60" x14ac:dyDescent="0.25">
      <c r="A249" s="463"/>
      <c r="B249" s="464"/>
      <c r="C249" s="464"/>
      <c r="D249" s="360"/>
      <c r="E249" s="360"/>
      <c r="F249" s="464"/>
      <c r="G249" s="464"/>
      <c r="H249" s="360"/>
      <c r="I249" s="464"/>
      <c r="J249" s="464"/>
      <c r="K249" s="464"/>
      <c r="L249" s="464"/>
      <c r="M249" s="464"/>
      <c r="N249" s="360"/>
      <c r="O249" s="360"/>
      <c r="P249" s="464"/>
      <c r="Q249" s="360"/>
      <c r="R249" s="464"/>
      <c r="S249" s="360" t="s">
        <v>3597</v>
      </c>
      <c r="T249" s="464"/>
      <c r="U249" s="360"/>
      <c r="V249" s="464"/>
      <c r="W249" s="464"/>
      <c r="X249" s="360"/>
      <c r="Y249" s="464"/>
      <c r="Z249" s="464"/>
      <c r="AA249" s="464"/>
      <c r="AB249" s="360"/>
      <c r="AC249" s="464"/>
      <c r="AD249" s="464"/>
      <c r="AE249" s="360"/>
      <c r="AF249" s="464"/>
      <c r="AG249" s="360"/>
      <c r="AH249" s="464"/>
      <c r="AI249" s="464"/>
      <c r="AJ249" s="464"/>
      <c r="AK249" s="360"/>
      <c r="AL249" s="464"/>
      <c r="AM249" s="464"/>
      <c r="AN249" s="464"/>
      <c r="AO249" s="464"/>
      <c r="AP249" s="464"/>
      <c r="AQ249" s="464"/>
      <c r="AR249" s="360"/>
      <c r="AS249" s="464"/>
      <c r="AT249" s="464"/>
      <c r="AU249" s="464"/>
      <c r="AV249" s="464"/>
      <c r="AW249" s="464"/>
      <c r="AX249" s="360"/>
      <c r="AY249" s="464"/>
      <c r="AZ249" s="464"/>
      <c r="BA249" s="360"/>
      <c r="BB249" s="28"/>
      <c r="BC249" s="279"/>
      <c r="BD249" s="279"/>
      <c r="BE249" s="163"/>
      <c r="BF249" s="280"/>
      <c r="BG249" s="280"/>
      <c r="BH249" s="280"/>
    </row>
    <row r="250" spans="1:60" x14ac:dyDescent="0.25">
      <c r="A250" s="463"/>
      <c r="B250" s="464"/>
      <c r="C250" s="464"/>
      <c r="D250" s="360"/>
      <c r="E250" s="360"/>
      <c r="F250" s="464"/>
      <c r="G250" s="464"/>
      <c r="H250" s="360"/>
      <c r="I250" s="464"/>
      <c r="J250" s="464"/>
      <c r="K250" s="464"/>
      <c r="L250" s="464"/>
      <c r="M250" s="464"/>
      <c r="N250" s="360"/>
      <c r="O250" s="360"/>
      <c r="P250" s="464"/>
      <c r="Q250" s="360"/>
      <c r="R250" s="464"/>
      <c r="S250" s="360" t="s">
        <v>3598</v>
      </c>
      <c r="T250" s="464"/>
      <c r="U250" s="360"/>
      <c r="V250" s="464"/>
      <c r="W250" s="464"/>
      <c r="X250" s="360"/>
      <c r="Y250" s="464"/>
      <c r="Z250" s="464"/>
      <c r="AA250" s="464"/>
      <c r="AB250" s="360"/>
      <c r="AC250" s="464"/>
      <c r="AD250" s="464"/>
      <c r="AE250" s="360"/>
      <c r="AF250" s="464"/>
      <c r="AG250" s="360"/>
      <c r="AH250" s="464"/>
      <c r="AI250" s="464"/>
      <c r="AJ250" s="464"/>
      <c r="AK250" s="360"/>
      <c r="AL250" s="464"/>
      <c r="AM250" s="464"/>
      <c r="AN250" s="464"/>
      <c r="AO250" s="464"/>
      <c r="AP250" s="464"/>
      <c r="AQ250" s="464"/>
      <c r="AR250" s="360"/>
      <c r="AS250" s="464"/>
      <c r="AT250" s="464"/>
      <c r="AU250" s="464"/>
      <c r="AV250" s="464"/>
      <c r="AW250" s="464"/>
      <c r="AX250" s="360"/>
      <c r="AY250" s="464"/>
      <c r="AZ250" s="464"/>
      <c r="BA250" s="360"/>
      <c r="BB250" s="28"/>
      <c r="BC250" s="279"/>
      <c r="BD250" s="279"/>
      <c r="BE250" s="163"/>
      <c r="BF250" s="280"/>
      <c r="BG250" s="280"/>
      <c r="BH250" s="280"/>
    </row>
    <row r="251" spans="1:60" x14ac:dyDescent="0.25">
      <c r="A251" s="463"/>
      <c r="B251" s="464"/>
      <c r="C251" s="464"/>
      <c r="D251" s="360"/>
      <c r="E251" s="360"/>
      <c r="F251" s="464"/>
      <c r="G251" s="464"/>
      <c r="H251" s="360"/>
      <c r="I251" s="464"/>
      <c r="J251" s="464"/>
      <c r="K251" s="464"/>
      <c r="L251" s="464"/>
      <c r="M251" s="464"/>
      <c r="N251" s="360"/>
      <c r="O251" s="360"/>
      <c r="P251" s="464"/>
      <c r="Q251" s="360"/>
      <c r="R251" s="464"/>
      <c r="S251" s="360" t="s">
        <v>3599</v>
      </c>
      <c r="T251" s="464"/>
      <c r="U251" s="360"/>
      <c r="V251" s="464"/>
      <c r="W251" s="464"/>
      <c r="X251" s="360"/>
      <c r="Y251" s="464"/>
      <c r="Z251" s="464"/>
      <c r="AA251" s="464"/>
      <c r="AB251" s="360"/>
      <c r="AC251" s="464"/>
      <c r="AD251" s="464"/>
      <c r="AE251" s="360"/>
      <c r="AF251" s="464"/>
      <c r="AG251" s="360"/>
      <c r="AH251" s="464"/>
      <c r="AI251" s="464"/>
      <c r="AJ251" s="464"/>
      <c r="AK251" s="360"/>
      <c r="AL251" s="464"/>
      <c r="AM251" s="464"/>
      <c r="AN251" s="464"/>
      <c r="AO251" s="464"/>
      <c r="AP251" s="464"/>
      <c r="AQ251" s="464"/>
      <c r="AR251" s="360"/>
      <c r="AS251" s="464"/>
      <c r="AT251" s="464"/>
      <c r="AU251" s="464"/>
      <c r="AV251" s="464"/>
      <c r="AW251" s="464"/>
      <c r="AX251" s="360"/>
      <c r="AY251" s="464"/>
      <c r="AZ251" s="464"/>
      <c r="BA251" s="360"/>
      <c r="BB251" s="28"/>
      <c r="BC251" s="279"/>
      <c r="BD251" s="279"/>
      <c r="BE251" s="163"/>
      <c r="BF251" s="280"/>
      <c r="BG251" s="280"/>
      <c r="BH251" s="280"/>
    </row>
    <row r="252" spans="1:60" x14ac:dyDescent="0.25">
      <c r="A252" s="463"/>
      <c r="B252" s="464"/>
      <c r="C252" s="464"/>
      <c r="D252" s="360"/>
      <c r="E252" s="360"/>
      <c r="F252" s="464"/>
      <c r="G252" s="464"/>
      <c r="H252" s="360"/>
      <c r="I252" s="464"/>
      <c r="J252" s="464"/>
      <c r="K252" s="464"/>
      <c r="L252" s="464"/>
      <c r="M252" s="464"/>
      <c r="N252" s="360"/>
      <c r="O252" s="360"/>
      <c r="P252" s="464"/>
      <c r="Q252" s="360"/>
      <c r="R252" s="464"/>
      <c r="S252" s="360" t="s">
        <v>3600</v>
      </c>
      <c r="T252" s="464"/>
      <c r="U252" s="360"/>
      <c r="V252" s="464"/>
      <c r="W252" s="464"/>
      <c r="X252" s="360"/>
      <c r="Y252" s="464"/>
      <c r="Z252" s="464"/>
      <c r="AA252" s="464"/>
      <c r="AB252" s="360"/>
      <c r="AC252" s="464"/>
      <c r="AD252" s="464"/>
      <c r="AE252" s="360"/>
      <c r="AF252" s="464"/>
      <c r="AG252" s="360"/>
      <c r="AH252" s="464"/>
      <c r="AI252" s="464"/>
      <c r="AJ252" s="464"/>
      <c r="AK252" s="360"/>
      <c r="AL252" s="464"/>
      <c r="AM252" s="464"/>
      <c r="AN252" s="464"/>
      <c r="AO252" s="464"/>
      <c r="AP252" s="464"/>
      <c r="AQ252" s="464"/>
      <c r="AR252" s="360"/>
      <c r="AS252" s="464"/>
      <c r="AT252" s="464"/>
      <c r="AU252" s="464"/>
      <c r="AV252" s="464"/>
      <c r="AW252" s="464"/>
      <c r="AX252" s="360"/>
      <c r="AY252" s="464"/>
      <c r="AZ252" s="464"/>
      <c r="BA252" s="360"/>
      <c r="BB252" s="28"/>
      <c r="BC252" s="279"/>
      <c r="BD252" s="279"/>
      <c r="BE252" s="163"/>
      <c r="BF252" s="280"/>
      <c r="BG252" s="280"/>
      <c r="BH252" s="280"/>
    </row>
    <row r="253" spans="1:60" x14ac:dyDescent="0.25">
      <c r="A253" s="463"/>
      <c r="B253" s="464"/>
      <c r="C253" s="464"/>
      <c r="D253" s="360"/>
      <c r="E253" s="360"/>
      <c r="F253" s="464"/>
      <c r="G253" s="464"/>
      <c r="H253" s="360"/>
      <c r="I253" s="464"/>
      <c r="J253" s="464"/>
      <c r="K253" s="464"/>
      <c r="L253" s="464"/>
      <c r="M253" s="464"/>
      <c r="N253" s="360"/>
      <c r="O253" s="360"/>
      <c r="P253" s="464"/>
      <c r="Q253" s="360"/>
      <c r="R253" s="464"/>
      <c r="S253" s="360" t="s">
        <v>3601</v>
      </c>
      <c r="T253" s="464"/>
      <c r="U253" s="360"/>
      <c r="V253" s="464"/>
      <c r="W253" s="464"/>
      <c r="X253" s="360"/>
      <c r="Y253" s="464"/>
      <c r="Z253" s="464"/>
      <c r="AA253" s="464"/>
      <c r="AB253" s="360"/>
      <c r="AC253" s="464"/>
      <c r="AD253" s="464"/>
      <c r="AE253" s="360"/>
      <c r="AF253" s="464"/>
      <c r="AG253" s="360"/>
      <c r="AH253" s="464"/>
      <c r="AI253" s="464"/>
      <c r="AJ253" s="464"/>
      <c r="AK253" s="360"/>
      <c r="AL253" s="464"/>
      <c r="AM253" s="464"/>
      <c r="AN253" s="464"/>
      <c r="AO253" s="464"/>
      <c r="AP253" s="464"/>
      <c r="AQ253" s="464"/>
      <c r="AR253" s="360"/>
      <c r="AS253" s="464"/>
      <c r="AT253" s="464"/>
      <c r="AU253" s="464"/>
      <c r="AV253" s="464"/>
      <c r="AW253" s="464"/>
      <c r="AX253" s="360"/>
      <c r="AY253" s="464"/>
      <c r="AZ253" s="464"/>
      <c r="BA253" s="360"/>
      <c r="BB253" s="28"/>
      <c r="BC253" s="279"/>
      <c r="BD253" s="279"/>
      <c r="BE253" s="163"/>
      <c r="BF253" s="280"/>
      <c r="BG253" s="280"/>
      <c r="BH253" s="280"/>
    </row>
    <row r="254" spans="1:60" x14ac:dyDescent="0.25">
      <c r="A254" s="463"/>
      <c r="B254" s="464"/>
      <c r="C254" s="464"/>
      <c r="D254" s="360"/>
      <c r="E254" s="360"/>
      <c r="F254" s="464"/>
      <c r="G254" s="464"/>
      <c r="H254" s="360"/>
      <c r="I254" s="464"/>
      <c r="J254" s="464"/>
      <c r="K254" s="464"/>
      <c r="L254" s="464"/>
      <c r="M254" s="464"/>
      <c r="N254" s="360"/>
      <c r="O254" s="360"/>
      <c r="P254" s="464"/>
      <c r="Q254" s="360"/>
      <c r="R254" s="464"/>
      <c r="S254" s="360" t="s">
        <v>3602</v>
      </c>
      <c r="T254" s="464"/>
      <c r="U254" s="360"/>
      <c r="V254" s="464"/>
      <c r="W254" s="464"/>
      <c r="X254" s="360"/>
      <c r="Y254" s="464"/>
      <c r="Z254" s="464"/>
      <c r="AA254" s="464"/>
      <c r="AB254" s="360"/>
      <c r="AC254" s="464"/>
      <c r="AD254" s="464"/>
      <c r="AE254" s="360"/>
      <c r="AF254" s="464"/>
      <c r="AG254" s="360"/>
      <c r="AH254" s="464"/>
      <c r="AI254" s="464"/>
      <c r="AJ254" s="464"/>
      <c r="AK254" s="360"/>
      <c r="AL254" s="464"/>
      <c r="AM254" s="464"/>
      <c r="AN254" s="464"/>
      <c r="AO254" s="464"/>
      <c r="AP254" s="464"/>
      <c r="AQ254" s="464"/>
      <c r="AR254" s="360"/>
      <c r="AS254" s="464"/>
      <c r="AT254" s="464"/>
      <c r="AU254" s="464"/>
      <c r="AV254" s="464"/>
      <c r="AW254" s="464"/>
      <c r="AX254" s="360"/>
      <c r="AY254" s="464"/>
      <c r="AZ254" s="464"/>
      <c r="BA254" s="360"/>
      <c r="BB254" s="28"/>
      <c r="BC254" s="279"/>
      <c r="BD254" s="279"/>
      <c r="BE254" s="163"/>
      <c r="BF254" s="280"/>
      <c r="BG254" s="280"/>
      <c r="BH254" s="280"/>
    </row>
    <row r="255" spans="1:60" x14ac:dyDescent="0.25">
      <c r="A255" s="463"/>
      <c r="B255" s="464"/>
      <c r="C255" s="464"/>
      <c r="D255" s="360"/>
      <c r="E255" s="360"/>
      <c r="F255" s="464"/>
      <c r="G255" s="464"/>
      <c r="H255" s="360"/>
      <c r="I255" s="464"/>
      <c r="J255" s="464"/>
      <c r="K255" s="464"/>
      <c r="L255" s="464"/>
      <c r="M255" s="464"/>
      <c r="N255" s="360"/>
      <c r="O255" s="360"/>
      <c r="P255" s="464"/>
      <c r="Q255" s="360"/>
      <c r="R255" s="464"/>
      <c r="S255" s="360" t="s">
        <v>3603</v>
      </c>
      <c r="T255" s="464"/>
      <c r="U255" s="360"/>
      <c r="V255" s="464"/>
      <c r="W255" s="464"/>
      <c r="X255" s="360"/>
      <c r="Y255" s="464"/>
      <c r="Z255" s="464"/>
      <c r="AA255" s="464"/>
      <c r="AB255" s="360"/>
      <c r="AC255" s="464"/>
      <c r="AD255" s="464"/>
      <c r="AE255" s="360"/>
      <c r="AF255" s="464"/>
      <c r="AG255" s="360"/>
      <c r="AH255" s="464"/>
      <c r="AI255" s="464"/>
      <c r="AJ255" s="464"/>
      <c r="AK255" s="360"/>
      <c r="AL255" s="464"/>
      <c r="AM255" s="464"/>
      <c r="AN255" s="464"/>
      <c r="AO255" s="464"/>
      <c r="AP255" s="464"/>
      <c r="AQ255" s="464"/>
      <c r="AR255" s="360"/>
      <c r="AS255" s="464"/>
      <c r="AT255" s="464"/>
      <c r="AU255" s="464"/>
      <c r="AV255" s="464"/>
      <c r="AW255" s="464"/>
      <c r="AX255" s="360"/>
      <c r="AY255" s="464"/>
      <c r="AZ255" s="464"/>
      <c r="BA255" s="360"/>
      <c r="BB255" s="28"/>
      <c r="BC255" s="279"/>
      <c r="BD255" s="279"/>
      <c r="BE255" s="163"/>
      <c r="BF255" s="280"/>
      <c r="BG255" s="280"/>
      <c r="BH255" s="280"/>
    </row>
    <row r="256" spans="1:60" x14ac:dyDescent="0.25">
      <c r="A256" s="463"/>
      <c r="B256" s="464"/>
      <c r="C256" s="464"/>
      <c r="D256" s="360"/>
      <c r="E256" s="360"/>
      <c r="F256" s="464"/>
      <c r="G256" s="464"/>
      <c r="H256" s="360"/>
      <c r="I256" s="464"/>
      <c r="J256" s="464"/>
      <c r="K256" s="464"/>
      <c r="L256" s="464"/>
      <c r="M256" s="464"/>
      <c r="N256" s="360"/>
      <c r="O256" s="360"/>
      <c r="P256" s="464"/>
      <c r="Q256" s="360"/>
      <c r="R256" s="464"/>
      <c r="S256" s="360" t="s">
        <v>3604</v>
      </c>
      <c r="T256" s="464"/>
      <c r="U256" s="360"/>
      <c r="V256" s="464"/>
      <c r="W256" s="464"/>
      <c r="X256" s="360"/>
      <c r="Y256" s="464"/>
      <c r="Z256" s="464"/>
      <c r="AA256" s="464"/>
      <c r="AB256" s="360"/>
      <c r="AC256" s="464"/>
      <c r="AD256" s="464"/>
      <c r="AE256" s="360"/>
      <c r="AF256" s="464"/>
      <c r="AG256" s="360"/>
      <c r="AH256" s="464"/>
      <c r="AI256" s="464"/>
      <c r="AJ256" s="464"/>
      <c r="AK256" s="360"/>
      <c r="AL256" s="464"/>
      <c r="AM256" s="464"/>
      <c r="AN256" s="464"/>
      <c r="AO256" s="464"/>
      <c r="AP256" s="464"/>
      <c r="AQ256" s="464"/>
      <c r="AR256" s="360"/>
      <c r="AS256" s="464"/>
      <c r="AT256" s="464"/>
      <c r="AU256" s="464"/>
      <c r="AV256" s="464"/>
      <c r="AW256" s="464"/>
      <c r="AX256" s="360"/>
      <c r="AY256" s="464"/>
      <c r="AZ256" s="464"/>
      <c r="BA256" s="360"/>
      <c r="BB256" s="28"/>
      <c r="BC256" s="279"/>
      <c r="BD256" s="279"/>
      <c r="BE256" s="163"/>
      <c r="BF256" s="280"/>
      <c r="BG256" s="280"/>
      <c r="BH256" s="280"/>
    </row>
    <row r="257" spans="1:60" x14ac:dyDescent="0.25">
      <c r="A257" s="463"/>
      <c r="B257" s="464"/>
      <c r="C257" s="464"/>
      <c r="D257" s="360"/>
      <c r="E257" s="360"/>
      <c r="F257" s="464"/>
      <c r="G257" s="464"/>
      <c r="H257" s="360"/>
      <c r="I257" s="464"/>
      <c r="J257" s="464"/>
      <c r="K257" s="464"/>
      <c r="L257" s="464"/>
      <c r="M257" s="464"/>
      <c r="N257" s="360"/>
      <c r="O257" s="360"/>
      <c r="P257" s="464"/>
      <c r="Q257" s="360"/>
      <c r="R257" s="464"/>
      <c r="S257" s="360" t="s">
        <v>3605</v>
      </c>
      <c r="T257" s="464"/>
      <c r="U257" s="360"/>
      <c r="V257" s="464"/>
      <c r="W257" s="464"/>
      <c r="X257" s="360"/>
      <c r="Y257" s="464"/>
      <c r="Z257" s="464"/>
      <c r="AA257" s="464"/>
      <c r="AB257" s="360"/>
      <c r="AC257" s="464"/>
      <c r="AD257" s="464"/>
      <c r="AE257" s="360"/>
      <c r="AF257" s="464"/>
      <c r="AG257" s="360"/>
      <c r="AH257" s="464"/>
      <c r="AI257" s="464"/>
      <c r="AJ257" s="464"/>
      <c r="AK257" s="360"/>
      <c r="AL257" s="464"/>
      <c r="AM257" s="464"/>
      <c r="AN257" s="464"/>
      <c r="AO257" s="464"/>
      <c r="AP257" s="464"/>
      <c r="AQ257" s="464"/>
      <c r="AR257" s="360"/>
      <c r="AS257" s="464"/>
      <c r="AT257" s="464"/>
      <c r="AU257" s="464"/>
      <c r="AV257" s="464"/>
      <c r="AW257" s="464"/>
      <c r="AX257" s="360"/>
      <c r="AY257" s="464"/>
      <c r="AZ257" s="464"/>
      <c r="BA257" s="360"/>
      <c r="BB257" s="28"/>
      <c r="BC257" s="279"/>
      <c r="BD257" s="279"/>
      <c r="BE257" s="163"/>
      <c r="BF257" s="280"/>
      <c r="BG257" s="280"/>
      <c r="BH257" s="280"/>
    </row>
    <row r="258" spans="1:60" x14ac:dyDescent="0.25">
      <c r="A258" s="463"/>
      <c r="B258" s="464"/>
      <c r="C258" s="464"/>
      <c r="D258" s="360"/>
      <c r="E258" s="360"/>
      <c r="F258" s="464"/>
      <c r="G258" s="464"/>
      <c r="H258" s="360"/>
      <c r="I258" s="464"/>
      <c r="J258" s="464"/>
      <c r="K258" s="464"/>
      <c r="L258" s="464"/>
      <c r="M258" s="464"/>
      <c r="N258" s="360"/>
      <c r="O258" s="360"/>
      <c r="P258" s="464"/>
      <c r="Q258" s="360"/>
      <c r="R258" s="464"/>
      <c r="S258" s="360" t="s">
        <v>3606</v>
      </c>
      <c r="T258" s="464"/>
      <c r="U258" s="360"/>
      <c r="V258" s="464"/>
      <c r="W258" s="464"/>
      <c r="X258" s="360"/>
      <c r="Y258" s="464"/>
      <c r="Z258" s="464"/>
      <c r="AA258" s="464"/>
      <c r="AB258" s="360"/>
      <c r="AC258" s="464"/>
      <c r="AD258" s="464"/>
      <c r="AE258" s="360"/>
      <c r="AF258" s="464"/>
      <c r="AG258" s="360"/>
      <c r="AH258" s="464"/>
      <c r="AI258" s="464"/>
      <c r="AJ258" s="464"/>
      <c r="AK258" s="360"/>
      <c r="AL258" s="464"/>
      <c r="AM258" s="464"/>
      <c r="AN258" s="464"/>
      <c r="AO258" s="464"/>
      <c r="AP258" s="464"/>
      <c r="AQ258" s="464"/>
      <c r="AR258" s="360"/>
      <c r="AS258" s="464"/>
      <c r="AT258" s="464"/>
      <c r="AU258" s="464"/>
      <c r="AV258" s="464"/>
      <c r="AW258" s="464"/>
      <c r="AX258" s="360"/>
      <c r="AY258" s="464"/>
      <c r="AZ258" s="464"/>
      <c r="BA258" s="360"/>
      <c r="BB258" s="28"/>
      <c r="BC258" s="279"/>
      <c r="BD258" s="279"/>
      <c r="BE258" s="163"/>
      <c r="BF258" s="280"/>
      <c r="BG258" s="280"/>
      <c r="BH258" s="280"/>
    </row>
    <row r="259" spans="1:60" x14ac:dyDescent="0.25">
      <c r="A259" s="463"/>
      <c r="B259" s="464"/>
      <c r="C259" s="464"/>
      <c r="D259" s="360"/>
      <c r="E259" s="360"/>
      <c r="F259" s="464"/>
      <c r="G259" s="464"/>
      <c r="H259" s="360"/>
      <c r="I259" s="464"/>
      <c r="J259" s="464"/>
      <c r="K259" s="464"/>
      <c r="L259" s="464"/>
      <c r="M259" s="464"/>
      <c r="N259" s="360"/>
      <c r="O259" s="360"/>
      <c r="P259" s="464"/>
      <c r="Q259" s="360"/>
      <c r="R259" s="464"/>
      <c r="S259" s="360" t="s">
        <v>3607</v>
      </c>
      <c r="T259" s="464"/>
      <c r="U259" s="360"/>
      <c r="V259" s="464"/>
      <c r="W259" s="464"/>
      <c r="X259" s="360"/>
      <c r="Y259" s="464"/>
      <c r="Z259" s="464"/>
      <c r="AA259" s="464"/>
      <c r="AB259" s="360"/>
      <c r="AC259" s="464"/>
      <c r="AD259" s="464"/>
      <c r="AE259" s="360"/>
      <c r="AF259" s="464"/>
      <c r="AG259" s="360"/>
      <c r="AH259" s="464"/>
      <c r="AI259" s="464"/>
      <c r="AJ259" s="464"/>
      <c r="AK259" s="360"/>
      <c r="AL259" s="464"/>
      <c r="AM259" s="464"/>
      <c r="AN259" s="464"/>
      <c r="AO259" s="464"/>
      <c r="AP259" s="464"/>
      <c r="AQ259" s="464"/>
      <c r="AR259" s="360"/>
      <c r="AS259" s="464"/>
      <c r="AT259" s="464"/>
      <c r="AU259" s="464"/>
      <c r="AV259" s="464"/>
      <c r="AW259" s="464"/>
      <c r="AX259" s="360"/>
      <c r="AY259" s="464"/>
      <c r="AZ259" s="464"/>
      <c r="BA259" s="360"/>
      <c r="BB259" s="28"/>
      <c r="BC259" s="279"/>
      <c r="BD259" s="279"/>
      <c r="BE259" s="163"/>
      <c r="BF259" s="280"/>
      <c r="BG259" s="280"/>
      <c r="BH259" s="280"/>
    </row>
    <row r="260" spans="1:60" x14ac:dyDescent="0.25">
      <c r="A260" s="463"/>
      <c r="B260" s="464"/>
      <c r="C260" s="464"/>
      <c r="D260" s="360"/>
      <c r="E260" s="360"/>
      <c r="F260" s="464"/>
      <c r="G260" s="464"/>
      <c r="H260" s="360"/>
      <c r="I260" s="464"/>
      <c r="J260" s="464"/>
      <c r="K260" s="464"/>
      <c r="L260" s="464"/>
      <c r="M260" s="464"/>
      <c r="N260" s="360"/>
      <c r="O260" s="360"/>
      <c r="P260" s="464"/>
      <c r="Q260" s="360"/>
      <c r="R260" s="464"/>
      <c r="S260" s="360" t="s">
        <v>3608</v>
      </c>
      <c r="T260" s="464"/>
      <c r="U260" s="360"/>
      <c r="V260" s="464"/>
      <c r="W260" s="464"/>
      <c r="X260" s="360"/>
      <c r="Y260" s="464"/>
      <c r="Z260" s="464"/>
      <c r="AA260" s="464"/>
      <c r="AB260" s="360"/>
      <c r="AC260" s="464"/>
      <c r="AD260" s="464"/>
      <c r="AE260" s="360"/>
      <c r="AF260" s="464"/>
      <c r="AG260" s="360"/>
      <c r="AH260" s="464"/>
      <c r="AI260" s="464"/>
      <c r="AJ260" s="464"/>
      <c r="AK260" s="360"/>
      <c r="AL260" s="464"/>
      <c r="AM260" s="464"/>
      <c r="AN260" s="464"/>
      <c r="AO260" s="464"/>
      <c r="AP260" s="464"/>
      <c r="AQ260" s="464"/>
      <c r="AR260" s="360"/>
      <c r="AS260" s="464"/>
      <c r="AT260" s="464"/>
      <c r="AU260" s="464"/>
      <c r="AV260" s="464"/>
      <c r="AW260" s="464"/>
      <c r="AX260" s="360"/>
      <c r="AY260" s="464"/>
      <c r="AZ260" s="464"/>
      <c r="BA260" s="360"/>
      <c r="BB260" s="28"/>
      <c r="BC260" s="279"/>
      <c r="BD260" s="279"/>
      <c r="BE260" s="163"/>
      <c r="BF260" s="280"/>
      <c r="BG260" s="280"/>
      <c r="BH260" s="280"/>
    </row>
    <row r="261" spans="1:60" x14ac:dyDescent="0.25">
      <c r="A261" s="463"/>
      <c r="B261" s="464"/>
      <c r="C261" s="464"/>
      <c r="D261" s="360"/>
      <c r="E261" s="360"/>
      <c r="F261" s="464"/>
      <c r="G261" s="464"/>
      <c r="H261" s="360"/>
      <c r="I261" s="464"/>
      <c r="J261" s="464"/>
      <c r="K261" s="464"/>
      <c r="L261" s="464"/>
      <c r="M261" s="464"/>
      <c r="N261" s="360"/>
      <c r="O261" s="360"/>
      <c r="P261" s="464"/>
      <c r="Q261" s="360"/>
      <c r="R261" s="464"/>
      <c r="S261" s="360" t="s">
        <v>3609</v>
      </c>
      <c r="T261" s="464"/>
      <c r="U261" s="360"/>
      <c r="V261" s="464"/>
      <c r="W261" s="464"/>
      <c r="X261" s="360"/>
      <c r="Y261" s="464"/>
      <c r="Z261" s="464"/>
      <c r="AA261" s="464"/>
      <c r="AB261" s="360"/>
      <c r="AC261" s="464"/>
      <c r="AD261" s="464"/>
      <c r="AE261" s="360"/>
      <c r="AF261" s="464"/>
      <c r="AG261" s="360"/>
      <c r="AH261" s="464"/>
      <c r="AI261" s="464"/>
      <c r="AJ261" s="464"/>
      <c r="AK261" s="360"/>
      <c r="AL261" s="464"/>
      <c r="AM261" s="464"/>
      <c r="AN261" s="464"/>
      <c r="AO261" s="464"/>
      <c r="AP261" s="464"/>
      <c r="AQ261" s="464"/>
      <c r="AR261" s="360"/>
      <c r="AS261" s="464"/>
      <c r="AT261" s="464"/>
      <c r="AU261" s="464"/>
      <c r="AV261" s="464"/>
      <c r="AW261" s="464"/>
      <c r="AX261" s="360"/>
      <c r="AY261" s="464"/>
      <c r="AZ261" s="464"/>
      <c r="BA261" s="360"/>
      <c r="BB261" s="28"/>
      <c r="BC261" s="279"/>
      <c r="BD261" s="279"/>
      <c r="BE261" s="163"/>
      <c r="BF261" s="280"/>
      <c r="BG261" s="280"/>
      <c r="BH261" s="280"/>
    </row>
    <row r="262" spans="1:60" x14ac:dyDescent="0.25">
      <c r="A262" s="463"/>
      <c r="B262" s="464"/>
      <c r="C262" s="464"/>
      <c r="D262" s="360"/>
      <c r="E262" s="360"/>
      <c r="F262" s="464"/>
      <c r="G262" s="464"/>
      <c r="H262" s="360"/>
      <c r="I262" s="464"/>
      <c r="J262" s="464"/>
      <c r="K262" s="464"/>
      <c r="L262" s="464"/>
      <c r="M262" s="464"/>
      <c r="N262" s="360"/>
      <c r="O262" s="360"/>
      <c r="P262" s="464"/>
      <c r="Q262" s="360"/>
      <c r="R262" s="464"/>
      <c r="S262" s="360" t="s">
        <v>3610</v>
      </c>
      <c r="T262" s="464"/>
      <c r="U262" s="360"/>
      <c r="V262" s="464"/>
      <c r="W262" s="464"/>
      <c r="X262" s="360"/>
      <c r="Y262" s="464"/>
      <c r="Z262" s="464"/>
      <c r="AA262" s="464"/>
      <c r="AB262" s="360"/>
      <c r="AC262" s="464"/>
      <c r="AD262" s="464"/>
      <c r="AE262" s="360"/>
      <c r="AF262" s="464"/>
      <c r="AG262" s="360"/>
      <c r="AH262" s="464"/>
      <c r="AI262" s="464"/>
      <c r="AJ262" s="464"/>
      <c r="AK262" s="360"/>
      <c r="AL262" s="464"/>
      <c r="AM262" s="464"/>
      <c r="AN262" s="464"/>
      <c r="AO262" s="464"/>
      <c r="AP262" s="464"/>
      <c r="AQ262" s="464"/>
      <c r="AR262" s="360"/>
      <c r="AS262" s="464"/>
      <c r="AT262" s="464"/>
      <c r="AU262" s="464"/>
      <c r="AV262" s="464"/>
      <c r="AW262" s="464"/>
      <c r="AX262" s="360"/>
      <c r="AY262" s="464"/>
      <c r="AZ262" s="464"/>
      <c r="BA262" s="360"/>
      <c r="BB262" s="28"/>
      <c r="BC262" s="279"/>
      <c r="BD262" s="279"/>
      <c r="BE262" s="163"/>
      <c r="BF262" s="280"/>
      <c r="BG262" s="280"/>
      <c r="BH262" s="280"/>
    </row>
    <row r="263" spans="1:60" x14ac:dyDescent="0.25">
      <c r="A263" s="463"/>
      <c r="B263" s="464"/>
      <c r="C263" s="464"/>
      <c r="D263" s="360"/>
      <c r="E263" s="360"/>
      <c r="F263" s="464"/>
      <c r="G263" s="464"/>
      <c r="H263" s="360"/>
      <c r="I263" s="464"/>
      <c r="J263" s="464"/>
      <c r="K263" s="464"/>
      <c r="L263" s="464"/>
      <c r="M263" s="464"/>
      <c r="N263" s="360"/>
      <c r="O263" s="360"/>
      <c r="P263" s="464"/>
      <c r="Q263" s="360"/>
      <c r="R263" s="464"/>
      <c r="S263" s="360" t="s">
        <v>3611</v>
      </c>
      <c r="T263" s="464"/>
      <c r="U263" s="360"/>
      <c r="V263" s="464"/>
      <c r="W263" s="464"/>
      <c r="X263" s="360"/>
      <c r="Y263" s="464"/>
      <c r="Z263" s="464"/>
      <c r="AA263" s="464"/>
      <c r="AB263" s="360"/>
      <c r="AC263" s="464"/>
      <c r="AD263" s="464"/>
      <c r="AE263" s="360"/>
      <c r="AF263" s="464"/>
      <c r="AG263" s="360"/>
      <c r="AH263" s="464"/>
      <c r="AI263" s="464"/>
      <c r="AJ263" s="464"/>
      <c r="AK263" s="360"/>
      <c r="AL263" s="464"/>
      <c r="AM263" s="464"/>
      <c r="AN263" s="464"/>
      <c r="AO263" s="464"/>
      <c r="AP263" s="464"/>
      <c r="AQ263" s="464"/>
      <c r="AR263" s="360"/>
      <c r="AS263" s="464"/>
      <c r="AT263" s="464"/>
      <c r="AU263" s="464"/>
      <c r="AV263" s="464"/>
      <c r="AW263" s="464"/>
      <c r="AX263" s="360"/>
      <c r="AY263" s="464"/>
      <c r="AZ263" s="464"/>
      <c r="BA263" s="360"/>
      <c r="BB263" s="28"/>
      <c r="BC263" s="279"/>
      <c r="BD263" s="279"/>
      <c r="BE263" s="163"/>
      <c r="BF263" s="280"/>
      <c r="BG263" s="280"/>
      <c r="BH263" s="280"/>
    </row>
    <row r="264" spans="1:60" x14ac:dyDescent="0.25">
      <c r="A264" s="463"/>
      <c r="B264" s="464"/>
      <c r="C264" s="464"/>
      <c r="D264" s="360"/>
      <c r="E264" s="360"/>
      <c r="F264" s="464"/>
      <c r="G264" s="464"/>
      <c r="H264" s="360"/>
      <c r="I264" s="464"/>
      <c r="J264" s="464"/>
      <c r="K264" s="464"/>
      <c r="L264" s="464"/>
      <c r="M264" s="464"/>
      <c r="N264" s="360"/>
      <c r="O264" s="360"/>
      <c r="P264" s="464"/>
      <c r="Q264" s="360"/>
      <c r="R264" s="464"/>
      <c r="S264" s="360" t="s">
        <v>3612</v>
      </c>
      <c r="T264" s="464"/>
      <c r="U264" s="360"/>
      <c r="V264" s="464"/>
      <c r="W264" s="464"/>
      <c r="X264" s="360"/>
      <c r="Y264" s="464"/>
      <c r="Z264" s="464"/>
      <c r="AA264" s="464"/>
      <c r="AB264" s="360"/>
      <c r="AC264" s="464"/>
      <c r="AD264" s="464"/>
      <c r="AE264" s="360"/>
      <c r="AF264" s="464"/>
      <c r="AG264" s="360"/>
      <c r="AH264" s="464"/>
      <c r="AI264" s="464"/>
      <c r="AJ264" s="464"/>
      <c r="AK264" s="360"/>
      <c r="AL264" s="464"/>
      <c r="AM264" s="464"/>
      <c r="AN264" s="464"/>
      <c r="AO264" s="464"/>
      <c r="AP264" s="464"/>
      <c r="AQ264" s="464"/>
      <c r="AR264" s="360"/>
      <c r="AS264" s="464"/>
      <c r="AT264" s="464"/>
      <c r="AU264" s="464"/>
      <c r="AV264" s="464"/>
      <c r="AW264" s="464"/>
      <c r="AX264" s="360"/>
      <c r="AY264" s="464"/>
      <c r="AZ264" s="464"/>
      <c r="BA264" s="360"/>
      <c r="BB264" s="28"/>
      <c r="BC264" s="279"/>
      <c r="BD264" s="279"/>
      <c r="BE264" s="163"/>
      <c r="BF264" s="280"/>
      <c r="BG264" s="280"/>
      <c r="BH264" s="280"/>
    </row>
    <row r="265" spans="1:60" x14ac:dyDescent="0.25">
      <c r="A265" s="463"/>
      <c r="B265" s="464"/>
      <c r="C265" s="464"/>
      <c r="D265" s="360"/>
      <c r="E265" s="360"/>
      <c r="F265" s="464"/>
      <c r="G265" s="464"/>
      <c r="H265" s="360"/>
      <c r="I265" s="464"/>
      <c r="J265" s="464"/>
      <c r="K265" s="464"/>
      <c r="L265" s="464"/>
      <c r="M265" s="464"/>
      <c r="N265" s="360"/>
      <c r="O265" s="360"/>
      <c r="P265" s="464"/>
      <c r="Q265" s="360"/>
      <c r="R265" s="464"/>
      <c r="S265" s="360" t="s">
        <v>3613</v>
      </c>
      <c r="T265" s="464"/>
      <c r="U265" s="360"/>
      <c r="V265" s="464"/>
      <c r="W265" s="464"/>
      <c r="X265" s="360"/>
      <c r="Y265" s="464"/>
      <c r="Z265" s="464"/>
      <c r="AA265" s="464"/>
      <c r="AB265" s="360"/>
      <c r="AC265" s="464"/>
      <c r="AD265" s="464"/>
      <c r="AE265" s="360"/>
      <c r="AF265" s="464"/>
      <c r="AG265" s="360"/>
      <c r="AH265" s="464"/>
      <c r="AI265" s="464"/>
      <c r="AJ265" s="464"/>
      <c r="AK265" s="360"/>
      <c r="AL265" s="464"/>
      <c r="AM265" s="464"/>
      <c r="AN265" s="464"/>
      <c r="AO265" s="464"/>
      <c r="AP265" s="464"/>
      <c r="AQ265" s="464"/>
      <c r="AR265" s="360"/>
      <c r="AS265" s="464"/>
      <c r="AT265" s="464"/>
      <c r="AU265" s="464"/>
      <c r="AV265" s="464"/>
      <c r="AW265" s="464"/>
      <c r="AX265" s="360"/>
      <c r="AY265" s="464"/>
      <c r="AZ265" s="464"/>
      <c r="BA265" s="360"/>
      <c r="BB265" s="28"/>
      <c r="BC265" s="279"/>
      <c r="BD265" s="279"/>
      <c r="BE265" s="163"/>
      <c r="BF265" s="280"/>
      <c r="BG265" s="280"/>
      <c r="BH265" s="280"/>
    </row>
    <row r="266" spans="1:60" x14ac:dyDescent="0.25">
      <c r="A266" s="463"/>
      <c r="B266" s="464"/>
      <c r="C266" s="464"/>
      <c r="D266" s="360"/>
      <c r="E266" s="360"/>
      <c r="F266" s="464"/>
      <c r="G266" s="464"/>
      <c r="H266" s="360"/>
      <c r="I266" s="464"/>
      <c r="J266" s="464"/>
      <c r="K266" s="464"/>
      <c r="L266" s="464"/>
      <c r="M266" s="464"/>
      <c r="N266" s="360"/>
      <c r="O266" s="360"/>
      <c r="P266" s="464"/>
      <c r="Q266" s="360"/>
      <c r="R266" s="464"/>
      <c r="S266" s="360" t="s">
        <v>3614</v>
      </c>
      <c r="T266" s="464"/>
      <c r="U266" s="360"/>
      <c r="V266" s="464"/>
      <c r="W266" s="464"/>
      <c r="X266" s="360"/>
      <c r="Y266" s="464"/>
      <c r="Z266" s="464"/>
      <c r="AA266" s="464"/>
      <c r="AB266" s="360"/>
      <c r="AC266" s="464"/>
      <c r="AD266" s="464"/>
      <c r="AE266" s="360"/>
      <c r="AF266" s="464"/>
      <c r="AG266" s="360"/>
      <c r="AH266" s="464"/>
      <c r="AI266" s="464"/>
      <c r="AJ266" s="464"/>
      <c r="AK266" s="360"/>
      <c r="AL266" s="464"/>
      <c r="AM266" s="464"/>
      <c r="AN266" s="464"/>
      <c r="AO266" s="464"/>
      <c r="AP266" s="464"/>
      <c r="AQ266" s="464"/>
      <c r="AR266" s="360"/>
      <c r="AS266" s="464"/>
      <c r="AT266" s="464"/>
      <c r="AU266" s="464"/>
      <c r="AV266" s="464"/>
      <c r="AW266" s="464"/>
      <c r="AX266" s="360"/>
      <c r="AY266" s="464"/>
      <c r="AZ266" s="464"/>
      <c r="BA266" s="360"/>
      <c r="BB266" s="28"/>
      <c r="BC266" s="279"/>
      <c r="BD266" s="279"/>
      <c r="BE266" s="163"/>
      <c r="BF266" s="280"/>
      <c r="BG266" s="280"/>
      <c r="BH266" s="280"/>
    </row>
    <row r="267" spans="1:60" x14ac:dyDescent="0.25">
      <c r="A267" s="463"/>
      <c r="B267" s="464"/>
      <c r="C267" s="464"/>
      <c r="D267" s="360"/>
      <c r="E267" s="360"/>
      <c r="F267" s="464"/>
      <c r="G267" s="464"/>
      <c r="H267" s="360"/>
      <c r="I267" s="464"/>
      <c r="J267" s="464"/>
      <c r="K267" s="464"/>
      <c r="L267" s="464"/>
      <c r="M267" s="464"/>
      <c r="N267" s="360"/>
      <c r="O267" s="360"/>
      <c r="P267" s="464"/>
      <c r="Q267" s="360"/>
      <c r="R267" s="464"/>
      <c r="S267" s="360" t="s">
        <v>3615</v>
      </c>
      <c r="T267" s="464"/>
      <c r="U267" s="360"/>
      <c r="V267" s="464"/>
      <c r="W267" s="464"/>
      <c r="X267" s="360"/>
      <c r="Y267" s="464"/>
      <c r="Z267" s="464"/>
      <c r="AA267" s="464"/>
      <c r="AB267" s="360"/>
      <c r="AC267" s="464"/>
      <c r="AD267" s="464"/>
      <c r="AE267" s="360"/>
      <c r="AF267" s="464"/>
      <c r="AG267" s="360"/>
      <c r="AH267" s="464"/>
      <c r="AI267" s="464"/>
      <c r="AJ267" s="464"/>
      <c r="AK267" s="360"/>
      <c r="AL267" s="464"/>
      <c r="AM267" s="464"/>
      <c r="AN267" s="464"/>
      <c r="AO267" s="464"/>
      <c r="AP267" s="464"/>
      <c r="AQ267" s="464"/>
      <c r="AR267" s="360"/>
      <c r="AS267" s="464"/>
      <c r="AT267" s="464"/>
      <c r="AU267" s="464"/>
      <c r="AV267" s="464"/>
      <c r="AW267" s="464"/>
      <c r="AX267" s="360"/>
      <c r="AY267" s="464"/>
      <c r="AZ267" s="464"/>
      <c r="BA267" s="360"/>
      <c r="BB267" s="28"/>
      <c r="BC267" s="279"/>
      <c r="BD267" s="279"/>
      <c r="BE267" s="163"/>
      <c r="BF267" s="280"/>
      <c r="BG267" s="280"/>
      <c r="BH267" s="280"/>
    </row>
    <row r="268" spans="1:60" x14ac:dyDescent="0.25">
      <c r="A268" s="463"/>
      <c r="B268" s="464"/>
      <c r="C268" s="464"/>
      <c r="D268" s="360"/>
      <c r="E268" s="360"/>
      <c r="F268" s="464"/>
      <c r="G268" s="464"/>
      <c r="H268" s="360"/>
      <c r="I268" s="464"/>
      <c r="J268" s="464"/>
      <c r="K268" s="464"/>
      <c r="L268" s="464"/>
      <c r="M268" s="464"/>
      <c r="N268" s="360"/>
      <c r="O268" s="360"/>
      <c r="P268" s="464"/>
      <c r="Q268" s="360"/>
      <c r="R268" s="464"/>
      <c r="S268" s="360"/>
      <c r="T268" s="464"/>
      <c r="U268" s="360"/>
      <c r="V268" s="464"/>
      <c r="W268" s="464"/>
      <c r="X268" s="360"/>
      <c r="Y268" s="464"/>
      <c r="Z268" s="464"/>
      <c r="AA268" s="464"/>
      <c r="AB268" s="360"/>
      <c r="AC268" s="464"/>
      <c r="AD268" s="464"/>
      <c r="AE268" s="360"/>
      <c r="AF268" s="464"/>
      <c r="AG268" s="360"/>
      <c r="AH268" s="464"/>
      <c r="AI268" s="464"/>
      <c r="AJ268" s="464"/>
      <c r="AK268" s="360"/>
      <c r="AL268" s="464"/>
      <c r="AM268" s="464"/>
      <c r="AN268" s="464"/>
      <c r="AO268" s="464"/>
      <c r="AP268" s="464"/>
      <c r="AQ268" s="464"/>
      <c r="AR268" s="360"/>
      <c r="AS268" s="464"/>
      <c r="AT268" s="464"/>
      <c r="AU268" s="464"/>
      <c r="AV268" s="464"/>
      <c r="AW268" s="464"/>
      <c r="AX268" s="360"/>
      <c r="AY268" s="464"/>
      <c r="AZ268" s="464"/>
      <c r="BA268" s="360"/>
      <c r="BB268" s="28"/>
      <c r="BC268" s="279"/>
      <c r="BD268" s="279"/>
      <c r="BE268" s="163"/>
      <c r="BF268" s="280"/>
      <c r="BG268" s="280"/>
      <c r="BH268" s="280"/>
    </row>
    <row r="269" spans="1:60" x14ac:dyDescent="0.25">
      <c r="A269" s="463"/>
      <c r="B269" s="464"/>
      <c r="C269" s="464"/>
      <c r="D269" s="360"/>
      <c r="E269" s="360"/>
      <c r="F269" s="464"/>
      <c r="G269" s="464"/>
      <c r="H269" s="360"/>
      <c r="I269" s="464"/>
      <c r="J269" s="464"/>
      <c r="K269" s="464"/>
      <c r="L269" s="464"/>
      <c r="M269" s="464"/>
      <c r="N269" s="360"/>
      <c r="O269" s="360"/>
      <c r="P269" s="464"/>
      <c r="Q269" s="360"/>
      <c r="R269" s="464"/>
      <c r="S269" s="360"/>
      <c r="T269" s="464"/>
      <c r="U269" s="360"/>
      <c r="V269" s="464"/>
      <c r="W269" s="464"/>
      <c r="X269" s="360"/>
      <c r="Y269" s="464"/>
      <c r="Z269" s="464"/>
      <c r="AA269" s="464"/>
      <c r="AB269" s="360"/>
      <c r="AC269" s="464"/>
      <c r="AD269" s="464"/>
      <c r="AE269" s="360"/>
      <c r="AF269" s="464"/>
      <c r="AG269" s="360"/>
      <c r="AH269" s="464"/>
      <c r="AI269" s="464"/>
      <c r="AJ269" s="464"/>
      <c r="AK269" s="360"/>
      <c r="AL269" s="464"/>
      <c r="AM269" s="464"/>
      <c r="AN269" s="464"/>
      <c r="AO269" s="464"/>
      <c r="AP269" s="464"/>
      <c r="AQ269" s="464"/>
      <c r="AR269" s="360"/>
      <c r="AS269" s="464"/>
      <c r="AT269" s="464"/>
      <c r="AU269" s="464"/>
      <c r="AV269" s="464"/>
      <c r="AW269" s="464"/>
      <c r="AX269" s="360"/>
      <c r="AY269" s="464"/>
      <c r="AZ269" s="464"/>
      <c r="BA269" s="360"/>
      <c r="BB269" s="28"/>
      <c r="BC269" s="279"/>
      <c r="BD269" s="279"/>
      <c r="BE269" s="163"/>
      <c r="BF269" s="280"/>
      <c r="BG269" s="280"/>
      <c r="BH269" s="280"/>
    </row>
    <row r="270" spans="1:60" x14ac:dyDescent="0.25">
      <c r="A270" s="463"/>
      <c r="B270" s="464"/>
      <c r="C270" s="464"/>
      <c r="D270" s="360"/>
      <c r="E270" s="360"/>
      <c r="F270" s="464"/>
      <c r="G270" s="464"/>
      <c r="H270" s="360"/>
      <c r="I270" s="464"/>
      <c r="J270" s="464"/>
      <c r="K270" s="464"/>
      <c r="L270" s="464"/>
      <c r="M270" s="464"/>
      <c r="N270" s="360"/>
      <c r="O270" s="360"/>
      <c r="P270" s="464"/>
      <c r="Q270" s="360"/>
      <c r="R270" s="464"/>
      <c r="S270" s="360"/>
      <c r="T270" s="464"/>
      <c r="U270" s="360"/>
      <c r="V270" s="464"/>
      <c r="W270" s="464"/>
      <c r="X270" s="360"/>
      <c r="Y270" s="464"/>
      <c r="Z270" s="464"/>
      <c r="AA270" s="464"/>
      <c r="AB270" s="360"/>
      <c r="AC270" s="464"/>
      <c r="AD270" s="464"/>
      <c r="AE270" s="360"/>
      <c r="AF270" s="464"/>
      <c r="AG270" s="360"/>
      <c r="AH270" s="464"/>
      <c r="AI270" s="464"/>
      <c r="AJ270" s="464"/>
      <c r="AK270" s="360"/>
      <c r="AL270" s="464"/>
      <c r="AM270" s="464"/>
      <c r="AN270" s="464"/>
      <c r="AO270" s="464"/>
      <c r="AP270" s="464"/>
      <c r="AQ270" s="464"/>
      <c r="AR270" s="360"/>
      <c r="AS270" s="464"/>
      <c r="AT270" s="464"/>
      <c r="AU270" s="464"/>
      <c r="AV270" s="464"/>
      <c r="AW270" s="464"/>
      <c r="AX270" s="360"/>
      <c r="AY270" s="464"/>
      <c r="AZ270" s="464"/>
      <c r="BA270" s="360"/>
      <c r="BB270" s="28"/>
      <c r="BC270" s="279"/>
      <c r="BD270" s="279"/>
      <c r="BE270" s="163"/>
      <c r="BF270" s="280"/>
      <c r="BG270" s="280"/>
      <c r="BH270" s="280"/>
    </row>
    <row r="271" spans="1:60" x14ac:dyDescent="0.25">
      <c r="A271" s="463"/>
      <c r="B271" s="464"/>
      <c r="C271" s="464"/>
      <c r="D271" s="360"/>
      <c r="E271" s="360"/>
      <c r="F271" s="464"/>
      <c r="G271" s="464"/>
      <c r="H271" s="360"/>
      <c r="I271" s="464"/>
      <c r="J271" s="464"/>
      <c r="K271" s="464"/>
      <c r="L271" s="464"/>
      <c r="M271" s="464"/>
      <c r="N271" s="360"/>
      <c r="O271" s="360"/>
      <c r="P271" s="464"/>
      <c r="Q271" s="360"/>
      <c r="R271" s="464"/>
      <c r="S271" s="360"/>
      <c r="T271" s="464"/>
      <c r="U271" s="360"/>
      <c r="V271" s="464"/>
      <c r="W271" s="464"/>
      <c r="X271" s="360"/>
      <c r="Y271" s="464"/>
      <c r="Z271" s="464"/>
      <c r="AA271" s="464"/>
      <c r="AB271" s="360"/>
      <c r="AC271" s="464"/>
      <c r="AD271" s="464"/>
      <c r="AE271" s="360"/>
      <c r="AF271" s="464"/>
      <c r="AG271" s="360"/>
      <c r="AH271" s="464"/>
      <c r="AI271" s="464"/>
      <c r="AJ271" s="464"/>
      <c r="AK271" s="360"/>
      <c r="AL271" s="464"/>
      <c r="AM271" s="464"/>
      <c r="AN271" s="464"/>
      <c r="AO271" s="464"/>
      <c r="AP271" s="464"/>
      <c r="AQ271" s="464"/>
      <c r="AR271" s="360"/>
      <c r="AS271" s="464"/>
      <c r="AT271" s="464"/>
      <c r="AU271" s="464"/>
      <c r="AV271" s="464"/>
      <c r="AW271" s="464"/>
      <c r="AX271" s="360"/>
      <c r="AY271" s="464"/>
      <c r="AZ271" s="464"/>
      <c r="BA271" s="360"/>
      <c r="BB271" s="28"/>
      <c r="BC271" s="279"/>
      <c r="BD271" s="279"/>
      <c r="BE271" s="163"/>
      <c r="BF271" s="280"/>
      <c r="BG271" s="280"/>
      <c r="BH271" s="280"/>
    </row>
    <row r="272" spans="1:60" x14ac:dyDescent="0.25">
      <c r="A272" s="463"/>
      <c r="B272" s="464"/>
      <c r="C272" s="464"/>
      <c r="D272" s="360"/>
      <c r="E272" s="360"/>
      <c r="F272" s="464"/>
      <c r="G272" s="464"/>
      <c r="H272" s="360"/>
      <c r="I272" s="464"/>
      <c r="J272" s="464"/>
      <c r="K272" s="464"/>
      <c r="L272" s="464"/>
      <c r="M272" s="464"/>
      <c r="N272" s="360"/>
      <c r="O272" s="360"/>
      <c r="P272" s="464"/>
      <c r="Q272" s="360"/>
      <c r="R272" s="464"/>
      <c r="S272" s="360"/>
      <c r="T272" s="464"/>
      <c r="U272" s="360"/>
      <c r="V272" s="464"/>
      <c r="W272" s="464"/>
      <c r="X272" s="360"/>
      <c r="Y272" s="464"/>
      <c r="Z272" s="464"/>
      <c r="AA272" s="464"/>
      <c r="AB272" s="360"/>
      <c r="AC272" s="464"/>
      <c r="AD272" s="464"/>
      <c r="AE272" s="360"/>
      <c r="AF272" s="464"/>
      <c r="AG272" s="360"/>
      <c r="AH272" s="464"/>
      <c r="AI272" s="464"/>
      <c r="AJ272" s="464"/>
      <c r="AK272" s="360"/>
      <c r="AL272" s="464"/>
      <c r="AM272" s="464"/>
      <c r="AN272" s="464"/>
      <c r="AO272" s="464"/>
      <c r="AP272" s="464"/>
      <c r="AQ272" s="464"/>
      <c r="AR272" s="360"/>
      <c r="AS272" s="464"/>
      <c r="AT272" s="464"/>
      <c r="AU272" s="464"/>
      <c r="AV272" s="464"/>
      <c r="AW272" s="464"/>
      <c r="AX272" s="360"/>
      <c r="AY272" s="464"/>
      <c r="AZ272" s="464"/>
      <c r="BA272" s="360"/>
      <c r="BB272" s="28"/>
      <c r="BC272" s="279"/>
      <c r="BD272" s="279"/>
      <c r="BE272" s="163"/>
      <c r="BF272" s="280"/>
      <c r="BG272" s="280"/>
      <c r="BH272" s="280"/>
    </row>
    <row r="273" spans="1:93" x14ac:dyDescent="0.25">
      <c r="A273" s="463"/>
      <c r="B273" s="464"/>
      <c r="C273" s="464"/>
      <c r="D273" s="360"/>
      <c r="E273" s="360"/>
      <c r="F273" s="464"/>
      <c r="G273" s="464"/>
      <c r="H273" s="360"/>
      <c r="I273" s="464"/>
      <c r="J273" s="464"/>
      <c r="K273" s="464"/>
      <c r="L273" s="464"/>
      <c r="M273" s="464"/>
      <c r="N273" s="360"/>
      <c r="O273" s="360"/>
      <c r="P273" s="464"/>
      <c r="Q273" s="360"/>
      <c r="R273" s="464"/>
      <c r="S273" s="360"/>
      <c r="T273" s="464"/>
      <c r="U273" s="360"/>
      <c r="V273" s="464"/>
      <c r="W273" s="464"/>
      <c r="X273" s="360"/>
      <c r="Y273" s="464"/>
      <c r="Z273" s="464"/>
      <c r="AA273" s="464"/>
      <c r="AB273" s="360"/>
      <c r="AC273" s="464"/>
      <c r="AD273" s="464"/>
      <c r="AE273" s="360"/>
      <c r="AF273" s="464"/>
      <c r="AG273" s="360"/>
      <c r="AH273" s="464"/>
      <c r="AI273" s="464"/>
      <c r="AJ273" s="464"/>
      <c r="AK273" s="360"/>
      <c r="AL273" s="464"/>
      <c r="AM273" s="464"/>
      <c r="AN273" s="464"/>
      <c r="AO273" s="464"/>
      <c r="AP273" s="464"/>
      <c r="AQ273" s="464"/>
      <c r="AR273" s="360"/>
      <c r="AS273" s="464"/>
      <c r="AT273" s="464"/>
      <c r="AU273" s="464"/>
      <c r="AV273" s="464"/>
      <c r="AW273" s="464"/>
      <c r="AX273" s="360"/>
      <c r="AY273" s="464"/>
      <c r="AZ273" s="464"/>
      <c r="BA273" s="360"/>
      <c r="BB273" s="28"/>
      <c r="BC273" s="279"/>
      <c r="BD273" s="279"/>
      <c r="BE273" s="163"/>
      <c r="BF273" s="280"/>
      <c r="BG273" s="280"/>
      <c r="BH273" s="280"/>
    </row>
    <row r="274" spans="1:93" x14ac:dyDescent="0.25">
      <c r="A274" s="463"/>
      <c r="B274" s="464"/>
      <c r="C274" s="464"/>
      <c r="D274" s="360"/>
      <c r="E274" s="360"/>
      <c r="F274" s="464"/>
      <c r="G274" s="464"/>
      <c r="H274" s="360"/>
      <c r="I274" s="464"/>
      <c r="J274" s="464"/>
      <c r="K274" s="464"/>
      <c r="L274" s="464"/>
      <c r="M274" s="464"/>
      <c r="N274" s="360"/>
      <c r="O274" s="360"/>
      <c r="P274" s="464"/>
      <c r="Q274" s="360"/>
      <c r="R274" s="464"/>
      <c r="S274" s="360"/>
      <c r="T274" s="464"/>
      <c r="U274" s="360"/>
      <c r="V274" s="464"/>
      <c r="W274" s="464"/>
      <c r="X274" s="360"/>
      <c r="Y274" s="464"/>
      <c r="Z274" s="464"/>
      <c r="AA274" s="464"/>
      <c r="AB274" s="360"/>
      <c r="AC274" s="464"/>
      <c r="AD274" s="464"/>
      <c r="AE274" s="360"/>
      <c r="AF274" s="464"/>
      <c r="AG274" s="360"/>
      <c r="AH274" s="464"/>
      <c r="AI274" s="464"/>
      <c r="AJ274" s="464"/>
      <c r="AK274" s="360"/>
      <c r="AL274" s="464"/>
      <c r="AM274" s="464"/>
      <c r="AN274" s="464"/>
      <c r="AO274" s="464"/>
      <c r="AP274" s="464"/>
      <c r="AQ274" s="464"/>
      <c r="AR274" s="360"/>
      <c r="AS274" s="464"/>
      <c r="AT274" s="464"/>
      <c r="AU274" s="464"/>
      <c r="AV274" s="464"/>
      <c r="AW274" s="464"/>
      <c r="AX274" s="360"/>
      <c r="AY274" s="464"/>
      <c r="AZ274" s="464"/>
      <c r="BA274" s="360"/>
      <c r="BB274" s="28"/>
      <c r="BC274" s="279"/>
      <c r="BD274" s="279"/>
      <c r="BE274" s="163"/>
      <c r="BF274" s="280"/>
      <c r="BG274" s="280"/>
      <c r="BH274" s="280"/>
    </row>
    <row r="275" spans="1:93" x14ac:dyDescent="0.25">
      <c r="A275" s="463"/>
      <c r="B275" s="464"/>
      <c r="C275" s="464"/>
      <c r="D275" s="360"/>
      <c r="E275" s="360"/>
      <c r="F275" s="464"/>
      <c r="G275" s="464"/>
      <c r="H275" s="360"/>
      <c r="I275" s="464"/>
      <c r="J275" s="464"/>
      <c r="K275" s="464"/>
      <c r="L275" s="464"/>
      <c r="M275" s="464"/>
      <c r="N275" s="360"/>
      <c r="O275" s="360"/>
      <c r="P275" s="464"/>
      <c r="Q275" s="360"/>
      <c r="R275" s="464"/>
      <c r="S275" s="360"/>
      <c r="T275" s="464"/>
      <c r="U275" s="360"/>
      <c r="V275" s="464"/>
      <c r="W275" s="464"/>
      <c r="X275" s="360"/>
      <c r="Y275" s="464"/>
      <c r="Z275" s="464"/>
      <c r="AA275" s="464"/>
      <c r="AB275" s="360"/>
      <c r="AC275" s="464"/>
      <c r="AD275" s="464"/>
      <c r="AE275" s="360"/>
      <c r="AF275" s="464"/>
      <c r="AG275" s="360"/>
      <c r="AH275" s="464"/>
      <c r="AI275" s="464"/>
      <c r="AJ275" s="464"/>
      <c r="AK275" s="360"/>
      <c r="AL275" s="464"/>
      <c r="AM275" s="464"/>
      <c r="AN275" s="464"/>
      <c r="AO275" s="464"/>
      <c r="AP275" s="464"/>
      <c r="AQ275" s="464"/>
      <c r="AR275" s="360"/>
      <c r="AS275" s="464"/>
      <c r="AT275" s="464"/>
      <c r="AU275" s="464"/>
      <c r="AV275" s="464"/>
      <c r="AW275" s="464"/>
      <c r="AX275" s="360"/>
      <c r="AY275" s="464"/>
      <c r="AZ275" s="464"/>
      <c r="BA275" s="360"/>
      <c r="BB275" s="28"/>
      <c r="BC275" s="279"/>
      <c r="BD275" s="279"/>
      <c r="BE275" s="163"/>
      <c r="BF275" s="280"/>
      <c r="BG275" s="280"/>
      <c r="BH275" s="280"/>
    </row>
    <row r="276" spans="1:93" x14ac:dyDescent="0.25">
      <c r="A276" s="463"/>
      <c r="B276" s="464"/>
      <c r="C276" s="464"/>
      <c r="D276" s="360"/>
      <c r="E276" s="360"/>
      <c r="F276" s="464"/>
      <c r="G276" s="464"/>
      <c r="H276" s="360"/>
      <c r="I276" s="464"/>
      <c r="J276" s="464"/>
      <c r="K276" s="464"/>
      <c r="L276" s="464"/>
      <c r="M276" s="464"/>
      <c r="N276" s="360"/>
      <c r="O276" s="360"/>
      <c r="P276" s="464"/>
      <c r="Q276" s="360"/>
      <c r="R276" s="464"/>
      <c r="S276" s="360"/>
      <c r="T276" s="464"/>
      <c r="U276" s="360"/>
      <c r="V276" s="464"/>
      <c r="W276" s="464"/>
      <c r="X276" s="360"/>
      <c r="Y276" s="464"/>
      <c r="Z276" s="464"/>
      <c r="AA276" s="464"/>
      <c r="AB276" s="360"/>
      <c r="AC276" s="464"/>
      <c r="AD276" s="464"/>
      <c r="AE276" s="360"/>
      <c r="AF276" s="464"/>
      <c r="AG276" s="360"/>
      <c r="AH276" s="464"/>
      <c r="AI276" s="464"/>
      <c r="AJ276" s="464"/>
      <c r="AK276" s="360"/>
      <c r="AL276" s="464"/>
      <c r="AM276" s="464"/>
      <c r="AN276" s="464"/>
      <c r="AO276" s="464"/>
      <c r="AP276" s="464"/>
      <c r="AQ276" s="464"/>
      <c r="AR276" s="360"/>
      <c r="AS276" s="464"/>
      <c r="AT276" s="464"/>
      <c r="AU276" s="464"/>
      <c r="AV276" s="464"/>
      <c r="AW276" s="464"/>
      <c r="AX276" s="360"/>
      <c r="AY276" s="464"/>
      <c r="AZ276" s="464"/>
      <c r="BA276" s="360"/>
      <c r="BB276" s="28"/>
      <c r="BC276" s="279"/>
      <c r="BD276" s="279"/>
      <c r="BE276" s="163"/>
      <c r="BF276" s="280"/>
      <c r="BG276" s="280"/>
      <c r="BH276" s="280"/>
    </row>
    <row r="277" spans="1:93" x14ac:dyDescent="0.25">
      <c r="A277" s="463"/>
      <c r="B277" s="464"/>
      <c r="C277" s="464"/>
      <c r="D277" s="360"/>
      <c r="E277" s="360"/>
      <c r="F277" s="464"/>
      <c r="G277" s="464"/>
      <c r="H277" s="360"/>
      <c r="I277" s="464"/>
      <c r="J277" s="464"/>
      <c r="K277" s="464"/>
      <c r="L277" s="464"/>
      <c r="M277" s="464"/>
      <c r="N277" s="360"/>
      <c r="O277" s="360"/>
      <c r="P277" s="464"/>
      <c r="Q277" s="360"/>
      <c r="R277" s="464"/>
      <c r="S277" s="360"/>
      <c r="T277" s="464"/>
      <c r="U277" s="360"/>
      <c r="V277" s="464"/>
      <c r="W277" s="464"/>
      <c r="X277" s="360"/>
      <c r="Y277" s="464"/>
      <c r="Z277" s="464"/>
      <c r="AA277" s="464"/>
      <c r="AB277" s="360"/>
      <c r="AC277" s="464"/>
      <c r="AD277" s="464"/>
      <c r="AE277" s="360"/>
      <c r="AF277" s="464"/>
      <c r="AG277" s="360"/>
      <c r="AH277" s="464"/>
      <c r="AI277" s="464"/>
      <c r="AJ277" s="464"/>
      <c r="AK277" s="360"/>
      <c r="AL277" s="464"/>
      <c r="AM277" s="464"/>
      <c r="AN277" s="464"/>
      <c r="AO277" s="464"/>
      <c r="AP277" s="464"/>
      <c r="AQ277" s="464"/>
      <c r="AR277" s="360"/>
      <c r="AS277" s="464"/>
      <c r="AT277" s="464"/>
      <c r="AU277" s="464"/>
      <c r="AV277" s="464"/>
      <c r="AW277" s="464"/>
      <c r="AX277" s="360"/>
      <c r="AY277" s="464"/>
      <c r="AZ277" s="464"/>
      <c r="BA277" s="360"/>
      <c r="BB277" s="28"/>
      <c r="BC277" s="279"/>
      <c r="BD277" s="279"/>
      <c r="BE277" s="163"/>
      <c r="BF277" s="280"/>
      <c r="BG277" s="280"/>
      <c r="BH277" s="280"/>
    </row>
    <row r="278" spans="1:93" x14ac:dyDescent="0.25">
      <c r="A278" s="463"/>
      <c r="B278" s="464"/>
      <c r="C278" s="464"/>
      <c r="D278" s="360"/>
      <c r="E278" s="360"/>
      <c r="F278" s="464"/>
      <c r="G278" s="464"/>
      <c r="H278" s="360"/>
      <c r="I278" s="464"/>
      <c r="J278" s="464"/>
      <c r="K278" s="464"/>
      <c r="L278" s="464"/>
      <c r="M278" s="464"/>
      <c r="N278" s="360"/>
      <c r="O278" s="360"/>
      <c r="P278" s="464"/>
      <c r="Q278" s="360"/>
      <c r="R278" s="464"/>
      <c r="S278" s="360"/>
      <c r="T278" s="464"/>
      <c r="U278" s="360"/>
      <c r="V278" s="464"/>
      <c r="W278" s="464"/>
      <c r="X278" s="360"/>
      <c r="Y278" s="464"/>
      <c r="Z278" s="464"/>
      <c r="AA278" s="464"/>
      <c r="AB278" s="360"/>
      <c r="AC278" s="464"/>
      <c r="AD278" s="464"/>
      <c r="AE278" s="360"/>
      <c r="AF278" s="464"/>
      <c r="AG278" s="360"/>
      <c r="AH278" s="464"/>
      <c r="AI278" s="464"/>
      <c r="AJ278" s="464"/>
      <c r="AK278" s="360"/>
      <c r="AL278" s="464"/>
      <c r="AM278" s="464"/>
      <c r="AN278" s="464"/>
      <c r="AO278" s="464"/>
      <c r="AP278" s="464"/>
      <c r="AQ278" s="464"/>
      <c r="AR278" s="360"/>
      <c r="AS278" s="464"/>
      <c r="AT278" s="464"/>
      <c r="AU278" s="464"/>
      <c r="AV278" s="464"/>
      <c r="AW278" s="464"/>
      <c r="AX278" s="360"/>
      <c r="AY278" s="464"/>
      <c r="AZ278" s="464"/>
      <c r="BA278" s="360"/>
      <c r="BB278" s="28"/>
      <c r="BC278" s="279"/>
      <c r="BD278" s="279"/>
      <c r="BE278" s="163"/>
      <c r="BF278" s="280"/>
      <c r="BG278" s="280"/>
      <c r="BH278" s="280"/>
    </row>
    <row r="279" spans="1:93" x14ac:dyDescent="0.25">
      <c r="A279" s="463"/>
      <c r="B279" s="464"/>
      <c r="C279" s="464"/>
      <c r="D279" s="360"/>
      <c r="E279" s="360"/>
      <c r="F279" s="464"/>
      <c r="G279" s="464"/>
      <c r="H279" s="360"/>
      <c r="I279" s="464"/>
      <c r="J279" s="464"/>
      <c r="K279" s="464"/>
      <c r="L279" s="464"/>
      <c r="M279" s="464"/>
      <c r="N279" s="360"/>
      <c r="O279" s="360"/>
      <c r="P279" s="464"/>
      <c r="Q279" s="360"/>
      <c r="R279" s="464"/>
      <c r="S279" s="360"/>
      <c r="T279" s="464"/>
      <c r="U279" s="360"/>
      <c r="V279" s="464"/>
      <c r="W279" s="464"/>
      <c r="X279" s="360"/>
      <c r="Y279" s="464"/>
      <c r="Z279" s="464"/>
      <c r="AA279" s="464"/>
      <c r="AB279" s="360"/>
      <c r="AC279" s="464"/>
      <c r="AD279" s="464"/>
      <c r="AE279" s="360"/>
      <c r="AF279" s="464"/>
      <c r="AG279" s="360"/>
      <c r="AH279" s="464"/>
      <c r="AI279" s="464"/>
      <c r="AJ279" s="464"/>
      <c r="AK279" s="360"/>
      <c r="AL279" s="464"/>
      <c r="AM279" s="464"/>
      <c r="AN279" s="464"/>
      <c r="AO279" s="464"/>
      <c r="AP279" s="464"/>
      <c r="AQ279" s="464"/>
      <c r="AR279" s="360"/>
      <c r="AS279" s="464"/>
      <c r="AT279" s="464"/>
      <c r="AU279" s="464"/>
      <c r="AV279" s="464"/>
      <c r="AW279" s="464"/>
      <c r="AX279" s="360"/>
      <c r="AY279" s="464"/>
      <c r="AZ279" s="464"/>
      <c r="BA279" s="360"/>
      <c r="BB279" s="28"/>
      <c r="BC279" s="279"/>
      <c r="BD279" s="279"/>
      <c r="BE279" s="163"/>
      <c r="BF279" s="280"/>
      <c r="BG279" s="280"/>
      <c r="BH279" s="280"/>
    </row>
    <row r="280" spans="1:93" x14ac:dyDescent="0.25">
      <c r="A280" s="463"/>
      <c r="B280" s="464"/>
      <c r="C280" s="464"/>
      <c r="D280" s="360"/>
      <c r="E280" s="360"/>
      <c r="F280" s="464"/>
      <c r="G280" s="464"/>
      <c r="H280" s="360"/>
      <c r="I280" s="464"/>
      <c r="J280" s="464"/>
      <c r="K280" s="464"/>
      <c r="L280" s="464"/>
      <c r="M280" s="464"/>
      <c r="N280" s="360"/>
      <c r="O280" s="360"/>
      <c r="P280" s="464"/>
      <c r="Q280" s="360"/>
      <c r="R280" s="464"/>
      <c r="S280" s="360"/>
      <c r="T280" s="464"/>
      <c r="U280" s="360"/>
      <c r="V280" s="464"/>
      <c r="W280" s="464"/>
      <c r="X280" s="360"/>
      <c r="Y280" s="464"/>
      <c r="Z280" s="464"/>
      <c r="AA280" s="464"/>
      <c r="AB280" s="360"/>
      <c r="AC280" s="464"/>
      <c r="AD280" s="464"/>
      <c r="AE280" s="360"/>
      <c r="AF280" s="464"/>
      <c r="AG280" s="360"/>
      <c r="AH280" s="464"/>
      <c r="AI280" s="464"/>
      <c r="AJ280" s="464"/>
      <c r="AK280" s="360"/>
      <c r="AL280" s="464"/>
      <c r="AM280" s="464"/>
      <c r="AN280" s="464"/>
      <c r="AO280" s="464"/>
      <c r="AP280" s="464"/>
      <c r="AQ280" s="464"/>
      <c r="AR280" s="360"/>
      <c r="AS280" s="464"/>
      <c r="AT280" s="464"/>
      <c r="AU280" s="464"/>
      <c r="AV280" s="464"/>
      <c r="AW280" s="464"/>
      <c r="AX280" s="360"/>
      <c r="AY280" s="464"/>
      <c r="AZ280" s="464"/>
      <c r="BA280" s="360"/>
      <c r="BB280" s="28"/>
      <c r="BC280" s="279"/>
      <c r="BD280" s="279"/>
      <c r="BE280" s="163"/>
      <c r="BF280" s="280"/>
      <c r="BG280" s="280"/>
      <c r="BH280" s="280"/>
    </row>
    <row r="281" spans="1:93" x14ac:dyDescent="0.25">
      <c r="A281" s="463"/>
      <c r="B281" s="464"/>
      <c r="C281" s="464"/>
      <c r="D281" s="360"/>
      <c r="E281" s="360"/>
      <c r="F281" s="464"/>
      <c r="G281" s="464"/>
      <c r="H281" s="360"/>
      <c r="I281" s="464"/>
      <c r="J281" s="464"/>
      <c r="K281" s="464"/>
      <c r="L281" s="464"/>
      <c r="M281" s="464"/>
      <c r="N281" s="360"/>
      <c r="O281" s="360"/>
      <c r="P281" s="464"/>
      <c r="Q281" s="360"/>
      <c r="R281" s="464"/>
      <c r="S281" s="360"/>
      <c r="T281" s="464"/>
      <c r="U281" s="360"/>
      <c r="V281" s="464"/>
      <c r="W281" s="464"/>
      <c r="X281" s="360"/>
      <c r="Y281" s="464"/>
      <c r="Z281" s="464"/>
      <c r="AA281" s="464"/>
      <c r="AB281" s="360"/>
      <c r="AC281" s="464"/>
      <c r="AD281" s="464"/>
      <c r="AE281" s="360"/>
      <c r="AF281" s="464"/>
      <c r="AG281" s="360"/>
      <c r="AH281" s="464"/>
      <c r="AI281" s="464"/>
      <c r="AJ281" s="464"/>
      <c r="AK281" s="360"/>
      <c r="AL281" s="464"/>
      <c r="AM281" s="464"/>
      <c r="AN281" s="464"/>
      <c r="AO281" s="464"/>
      <c r="AP281" s="464"/>
      <c r="AQ281" s="464"/>
      <c r="AR281" s="360"/>
      <c r="AS281" s="464"/>
      <c r="AT281" s="464"/>
      <c r="AU281" s="464"/>
      <c r="AV281" s="464"/>
      <c r="AW281" s="464"/>
      <c r="AX281" s="360"/>
      <c r="AY281" s="464"/>
      <c r="AZ281" s="464"/>
      <c r="BA281" s="360"/>
      <c r="BB281" s="28"/>
      <c r="BC281" s="279"/>
      <c r="BD281" s="279"/>
      <c r="BE281" s="163"/>
      <c r="BF281" s="280"/>
      <c r="BG281" s="280"/>
      <c r="BH281" s="280"/>
    </row>
    <row r="282" spans="1:93" x14ac:dyDescent="0.25">
      <c r="A282" s="463"/>
      <c r="B282" s="464"/>
      <c r="C282" s="464"/>
      <c r="D282" s="360"/>
      <c r="E282" s="360"/>
      <c r="F282" s="464"/>
      <c r="G282" s="464"/>
      <c r="H282" s="360"/>
      <c r="I282" s="464"/>
      <c r="J282" s="464"/>
      <c r="K282" s="464"/>
      <c r="L282" s="464"/>
      <c r="M282" s="464"/>
      <c r="N282" s="360"/>
      <c r="O282" s="360"/>
      <c r="P282" s="464"/>
      <c r="Q282" s="360"/>
      <c r="R282" s="464"/>
      <c r="S282" s="360"/>
      <c r="T282" s="464"/>
      <c r="U282" s="360"/>
      <c r="V282" s="464"/>
      <c r="W282" s="464"/>
      <c r="X282" s="360"/>
      <c r="Y282" s="464"/>
      <c r="Z282" s="464"/>
      <c r="AA282" s="464"/>
      <c r="AB282" s="360"/>
      <c r="AC282" s="464"/>
      <c r="AD282" s="464"/>
      <c r="AE282" s="360"/>
      <c r="AF282" s="464"/>
      <c r="AG282" s="360"/>
      <c r="AH282" s="464"/>
      <c r="AI282" s="464"/>
      <c r="AJ282" s="464"/>
      <c r="AK282" s="360"/>
      <c r="AL282" s="464"/>
      <c r="AM282" s="464"/>
      <c r="AN282" s="464"/>
      <c r="AO282" s="464"/>
      <c r="AP282" s="464"/>
      <c r="AQ282" s="464"/>
      <c r="AR282" s="360"/>
      <c r="AS282" s="464"/>
      <c r="AT282" s="464"/>
      <c r="AU282" s="464"/>
      <c r="AV282" s="464"/>
      <c r="AW282" s="464"/>
      <c r="AX282" s="360"/>
      <c r="AY282" s="464"/>
      <c r="AZ282" s="464"/>
      <c r="BA282" s="360"/>
      <c r="BB282" s="28"/>
      <c r="BC282" s="279"/>
      <c r="BD282" s="279"/>
      <c r="BE282" s="163"/>
      <c r="BF282" s="280"/>
      <c r="BG282" s="280"/>
      <c r="BH282" s="280"/>
    </row>
    <row r="283" spans="1:93" x14ac:dyDescent="0.25">
      <c r="A283" s="463"/>
      <c r="B283" s="464"/>
      <c r="C283" s="464"/>
      <c r="D283" s="360"/>
      <c r="E283" s="360"/>
      <c r="F283" s="464"/>
      <c r="G283" s="464"/>
      <c r="H283" s="360"/>
      <c r="I283" s="464"/>
      <c r="J283" s="464"/>
      <c r="K283" s="464"/>
      <c r="L283" s="464"/>
      <c r="M283" s="464"/>
      <c r="N283" s="360"/>
      <c r="O283" s="360"/>
      <c r="P283" s="464"/>
      <c r="Q283" s="360"/>
      <c r="R283" s="464"/>
      <c r="S283" s="464"/>
      <c r="T283" s="464"/>
      <c r="U283" s="360"/>
      <c r="V283" s="464"/>
      <c r="W283" s="464"/>
      <c r="X283" s="360"/>
      <c r="Y283" s="464"/>
      <c r="Z283" s="464"/>
      <c r="AA283" s="464"/>
      <c r="AB283" s="360"/>
      <c r="AC283" s="464"/>
      <c r="AD283" s="464"/>
      <c r="AE283" s="360"/>
      <c r="AF283" s="464"/>
      <c r="AG283" s="360"/>
      <c r="AH283" s="464"/>
      <c r="AI283" s="464"/>
      <c r="AJ283" s="464"/>
      <c r="AK283" s="360"/>
      <c r="AL283" s="464"/>
      <c r="AM283" s="464"/>
      <c r="AN283" s="464"/>
      <c r="AO283" s="464"/>
      <c r="AP283" s="464"/>
      <c r="AQ283" s="464"/>
      <c r="AR283" s="360"/>
      <c r="AS283" s="464"/>
      <c r="AT283" s="464"/>
      <c r="AU283" s="464"/>
      <c r="AV283" s="464"/>
      <c r="AW283" s="464"/>
      <c r="AX283" s="360"/>
      <c r="AY283" s="464"/>
      <c r="AZ283" s="464"/>
      <c r="BA283" s="360"/>
      <c r="BB283" s="28"/>
      <c r="BC283" s="279"/>
      <c r="BD283" s="279"/>
      <c r="BE283" s="163" t="s">
        <v>1428</v>
      </c>
      <c r="BF283" s="280"/>
      <c r="BG283" s="280"/>
      <c r="BH283" s="280"/>
    </row>
    <row r="284" spans="1:93" ht="15.75" thickBot="1" x14ac:dyDescent="0.3">
      <c r="A284" s="447" t="s">
        <v>1428</v>
      </c>
      <c r="B284" s="448" t="s">
        <v>1428</v>
      </c>
      <c r="C284" s="448" t="s">
        <v>1428</v>
      </c>
      <c r="D284" s="448" t="s">
        <v>1428</v>
      </c>
      <c r="E284" s="321"/>
      <c r="F284" s="448" t="s">
        <v>1428</v>
      </c>
      <c r="G284" s="448" t="s">
        <v>1428</v>
      </c>
      <c r="H284" s="448" t="s">
        <v>1428</v>
      </c>
      <c r="I284" s="448" t="s">
        <v>1428</v>
      </c>
      <c r="J284" s="448" t="s">
        <v>1428</v>
      </c>
      <c r="K284" s="448" t="s">
        <v>1428</v>
      </c>
      <c r="L284" s="448" t="s">
        <v>1428</v>
      </c>
      <c r="M284" s="448" t="s">
        <v>1428</v>
      </c>
      <c r="N284" s="321"/>
      <c r="O284" s="448" t="s">
        <v>1428</v>
      </c>
      <c r="P284" s="448" t="s">
        <v>1428</v>
      </c>
      <c r="Q284" s="321"/>
      <c r="R284" s="448" t="s">
        <v>1428</v>
      </c>
      <c r="S284" s="448" t="s">
        <v>1428</v>
      </c>
      <c r="T284" s="448" t="s">
        <v>1428</v>
      </c>
      <c r="U284" s="321"/>
      <c r="V284" s="448" t="s">
        <v>1428</v>
      </c>
      <c r="W284" s="448" t="s">
        <v>1428</v>
      </c>
      <c r="X284" s="321"/>
      <c r="Y284" s="448" t="s">
        <v>1428</v>
      </c>
      <c r="Z284" s="448" t="s">
        <v>1428</v>
      </c>
      <c r="AA284" s="448" t="s">
        <v>1428</v>
      </c>
      <c r="AB284" s="448" t="s">
        <v>1428</v>
      </c>
      <c r="AC284" s="448" t="s">
        <v>1428</v>
      </c>
      <c r="AD284" s="448" t="s">
        <v>1428</v>
      </c>
      <c r="AE284" s="448" t="s">
        <v>1428</v>
      </c>
      <c r="AF284" s="448" t="s">
        <v>1428</v>
      </c>
      <c r="AG284" s="448" t="s">
        <v>1428</v>
      </c>
      <c r="AH284" s="448" t="s">
        <v>1428</v>
      </c>
      <c r="AI284" s="448" t="s">
        <v>1428</v>
      </c>
      <c r="AJ284" s="448" t="s">
        <v>1428</v>
      </c>
      <c r="AK284" s="448" t="s">
        <v>1428</v>
      </c>
      <c r="AL284" s="448" t="s">
        <v>1428</v>
      </c>
      <c r="AM284" s="448" t="s">
        <v>1428</v>
      </c>
      <c r="AN284" s="448" t="s">
        <v>1428</v>
      </c>
      <c r="AO284" s="448" t="s">
        <v>1428</v>
      </c>
      <c r="AP284" s="448" t="s">
        <v>1428</v>
      </c>
      <c r="AQ284" s="448" t="s">
        <v>1428</v>
      </c>
      <c r="AR284" s="321"/>
      <c r="AS284" s="448" t="s">
        <v>1428</v>
      </c>
      <c r="AT284" s="448" t="s">
        <v>1428</v>
      </c>
      <c r="AU284" s="448" t="s">
        <v>1428</v>
      </c>
      <c r="AV284" s="448" t="s">
        <v>1428</v>
      </c>
      <c r="AW284" s="448" t="s">
        <v>1428</v>
      </c>
      <c r="AX284" s="448" t="s">
        <v>1428</v>
      </c>
      <c r="AY284" s="448" t="s">
        <v>1428</v>
      </c>
      <c r="AZ284" s="448" t="s">
        <v>1428</v>
      </c>
      <c r="BA284" s="321"/>
      <c r="BB284" s="25"/>
      <c r="BC284" s="171" t="s">
        <v>1428</v>
      </c>
      <c r="BD284" s="171" t="s">
        <v>1428</v>
      </c>
      <c r="BE284" s="164" t="s">
        <v>1428</v>
      </c>
      <c r="BF284" s="280"/>
      <c r="BG284" s="280"/>
      <c r="BH284" s="280"/>
    </row>
    <row r="285" spans="1:93" x14ac:dyDescent="0.25">
      <c r="A285" s="317"/>
      <c r="B285" s="317"/>
      <c r="C285" s="317"/>
      <c r="D285" s="317"/>
      <c r="E285" s="317"/>
      <c r="F285" s="317"/>
      <c r="G285" s="317"/>
      <c r="H285" s="317"/>
      <c r="I285" s="317"/>
      <c r="J285" s="317"/>
      <c r="K285" s="317"/>
      <c r="L285" s="317"/>
      <c r="M285" s="317"/>
      <c r="N285" s="317"/>
      <c r="O285" s="317"/>
      <c r="P285" s="317"/>
      <c r="Q285" s="317"/>
      <c r="R285" s="317"/>
      <c r="S285" s="317"/>
      <c r="T285" s="317"/>
      <c r="U285" s="317"/>
      <c r="V285" s="317"/>
      <c r="W285" s="317"/>
      <c r="X285" s="317"/>
      <c r="Y285" s="317"/>
      <c r="Z285" s="317"/>
      <c r="AA285" s="317"/>
      <c r="AB285" s="317"/>
      <c r="AC285" s="317"/>
      <c r="AD285" s="317"/>
      <c r="AE285" s="317"/>
      <c r="AF285" s="317"/>
      <c r="AG285" s="317"/>
      <c r="AH285" s="317"/>
      <c r="AI285" s="317"/>
      <c r="AJ285" s="317"/>
      <c r="AK285" s="317"/>
      <c r="AL285" s="317"/>
      <c r="AM285" s="317"/>
      <c r="AN285" s="317"/>
      <c r="AO285" s="317"/>
      <c r="AP285" s="317"/>
      <c r="AQ285" s="317"/>
      <c r="AR285" s="317"/>
      <c r="AS285" s="317"/>
      <c r="AT285" s="317"/>
      <c r="AU285" s="317"/>
      <c r="AV285" s="317"/>
      <c r="AW285" s="317"/>
      <c r="AX285" s="317"/>
      <c r="AY285" s="317"/>
      <c r="AZ285" s="317"/>
      <c r="BA285" s="317"/>
      <c r="CO285" s="28"/>
    </row>
    <row r="286" spans="1:93" x14ac:dyDescent="0.25">
      <c r="A286" s="317"/>
      <c r="B286" s="317"/>
      <c r="C286" s="317"/>
      <c r="D286" s="317"/>
      <c r="E286" s="317"/>
      <c r="F286" s="317"/>
      <c r="G286" s="317"/>
      <c r="H286" s="317"/>
      <c r="I286" s="317"/>
      <c r="J286" s="317"/>
      <c r="K286" s="317"/>
      <c r="L286" s="317"/>
      <c r="M286" s="317"/>
      <c r="N286" s="317"/>
      <c r="O286" s="317"/>
      <c r="P286" s="317"/>
      <c r="Q286" s="317"/>
      <c r="R286" s="317"/>
      <c r="S286" s="317"/>
      <c r="T286" s="317"/>
      <c r="U286" s="317"/>
      <c r="V286" s="317"/>
      <c r="W286" s="317"/>
      <c r="X286" s="317"/>
      <c r="Y286" s="317"/>
      <c r="Z286" s="317"/>
      <c r="AA286" s="317"/>
      <c r="AB286" s="317"/>
      <c r="AC286" s="317"/>
      <c r="AD286" s="317"/>
      <c r="AE286" s="317"/>
      <c r="AF286" s="317"/>
      <c r="AG286" s="317"/>
      <c r="AH286" s="317"/>
      <c r="AI286" s="317"/>
      <c r="AJ286" s="317"/>
      <c r="AK286" s="317"/>
      <c r="AL286" s="317"/>
      <c r="AM286" s="317"/>
      <c r="AN286" s="317"/>
      <c r="AO286" s="317"/>
      <c r="AP286" s="317"/>
      <c r="AQ286" s="317"/>
      <c r="AR286" s="317"/>
      <c r="AS286" s="317"/>
      <c r="AT286" s="317"/>
      <c r="AU286" s="317"/>
      <c r="AV286" s="317"/>
      <c r="AW286" s="317"/>
      <c r="AX286" s="317"/>
      <c r="AY286" s="317"/>
      <c r="AZ286" s="317"/>
      <c r="BA286" s="317"/>
    </row>
    <row r="287" spans="1:93" x14ac:dyDescent="0.25">
      <c r="A287" s="317"/>
      <c r="B287" s="317"/>
      <c r="C287" s="317"/>
      <c r="D287" s="317"/>
      <c r="E287" s="317"/>
      <c r="F287" s="317"/>
      <c r="G287" s="317"/>
      <c r="H287" s="317"/>
      <c r="I287" s="317"/>
      <c r="J287" s="317"/>
      <c r="K287" s="317"/>
      <c r="L287" s="317"/>
      <c r="M287" s="317"/>
      <c r="N287" s="317"/>
      <c r="O287" s="317"/>
      <c r="P287" s="317"/>
      <c r="Q287" s="317"/>
      <c r="R287" s="317"/>
      <c r="S287" s="317"/>
      <c r="T287" s="317"/>
      <c r="U287" s="317"/>
      <c r="V287" s="317"/>
      <c r="W287" s="317"/>
      <c r="X287" s="317"/>
      <c r="Y287" s="317"/>
      <c r="Z287" s="317"/>
      <c r="AA287" s="317"/>
      <c r="AB287" s="317"/>
      <c r="AC287" s="317"/>
      <c r="AD287" s="317"/>
      <c r="AE287" s="317"/>
      <c r="AF287" s="317"/>
      <c r="AG287" s="317"/>
      <c r="AH287" s="317"/>
      <c r="AI287" s="317"/>
      <c r="AJ287" s="317"/>
      <c r="AK287" s="317"/>
      <c r="AL287" s="317"/>
      <c r="AM287" s="317"/>
      <c r="AN287" s="317"/>
      <c r="AO287" s="317"/>
      <c r="AP287" s="317"/>
      <c r="AQ287" s="317"/>
      <c r="AR287" s="317"/>
      <c r="AS287" s="317"/>
      <c r="AT287" s="317"/>
      <c r="AU287" s="317"/>
      <c r="AV287" s="317"/>
      <c r="AW287" s="317"/>
      <c r="AX287" s="317"/>
      <c r="AY287" s="317"/>
      <c r="AZ287" s="317"/>
      <c r="BA287" s="317"/>
    </row>
    <row r="288" spans="1:93" s="28" customFormat="1" x14ac:dyDescent="0.25">
      <c r="A288" s="360" t="s">
        <v>484</v>
      </c>
      <c r="B288" s="360" t="s">
        <v>484</v>
      </c>
      <c r="C288" s="360" t="s">
        <v>484</v>
      </c>
      <c r="D288" s="360" t="s">
        <v>484</v>
      </c>
      <c r="E288" s="360" t="s">
        <v>484</v>
      </c>
      <c r="F288" s="360" t="s">
        <v>484</v>
      </c>
      <c r="G288" s="360" t="s">
        <v>484</v>
      </c>
      <c r="H288" s="360" t="s">
        <v>484</v>
      </c>
      <c r="I288" s="360" t="s">
        <v>484</v>
      </c>
      <c r="J288" s="360" t="s">
        <v>484</v>
      </c>
      <c r="K288" s="360" t="s">
        <v>484</v>
      </c>
      <c r="L288" s="360" t="s">
        <v>484</v>
      </c>
      <c r="M288" s="360" t="s">
        <v>484</v>
      </c>
      <c r="N288" s="360" t="s">
        <v>484</v>
      </c>
      <c r="O288" s="360" t="s">
        <v>484</v>
      </c>
      <c r="P288" s="360" t="s">
        <v>484</v>
      </c>
      <c r="Q288" s="360" t="s">
        <v>484</v>
      </c>
      <c r="R288" s="360" t="s">
        <v>484</v>
      </c>
      <c r="S288" s="360" t="s">
        <v>484</v>
      </c>
      <c r="T288" s="360" t="s">
        <v>484</v>
      </c>
      <c r="U288" s="360" t="s">
        <v>484</v>
      </c>
      <c r="V288" s="360" t="s">
        <v>484</v>
      </c>
      <c r="W288" s="360" t="s">
        <v>484</v>
      </c>
      <c r="X288" s="360" t="s">
        <v>484</v>
      </c>
      <c r="Y288" s="360" t="s">
        <v>484</v>
      </c>
      <c r="Z288" s="360" t="s">
        <v>484</v>
      </c>
      <c r="AA288" s="360" t="s">
        <v>484</v>
      </c>
      <c r="AB288" s="360" t="s">
        <v>484</v>
      </c>
      <c r="AC288" s="360" t="s">
        <v>484</v>
      </c>
      <c r="AD288" s="360" t="s">
        <v>484</v>
      </c>
      <c r="AE288" s="360" t="s">
        <v>484</v>
      </c>
      <c r="AF288" s="360" t="s">
        <v>484</v>
      </c>
      <c r="AG288" s="360" t="s">
        <v>484</v>
      </c>
      <c r="AH288" s="360" t="s">
        <v>484</v>
      </c>
      <c r="AI288" s="360" t="s">
        <v>484</v>
      </c>
      <c r="AJ288" s="360" t="s">
        <v>484</v>
      </c>
      <c r="AK288" s="360" t="s">
        <v>484</v>
      </c>
      <c r="AL288" s="360" t="s">
        <v>484</v>
      </c>
      <c r="AM288" s="360" t="s">
        <v>484</v>
      </c>
      <c r="AN288" s="360" t="s">
        <v>484</v>
      </c>
      <c r="AO288" s="360" t="s">
        <v>484</v>
      </c>
      <c r="AP288" s="360" t="s">
        <v>484</v>
      </c>
      <c r="AQ288" s="360" t="s">
        <v>484</v>
      </c>
      <c r="AR288" s="360" t="s">
        <v>484</v>
      </c>
      <c r="AS288" s="360" t="s">
        <v>484</v>
      </c>
      <c r="AT288" s="360" t="s">
        <v>484</v>
      </c>
      <c r="AU288" s="360" t="s">
        <v>484</v>
      </c>
      <c r="AV288" s="360" t="s">
        <v>484</v>
      </c>
      <c r="AW288" s="360" t="s">
        <v>484</v>
      </c>
      <c r="AX288" s="360" t="s">
        <v>484</v>
      </c>
      <c r="AY288" s="360" t="s">
        <v>484</v>
      </c>
      <c r="AZ288" s="360" t="s">
        <v>484</v>
      </c>
      <c r="BA288" s="360" t="s">
        <v>484</v>
      </c>
      <c r="BB288" s="170" t="s">
        <v>484</v>
      </c>
      <c r="CO288"/>
    </row>
    <row r="289" spans="1:53" ht="15.75" thickBot="1" x14ac:dyDescent="0.3">
      <c r="A289" s="317"/>
      <c r="B289" s="317"/>
      <c r="C289" s="317"/>
      <c r="D289" s="317"/>
      <c r="E289" s="317"/>
      <c r="F289" s="317"/>
      <c r="G289" s="317"/>
      <c r="H289" s="317"/>
      <c r="I289" s="317"/>
      <c r="J289" s="317"/>
      <c r="K289" s="317"/>
      <c r="L289" s="317"/>
      <c r="M289" s="317"/>
      <c r="N289" s="317"/>
      <c r="O289" s="317"/>
      <c r="P289" s="317"/>
      <c r="Q289" s="317"/>
      <c r="R289" s="317"/>
      <c r="S289" s="317"/>
      <c r="T289" s="317"/>
      <c r="U289" s="317"/>
      <c r="V289" s="317"/>
      <c r="W289" s="317"/>
      <c r="X289" s="317"/>
      <c r="Y289" s="317"/>
      <c r="Z289" s="317"/>
      <c r="AA289" s="317"/>
      <c r="AB289" s="317"/>
      <c r="AC289" s="317"/>
      <c r="AD289" s="317"/>
      <c r="AE289" s="317"/>
      <c r="AF289" s="317"/>
      <c r="AG289" s="317"/>
      <c r="AH289" s="317"/>
      <c r="AI289" s="317"/>
      <c r="AJ289" s="317"/>
      <c r="AK289" s="317"/>
      <c r="AL289" s="317"/>
      <c r="AM289" s="317"/>
      <c r="AN289" s="317"/>
      <c r="AO289" s="317"/>
      <c r="AP289" s="317"/>
      <c r="AQ289" s="317"/>
      <c r="AR289" s="317"/>
      <c r="AS289" s="317"/>
      <c r="AT289" s="317"/>
      <c r="AU289" s="317"/>
      <c r="AV289" s="317"/>
      <c r="AW289" s="317"/>
      <c r="AX289" s="317"/>
      <c r="AY289" s="317"/>
      <c r="AZ289" s="317"/>
      <c r="BA289" s="317"/>
    </row>
    <row r="290" spans="1:53" ht="15.75" thickBot="1" x14ac:dyDescent="0.3">
      <c r="A290" s="338" t="s">
        <v>226</v>
      </c>
      <c r="B290" s="342" t="s">
        <v>219</v>
      </c>
      <c r="C290" s="342" t="s">
        <v>243</v>
      </c>
      <c r="D290" s="342" t="s">
        <v>214</v>
      </c>
      <c r="E290" s="342" t="s">
        <v>206</v>
      </c>
      <c r="F290" s="342" t="s">
        <v>3701</v>
      </c>
      <c r="G290" s="342" t="s">
        <v>240</v>
      </c>
      <c r="H290" s="342" t="s">
        <v>237</v>
      </c>
      <c r="I290" s="342" t="s">
        <v>197</v>
      </c>
      <c r="J290" s="342" t="s">
        <v>230</v>
      </c>
      <c r="K290" s="343" t="s">
        <v>228</v>
      </c>
      <c r="L290" s="317"/>
      <c r="M290" s="465" t="s">
        <v>3165</v>
      </c>
      <c r="N290" s="466" t="s">
        <v>169</v>
      </c>
      <c r="O290" s="467" t="s">
        <v>193</v>
      </c>
      <c r="P290" s="468" t="s">
        <v>3149</v>
      </c>
      <c r="Q290" s="467" t="s">
        <v>3147</v>
      </c>
      <c r="R290" s="468" t="s">
        <v>3148</v>
      </c>
      <c r="S290" s="469" t="s">
        <v>3151</v>
      </c>
      <c r="T290" s="467" t="s">
        <v>3146</v>
      </c>
      <c r="U290" s="468" t="s">
        <v>3150</v>
      </c>
      <c r="V290" s="317"/>
      <c r="W290" s="317"/>
      <c r="X290" s="317"/>
      <c r="Y290" s="317"/>
      <c r="Z290" s="317"/>
      <c r="AA290" s="317"/>
      <c r="AB290" s="317"/>
      <c r="AC290" s="317"/>
      <c r="AD290" s="317"/>
      <c r="AE290" s="317"/>
      <c r="AF290" s="317"/>
      <c r="AG290" s="317"/>
      <c r="AH290" s="317"/>
      <c r="AI290" s="317"/>
      <c r="AJ290" s="317"/>
      <c r="AK290" s="317"/>
      <c r="AL290" s="317"/>
      <c r="AM290" s="317"/>
      <c r="AN290" s="317"/>
      <c r="AO290" s="317"/>
      <c r="AP290" s="317"/>
      <c r="AQ290" s="317"/>
      <c r="AR290" s="317"/>
      <c r="AS290" s="317"/>
      <c r="AT290" s="317"/>
      <c r="AU290" s="317"/>
      <c r="AV290" s="317"/>
      <c r="AW290" s="317"/>
      <c r="AX290" s="317"/>
      <c r="AY290" s="317"/>
      <c r="AZ290" s="317"/>
      <c r="BA290" s="317"/>
    </row>
    <row r="291" spans="1:53" ht="15.75" x14ac:dyDescent="0.25">
      <c r="A291" s="349" t="s">
        <v>2154</v>
      </c>
      <c r="B291" s="360" t="s">
        <v>2155</v>
      </c>
      <c r="C291" s="360" t="s">
        <v>2156</v>
      </c>
      <c r="D291" s="360" t="s">
        <v>2157</v>
      </c>
      <c r="E291" s="360" t="s">
        <v>2158</v>
      </c>
      <c r="F291" s="317" t="s">
        <v>3702</v>
      </c>
      <c r="G291" s="360" t="s">
        <v>2159</v>
      </c>
      <c r="H291" s="360" t="s">
        <v>2160</v>
      </c>
      <c r="I291" s="360" t="s">
        <v>2161</v>
      </c>
      <c r="J291" s="360" t="s">
        <v>2162</v>
      </c>
      <c r="K291" s="350" t="s">
        <v>2163</v>
      </c>
      <c r="L291" s="317"/>
      <c r="M291" s="470" t="str">
        <f t="shared" ref="M291:M322" si="0">N291&amp;"|"&amp;O291&amp;"|"&amp;P291</f>
        <v>127/220|MONOFÁSICO|30</v>
      </c>
      <c r="N291" s="471" t="s">
        <v>199</v>
      </c>
      <c r="O291" s="471" t="s">
        <v>203</v>
      </c>
      <c r="P291" s="471">
        <v>30</v>
      </c>
      <c r="Q291" s="471">
        <v>0</v>
      </c>
      <c r="R291" s="472">
        <v>3.8</v>
      </c>
      <c r="S291" s="473" t="s">
        <v>3153</v>
      </c>
      <c r="T291" s="471" t="s">
        <v>3134</v>
      </c>
      <c r="U291" s="472" t="s">
        <v>3155</v>
      </c>
      <c r="V291" s="317"/>
      <c r="W291" s="317"/>
      <c r="X291" s="317"/>
      <c r="Y291" s="317"/>
      <c r="Z291" s="317"/>
      <c r="AA291" s="317"/>
      <c r="AB291" s="317"/>
      <c r="AC291" s="317"/>
      <c r="AD291" s="317"/>
      <c r="AE291" s="317"/>
      <c r="AF291" s="317"/>
      <c r="AG291" s="317"/>
      <c r="AH291" s="317"/>
      <c r="AI291" s="317"/>
      <c r="AJ291" s="317"/>
      <c r="AK291" s="317"/>
      <c r="AL291" s="317"/>
      <c r="AM291" s="317"/>
      <c r="AN291" s="317"/>
      <c r="AO291" s="317"/>
      <c r="AP291" s="317"/>
      <c r="AQ291" s="317"/>
      <c r="AR291" s="317"/>
      <c r="AS291" s="317"/>
      <c r="AT291" s="317"/>
      <c r="AU291" s="317"/>
      <c r="AV291" s="317"/>
      <c r="AW291" s="317"/>
      <c r="AX291" s="317"/>
      <c r="AY291" s="317"/>
      <c r="AZ291" s="317"/>
      <c r="BA291" s="317"/>
    </row>
    <row r="292" spans="1:53" ht="15.75" x14ac:dyDescent="0.25">
      <c r="A292" s="349" t="s">
        <v>2164</v>
      </c>
      <c r="B292" s="360" t="s">
        <v>2165</v>
      </c>
      <c r="C292" s="360" t="s">
        <v>2166</v>
      </c>
      <c r="D292" s="360" t="s">
        <v>2167</v>
      </c>
      <c r="E292" s="360" t="s">
        <v>2168</v>
      </c>
      <c r="F292" s="317" t="s">
        <v>3703</v>
      </c>
      <c r="G292" s="360" t="s">
        <v>2169</v>
      </c>
      <c r="H292" s="360" t="s">
        <v>2170</v>
      </c>
      <c r="I292" s="360" t="s">
        <v>2171</v>
      </c>
      <c r="J292" s="360" t="s">
        <v>2172</v>
      </c>
      <c r="K292" s="350"/>
      <c r="L292" s="317"/>
      <c r="M292" s="470" t="str">
        <f t="shared" si="0"/>
        <v>127/220|MONOFÁSICO|50</v>
      </c>
      <c r="N292" s="474" t="s">
        <v>199</v>
      </c>
      <c r="O292" s="474" t="s">
        <v>203</v>
      </c>
      <c r="P292" s="474">
        <v>50</v>
      </c>
      <c r="Q292" s="474">
        <v>3.8</v>
      </c>
      <c r="R292" s="475">
        <v>6.3</v>
      </c>
      <c r="S292" s="476"/>
      <c r="T292" s="474" t="s">
        <v>3135</v>
      </c>
      <c r="U292" s="475"/>
      <c r="V292" s="317"/>
      <c r="W292" s="317"/>
      <c r="X292" s="317"/>
      <c r="Y292" s="317"/>
      <c r="Z292" s="317"/>
      <c r="AA292" s="317"/>
      <c r="AB292" s="317"/>
      <c r="AC292" s="317"/>
      <c r="AD292" s="317"/>
      <c r="AE292" s="317"/>
      <c r="AF292" s="317"/>
      <c r="AG292" s="317"/>
      <c r="AH292" s="317"/>
      <c r="AI292" s="317"/>
      <c r="AJ292" s="317"/>
      <c r="AK292" s="317"/>
      <c r="AL292" s="317"/>
      <c r="AM292" s="317"/>
      <c r="AN292" s="317"/>
      <c r="AO292" s="317"/>
      <c r="AP292" s="317"/>
      <c r="AQ292" s="317"/>
      <c r="AR292" s="317"/>
      <c r="AS292" s="317"/>
      <c r="AT292" s="317"/>
      <c r="AU292" s="317"/>
      <c r="AV292" s="317"/>
      <c r="AW292" s="317"/>
      <c r="AX292" s="317"/>
      <c r="AY292" s="317"/>
      <c r="AZ292" s="317"/>
      <c r="BA292" s="317"/>
    </row>
    <row r="293" spans="1:53" ht="15.75" x14ac:dyDescent="0.25">
      <c r="A293" s="349" t="s">
        <v>2173</v>
      </c>
      <c r="B293" s="360" t="s">
        <v>2174</v>
      </c>
      <c r="C293" s="360" t="s">
        <v>2175</v>
      </c>
      <c r="D293" s="360" t="s">
        <v>2176</v>
      </c>
      <c r="E293" s="360" t="s">
        <v>2177</v>
      </c>
      <c r="F293" s="317" t="s">
        <v>3704</v>
      </c>
      <c r="G293" s="360" t="s">
        <v>2178</v>
      </c>
      <c r="H293" s="360" t="s">
        <v>2179</v>
      </c>
      <c r="I293" s="360" t="s">
        <v>2180</v>
      </c>
      <c r="J293" s="360" t="s">
        <v>2181</v>
      </c>
      <c r="K293" s="350"/>
      <c r="L293" s="317"/>
      <c r="M293" s="470" t="str">
        <f t="shared" si="0"/>
        <v>127/220|MONOFÁSICO|70</v>
      </c>
      <c r="N293" s="474" t="s">
        <v>199</v>
      </c>
      <c r="O293" s="474" t="s">
        <v>203</v>
      </c>
      <c r="P293" s="474">
        <v>70</v>
      </c>
      <c r="Q293" s="474">
        <v>6.3</v>
      </c>
      <c r="R293" s="475">
        <v>8.8000000000000007</v>
      </c>
      <c r="S293" s="476"/>
      <c r="T293" s="474" t="s">
        <v>3136</v>
      </c>
      <c r="U293" s="475"/>
      <c r="V293" s="317"/>
      <c r="W293" s="317"/>
      <c r="X293" s="317"/>
      <c r="Y293" s="317"/>
      <c r="Z293" s="317"/>
      <c r="AA293" s="317"/>
      <c r="AB293" s="317"/>
      <c r="AC293" s="317"/>
      <c r="AD293" s="317"/>
      <c r="AE293" s="317"/>
      <c r="AF293" s="317"/>
      <c r="AG293" s="317"/>
      <c r="AH293" s="317"/>
      <c r="AI293" s="317"/>
      <c r="AJ293" s="317"/>
      <c r="AK293" s="317"/>
      <c r="AL293" s="317"/>
      <c r="AM293" s="317"/>
      <c r="AN293" s="317"/>
      <c r="AO293" s="317"/>
      <c r="AP293" s="317"/>
      <c r="AQ293" s="317"/>
      <c r="AR293" s="317"/>
      <c r="AS293" s="317"/>
      <c r="AT293" s="317"/>
      <c r="AU293" s="317"/>
      <c r="AV293" s="317"/>
      <c r="AW293" s="317"/>
      <c r="AX293" s="317"/>
      <c r="AY293" s="317"/>
      <c r="AZ293" s="317"/>
      <c r="BA293" s="317"/>
    </row>
    <row r="294" spans="1:53" ht="15.75" x14ac:dyDescent="0.25">
      <c r="A294" s="349" t="s">
        <v>2182</v>
      </c>
      <c r="B294" s="360" t="s">
        <v>2183</v>
      </c>
      <c r="C294" s="360" t="s">
        <v>2184</v>
      </c>
      <c r="D294" s="360" t="s">
        <v>2185</v>
      </c>
      <c r="E294" s="360" t="s">
        <v>2186</v>
      </c>
      <c r="F294" s="317" t="s">
        <v>3705</v>
      </c>
      <c r="G294" s="360" t="s">
        <v>2187</v>
      </c>
      <c r="H294" s="360" t="s">
        <v>2188</v>
      </c>
      <c r="I294" s="360" t="s">
        <v>2189</v>
      </c>
      <c r="J294" s="360" t="s">
        <v>2190</v>
      </c>
      <c r="K294" s="350"/>
      <c r="L294" s="317"/>
      <c r="M294" s="470" t="str">
        <f t="shared" si="0"/>
        <v>127/220|BIFÁSICO|40</v>
      </c>
      <c r="N294" s="474" t="s">
        <v>199</v>
      </c>
      <c r="O294" s="474" t="s">
        <v>234</v>
      </c>
      <c r="P294" s="474">
        <v>40</v>
      </c>
      <c r="Q294" s="474">
        <v>0</v>
      </c>
      <c r="R294" s="475">
        <v>10.1</v>
      </c>
      <c r="S294" s="476"/>
      <c r="T294" s="474" t="s">
        <v>3137</v>
      </c>
      <c r="U294" s="475"/>
      <c r="V294" s="317"/>
      <c r="W294" s="317"/>
      <c r="X294" s="317"/>
      <c r="Y294" s="317"/>
      <c r="Z294" s="317"/>
      <c r="AA294" s="317"/>
      <c r="AB294" s="317"/>
      <c r="AC294" s="317"/>
      <c r="AD294" s="317"/>
      <c r="AE294" s="317"/>
      <c r="AF294" s="317"/>
      <c r="AG294" s="317"/>
      <c r="AH294" s="317"/>
      <c r="AI294" s="317"/>
      <c r="AJ294" s="317"/>
      <c r="AK294" s="317"/>
      <c r="AL294" s="317"/>
      <c r="AM294" s="317"/>
      <c r="AN294" s="317"/>
      <c r="AO294" s="317"/>
      <c r="AP294" s="317"/>
      <c r="AQ294" s="317"/>
      <c r="AR294" s="317"/>
      <c r="AS294" s="317"/>
      <c r="AT294" s="317"/>
      <c r="AU294" s="317"/>
      <c r="AV294" s="317"/>
      <c r="AW294" s="317"/>
      <c r="AX294" s="317"/>
      <c r="AY294" s="317"/>
      <c r="AZ294" s="317"/>
      <c r="BA294" s="317"/>
    </row>
    <row r="295" spans="1:53" ht="15.75" x14ac:dyDescent="0.25">
      <c r="A295" s="349" t="s">
        <v>2191</v>
      </c>
      <c r="B295" s="360" t="s">
        <v>2192</v>
      </c>
      <c r="C295" s="360" t="s">
        <v>2193</v>
      </c>
      <c r="D295" s="360" t="s">
        <v>2194</v>
      </c>
      <c r="E295" s="360" t="s">
        <v>2195</v>
      </c>
      <c r="F295" s="317" t="s">
        <v>3706</v>
      </c>
      <c r="G295" s="360" t="s">
        <v>2196</v>
      </c>
      <c r="H295" s="360" t="s">
        <v>2197</v>
      </c>
      <c r="I295" s="360" t="s">
        <v>2198</v>
      </c>
      <c r="J295" s="360" t="s">
        <v>2199</v>
      </c>
      <c r="K295" s="350"/>
      <c r="L295" s="317"/>
      <c r="M295" s="470" t="str">
        <f t="shared" si="0"/>
        <v>127/220|BIFÁSICO|50</v>
      </c>
      <c r="N295" s="474" t="s">
        <v>199</v>
      </c>
      <c r="O295" s="474" t="s">
        <v>234</v>
      </c>
      <c r="P295" s="474">
        <v>50</v>
      </c>
      <c r="Q295" s="474">
        <v>10.1</v>
      </c>
      <c r="R295" s="475">
        <v>12.7</v>
      </c>
      <c r="S295" s="476"/>
      <c r="T295" s="474" t="s">
        <v>3138</v>
      </c>
      <c r="U295" s="475"/>
      <c r="V295" s="317"/>
      <c r="W295" s="317"/>
      <c r="X295" s="317"/>
      <c r="Y295" s="317"/>
      <c r="Z295" s="317"/>
      <c r="AA295" s="317"/>
      <c r="AB295" s="317"/>
      <c r="AC295" s="317"/>
      <c r="AD295" s="317"/>
      <c r="AE295" s="317"/>
      <c r="AF295" s="317"/>
      <c r="AG295" s="317"/>
      <c r="AH295" s="317"/>
      <c r="AI295" s="317"/>
      <c r="AJ295" s="317"/>
      <c r="AK295" s="317"/>
      <c r="AL295" s="317"/>
      <c r="AM295" s="317"/>
      <c r="AN295" s="317"/>
      <c r="AO295" s="317"/>
      <c r="AP295" s="317"/>
      <c r="AQ295" s="317"/>
      <c r="AR295" s="317"/>
      <c r="AS295" s="317"/>
      <c r="AT295" s="317"/>
      <c r="AU295" s="317"/>
      <c r="AV295" s="317"/>
      <c r="AW295" s="317"/>
      <c r="AX295" s="317"/>
      <c r="AY295" s="317"/>
      <c r="AZ295" s="317"/>
      <c r="BA295" s="317"/>
    </row>
    <row r="296" spans="1:53" ht="15.75" x14ac:dyDescent="0.25">
      <c r="A296" s="349" t="s">
        <v>2200</v>
      </c>
      <c r="B296" s="360" t="s">
        <v>2201</v>
      </c>
      <c r="C296" s="360" t="s">
        <v>2202</v>
      </c>
      <c r="D296" s="360" t="s">
        <v>2203</v>
      </c>
      <c r="E296" s="360" t="s">
        <v>2204</v>
      </c>
      <c r="F296" s="317" t="s">
        <v>3707</v>
      </c>
      <c r="G296" s="360" t="s">
        <v>2205</v>
      </c>
      <c r="H296" s="360" t="s">
        <v>2206</v>
      </c>
      <c r="I296" s="360" t="s">
        <v>2207</v>
      </c>
      <c r="J296" s="360" t="s">
        <v>2208</v>
      </c>
      <c r="K296" s="350"/>
      <c r="L296" s="317"/>
      <c r="M296" s="470" t="str">
        <f t="shared" si="0"/>
        <v>127/220|BIFÁSICO|70</v>
      </c>
      <c r="N296" s="474" t="s">
        <v>199</v>
      </c>
      <c r="O296" s="474" t="s">
        <v>234</v>
      </c>
      <c r="P296" s="474">
        <v>70</v>
      </c>
      <c r="Q296" s="474">
        <v>12.7</v>
      </c>
      <c r="R296" s="475">
        <v>17.7</v>
      </c>
      <c r="S296" s="476"/>
      <c r="T296" s="474" t="s">
        <v>3139</v>
      </c>
      <c r="U296" s="475"/>
      <c r="V296" s="317"/>
      <c r="W296" s="317"/>
      <c r="X296" s="317"/>
      <c r="Y296" s="317"/>
      <c r="Z296" s="317"/>
      <c r="AA296" s="317"/>
      <c r="AB296" s="317"/>
      <c r="AC296" s="317"/>
      <c r="AD296" s="317"/>
      <c r="AE296" s="317"/>
      <c r="AF296" s="317"/>
      <c r="AG296" s="317"/>
      <c r="AH296" s="317"/>
      <c r="AI296" s="317"/>
      <c r="AJ296" s="317"/>
      <c r="AK296" s="317"/>
      <c r="AL296" s="317"/>
      <c r="AM296" s="317"/>
      <c r="AN296" s="317"/>
      <c r="AO296" s="317"/>
      <c r="AP296" s="317"/>
      <c r="AQ296" s="317"/>
      <c r="AR296" s="317"/>
      <c r="AS296" s="317"/>
      <c r="AT296" s="317"/>
      <c r="AU296" s="317"/>
      <c r="AV296" s="317"/>
      <c r="AW296" s="317"/>
      <c r="AX296" s="317"/>
      <c r="AY296" s="317"/>
      <c r="AZ296" s="317"/>
      <c r="BA296" s="317"/>
    </row>
    <row r="297" spans="1:53" ht="15.75" x14ac:dyDescent="0.25">
      <c r="A297" s="349" t="s">
        <v>2209</v>
      </c>
      <c r="B297" s="360" t="s">
        <v>2210</v>
      </c>
      <c r="C297" s="360" t="s">
        <v>2211</v>
      </c>
      <c r="D297" s="360" t="s">
        <v>2212</v>
      </c>
      <c r="E297" s="360" t="s">
        <v>2213</v>
      </c>
      <c r="F297" s="317" t="s">
        <v>3708</v>
      </c>
      <c r="G297" s="360" t="s">
        <v>2214</v>
      </c>
      <c r="H297" s="360" t="s">
        <v>2215</v>
      </c>
      <c r="I297" s="360" t="s">
        <v>2216</v>
      </c>
      <c r="J297" s="360"/>
      <c r="K297" s="350"/>
      <c r="L297" s="317"/>
      <c r="M297" s="470" t="str">
        <f t="shared" si="0"/>
        <v>127/220|TRIFÁSICO|40</v>
      </c>
      <c r="N297" s="474" t="s">
        <v>199</v>
      </c>
      <c r="O297" s="474" t="s">
        <v>257</v>
      </c>
      <c r="P297" s="474">
        <v>40</v>
      </c>
      <c r="Q297" s="474">
        <v>0</v>
      </c>
      <c r="R297" s="475">
        <v>14</v>
      </c>
      <c r="S297" s="476"/>
      <c r="T297" s="474" t="s">
        <v>3140</v>
      </c>
      <c r="U297" s="475"/>
      <c r="V297" s="317"/>
      <c r="W297" s="317"/>
      <c r="X297" s="317"/>
      <c r="Y297" s="317"/>
      <c r="Z297" s="317"/>
      <c r="AA297" s="317"/>
      <c r="AB297" s="317"/>
      <c r="AC297" s="317"/>
      <c r="AD297" s="317"/>
      <c r="AE297" s="317"/>
      <c r="AF297" s="317"/>
      <c r="AG297" s="317"/>
      <c r="AH297" s="317"/>
      <c r="AI297" s="317"/>
      <c r="AJ297" s="317"/>
      <c r="AK297" s="317"/>
      <c r="AL297" s="317"/>
      <c r="AM297" s="317"/>
      <c r="AN297" s="317"/>
      <c r="AO297" s="317"/>
      <c r="AP297" s="317"/>
      <c r="AQ297" s="317"/>
      <c r="AR297" s="317"/>
      <c r="AS297" s="317"/>
      <c r="AT297" s="317"/>
      <c r="AU297" s="317"/>
      <c r="AV297" s="317"/>
      <c r="AW297" s="317"/>
      <c r="AX297" s="317"/>
      <c r="AY297" s="317"/>
      <c r="AZ297" s="317"/>
      <c r="BA297" s="317"/>
    </row>
    <row r="298" spans="1:53" ht="15.75" x14ac:dyDescent="0.25">
      <c r="A298" s="349" t="s">
        <v>2217</v>
      </c>
      <c r="B298" s="360" t="s">
        <v>2218</v>
      </c>
      <c r="C298" s="360" t="s">
        <v>2219</v>
      </c>
      <c r="D298" s="360" t="s">
        <v>2220</v>
      </c>
      <c r="E298" s="360" t="s">
        <v>2221</v>
      </c>
      <c r="F298" s="317" t="s">
        <v>3709</v>
      </c>
      <c r="G298" s="360" t="s">
        <v>2222</v>
      </c>
      <c r="H298" s="360" t="s">
        <v>2223</v>
      </c>
      <c r="I298" s="360" t="s">
        <v>2224</v>
      </c>
      <c r="J298" s="360"/>
      <c r="K298" s="350"/>
      <c r="L298" s="317"/>
      <c r="M298" s="470" t="str">
        <f t="shared" si="0"/>
        <v>127/220|TRIFÁSICO|50</v>
      </c>
      <c r="N298" s="474" t="s">
        <v>199</v>
      </c>
      <c r="O298" s="474" t="s">
        <v>257</v>
      </c>
      <c r="P298" s="474">
        <v>50</v>
      </c>
      <c r="Q298" s="474">
        <v>0</v>
      </c>
      <c r="R298" s="475">
        <v>17.5</v>
      </c>
      <c r="S298" s="476"/>
      <c r="T298" s="474" t="s">
        <v>3141</v>
      </c>
      <c r="U298" s="475"/>
      <c r="V298" s="317"/>
      <c r="W298" s="317"/>
      <c r="X298" s="317"/>
      <c r="Y298" s="317"/>
      <c r="Z298" s="317"/>
      <c r="AA298" s="317"/>
      <c r="AB298" s="317"/>
      <c r="AC298" s="317"/>
      <c r="AD298" s="317"/>
      <c r="AE298" s="317"/>
      <c r="AF298" s="317"/>
      <c r="AG298" s="317"/>
      <c r="AH298" s="317"/>
      <c r="AI298" s="317"/>
      <c r="AJ298" s="317"/>
      <c r="AK298" s="317"/>
      <c r="AL298" s="317"/>
      <c r="AM298" s="317"/>
      <c r="AN298" s="317"/>
      <c r="AO298" s="317"/>
      <c r="AP298" s="317"/>
      <c r="AQ298" s="317"/>
      <c r="AR298" s="317"/>
      <c r="AS298" s="317"/>
      <c r="AT298" s="317"/>
      <c r="AU298" s="317"/>
      <c r="AV298" s="317"/>
      <c r="AW298" s="317"/>
      <c r="AX298" s="317"/>
      <c r="AY298" s="317"/>
      <c r="AZ298" s="317"/>
      <c r="BA298" s="317"/>
    </row>
    <row r="299" spans="1:53" ht="15.75" x14ac:dyDescent="0.25">
      <c r="A299" s="349" t="s">
        <v>2225</v>
      </c>
      <c r="B299" s="360" t="s">
        <v>2226</v>
      </c>
      <c r="C299" s="360" t="s">
        <v>2227</v>
      </c>
      <c r="D299" s="360" t="s">
        <v>2228</v>
      </c>
      <c r="E299" s="360" t="s">
        <v>2229</v>
      </c>
      <c r="F299" s="317" t="s">
        <v>2441</v>
      </c>
      <c r="G299" s="360" t="s">
        <v>2230</v>
      </c>
      <c r="H299" s="360" t="s">
        <v>2231</v>
      </c>
      <c r="I299" s="360" t="s">
        <v>2232</v>
      </c>
      <c r="J299" s="360"/>
      <c r="K299" s="350"/>
      <c r="L299" s="317"/>
      <c r="M299" s="470" t="str">
        <f t="shared" si="0"/>
        <v>127/220|TRIFÁSICO|80</v>
      </c>
      <c r="N299" s="474" t="s">
        <v>199</v>
      </c>
      <c r="O299" s="474" t="s">
        <v>257</v>
      </c>
      <c r="P299" s="474">
        <v>80</v>
      </c>
      <c r="Q299" s="474">
        <v>0</v>
      </c>
      <c r="R299" s="475">
        <v>24.5</v>
      </c>
      <c r="S299" s="476"/>
      <c r="T299" s="474" t="s">
        <v>3142</v>
      </c>
      <c r="U299" s="475"/>
      <c r="V299" s="317"/>
      <c r="W299" s="317"/>
      <c r="X299" s="317"/>
      <c r="Y299" s="317"/>
      <c r="Z299" s="317"/>
      <c r="AA299" s="317"/>
      <c r="AB299" s="317"/>
      <c r="AC299" s="317"/>
      <c r="AD299" s="317"/>
      <c r="AE299" s="317"/>
      <c r="AF299" s="317"/>
      <c r="AG299" s="317"/>
      <c r="AH299" s="317"/>
      <c r="AI299" s="317"/>
      <c r="AJ299" s="317"/>
      <c r="AK299" s="317"/>
      <c r="AL299" s="317"/>
      <c r="AM299" s="317"/>
      <c r="AN299" s="317"/>
      <c r="AO299" s="317"/>
      <c r="AP299" s="317"/>
      <c r="AQ299" s="317"/>
      <c r="AR299" s="317"/>
      <c r="AS299" s="317"/>
      <c r="AT299" s="317"/>
      <c r="AU299" s="317"/>
      <c r="AV299" s="317"/>
      <c r="AW299" s="317"/>
      <c r="AX299" s="317"/>
      <c r="AY299" s="317"/>
      <c r="AZ299" s="317"/>
      <c r="BA299" s="317"/>
    </row>
    <row r="300" spans="1:53" ht="15.75" x14ac:dyDescent="0.25">
      <c r="A300" s="349" t="s">
        <v>2233</v>
      </c>
      <c r="B300" s="360" t="s">
        <v>2234</v>
      </c>
      <c r="C300" s="360" t="s">
        <v>2235</v>
      </c>
      <c r="D300" s="360" t="s">
        <v>2236</v>
      </c>
      <c r="E300" s="360" t="s">
        <v>2237</v>
      </c>
      <c r="F300" s="317" t="s">
        <v>3710</v>
      </c>
      <c r="G300" s="360" t="s">
        <v>2238</v>
      </c>
      <c r="H300" s="360" t="s">
        <v>2239</v>
      </c>
      <c r="I300" s="360" t="s">
        <v>2240</v>
      </c>
      <c r="J300" s="360"/>
      <c r="K300" s="350"/>
      <c r="L300" s="317"/>
      <c r="M300" s="470" t="str">
        <f t="shared" si="0"/>
        <v>127/220|TRIFÁSICO|100</v>
      </c>
      <c r="N300" s="474" t="s">
        <v>199</v>
      </c>
      <c r="O300" s="474" t="s">
        <v>257</v>
      </c>
      <c r="P300" s="474">
        <v>100</v>
      </c>
      <c r="Q300" s="474">
        <v>0</v>
      </c>
      <c r="R300" s="475">
        <v>35.1</v>
      </c>
      <c r="S300" s="476"/>
      <c r="T300" s="474" t="s">
        <v>3143</v>
      </c>
      <c r="U300" s="475"/>
      <c r="V300" s="317"/>
      <c r="W300" s="317"/>
      <c r="X300" s="317"/>
      <c r="Y300" s="317"/>
      <c r="Z300" s="317"/>
      <c r="AA300" s="317"/>
      <c r="AB300" s="317"/>
      <c r="AC300" s="317"/>
      <c r="AD300" s="317"/>
      <c r="AE300" s="317"/>
      <c r="AF300" s="317"/>
      <c r="AG300" s="317"/>
      <c r="AH300" s="317"/>
      <c r="AI300" s="317"/>
      <c r="AJ300" s="317"/>
      <c r="AK300" s="317"/>
      <c r="AL300" s="317"/>
      <c r="AM300" s="317"/>
      <c r="AN300" s="317"/>
      <c r="AO300" s="317"/>
      <c r="AP300" s="317"/>
      <c r="AQ300" s="317"/>
      <c r="AR300" s="317"/>
      <c r="AS300" s="317"/>
      <c r="AT300" s="317"/>
      <c r="AU300" s="317"/>
      <c r="AV300" s="317"/>
      <c r="AW300" s="317"/>
      <c r="AX300" s="317"/>
      <c r="AY300" s="317"/>
      <c r="AZ300" s="317"/>
      <c r="BA300" s="317"/>
    </row>
    <row r="301" spans="1:53" ht="15.75" x14ac:dyDescent="0.25">
      <c r="A301" s="168" t="s">
        <v>2169</v>
      </c>
      <c r="B301" s="170" t="s">
        <v>2241</v>
      </c>
      <c r="C301" s="170" t="s">
        <v>2242</v>
      </c>
      <c r="D301" s="170" t="s">
        <v>2243</v>
      </c>
      <c r="E301" s="170" t="s">
        <v>2244</v>
      </c>
      <c r="F301" t="s">
        <v>3711</v>
      </c>
      <c r="G301" s="170" t="s">
        <v>2245</v>
      </c>
      <c r="H301" s="170" t="s">
        <v>2246</v>
      </c>
      <c r="I301" s="170" t="s">
        <v>2247</v>
      </c>
      <c r="J301" s="170"/>
      <c r="K301" s="169"/>
      <c r="L301" s="32"/>
      <c r="M301" s="281" t="str">
        <f t="shared" si="0"/>
        <v>127/220|TRIFÁSICO|150</v>
      </c>
      <c r="N301" s="230" t="s">
        <v>199</v>
      </c>
      <c r="O301" s="230" t="s">
        <v>257</v>
      </c>
      <c r="P301" s="230">
        <v>150</v>
      </c>
      <c r="Q301" s="230">
        <v>0</v>
      </c>
      <c r="R301" s="284">
        <v>52.5</v>
      </c>
      <c r="S301" s="309"/>
      <c r="T301" s="230" t="s">
        <v>3144</v>
      </c>
      <c r="U301" s="284"/>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row>
    <row r="302" spans="1:53" ht="16.5" thickBot="1" x14ac:dyDescent="0.3">
      <c r="A302" s="168" t="s">
        <v>2248</v>
      </c>
      <c r="B302" s="170" t="s">
        <v>2249</v>
      </c>
      <c r="C302" s="170" t="s">
        <v>2250</v>
      </c>
      <c r="D302" s="170" t="s">
        <v>2251</v>
      </c>
      <c r="E302" s="170" t="s">
        <v>2252</v>
      </c>
      <c r="F302" t="s">
        <v>3712</v>
      </c>
      <c r="G302" s="170" t="s">
        <v>2253</v>
      </c>
      <c r="H302" s="170" t="s">
        <v>2254</v>
      </c>
      <c r="I302" s="170" t="s">
        <v>2255</v>
      </c>
      <c r="J302" s="170"/>
      <c r="K302" s="169"/>
      <c r="L302" s="32"/>
      <c r="M302" s="281" t="str">
        <f t="shared" si="0"/>
        <v>127/220|TRIFÁSICO|200</v>
      </c>
      <c r="N302" s="285" t="s">
        <v>199</v>
      </c>
      <c r="O302" s="285" t="s">
        <v>257</v>
      </c>
      <c r="P302" s="285">
        <v>200</v>
      </c>
      <c r="Q302" s="285">
        <v>0</v>
      </c>
      <c r="R302" s="286">
        <v>75</v>
      </c>
      <c r="S302" s="310"/>
      <c r="T302" s="285" t="s">
        <v>3145</v>
      </c>
      <c r="U302" s="286"/>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row>
    <row r="303" spans="1:53" ht="15.75" x14ac:dyDescent="0.25">
      <c r="A303" s="168" t="s">
        <v>2256</v>
      </c>
      <c r="B303" s="170" t="s">
        <v>2257</v>
      </c>
      <c r="C303" s="170" t="s">
        <v>2258</v>
      </c>
      <c r="D303" s="170" t="s">
        <v>2259</v>
      </c>
      <c r="E303" s="170" t="s">
        <v>2260</v>
      </c>
      <c r="F303" t="s">
        <v>3713</v>
      </c>
      <c r="G303" s="170" t="s">
        <v>2261</v>
      </c>
      <c r="H303" s="170" t="s">
        <v>2262</v>
      </c>
      <c r="I303" s="170" t="s">
        <v>2263</v>
      </c>
      <c r="J303" s="170"/>
      <c r="K303" s="169"/>
      <c r="L303" s="32"/>
      <c r="M303" s="281" t="str">
        <f t="shared" si="0"/>
        <v>220|MONOFÁSICO|30</v>
      </c>
      <c r="N303" s="230">
        <v>220</v>
      </c>
      <c r="O303" s="230" t="s">
        <v>203</v>
      </c>
      <c r="P303" s="230">
        <v>30</v>
      </c>
      <c r="Q303" s="230">
        <v>0</v>
      </c>
      <c r="R303" s="284">
        <v>5</v>
      </c>
      <c r="S303" s="308" t="s">
        <v>3152</v>
      </c>
      <c r="T303" s="230" t="s">
        <v>3134</v>
      </c>
      <c r="U303" s="284"/>
      <c r="V303" s="32"/>
      <c r="W303" s="32"/>
      <c r="X303" s="32"/>
      <c r="Y303" s="32"/>
      <c r="Z303" s="32"/>
      <c r="AA303" s="32"/>
      <c r="AB303" s="32"/>
      <c r="AC303" s="32"/>
      <c r="AD303" s="32"/>
      <c r="AE303" s="32"/>
      <c r="AF303" s="32"/>
      <c r="AG303" s="32"/>
      <c r="AH303" s="32"/>
      <c r="AI303" s="32"/>
      <c r="AJ303" s="32"/>
      <c r="AK303" s="32"/>
      <c r="AL303" s="32"/>
      <c r="AM303" s="32"/>
      <c r="AN303" s="32"/>
      <c r="AO303" s="32"/>
      <c r="AP303" s="32"/>
      <c r="AQ303" s="32"/>
      <c r="AR303" s="32"/>
      <c r="AS303" s="32"/>
      <c r="AT303" s="32"/>
      <c r="AU303" s="32"/>
      <c r="AV303" s="32"/>
      <c r="AW303" s="32"/>
      <c r="AX303" s="32"/>
      <c r="AY303" s="32"/>
      <c r="AZ303" s="32"/>
      <c r="BA303" s="32"/>
    </row>
    <row r="304" spans="1:53" ht="15.75" x14ac:dyDescent="0.25">
      <c r="A304" s="168" t="s">
        <v>2264</v>
      </c>
      <c r="B304" s="170" t="s">
        <v>2265</v>
      </c>
      <c r="C304" s="170" t="s">
        <v>2266</v>
      </c>
      <c r="D304" s="170" t="s">
        <v>2267</v>
      </c>
      <c r="E304" s="170" t="s">
        <v>2268</v>
      </c>
      <c r="F304" t="s">
        <v>3714</v>
      </c>
      <c r="G304" s="170" t="s">
        <v>2269</v>
      </c>
      <c r="H304" s="170" t="s">
        <v>2270</v>
      </c>
      <c r="I304" s="170" t="s">
        <v>2271</v>
      </c>
      <c r="J304" s="170"/>
      <c r="K304" s="169"/>
      <c r="L304" s="32"/>
      <c r="M304" s="281" t="str">
        <f t="shared" si="0"/>
        <v>220|MONOFÁSICO|40</v>
      </c>
      <c r="N304" s="230">
        <v>220</v>
      </c>
      <c r="O304" s="230" t="s">
        <v>203</v>
      </c>
      <c r="P304" s="230">
        <v>40</v>
      </c>
      <c r="Q304" s="230">
        <v>5</v>
      </c>
      <c r="R304" s="284">
        <v>7.5</v>
      </c>
      <c r="S304" s="309"/>
      <c r="T304" s="230" t="s">
        <v>3135</v>
      </c>
      <c r="U304" s="284"/>
      <c r="V304" s="32"/>
      <c r="W304" s="32"/>
      <c r="X304" s="32"/>
      <c r="Y304" s="32"/>
      <c r="Z304" s="32"/>
      <c r="AA304" s="32"/>
      <c r="AB304" s="32"/>
      <c r="AC304" s="32"/>
      <c r="AD304" s="32"/>
      <c r="AE304" s="32"/>
      <c r="AF304" s="32"/>
      <c r="AG304" s="32"/>
      <c r="AH304" s="32"/>
      <c r="AI304" s="32"/>
      <c r="AJ304" s="32"/>
      <c r="AK304" s="32"/>
      <c r="AL304" s="32"/>
      <c r="AM304" s="32"/>
      <c r="AN304" s="32"/>
      <c r="AO304" s="32"/>
      <c r="AP304" s="32"/>
      <c r="AQ304" s="32"/>
      <c r="AR304" s="32"/>
      <c r="AS304" s="32"/>
      <c r="AT304" s="32"/>
      <c r="AU304" s="32"/>
      <c r="AV304" s="32"/>
      <c r="AW304" s="32"/>
      <c r="AX304" s="32"/>
      <c r="AY304" s="32"/>
      <c r="AZ304" s="32"/>
      <c r="BA304" s="32"/>
    </row>
    <row r="305" spans="1:53" ht="16.5" thickBot="1" x14ac:dyDescent="0.3">
      <c r="A305" s="168" t="s">
        <v>2272</v>
      </c>
      <c r="B305" s="170" t="s">
        <v>2273</v>
      </c>
      <c r="C305" s="170" t="s">
        <v>2274</v>
      </c>
      <c r="D305" s="170" t="s">
        <v>2275</v>
      </c>
      <c r="E305" s="170" t="s">
        <v>2276</v>
      </c>
      <c r="F305" t="s">
        <v>3715</v>
      </c>
      <c r="G305" s="170" t="s">
        <v>2277</v>
      </c>
      <c r="H305" s="170" t="s">
        <v>2278</v>
      </c>
      <c r="I305" s="170" t="s">
        <v>2279</v>
      </c>
      <c r="J305" s="170"/>
      <c r="K305" s="169"/>
      <c r="L305" s="170"/>
      <c r="M305" s="281" t="str">
        <f t="shared" si="0"/>
        <v>220|MONOFÁSICO|50</v>
      </c>
      <c r="N305" s="285">
        <v>220</v>
      </c>
      <c r="O305" s="285" t="s">
        <v>203</v>
      </c>
      <c r="P305" s="285">
        <v>50</v>
      </c>
      <c r="Q305" s="285">
        <v>7.5</v>
      </c>
      <c r="R305" s="286">
        <v>10</v>
      </c>
      <c r="S305" s="310"/>
      <c r="T305" s="285" t="s">
        <v>3136</v>
      </c>
      <c r="U305" s="286"/>
      <c r="V305" s="32"/>
      <c r="W305" s="32"/>
      <c r="X305" s="32"/>
      <c r="Y305" s="32"/>
      <c r="Z305" s="32"/>
      <c r="AA305" s="32"/>
      <c r="AB305" s="32"/>
      <c r="AC305" s="32"/>
      <c r="AD305" s="32"/>
      <c r="AE305" s="32"/>
      <c r="AF305" s="32"/>
      <c r="AG305" s="32"/>
      <c r="AH305" s="32"/>
      <c r="AI305" s="32"/>
      <c r="AJ305" s="32"/>
      <c r="AK305" s="32"/>
      <c r="AL305" s="32"/>
      <c r="AM305" s="32"/>
      <c r="AN305" s="32"/>
      <c r="AO305" s="32"/>
      <c r="AP305" s="32"/>
      <c r="AQ305" s="32"/>
      <c r="AR305" s="32"/>
      <c r="AS305" s="32"/>
      <c r="AT305" s="32"/>
      <c r="AU305" s="32"/>
      <c r="AV305" s="32"/>
      <c r="AW305" s="32"/>
      <c r="AX305" s="32"/>
      <c r="AY305" s="32"/>
      <c r="AZ305" s="32"/>
      <c r="BA305" s="32"/>
    </row>
    <row r="306" spans="1:53" ht="15.75" x14ac:dyDescent="0.25">
      <c r="A306" s="168" t="s">
        <v>2280</v>
      </c>
      <c r="B306" s="170" t="s">
        <v>2281</v>
      </c>
      <c r="C306" s="170" t="s">
        <v>2282</v>
      </c>
      <c r="D306" s="170" t="s">
        <v>2283</v>
      </c>
      <c r="E306" s="170" t="s">
        <v>2284</v>
      </c>
      <c r="F306" t="s">
        <v>3716</v>
      </c>
      <c r="G306" s="170" t="s">
        <v>2285</v>
      </c>
      <c r="H306" s="170" t="s">
        <v>2286</v>
      </c>
      <c r="I306" s="170" t="s">
        <v>2287</v>
      </c>
      <c r="J306" s="170"/>
      <c r="K306" s="169"/>
      <c r="L306" s="170"/>
      <c r="M306" s="281" t="str">
        <f t="shared" si="0"/>
        <v>220/380|MONOFÁSICO|30</v>
      </c>
      <c r="N306" s="230" t="s">
        <v>201</v>
      </c>
      <c r="O306" s="230" t="s">
        <v>203</v>
      </c>
      <c r="P306" s="230">
        <v>30</v>
      </c>
      <c r="Q306" s="230">
        <v>0</v>
      </c>
      <c r="R306" s="284">
        <v>6</v>
      </c>
      <c r="S306" s="308" t="s">
        <v>3154</v>
      </c>
      <c r="T306" s="230" t="s">
        <v>3134</v>
      </c>
      <c r="U306" s="284" t="s">
        <v>3155</v>
      </c>
      <c r="V306" s="32"/>
      <c r="W306" s="32"/>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row>
    <row r="307" spans="1:53" ht="15.75" x14ac:dyDescent="0.25">
      <c r="A307" s="168" t="s">
        <v>2288</v>
      </c>
      <c r="B307" s="170" t="s">
        <v>2289</v>
      </c>
      <c r="C307" s="170" t="s">
        <v>2290</v>
      </c>
      <c r="D307" s="170" t="s">
        <v>2291</v>
      </c>
      <c r="E307" s="170" t="s">
        <v>2292</v>
      </c>
      <c r="F307" t="s">
        <v>3717</v>
      </c>
      <c r="G307" s="170" t="s">
        <v>2293</v>
      </c>
      <c r="H307" s="170" t="s">
        <v>2294</v>
      </c>
      <c r="I307" s="170" t="s">
        <v>2295</v>
      </c>
      <c r="J307" s="170"/>
      <c r="K307" s="169"/>
      <c r="L307" s="170"/>
      <c r="M307" s="281" t="str">
        <f t="shared" si="0"/>
        <v>220/380|MONOFÁSICO|50</v>
      </c>
      <c r="N307" s="230" t="s">
        <v>201</v>
      </c>
      <c r="O307" s="230" t="s">
        <v>203</v>
      </c>
      <c r="P307" s="230">
        <v>50</v>
      </c>
      <c r="Q307" s="230">
        <v>6</v>
      </c>
      <c r="R307" s="284">
        <v>11</v>
      </c>
      <c r="S307" s="309"/>
      <c r="T307" s="230" t="s">
        <v>3135</v>
      </c>
      <c r="U307" s="284"/>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row>
    <row r="308" spans="1:53" ht="15.75" x14ac:dyDescent="0.25">
      <c r="A308" s="168" t="s">
        <v>2296</v>
      </c>
      <c r="B308" s="170" t="s">
        <v>2297</v>
      </c>
      <c r="C308" s="170" t="s">
        <v>2298</v>
      </c>
      <c r="D308" s="170" t="s">
        <v>2299</v>
      </c>
      <c r="E308" s="170" t="s">
        <v>2300</v>
      </c>
      <c r="F308" t="s">
        <v>3718</v>
      </c>
      <c r="G308" s="170" t="s">
        <v>2301</v>
      </c>
      <c r="H308" s="170" t="s">
        <v>2302</v>
      </c>
      <c r="I308" s="170" t="s">
        <v>2303</v>
      </c>
      <c r="J308" s="170"/>
      <c r="K308" s="169"/>
      <c r="L308" s="170"/>
      <c r="M308" s="281" t="str">
        <f t="shared" si="0"/>
        <v>220/380|MONOFÁSICO|70</v>
      </c>
      <c r="N308" s="230" t="s">
        <v>201</v>
      </c>
      <c r="O308" s="230" t="s">
        <v>203</v>
      </c>
      <c r="P308" s="230">
        <v>70</v>
      </c>
      <c r="Q308" s="230">
        <v>11</v>
      </c>
      <c r="R308" s="284">
        <v>15.4</v>
      </c>
      <c r="S308" s="309"/>
      <c r="T308" s="230" t="s">
        <v>3136</v>
      </c>
      <c r="U308" s="284"/>
      <c r="V308" s="32"/>
      <c r="W308" s="32"/>
      <c r="X308" s="32"/>
      <c r="Y308" s="32"/>
      <c r="Z308" s="32"/>
      <c r="AA308" s="32"/>
      <c r="AB308" s="32"/>
      <c r="AC308" s="32"/>
      <c r="AD308" s="32"/>
      <c r="AE308" s="32"/>
      <c r="AF308" s="32"/>
      <c r="AG308" s="32"/>
      <c r="AH308" s="32"/>
      <c r="AI308" s="32"/>
      <c r="AJ308" s="32"/>
      <c r="AK308" s="32"/>
      <c r="AL308" s="32"/>
      <c r="AM308" s="32"/>
      <c r="AN308" s="32"/>
      <c r="AO308" s="32"/>
      <c r="AP308" s="32"/>
      <c r="AQ308" s="32"/>
      <c r="AR308" s="32"/>
      <c r="AS308" s="32"/>
      <c r="AT308" s="32"/>
      <c r="AU308" s="32"/>
      <c r="AV308" s="32"/>
      <c r="AW308" s="32"/>
      <c r="AX308" s="32"/>
      <c r="AY308" s="32"/>
      <c r="AZ308" s="32"/>
      <c r="BA308" s="32"/>
    </row>
    <row r="309" spans="1:53" ht="15.75" x14ac:dyDescent="0.25">
      <c r="A309" s="168" t="s">
        <v>2304</v>
      </c>
      <c r="B309" s="170" t="s">
        <v>2305</v>
      </c>
      <c r="C309" s="170" t="s">
        <v>2306</v>
      </c>
      <c r="D309" s="170" t="s">
        <v>2307</v>
      </c>
      <c r="E309" s="170" t="s">
        <v>2308</v>
      </c>
      <c r="F309" t="s">
        <v>3719</v>
      </c>
      <c r="G309" s="170" t="s">
        <v>2309</v>
      </c>
      <c r="H309" s="170" t="s">
        <v>2310</v>
      </c>
      <c r="I309" s="170" t="s">
        <v>2311</v>
      </c>
      <c r="J309" s="170"/>
      <c r="K309" s="169"/>
      <c r="L309" s="170"/>
      <c r="M309" s="281" t="str">
        <f t="shared" si="0"/>
        <v>220/380|BIFÁSICO|40</v>
      </c>
      <c r="N309" s="230" t="s">
        <v>201</v>
      </c>
      <c r="O309" s="230" t="s">
        <v>234</v>
      </c>
      <c r="P309" s="230">
        <v>40</v>
      </c>
      <c r="Q309" s="230">
        <v>0</v>
      </c>
      <c r="R309" s="284">
        <v>17.600000000000001</v>
      </c>
      <c r="S309" s="309"/>
      <c r="T309" s="230" t="s">
        <v>3137</v>
      </c>
      <c r="U309" s="284"/>
      <c r="V309" s="32"/>
      <c r="W309" s="32"/>
      <c r="X309" s="32"/>
      <c r="Y309" s="32"/>
      <c r="Z309" s="32"/>
      <c r="AA309" s="32"/>
      <c r="AB309" s="32"/>
      <c r="AC309" s="32"/>
      <c r="AD309" s="32"/>
      <c r="AE309" s="32"/>
      <c r="AF309" s="32"/>
      <c r="AG309" s="32"/>
      <c r="AH309" s="32"/>
      <c r="AI309" s="32"/>
      <c r="AJ309" s="32"/>
      <c r="AK309" s="32"/>
      <c r="AL309" s="32"/>
      <c r="AM309" s="32"/>
      <c r="AN309" s="32"/>
      <c r="AO309" s="32"/>
      <c r="AP309" s="32"/>
      <c r="AQ309" s="32"/>
      <c r="AR309" s="32"/>
      <c r="AS309" s="32"/>
      <c r="AT309" s="32"/>
      <c r="AU309" s="32"/>
      <c r="AV309" s="32"/>
      <c r="AW309" s="32"/>
      <c r="AX309" s="32"/>
      <c r="AY309" s="32"/>
      <c r="AZ309" s="32"/>
      <c r="BA309" s="32"/>
    </row>
    <row r="310" spans="1:53" ht="15.75" x14ac:dyDescent="0.25">
      <c r="A310" s="168" t="s">
        <v>2312</v>
      </c>
      <c r="B310" s="170" t="s">
        <v>2313</v>
      </c>
      <c r="C310" s="170" t="s">
        <v>2314</v>
      </c>
      <c r="D310" s="170" t="s">
        <v>2315</v>
      </c>
      <c r="E310" s="170" t="s">
        <v>2316</v>
      </c>
      <c r="F310" t="s">
        <v>3720</v>
      </c>
      <c r="G310" s="170" t="s">
        <v>2317</v>
      </c>
      <c r="H310" s="170" t="s">
        <v>2318</v>
      </c>
      <c r="I310" s="170" t="s">
        <v>2319</v>
      </c>
      <c r="J310" s="170"/>
      <c r="K310" s="169"/>
      <c r="L310" s="170"/>
      <c r="M310" s="281" t="str">
        <f t="shared" si="0"/>
        <v>220/380|BIFÁSICO|50</v>
      </c>
      <c r="N310" s="230" t="s">
        <v>201</v>
      </c>
      <c r="O310" s="230" t="s">
        <v>234</v>
      </c>
      <c r="P310" s="230">
        <v>50</v>
      </c>
      <c r="Q310" s="230">
        <v>17.600000000000001</v>
      </c>
      <c r="R310" s="284">
        <v>22</v>
      </c>
      <c r="S310" s="309"/>
      <c r="T310" s="230" t="s">
        <v>3138</v>
      </c>
      <c r="U310" s="284"/>
      <c r="V310" s="32"/>
      <c r="W310" s="32"/>
      <c r="X310" s="32"/>
      <c r="Y310" s="32"/>
      <c r="Z310" s="32"/>
      <c r="AA310" s="32"/>
      <c r="AB310" s="32"/>
      <c r="AC310" s="32"/>
      <c r="AD310" s="32"/>
      <c r="AE310" s="32"/>
      <c r="AF310" s="32"/>
      <c r="AG310" s="32"/>
      <c r="AH310" s="32"/>
      <c r="AI310" s="32"/>
      <c r="AJ310" s="32"/>
      <c r="AK310" s="32"/>
      <c r="AL310" s="32"/>
      <c r="AM310" s="32"/>
      <c r="AN310" s="32"/>
      <c r="AO310" s="32"/>
      <c r="AP310" s="32"/>
      <c r="AQ310" s="32"/>
      <c r="AR310" s="32"/>
      <c r="AS310" s="32"/>
      <c r="AT310" s="32"/>
      <c r="AU310" s="32"/>
      <c r="AV310" s="32"/>
      <c r="AW310" s="32"/>
      <c r="AX310" s="32"/>
      <c r="AY310" s="32"/>
      <c r="AZ310" s="32"/>
      <c r="BA310" s="32"/>
    </row>
    <row r="311" spans="1:53" ht="15.75" x14ac:dyDescent="0.25">
      <c r="A311" s="168" t="s">
        <v>2320</v>
      </c>
      <c r="B311" s="170" t="s">
        <v>2321</v>
      </c>
      <c r="C311" s="170" t="s">
        <v>2322</v>
      </c>
      <c r="D311" s="170" t="s">
        <v>2323</v>
      </c>
      <c r="E311" s="170" t="s">
        <v>2324</v>
      </c>
      <c r="F311" t="s">
        <v>3721</v>
      </c>
      <c r="G311" s="170" t="s">
        <v>2325</v>
      </c>
      <c r="H311" s="170" t="s">
        <v>2326</v>
      </c>
      <c r="I311" s="170" t="s">
        <v>2327</v>
      </c>
      <c r="J311" s="170"/>
      <c r="K311" s="169"/>
      <c r="L311" s="32"/>
      <c r="M311" s="281" t="str">
        <f t="shared" si="0"/>
        <v>220/380|BIFÁSICO|70</v>
      </c>
      <c r="N311" s="230" t="s">
        <v>201</v>
      </c>
      <c r="O311" s="230" t="s">
        <v>234</v>
      </c>
      <c r="P311" s="230">
        <v>70</v>
      </c>
      <c r="Q311" s="230">
        <v>22</v>
      </c>
      <c r="R311" s="284">
        <v>26.3</v>
      </c>
      <c r="S311" s="309"/>
      <c r="T311" s="230" t="s">
        <v>3139</v>
      </c>
      <c r="U311" s="284"/>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row>
    <row r="312" spans="1:53" ht="15.75" customHeight="1" x14ac:dyDescent="0.25">
      <c r="A312" s="168" t="s">
        <v>2328</v>
      </c>
      <c r="B312" s="170" t="s">
        <v>2329</v>
      </c>
      <c r="C312" s="170" t="s">
        <v>2330</v>
      </c>
      <c r="D312" s="170" t="s">
        <v>2331</v>
      </c>
      <c r="E312" s="170" t="s">
        <v>2332</v>
      </c>
      <c r="F312" t="s">
        <v>3722</v>
      </c>
      <c r="G312" s="170" t="s">
        <v>2333</v>
      </c>
      <c r="H312" s="170" t="s">
        <v>2334</v>
      </c>
      <c r="I312" s="170" t="s">
        <v>2335</v>
      </c>
      <c r="J312" s="170"/>
      <c r="K312" s="169"/>
      <c r="L312" s="32"/>
      <c r="M312" s="281" t="str">
        <f t="shared" si="0"/>
        <v>220/380|TRIFÁSICO|40</v>
      </c>
      <c r="N312" s="230" t="s">
        <v>201</v>
      </c>
      <c r="O312" s="230" t="s">
        <v>257</v>
      </c>
      <c r="P312" s="230">
        <v>40</v>
      </c>
      <c r="Q312" s="230">
        <v>0</v>
      </c>
      <c r="R312" s="284">
        <v>24</v>
      </c>
      <c r="S312" s="309"/>
      <c r="T312" s="230" t="s">
        <v>3140</v>
      </c>
      <c r="U312" s="284"/>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row>
    <row r="313" spans="1:53" ht="15" customHeight="1" x14ac:dyDescent="0.25">
      <c r="A313" s="168" t="s">
        <v>2336</v>
      </c>
      <c r="B313" s="170" t="s">
        <v>2337</v>
      </c>
      <c r="C313" s="170" t="s">
        <v>2338</v>
      </c>
      <c r="D313" s="170" t="s">
        <v>2339</v>
      </c>
      <c r="E313" s="170" t="s">
        <v>2340</v>
      </c>
      <c r="F313" t="s">
        <v>3723</v>
      </c>
      <c r="G313" s="170" t="s">
        <v>2341</v>
      </c>
      <c r="H313" s="170" t="s">
        <v>2342</v>
      </c>
      <c r="I313" s="170"/>
      <c r="J313" s="170"/>
      <c r="K313" s="169"/>
      <c r="L313" s="32"/>
      <c r="M313" s="281" t="str">
        <f t="shared" si="0"/>
        <v>220/380|TRIFÁSICO|50</v>
      </c>
      <c r="N313" s="230" t="s">
        <v>201</v>
      </c>
      <c r="O313" s="230" t="s">
        <v>257</v>
      </c>
      <c r="P313" s="230">
        <v>50</v>
      </c>
      <c r="Q313" s="230">
        <v>24.01</v>
      </c>
      <c r="R313" s="284">
        <v>30</v>
      </c>
      <c r="S313" s="309"/>
      <c r="T313" s="230" t="s">
        <v>3141</v>
      </c>
      <c r="U313" s="284"/>
      <c r="V313" s="32"/>
      <c r="W313" s="32"/>
      <c r="X313" s="32"/>
      <c r="Y313" s="32"/>
      <c r="Z313" s="32"/>
      <c r="AA313" s="32"/>
      <c r="AB313" s="32"/>
      <c r="AC313" s="32"/>
      <c r="AD313" s="32"/>
      <c r="AE313" s="32"/>
      <c r="AF313" s="32"/>
      <c r="AG313" s="32"/>
      <c r="AH313" s="32"/>
      <c r="AI313" s="32"/>
      <c r="AJ313" s="32"/>
      <c r="AK313" s="32"/>
      <c r="AL313" s="32"/>
      <c r="AM313" s="32"/>
      <c r="AN313" s="32"/>
      <c r="AO313" s="32"/>
      <c r="AP313" s="32"/>
      <c r="AQ313" s="32"/>
      <c r="AR313" s="32"/>
      <c r="AS313" s="32"/>
      <c r="AT313" s="32"/>
      <c r="AU313" s="32"/>
      <c r="AV313" s="32"/>
      <c r="AW313" s="32"/>
      <c r="AX313" s="32"/>
      <c r="AY313" s="32"/>
      <c r="AZ313" s="32"/>
      <c r="BA313" s="32"/>
    </row>
    <row r="314" spans="1:53" ht="15.75" x14ac:dyDescent="0.25">
      <c r="A314" s="168" t="s">
        <v>2343</v>
      </c>
      <c r="B314" s="170" t="s">
        <v>2344</v>
      </c>
      <c r="C314" s="170" t="s">
        <v>2345</v>
      </c>
      <c r="D314" s="170" t="s">
        <v>2346</v>
      </c>
      <c r="E314" s="170" t="s">
        <v>2347</v>
      </c>
      <c r="F314" t="s">
        <v>3724</v>
      </c>
      <c r="G314" s="170" t="s">
        <v>2348</v>
      </c>
      <c r="H314" s="170" t="s">
        <v>2349</v>
      </c>
      <c r="I314" s="170"/>
      <c r="J314" s="170"/>
      <c r="K314" s="169"/>
      <c r="L314" s="32"/>
      <c r="M314" s="281" t="str">
        <f t="shared" si="0"/>
        <v>220/380|TRIFÁSICO|70</v>
      </c>
      <c r="N314" s="230" t="s">
        <v>201</v>
      </c>
      <c r="O314" s="230" t="s">
        <v>257</v>
      </c>
      <c r="P314" s="230">
        <v>70</v>
      </c>
      <c r="Q314" s="230">
        <v>30.01</v>
      </c>
      <c r="R314" s="284">
        <v>42.39</v>
      </c>
      <c r="S314" s="309"/>
      <c r="T314" s="230" t="s">
        <v>3142</v>
      </c>
      <c r="U314" s="284"/>
      <c r="V314" s="32"/>
      <c r="W314" s="32"/>
      <c r="X314" s="32"/>
      <c r="Y314" s="32"/>
      <c r="Z314" s="32"/>
      <c r="AA314" s="32"/>
      <c r="AB314" s="32"/>
      <c r="AC314" s="32"/>
      <c r="AD314" s="32"/>
      <c r="AE314" s="32"/>
      <c r="AF314" s="32"/>
      <c r="AG314" s="32"/>
      <c r="AH314" s="32"/>
      <c r="AI314" s="32"/>
      <c r="AJ314" s="32"/>
      <c r="AK314" s="32"/>
      <c r="AL314" s="32"/>
      <c r="AM314" s="32"/>
      <c r="AN314" s="32"/>
      <c r="AO314" s="32"/>
      <c r="AP314" s="32"/>
      <c r="AQ314" s="32"/>
      <c r="AR314" s="32"/>
      <c r="AS314" s="32"/>
      <c r="AT314" s="32"/>
      <c r="AU314" s="32"/>
      <c r="AV314" s="32"/>
      <c r="AW314" s="32"/>
      <c r="AX314" s="32"/>
      <c r="AY314" s="32"/>
      <c r="AZ314" s="32"/>
      <c r="BA314" s="32"/>
    </row>
    <row r="315" spans="1:53" ht="15.75" x14ac:dyDescent="0.25">
      <c r="A315" s="168" t="s">
        <v>2350</v>
      </c>
      <c r="B315" s="170" t="s">
        <v>2351</v>
      </c>
      <c r="C315" s="170" t="s">
        <v>2352</v>
      </c>
      <c r="D315" s="170" t="s">
        <v>2353</v>
      </c>
      <c r="E315" s="170" t="s">
        <v>2354</v>
      </c>
      <c r="F315" t="s">
        <v>3725</v>
      </c>
      <c r="G315" s="170" t="s">
        <v>2355</v>
      </c>
      <c r="H315" s="170" t="s">
        <v>2356</v>
      </c>
      <c r="I315" s="170"/>
      <c r="J315" s="170"/>
      <c r="K315" s="169"/>
      <c r="L315" s="32"/>
      <c r="M315" s="281" t="str">
        <f t="shared" si="0"/>
        <v>220/380|TRIFÁSICO|100</v>
      </c>
      <c r="N315" s="230" t="s">
        <v>201</v>
      </c>
      <c r="O315" s="230" t="s">
        <v>257</v>
      </c>
      <c r="P315" s="230">
        <v>100</v>
      </c>
      <c r="Q315" s="230">
        <v>42.4</v>
      </c>
      <c r="R315" s="284">
        <v>60.54</v>
      </c>
      <c r="S315" s="309"/>
      <c r="T315" s="230" t="s">
        <v>3143</v>
      </c>
      <c r="U315" s="284"/>
      <c r="V315" s="32"/>
      <c r="W315" s="32"/>
      <c r="X315" s="32"/>
      <c r="Y315" s="32"/>
      <c r="Z315" s="32"/>
      <c r="AA315" s="32"/>
      <c r="AB315" s="32"/>
      <c r="AC315" s="32"/>
      <c r="AD315" s="32"/>
      <c r="AE315" s="32"/>
      <c r="AF315" s="32"/>
      <c r="AG315" s="32"/>
      <c r="AH315" s="32"/>
      <c r="AI315" s="32"/>
      <c r="AJ315" s="32"/>
      <c r="AK315" s="32"/>
      <c r="AL315" s="32"/>
      <c r="AM315" s="32"/>
      <c r="AN315" s="32"/>
      <c r="AO315" s="32"/>
      <c r="AP315" s="32"/>
      <c r="AQ315" s="32"/>
      <c r="AR315" s="32"/>
      <c r="AS315" s="32"/>
      <c r="AT315" s="32"/>
      <c r="AU315" s="32"/>
      <c r="AV315" s="32"/>
      <c r="AW315" s="32"/>
      <c r="AX315" s="32"/>
      <c r="AY315" s="32"/>
      <c r="AZ315" s="32"/>
      <c r="BA315" s="32"/>
    </row>
    <row r="316" spans="1:53" ht="16.5" thickBot="1" x14ac:dyDescent="0.3">
      <c r="A316" s="168" t="s">
        <v>2357</v>
      </c>
      <c r="B316" s="170" t="s">
        <v>2358</v>
      </c>
      <c r="C316" s="170" t="s">
        <v>2359</v>
      </c>
      <c r="D316" s="170" t="s">
        <v>2360</v>
      </c>
      <c r="E316" s="170" t="s">
        <v>2361</v>
      </c>
      <c r="F316" t="s">
        <v>3726</v>
      </c>
      <c r="G316" s="170" t="s">
        <v>2362</v>
      </c>
      <c r="H316" s="170" t="s">
        <v>2363</v>
      </c>
      <c r="I316" s="170"/>
      <c r="J316" s="170"/>
      <c r="K316" s="169"/>
      <c r="L316" s="32"/>
      <c r="M316" s="281" t="str">
        <f t="shared" si="0"/>
        <v>220/380|TRIFÁSICO|125</v>
      </c>
      <c r="N316" s="285" t="s">
        <v>201</v>
      </c>
      <c r="O316" s="285" t="s">
        <v>257</v>
      </c>
      <c r="P316" s="285">
        <v>125</v>
      </c>
      <c r="Q316" s="285">
        <v>60.55</v>
      </c>
      <c r="R316" s="286">
        <v>75</v>
      </c>
      <c r="S316" s="310"/>
      <c r="T316" s="285" t="s">
        <v>3144</v>
      </c>
      <c r="U316" s="286"/>
      <c r="V316" s="32"/>
      <c r="W316" s="32"/>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row>
    <row r="317" spans="1:53" ht="15.75" x14ac:dyDescent="0.25">
      <c r="A317" s="168" t="s">
        <v>2364</v>
      </c>
      <c r="B317" s="170" t="s">
        <v>2365</v>
      </c>
      <c r="C317" s="170" t="s">
        <v>2366</v>
      </c>
      <c r="D317" s="170" t="s">
        <v>2367</v>
      </c>
      <c r="E317" s="170" t="s">
        <v>2368</v>
      </c>
      <c r="F317" t="s">
        <v>3727</v>
      </c>
      <c r="G317" s="170" t="s">
        <v>2369</v>
      </c>
      <c r="H317" s="170" t="s">
        <v>2370</v>
      </c>
      <c r="I317" s="170"/>
      <c r="J317" s="170"/>
      <c r="K317" s="169"/>
      <c r="L317" s="32"/>
      <c r="M317" s="281" t="str">
        <f t="shared" si="0"/>
        <v>115/230|MONOFÁSICO|30</v>
      </c>
      <c r="N317" s="230" t="s">
        <v>200</v>
      </c>
      <c r="O317" s="230" t="s">
        <v>203</v>
      </c>
      <c r="P317" s="230">
        <v>30</v>
      </c>
      <c r="Q317" s="230">
        <v>0</v>
      </c>
      <c r="R317" s="284">
        <v>3.45</v>
      </c>
      <c r="S317" s="308" t="s">
        <v>3158</v>
      </c>
      <c r="T317" s="230" t="s">
        <v>3134</v>
      </c>
      <c r="U317" s="284">
        <v>32</v>
      </c>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row>
    <row r="318" spans="1:53" ht="15.75" x14ac:dyDescent="0.25">
      <c r="A318" s="168" t="s">
        <v>2371</v>
      </c>
      <c r="B318" s="170" t="s">
        <v>2372</v>
      </c>
      <c r="C318" s="170" t="s">
        <v>2373</v>
      </c>
      <c r="D318" s="170" t="s">
        <v>2374</v>
      </c>
      <c r="E318" s="170" t="s">
        <v>2375</v>
      </c>
      <c r="F318" t="s">
        <v>3728</v>
      </c>
      <c r="G318" s="170" t="s">
        <v>2376</v>
      </c>
      <c r="H318" s="170" t="s">
        <v>2377</v>
      </c>
      <c r="I318" s="170"/>
      <c r="J318" s="170"/>
      <c r="K318" s="169"/>
      <c r="L318" s="32"/>
      <c r="M318" s="281" t="str">
        <f t="shared" si="0"/>
        <v>115/230|MONOFÁSICO|50</v>
      </c>
      <c r="N318" s="230" t="s">
        <v>200</v>
      </c>
      <c r="O318" s="230" t="s">
        <v>203</v>
      </c>
      <c r="P318" s="230">
        <v>50</v>
      </c>
      <c r="Q318" s="230">
        <v>3.45</v>
      </c>
      <c r="R318" s="284">
        <v>5.75</v>
      </c>
      <c r="S318" s="309"/>
      <c r="T318" s="230" t="s">
        <v>3135</v>
      </c>
      <c r="U318" s="284"/>
      <c r="V318" s="32"/>
      <c r="W318" s="32"/>
      <c r="X318" s="32"/>
      <c r="Y318" s="32"/>
      <c r="Z318" s="32"/>
      <c r="AA318" s="32"/>
      <c r="AB318" s="32"/>
      <c r="AC318" s="32"/>
      <c r="AD318" s="32"/>
      <c r="AE318" s="32"/>
      <c r="AF318" s="32"/>
      <c r="AG318" s="32"/>
      <c r="AH318" s="32"/>
      <c r="AI318" s="32"/>
      <c r="AJ318" s="32"/>
      <c r="AK318" s="32"/>
      <c r="AL318" s="32"/>
      <c r="AM318" s="32"/>
      <c r="AN318" s="32"/>
      <c r="AO318" s="32"/>
      <c r="AP318" s="32"/>
      <c r="AQ318" s="32"/>
      <c r="AR318" s="32"/>
      <c r="AS318" s="32"/>
      <c r="AT318" s="32"/>
      <c r="AU318" s="32"/>
      <c r="AV318" s="32"/>
      <c r="AW318" s="32"/>
      <c r="AX318" s="32"/>
      <c r="AY318" s="32"/>
      <c r="AZ318" s="32"/>
      <c r="BA318" s="32"/>
    </row>
    <row r="319" spans="1:53" ht="15.75" x14ac:dyDescent="0.25">
      <c r="A319" s="168" t="s">
        <v>2378</v>
      </c>
      <c r="B319" s="170" t="s">
        <v>2379</v>
      </c>
      <c r="C319" s="170" t="s">
        <v>2380</v>
      </c>
      <c r="D319" s="170" t="s">
        <v>2381</v>
      </c>
      <c r="E319" s="170" t="s">
        <v>2382</v>
      </c>
      <c r="F319" t="s">
        <v>3729</v>
      </c>
      <c r="G319" s="170" t="s">
        <v>2383</v>
      </c>
      <c r="H319" s="170" t="s">
        <v>2384</v>
      </c>
      <c r="I319" s="170"/>
      <c r="J319" s="170"/>
      <c r="K319" s="169"/>
      <c r="L319" s="32"/>
      <c r="M319" s="281" t="str">
        <f t="shared" si="0"/>
        <v>115/230|MONOFÁSICO|70</v>
      </c>
      <c r="N319" s="230" t="s">
        <v>200</v>
      </c>
      <c r="O319" s="230" t="s">
        <v>203</v>
      </c>
      <c r="P319" s="230">
        <v>70</v>
      </c>
      <c r="Q319" s="230">
        <v>5.75</v>
      </c>
      <c r="R319" s="284">
        <v>8.0500000000000007</v>
      </c>
      <c r="S319" s="309"/>
      <c r="T319" s="230" t="s">
        <v>3136</v>
      </c>
      <c r="U319" s="284"/>
      <c r="V319" s="32"/>
      <c r="W319" s="32"/>
      <c r="X319" s="32"/>
      <c r="Y319" s="32"/>
      <c r="Z319" s="32"/>
      <c r="AA319" s="32"/>
      <c r="AB319" s="32"/>
      <c r="AC319" s="32"/>
      <c r="AD319" s="32"/>
      <c r="AE319" s="32"/>
      <c r="AF319" s="32"/>
      <c r="AG319" s="32"/>
      <c r="AH319" s="32"/>
      <c r="AI319" s="32"/>
      <c r="AJ319" s="32"/>
      <c r="AK319" s="32"/>
      <c r="AL319" s="32"/>
      <c r="AM319" s="32"/>
      <c r="AN319" s="32"/>
      <c r="AO319" s="32"/>
      <c r="AP319" s="32"/>
      <c r="AQ319" s="32"/>
      <c r="AR319" s="32"/>
      <c r="AS319" s="32"/>
      <c r="AT319" s="32"/>
      <c r="AU319" s="32"/>
      <c r="AV319" s="32"/>
      <c r="AW319" s="32"/>
      <c r="AX319" s="32"/>
      <c r="AY319" s="32"/>
      <c r="AZ319" s="32"/>
      <c r="BA319" s="32"/>
    </row>
    <row r="320" spans="1:53" ht="15.75" x14ac:dyDescent="0.25">
      <c r="A320" s="168" t="s">
        <v>2385</v>
      </c>
      <c r="B320" s="170" t="s">
        <v>2386</v>
      </c>
      <c r="C320" s="170" t="s">
        <v>2387</v>
      </c>
      <c r="D320" s="170" t="s">
        <v>2388</v>
      </c>
      <c r="E320" s="170" t="s">
        <v>2389</v>
      </c>
      <c r="F320" t="s">
        <v>3730</v>
      </c>
      <c r="G320" s="170" t="s">
        <v>2390</v>
      </c>
      <c r="H320" s="170" t="s">
        <v>2391</v>
      </c>
      <c r="I320" s="170"/>
      <c r="J320" s="170"/>
      <c r="K320" s="169"/>
      <c r="L320" s="32"/>
      <c r="M320" s="281" t="str">
        <f t="shared" si="0"/>
        <v>115/230|BIFÁSICO|30</v>
      </c>
      <c r="N320" s="230" t="s">
        <v>200</v>
      </c>
      <c r="O320" s="230" t="s">
        <v>234</v>
      </c>
      <c r="P320" s="230">
        <v>30</v>
      </c>
      <c r="Q320" s="230">
        <v>0</v>
      </c>
      <c r="R320" s="284">
        <v>6.9</v>
      </c>
      <c r="S320" s="309"/>
      <c r="T320" s="230" t="s">
        <v>3137</v>
      </c>
      <c r="U320" s="284"/>
      <c r="V320" s="32"/>
      <c r="W320" s="32"/>
      <c r="X320" s="32"/>
      <c r="Y320" s="32"/>
      <c r="Z320" s="32"/>
      <c r="AA320" s="32"/>
      <c r="AB320" s="32"/>
      <c r="AC320" s="32"/>
      <c r="AD320" s="32"/>
      <c r="AE320" s="32"/>
      <c r="AF320" s="32"/>
      <c r="AG320" s="32"/>
      <c r="AH320" s="32"/>
      <c r="AI320" s="32"/>
      <c r="AJ320" s="32"/>
      <c r="AK320" s="32"/>
      <c r="AL320" s="32"/>
      <c r="AM320" s="32"/>
      <c r="AN320" s="32"/>
      <c r="AO320" s="32"/>
      <c r="AP320" s="32"/>
      <c r="AQ320" s="32"/>
      <c r="AR320" s="32"/>
      <c r="AS320" s="32"/>
      <c r="AT320" s="32"/>
      <c r="AU320" s="32"/>
      <c r="AV320" s="32"/>
      <c r="AW320" s="32"/>
      <c r="AX320" s="32"/>
      <c r="AY320" s="32"/>
      <c r="AZ320" s="32"/>
      <c r="BA320" s="32"/>
    </row>
    <row r="321" spans="1:53" ht="15.75" x14ac:dyDescent="0.25">
      <c r="A321" s="168" t="s">
        <v>2392</v>
      </c>
      <c r="B321" s="170" t="s">
        <v>2393</v>
      </c>
      <c r="C321" s="170" t="s">
        <v>2394</v>
      </c>
      <c r="D321" s="170" t="s">
        <v>2395</v>
      </c>
      <c r="E321" s="170" t="s">
        <v>2396</v>
      </c>
      <c r="F321" t="s">
        <v>3731</v>
      </c>
      <c r="G321" s="170" t="s">
        <v>2397</v>
      </c>
      <c r="H321" s="170" t="s">
        <v>2398</v>
      </c>
      <c r="I321" s="170"/>
      <c r="J321" s="170"/>
      <c r="K321" s="169"/>
      <c r="L321" s="32"/>
      <c r="M321" s="281" t="str">
        <f t="shared" si="0"/>
        <v>115/230|BIFÁSICO|40</v>
      </c>
      <c r="N321" s="230" t="s">
        <v>200</v>
      </c>
      <c r="O321" s="230" t="s">
        <v>234</v>
      </c>
      <c r="P321" s="230">
        <v>40</v>
      </c>
      <c r="Q321" s="230">
        <v>6.9</v>
      </c>
      <c r="R321" s="284">
        <v>9.1999999999999993</v>
      </c>
      <c r="S321" s="309"/>
      <c r="T321" s="230" t="s">
        <v>3138</v>
      </c>
      <c r="U321" s="284"/>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row>
    <row r="322" spans="1:53" ht="15.75" x14ac:dyDescent="0.25">
      <c r="A322" s="168" t="s">
        <v>2399</v>
      </c>
      <c r="B322" s="170" t="s">
        <v>2400</v>
      </c>
      <c r="C322" s="170" t="s">
        <v>2401</v>
      </c>
      <c r="D322" s="170" t="s">
        <v>2402</v>
      </c>
      <c r="E322" s="170" t="s">
        <v>2403</v>
      </c>
      <c r="F322" t="s">
        <v>3732</v>
      </c>
      <c r="G322" s="170" t="s">
        <v>2404</v>
      </c>
      <c r="H322" s="170" t="s">
        <v>2405</v>
      </c>
      <c r="I322" s="170"/>
      <c r="J322" s="170"/>
      <c r="K322" s="169"/>
      <c r="L322" s="32"/>
      <c r="M322" s="281" t="str">
        <f t="shared" si="0"/>
        <v>115/230|BIFÁSICO|50</v>
      </c>
      <c r="N322" s="230" t="s">
        <v>200</v>
      </c>
      <c r="O322" s="230" t="s">
        <v>234</v>
      </c>
      <c r="P322" s="230">
        <v>50</v>
      </c>
      <c r="Q322" s="230">
        <v>9.1999999999999993</v>
      </c>
      <c r="R322" s="284">
        <v>11.5</v>
      </c>
      <c r="S322" s="309"/>
      <c r="T322" s="230" t="s">
        <v>3139</v>
      </c>
      <c r="U322" s="284"/>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row>
    <row r="323" spans="1:53" ht="15.75" x14ac:dyDescent="0.25">
      <c r="A323" s="168" t="s">
        <v>2406</v>
      </c>
      <c r="B323" s="170" t="s">
        <v>2407</v>
      </c>
      <c r="C323" s="170" t="s">
        <v>2408</v>
      </c>
      <c r="D323" s="170" t="s">
        <v>2409</v>
      </c>
      <c r="E323" s="170" t="s">
        <v>2410</v>
      </c>
      <c r="F323" t="s">
        <v>3733</v>
      </c>
      <c r="G323" s="170" t="s">
        <v>2411</v>
      </c>
      <c r="H323" s="170" t="s">
        <v>2412</v>
      </c>
      <c r="I323" s="170"/>
      <c r="J323" s="170"/>
      <c r="K323" s="169"/>
      <c r="L323" s="32"/>
      <c r="M323" s="281" t="str">
        <f t="shared" ref="M323:M343" si="1">N323&amp;"|"&amp;O323&amp;"|"&amp;P323</f>
        <v>115/230|BIFÁSICO|70</v>
      </c>
      <c r="N323" s="230" t="s">
        <v>200</v>
      </c>
      <c r="O323" s="230" t="s">
        <v>234</v>
      </c>
      <c r="P323" s="230">
        <v>70</v>
      </c>
      <c r="Q323" s="230">
        <v>11.5</v>
      </c>
      <c r="R323" s="284">
        <v>15</v>
      </c>
      <c r="S323" s="309"/>
      <c r="T323" s="230" t="s">
        <v>3157</v>
      </c>
      <c r="U323" s="284"/>
      <c r="V323" s="32"/>
      <c r="W323" s="32"/>
      <c r="X323" s="32"/>
      <c r="Y323" s="32"/>
      <c r="Z323" s="32"/>
      <c r="AA323" s="32"/>
      <c r="AB323" s="32"/>
      <c r="AC323" s="32"/>
      <c r="AD323" s="32"/>
      <c r="AE323" s="32"/>
      <c r="AF323" s="32"/>
      <c r="AG323" s="32"/>
      <c r="AH323" s="32"/>
      <c r="AI323" s="32"/>
      <c r="AJ323" s="32"/>
      <c r="AK323" s="32"/>
      <c r="AL323" s="32"/>
      <c r="AM323" s="32"/>
      <c r="AN323" s="32"/>
      <c r="AO323" s="32"/>
      <c r="AP323" s="32"/>
      <c r="AQ323" s="32"/>
      <c r="AR323" s="32"/>
      <c r="AS323" s="32"/>
      <c r="AT323" s="32"/>
      <c r="AU323" s="32"/>
      <c r="AV323" s="32"/>
      <c r="AW323" s="32"/>
      <c r="AX323" s="32"/>
      <c r="AY323" s="32"/>
      <c r="AZ323" s="32"/>
      <c r="BA323" s="32"/>
    </row>
    <row r="324" spans="1:53" ht="15.75" customHeight="1" thickBot="1" x14ac:dyDescent="0.3">
      <c r="A324" s="168" t="s">
        <v>2413</v>
      </c>
      <c r="B324" s="170" t="s">
        <v>2414</v>
      </c>
      <c r="C324" s="170" t="s">
        <v>2415</v>
      </c>
      <c r="D324" s="170" t="s">
        <v>2416</v>
      </c>
      <c r="E324" s="170" t="s">
        <v>2417</v>
      </c>
      <c r="F324" t="s">
        <v>3734</v>
      </c>
      <c r="G324" s="170" t="s">
        <v>2418</v>
      </c>
      <c r="H324" s="170" t="s">
        <v>2419</v>
      </c>
      <c r="I324" s="170"/>
      <c r="J324" s="170"/>
      <c r="K324" s="169"/>
      <c r="L324" s="32"/>
      <c r="M324" s="281" t="str">
        <f t="shared" si="1"/>
        <v>115/230|BIFÁSICO|125</v>
      </c>
      <c r="N324" s="285" t="s">
        <v>200</v>
      </c>
      <c r="O324" s="285" t="s">
        <v>234</v>
      </c>
      <c r="P324" s="285">
        <v>125</v>
      </c>
      <c r="Q324" s="285">
        <v>15</v>
      </c>
      <c r="R324" s="286">
        <v>23</v>
      </c>
      <c r="S324" s="310"/>
      <c r="T324" s="285" t="s">
        <v>3156</v>
      </c>
      <c r="U324" s="286"/>
      <c r="V324" s="32"/>
      <c r="W324" s="32"/>
      <c r="X324" s="32"/>
      <c r="Y324" s="32"/>
      <c r="Z324" s="32"/>
      <c r="AA324" s="32"/>
      <c r="AB324" s="32"/>
      <c r="AC324" s="32"/>
      <c r="AD324" s="32"/>
      <c r="AE324" s="32"/>
      <c r="AF324" s="32"/>
      <c r="AG324" s="32"/>
      <c r="AH324" s="32"/>
      <c r="AI324" s="32"/>
      <c r="AJ324" s="32"/>
      <c r="AK324" s="32"/>
      <c r="AL324" s="32"/>
      <c r="AM324" s="32"/>
      <c r="AN324" s="32"/>
      <c r="AO324" s="32"/>
      <c r="AP324" s="32"/>
      <c r="AQ324" s="32"/>
      <c r="AR324" s="32"/>
      <c r="AS324" s="32"/>
      <c r="AT324" s="32"/>
      <c r="AU324" s="32"/>
      <c r="AV324" s="32"/>
      <c r="AW324" s="32"/>
      <c r="AX324" s="32"/>
      <c r="AY324" s="32"/>
      <c r="AZ324" s="32"/>
      <c r="BA324" s="32"/>
    </row>
    <row r="325" spans="1:53" ht="15.75" x14ac:dyDescent="0.25">
      <c r="A325" s="168" t="s">
        <v>2420</v>
      </c>
      <c r="B325" s="170" t="s">
        <v>2421</v>
      </c>
      <c r="C325" s="170" t="s">
        <v>2422</v>
      </c>
      <c r="D325" s="170" t="s">
        <v>2423</v>
      </c>
      <c r="E325" s="170" t="s">
        <v>2424</v>
      </c>
      <c r="F325" t="s">
        <v>3735</v>
      </c>
      <c r="G325" s="170" t="s">
        <v>2425</v>
      </c>
      <c r="H325" s="170" t="s">
        <v>2426</v>
      </c>
      <c r="I325" s="170"/>
      <c r="J325" s="170"/>
      <c r="K325" s="169"/>
      <c r="L325" s="32"/>
      <c r="M325" s="281" t="str">
        <f t="shared" si="1"/>
        <v>230|MONOFÁSICO|30</v>
      </c>
      <c r="N325" s="230">
        <v>230</v>
      </c>
      <c r="O325" s="230" t="s">
        <v>203</v>
      </c>
      <c r="P325" s="230">
        <v>30</v>
      </c>
      <c r="Q325" s="230">
        <v>0</v>
      </c>
      <c r="R325" s="284">
        <v>6.9</v>
      </c>
      <c r="S325" s="308" t="s">
        <v>3161</v>
      </c>
      <c r="T325" s="230" t="s">
        <v>3134</v>
      </c>
      <c r="U325" s="284">
        <v>32</v>
      </c>
      <c r="V325" s="32"/>
      <c r="W325" s="32"/>
      <c r="X325" s="32"/>
      <c r="Y325" s="32"/>
      <c r="Z325" s="32"/>
      <c r="AA325" s="32"/>
      <c r="AB325" s="32"/>
      <c r="AC325" s="32"/>
      <c r="AD325" s="32"/>
      <c r="AE325" s="32"/>
      <c r="AF325" s="32"/>
      <c r="AG325" s="32"/>
      <c r="AH325" s="32"/>
      <c r="AI325" s="32"/>
      <c r="AJ325" s="32"/>
      <c r="AK325" s="32"/>
      <c r="AL325" s="32"/>
      <c r="AM325" s="32"/>
      <c r="AN325" s="32"/>
      <c r="AO325" s="32"/>
      <c r="AP325" s="32"/>
      <c r="AQ325" s="32"/>
      <c r="AR325" s="32"/>
      <c r="AS325" s="32"/>
      <c r="AT325" s="32"/>
      <c r="AU325" s="32"/>
      <c r="AV325" s="32"/>
      <c r="AW325" s="32"/>
      <c r="AX325" s="32"/>
      <c r="AY325" s="32"/>
      <c r="AZ325" s="32"/>
      <c r="BA325" s="32"/>
    </row>
    <row r="326" spans="1:53" ht="15.75" x14ac:dyDescent="0.25">
      <c r="A326" s="168" t="s">
        <v>2427</v>
      </c>
      <c r="B326" s="170" t="s">
        <v>2428</v>
      </c>
      <c r="C326" s="170" t="s">
        <v>2429</v>
      </c>
      <c r="D326" s="170" t="s">
        <v>2430</v>
      </c>
      <c r="E326" s="170" t="s">
        <v>2431</v>
      </c>
      <c r="F326" t="s">
        <v>3736</v>
      </c>
      <c r="G326" s="170" t="s">
        <v>2432</v>
      </c>
      <c r="H326" s="170" t="s">
        <v>2433</v>
      </c>
      <c r="I326" s="170"/>
      <c r="J326" s="170"/>
      <c r="K326" s="169"/>
      <c r="L326" s="32"/>
      <c r="M326" s="281" t="str">
        <f t="shared" si="1"/>
        <v>230|MONOFÁSICO|40</v>
      </c>
      <c r="N326" s="230">
        <v>230</v>
      </c>
      <c r="O326" s="230" t="s">
        <v>203</v>
      </c>
      <c r="P326" s="230">
        <v>40</v>
      </c>
      <c r="Q326" s="230">
        <v>6.9</v>
      </c>
      <c r="R326" s="284">
        <v>9.1999999999999993</v>
      </c>
      <c r="S326" s="309"/>
      <c r="T326" s="230" t="s">
        <v>3135</v>
      </c>
      <c r="U326" s="284"/>
      <c r="V326" s="32"/>
      <c r="W326" s="32"/>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row>
    <row r="327" spans="1:53" ht="15" customHeight="1" x14ac:dyDescent="0.25">
      <c r="A327" s="168" t="s">
        <v>2434</v>
      </c>
      <c r="B327" s="170" t="s">
        <v>2435</v>
      </c>
      <c r="C327" s="170" t="s">
        <v>2436</v>
      </c>
      <c r="D327" s="170" t="s">
        <v>2437</v>
      </c>
      <c r="E327" s="170" t="s">
        <v>2438</v>
      </c>
      <c r="F327" t="s">
        <v>3737</v>
      </c>
      <c r="G327" s="170" t="s">
        <v>2439</v>
      </c>
      <c r="H327" s="170" t="s">
        <v>2440</v>
      </c>
      <c r="I327" s="170"/>
      <c r="J327" s="170"/>
      <c r="K327" s="169"/>
      <c r="L327" s="170"/>
      <c r="M327" s="281" t="str">
        <f t="shared" si="1"/>
        <v>230|MONOFÁSICO|50</v>
      </c>
      <c r="N327" s="230">
        <v>230</v>
      </c>
      <c r="O327" s="230" t="s">
        <v>203</v>
      </c>
      <c r="P327" s="230">
        <v>50</v>
      </c>
      <c r="Q327" s="230">
        <v>9.1999999999999993</v>
      </c>
      <c r="R327" s="284">
        <v>11.5</v>
      </c>
      <c r="S327" s="309"/>
      <c r="T327" s="230" t="s">
        <v>3136</v>
      </c>
      <c r="U327" s="284"/>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row>
    <row r="328" spans="1:53" ht="15.75" x14ac:dyDescent="0.25">
      <c r="A328" s="168" t="s">
        <v>2441</v>
      </c>
      <c r="B328" s="170" t="s">
        <v>2442</v>
      </c>
      <c r="C328" s="170" t="s">
        <v>2443</v>
      </c>
      <c r="D328" s="170" t="s">
        <v>2444</v>
      </c>
      <c r="E328" s="170" t="s">
        <v>2445</v>
      </c>
      <c r="F328" t="s">
        <v>3738</v>
      </c>
      <c r="G328" s="170" t="s">
        <v>2446</v>
      </c>
      <c r="H328" s="170" t="s">
        <v>2447</v>
      </c>
      <c r="I328" s="170"/>
      <c r="J328" s="170"/>
      <c r="K328" s="169"/>
      <c r="L328" s="170"/>
      <c r="M328" s="281" t="str">
        <f t="shared" si="1"/>
        <v>230|MONOFÁSICO|70</v>
      </c>
      <c r="N328" s="230">
        <v>230</v>
      </c>
      <c r="O328" s="230" t="s">
        <v>203</v>
      </c>
      <c r="P328" s="230">
        <v>70</v>
      </c>
      <c r="Q328" s="230">
        <v>11.5</v>
      </c>
      <c r="R328" s="284">
        <v>15</v>
      </c>
      <c r="S328" s="309"/>
      <c r="T328" s="230" t="s">
        <v>3159</v>
      </c>
      <c r="U328" s="284"/>
      <c r="V328" s="32"/>
      <c r="W328" s="32"/>
      <c r="X328" s="32"/>
      <c r="Y328" s="32"/>
      <c r="Z328" s="32"/>
      <c r="AA328" s="32"/>
      <c r="AB328" s="32"/>
      <c r="AC328" s="32"/>
      <c r="AD328" s="32"/>
      <c r="AE328" s="32"/>
      <c r="AF328" s="32"/>
      <c r="AG328" s="32"/>
      <c r="AH328" s="32"/>
      <c r="AI328" s="32"/>
      <c r="AJ328" s="32"/>
      <c r="AK328" s="32"/>
      <c r="AL328" s="32"/>
      <c r="AM328" s="32"/>
      <c r="AN328" s="32"/>
      <c r="AO328" s="32"/>
      <c r="AP328" s="32"/>
      <c r="AQ328" s="32"/>
      <c r="AR328" s="32"/>
      <c r="AS328" s="32"/>
      <c r="AT328" s="32"/>
      <c r="AU328" s="32"/>
      <c r="AV328" s="32"/>
      <c r="AW328" s="32"/>
      <c r="AX328" s="32"/>
      <c r="AY328" s="32"/>
      <c r="AZ328" s="32"/>
      <c r="BA328" s="32"/>
    </row>
    <row r="329" spans="1:53" ht="16.5" thickBot="1" x14ac:dyDescent="0.3">
      <c r="A329" s="168" t="s">
        <v>2448</v>
      </c>
      <c r="B329" s="170" t="s">
        <v>2449</v>
      </c>
      <c r="C329" s="170" t="s">
        <v>2450</v>
      </c>
      <c r="D329" s="170" t="s">
        <v>2451</v>
      </c>
      <c r="E329" s="170" t="s">
        <v>2452</v>
      </c>
      <c r="F329" t="s">
        <v>3739</v>
      </c>
      <c r="G329" s="170" t="s">
        <v>2453</v>
      </c>
      <c r="H329" s="170" t="s">
        <v>2454</v>
      </c>
      <c r="I329" s="170"/>
      <c r="J329" s="170"/>
      <c r="K329" s="169"/>
      <c r="L329" s="170"/>
      <c r="M329" s="281" t="str">
        <f t="shared" si="1"/>
        <v>230|MONOFÁSICO|125</v>
      </c>
      <c r="N329" s="285">
        <v>230</v>
      </c>
      <c r="O329" s="285" t="s">
        <v>203</v>
      </c>
      <c r="P329" s="285">
        <v>125</v>
      </c>
      <c r="Q329" s="285">
        <v>15</v>
      </c>
      <c r="R329" s="286">
        <v>23</v>
      </c>
      <c r="S329" s="310"/>
      <c r="T329" s="285" t="s">
        <v>3160</v>
      </c>
      <c r="U329" s="286"/>
      <c r="V329" s="32"/>
      <c r="W329" s="32"/>
      <c r="X329" s="32"/>
      <c r="Y329" s="32"/>
      <c r="Z329" s="32"/>
      <c r="AA329" s="32"/>
      <c r="AB329" s="32"/>
      <c r="AC329" s="32"/>
      <c r="AD329" s="32"/>
      <c r="AE329" s="32"/>
      <c r="AF329" s="32"/>
      <c r="AG329" s="32"/>
      <c r="AH329" s="32"/>
      <c r="AI329" s="32"/>
      <c r="AJ329" s="32"/>
      <c r="AK329" s="32"/>
      <c r="AL329" s="32"/>
      <c r="AM329" s="32"/>
      <c r="AN329" s="32"/>
      <c r="AO329" s="32"/>
      <c r="AP329" s="32"/>
      <c r="AQ329" s="32"/>
      <c r="AR329" s="32"/>
      <c r="AS329" s="32"/>
      <c r="AT329" s="32"/>
      <c r="AU329" s="32"/>
      <c r="AV329" s="32"/>
      <c r="AW329" s="32"/>
      <c r="AX329" s="32"/>
      <c r="AY329" s="32"/>
      <c r="AZ329" s="32"/>
      <c r="BA329" s="32"/>
    </row>
    <row r="330" spans="1:53" ht="15.75" x14ac:dyDescent="0.25">
      <c r="A330" s="168" t="s">
        <v>2455</v>
      </c>
      <c r="B330" s="170" t="s">
        <v>2456</v>
      </c>
      <c r="C330" s="170" t="s">
        <v>2457</v>
      </c>
      <c r="D330" s="170" t="s">
        <v>2458</v>
      </c>
      <c r="E330" s="170" t="s">
        <v>2459</v>
      </c>
      <c r="F330" t="s">
        <v>3740</v>
      </c>
      <c r="G330" s="170" t="s">
        <v>2460</v>
      </c>
      <c r="H330" s="170" t="s">
        <v>2461</v>
      </c>
      <c r="I330" s="170"/>
      <c r="J330" s="170"/>
      <c r="K330" s="169"/>
      <c r="L330" s="170"/>
      <c r="M330" s="281" t="str">
        <f t="shared" si="1"/>
        <v>127/254|BIFÁSICO|50</v>
      </c>
      <c r="N330" s="287" t="s">
        <v>207</v>
      </c>
      <c r="O330" s="282" t="s">
        <v>234</v>
      </c>
      <c r="P330" s="282">
        <v>50</v>
      </c>
      <c r="Q330" s="230">
        <v>0</v>
      </c>
      <c r="R330" s="284">
        <v>12</v>
      </c>
      <c r="S330" s="308" t="s">
        <v>3162</v>
      </c>
      <c r="T330" s="282" t="s">
        <v>3134</v>
      </c>
      <c r="U330" s="283"/>
      <c r="V330" s="32"/>
      <c r="W330" s="32"/>
      <c r="X330" s="32"/>
      <c r="Y330" s="32"/>
      <c r="Z330" s="32"/>
      <c r="AA330" s="32"/>
      <c r="AB330" s="32"/>
      <c r="AC330" s="32"/>
      <c r="AD330" s="32"/>
      <c r="AE330" s="32"/>
      <c r="AF330" s="32"/>
      <c r="AG330" s="32"/>
      <c r="AH330" s="32"/>
      <c r="AI330" s="32"/>
      <c r="AJ330" s="32"/>
      <c r="AK330" s="32"/>
      <c r="AL330" s="32"/>
      <c r="AM330" s="32"/>
      <c r="AN330" s="32"/>
      <c r="AO330" s="32"/>
      <c r="AP330" s="32"/>
      <c r="AQ330" s="32"/>
      <c r="AR330" s="32"/>
      <c r="AS330" s="32"/>
      <c r="AT330" s="32"/>
      <c r="AU330" s="32"/>
      <c r="AV330" s="32"/>
      <c r="AW330" s="32"/>
      <c r="AX330" s="32"/>
      <c r="AY330" s="32"/>
      <c r="AZ330" s="32"/>
      <c r="BA330" s="32"/>
    </row>
    <row r="331" spans="1:53" ht="15.75" x14ac:dyDescent="0.25">
      <c r="A331" s="168" t="s">
        <v>2205</v>
      </c>
      <c r="B331" s="170" t="s">
        <v>2462</v>
      </c>
      <c r="C331" s="170" t="s">
        <v>2463</v>
      </c>
      <c r="D331" s="170" t="s">
        <v>2464</v>
      </c>
      <c r="E331" s="170" t="s">
        <v>2465</v>
      </c>
      <c r="F331" t="s">
        <v>3741</v>
      </c>
      <c r="G331" s="170" t="s">
        <v>2466</v>
      </c>
      <c r="H331" s="170" t="s">
        <v>2467</v>
      </c>
      <c r="I331" s="170"/>
      <c r="J331" s="170"/>
      <c r="K331" s="169"/>
      <c r="L331" s="170"/>
      <c r="M331" s="281" t="str">
        <f t="shared" si="1"/>
        <v>127/254|BIFÁSICO|70</v>
      </c>
      <c r="N331" s="288" t="s">
        <v>207</v>
      </c>
      <c r="O331" s="230" t="s">
        <v>234</v>
      </c>
      <c r="P331" s="230">
        <v>70</v>
      </c>
      <c r="Q331" s="230">
        <v>12</v>
      </c>
      <c r="R331" s="284">
        <v>15</v>
      </c>
      <c r="S331" s="309"/>
      <c r="T331" s="230" t="s">
        <v>3135</v>
      </c>
      <c r="U331" s="284"/>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row>
    <row r="332" spans="1:53" ht="16.5" thickBot="1" x14ac:dyDescent="0.3">
      <c r="A332" s="168" t="s">
        <v>2468</v>
      </c>
      <c r="B332" s="170" t="s">
        <v>2469</v>
      </c>
      <c r="C332" s="170" t="s">
        <v>2470</v>
      </c>
      <c r="D332" s="170" t="s">
        <v>2471</v>
      </c>
      <c r="E332" s="170" t="s">
        <v>2472</v>
      </c>
      <c r="F332" t="s">
        <v>3742</v>
      </c>
      <c r="G332" s="170" t="s">
        <v>2473</v>
      </c>
      <c r="H332" s="170" t="s">
        <v>2474</v>
      </c>
      <c r="I332" s="170"/>
      <c r="J332" s="170"/>
      <c r="K332" s="169"/>
      <c r="L332" s="170"/>
      <c r="M332" s="281" t="str">
        <f t="shared" si="1"/>
        <v>127/254|BIFÁSICO|90</v>
      </c>
      <c r="N332" s="289" t="s">
        <v>207</v>
      </c>
      <c r="O332" s="285" t="s">
        <v>234</v>
      </c>
      <c r="P332" s="285">
        <v>90</v>
      </c>
      <c r="Q332" s="285">
        <v>15</v>
      </c>
      <c r="R332" s="286">
        <v>25</v>
      </c>
      <c r="S332" s="310"/>
      <c r="T332" s="285" t="s">
        <v>3136</v>
      </c>
      <c r="U332" s="286"/>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row>
    <row r="333" spans="1:53" ht="15.75" x14ac:dyDescent="0.25">
      <c r="A333" s="168" t="s">
        <v>2475</v>
      </c>
      <c r="B333" s="170" t="s">
        <v>2476</v>
      </c>
      <c r="C333" s="170" t="s">
        <v>2477</v>
      </c>
      <c r="D333" s="170" t="s">
        <v>2478</v>
      </c>
      <c r="E333" s="170" t="s">
        <v>2479</v>
      </c>
      <c r="F333" t="s">
        <v>3743</v>
      </c>
      <c r="G333" s="170" t="s">
        <v>2480</v>
      </c>
      <c r="H333" s="170" t="s">
        <v>2481</v>
      </c>
      <c r="I333" s="170"/>
      <c r="J333" s="170"/>
      <c r="K333" s="169"/>
      <c r="L333" s="170"/>
      <c r="M333" s="281" t="str">
        <f t="shared" si="1"/>
        <v>220/440|MONOFÁSICO|50</v>
      </c>
      <c r="N333" s="230" t="s">
        <v>208</v>
      </c>
      <c r="O333" s="230" t="s">
        <v>203</v>
      </c>
      <c r="P333" s="230">
        <v>50</v>
      </c>
      <c r="Q333" s="230">
        <v>0</v>
      </c>
      <c r="R333" s="284">
        <v>17</v>
      </c>
      <c r="S333" s="308" t="s">
        <v>3163</v>
      </c>
      <c r="T333" s="230" t="s">
        <v>3134</v>
      </c>
      <c r="U333" s="284"/>
      <c r="V333" s="32"/>
      <c r="W333" s="32"/>
      <c r="X333" s="32"/>
      <c r="Y333" s="32"/>
      <c r="Z333" s="32"/>
      <c r="AA333" s="32"/>
      <c r="AB333" s="32"/>
      <c r="AC333" s="32"/>
      <c r="AD333" s="32"/>
      <c r="AE333" s="32"/>
      <c r="AF333" s="32"/>
      <c r="AG333" s="32"/>
      <c r="AH333" s="32"/>
      <c r="AI333" s="32"/>
      <c r="AJ333" s="32"/>
      <c r="AK333" s="32"/>
      <c r="AL333" s="32"/>
      <c r="AM333" s="32"/>
      <c r="AN333" s="32"/>
      <c r="AO333" s="32"/>
      <c r="AP333" s="32"/>
      <c r="AQ333" s="32"/>
      <c r="AR333" s="32"/>
      <c r="AS333" s="32"/>
      <c r="AT333" s="32"/>
      <c r="AU333" s="32"/>
      <c r="AV333" s="32"/>
      <c r="AW333" s="32"/>
      <c r="AX333" s="32"/>
      <c r="AY333" s="32"/>
      <c r="AZ333" s="32"/>
      <c r="BA333" s="32"/>
    </row>
    <row r="334" spans="1:53" ht="15.75" x14ac:dyDescent="0.25">
      <c r="A334" s="168" t="s">
        <v>2482</v>
      </c>
      <c r="B334" s="170" t="s">
        <v>2483</v>
      </c>
      <c r="C334" s="170" t="s">
        <v>2484</v>
      </c>
      <c r="D334" s="170" t="s">
        <v>2485</v>
      </c>
      <c r="E334" s="170" t="s">
        <v>2486</v>
      </c>
      <c r="F334" t="s">
        <v>3744</v>
      </c>
      <c r="G334" s="170" t="s">
        <v>2487</v>
      </c>
      <c r="H334" s="170" t="s">
        <v>2488</v>
      </c>
      <c r="I334" s="170"/>
      <c r="J334" s="170"/>
      <c r="K334" s="169"/>
      <c r="L334" s="170"/>
      <c r="M334" s="281" t="str">
        <f t="shared" si="1"/>
        <v>220/440|MONOFÁSICO|63</v>
      </c>
      <c r="N334" s="230" t="s">
        <v>208</v>
      </c>
      <c r="O334" s="230" t="s">
        <v>203</v>
      </c>
      <c r="P334" s="230">
        <v>63</v>
      </c>
      <c r="Q334" s="230">
        <v>17</v>
      </c>
      <c r="R334" s="284">
        <v>22</v>
      </c>
      <c r="S334" s="309"/>
      <c r="T334" s="230" t="s">
        <v>3135</v>
      </c>
      <c r="U334" s="284"/>
      <c r="V334" s="32"/>
      <c r="W334" s="32"/>
      <c r="X334" s="32"/>
      <c r="Y334" s="32"/>
      <c r="Z334" s="32"/>
      <c r="AA334" s="32"/>
      <c r="AB334" s="32"/>
      <c r="AC334" s="32"/>
      <c r="AD334" s="32"/>
      <c r="AE334" s="32"/>
      <c r="AF334" s="32"/>
      <c r="AG334" s="32"/>
      <c r="AH334" s="32"/>
      <c r="AI334" s="32"/>
      <c r="AJ334" s="32"/>
      <c r="AK334" s="32"/>
      <c r="AL334" s="32"/>
      <c r="AM334" s="32"/>
      <c r="AN334" s="32"/>
      <c r="AO334" s="32"/>
      <c r="AP334" s="32"/>
      <c r="AQ334" s="32"/>
      <c r="AR334" s="32"/>
      <c r="AS334" s="32"/>
      <c r="AT334" s="32"/>
      <c r="AU334" s="32"/>
      <c r="AV334" s="32"/>
      <c r="AW334" s="32"/>
      <c r="AX334" s="32"/>
      <c r="AY334" s="32"/>
      <c r="AZ334" s="32"/>
      <c r="BA334" s="32"/>
    </row>
    <row r="335" spans="1:53" ht="15.75" x14ac:dyDescent="0.25">
      <c r="A335" s="168" t="s">
        <v>2489</v>
      </c>
      <c r="B335" s="170" t="s">
        <v>2490</v>
      </c>
      <c r="C335" s="170" t="s">
        <v>2491</v>
      </c>
      <c r="D335" s="170" t="s">
        <v>2492</v>
      </c>
      <c r="E335" s="170" t="s">
        <v>2493</v>
      </c>
      <c r="F335" t="s">
        <v>3745</v>
      </c>
      <c r="G335" s="170" t="s">
        <v>2494</v>
      </c>
      <c r="H335" s="170" t="s">
        <v>2495</v>
      </c>
      <c r="I335" s="170"/>
      <c r="J335" s="170"/>
      <c r="K335" s="169"/>
      <c r="L335" s="170"/>
      <c r="M335" s="281" t="str">
        <f t="shared" si="1"/>
        <v>220/440|MONOFÁSICO|70</v>
      </c>
      <c r="N335" s="230" t="s">
        <v>208</v>
      </c>
      <c r="O335" s="230" t="s">
        <v>203</v>
      </c>
      <c r="P335" s="230">
        <v>70</v>
      </c>
      <c r="Q335" s="230">
        <v>22</v>
      </c>
      <c r="R335" s="284">
        <v>30</v>
      </c>
      <c r="S335" s="309"/>
      <c r="T335" s="230" t="s">
        <v>3136</v>
      </c>
      <c r="U335" s="284"/>
      <c r="V335" s="32"/>
      <c r="W335" s="32"/>
      <c r="X335" s="32"/>
      <c r="Y335" s="32"/>
      <c r="Z335" s="32"/>
      <c r="AA335" s="32"/>
      <c r="AB335" s="32"/>
      <c r="AC335" s="32"/>
      <c r="AD335" s="32"/>
      <c r="AE335" s="32"/>
      <c r="AF335" s="32"/>
      <c r="AG335" s="32"/>
      <c r="AH335" s="32"/>
      <c r="AI335" s="32"/>
      <c r="AJ335" s="32"/>
      <c r="AK335" s="32"/>
      <c r="AL335" s="32"/>
      <c r="AM335" s="32"/>
      <c r="AN335" s="32"/>
      <c r="AO335" s="32"/>
      <c r="AP335" s="32"/>
      <c r="AQ335" s="32"/>
      <c r="AR335" s="32"/>
      <c r="AS335" s="32"/>
      <c r="AT335" s="32"/>
      <c r="AU335" s="32"/>
      <c r="AV335" s="32"/>
      <c r="AW335" s="32"/>
      <c r="AX335" s="32"/>
      <c r="AY335" s="32"/>
      <c r="AZ335" s="32"/>
      <c r="BA335" s="32"/>
    </row>
    <row r="336" spans="1:53" ht="15.75" x14ac:dyDescent="0.25">
      <c r="A336" s="168" t="s">
        <v>2496</v>
      </c>
      <c r="B336" s="170" t="s">
        <v>2497</v>
      </c>
      <c r="C336" s="170" t="s">
        <v>2498</v>
      </c>
      <c r="D336" s="170" t="s">
        <v>2499</v>
      </c>
      <c r="E336" s="170" t="s">
        <v>2500</v>
      </c>
      <c r="F336" t="s">
        <v>3746</v>
      </c>
      <c r="G336" s="170" t="s">
        <v>2501</v>
      </c>
      <c r="H336" s="170" t="s">
        <v>2502</v>
      </c>
      <c r="I336" s="170"/>
      <c r="J336" s="170"/>
      <c r="K336" s="169"/>
      <c r="L336" s="170"/>
      <c r="M336" s="281" t="str">
        <f t="shared" si="1"/>
        <v>220/440|MONOFÁSICO|90</v>
      </c>
      <c r="N336" s="230" t="s">
        <v>208</v>
      </c>
      <c r="O336" s="230" t="s">
        <v>203</v>
      </c>
      <c r="P336" s="230">
        <v>90</v>
      </c>
      <c r="Q336" s="230">
        <v>30</v>
      </c>
      <c r="R336" s="284">
        <v>40</v>
      </c>
      <c r="S336" s="309"/>
      <c r="T336" s="230" t="s">
        <v>3159</v>
      </c>
      <c r="U336" s="284"/>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row>
    <row r="337" spans="1:53" ht="16.5" thickBot="1" x14ac:dyDescent="0.3">
      <c r="A337" s="168" t="s">
        <v>2503</v>
      </c>
      <c r="B337" s="170" t="s">
        <v>2504</v>
      </c>
      <c r="C337" s="170" t="s">
        <v>2505</v>
      </c>
      <c r="D337" s="170" t="s">
        <v>2506</v>
      </c>
      <c r="E337" s="170" t="s">
        <v>2507</v>
      </c>
      <c r="F337" t="s">
        <v>3747</v>
      </c>
      <c r="G337" s="170" t="s">
        <v>2508</v>
      </c>
      <c r="H337" s="170" t="s">
        <v>2509</v>
      </c>
      <c r="I337" s="170"/>
      <c r="J337" s="170"/>
      <c r="K337" s="169"/>
      <c r="L337" s="170"/>
      <c r="M337" s="281" t="str">
        <f t="shared" si="1"/>
        <v>220/440|MONOFÁSICO|100</v>
      </c>
      <c r="N337" s="285" t="s">
        <v>208</v>
      </c>
      <c r="O337" s="285" t="s">
        <v>203</v>
      </c>
      <c r="P337" s="285">
        <v>100</v>
      </c>
      <c r="Q337" s="285">
        <v>40</v>
      </c>
      <c r="R337" s="286">
        <v>50</v>
      </c>
      <c r="S337" s="310"/>
      <c r="T337" s="285" t="s">
        <v>3160</v>
      </c>
      <c r="U337" s="286"/>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row>
    <row r="338" spans="1:53" ht="15.75" customHeight="1" x14ac:dyDescent="0.25">
      <c r="A338" s="168" t="s">
        <v>2510</v>
      </c>
      <c r="B338" s="170" t="s">
        <v>2511</v>
      </c>
      <c r="C338" s="170" t="s">
        <v>2512</v>
      </c>
      <c r="D338" s="170" t="s">
        <v>2513</v>
      </c>
      <c r="E338" s="170" t="s">
        <v>2514</v>
      </c>
      <c r="F338" t="s">
        <v>3748</v>
      </c>
      <c r="G338" s="170" t="s">
        <v>2515</v>
      </c>
      <c r="H338" s="170" t="s">
        <v>2516</v>
      </c>
      <c r="I338" s="170"/>
      <c r="J338" s="170"/>
      <c r="K338" s="169"/>
      <c r="L338" s="170"/>
      <c r="M338" s="281" t="str">
        <f t="shared" si="1"/>
        <v>120/240|MONOFÁSICO|40</v>
      </c>
      <c r="N338" s="230" t="s">
        <v>198</v>
      </c>
      <c r="O338" s="230" t="s">
        <v>203</v>
      </c>
      <c r="P338" s="230">
        <v>40</v>
      </c>
      <c r="Q338" s="230">
        <v>0</v>
      </c>
      <c r="R338" s="284">
        <v>5</v>
      </c>
      <c r="S338" s="308" t="s">
        <v>3164</v>
      </c>
      <c r="T338" s="230" t="s">
        <v>3134</v>
      </c>
      <c r="U338" s="284"/>
      <c r="V338" s="32"/>
      <c r="W338" s="32"/>
      <c r="X338" s="32"/>
      <c r="Y338" s="32"/>
      <c r="Z338" s="32"/>
      <c r="AA338" s="32"/>
      <c r="AB338" s="32"/>
      <c r="AC338" s="32"/>
      <c r="AD338" s="32"/>
      <c r="AE338" s="32"/>
      <c r="AF338" s="32"/>
      <c r="AG338" s="32"/>
      <c r="AH338" s="32"/>
      <c r="AI338" s="32"/>
      <c r="AJ338" s="32"/>
      <c r="AK338" s="32"/>
      <c r="AL338" s="32"/>
      <c r="AM338" s="32"/>
      <c r="AN338" s="32"/>
      <c r="AO338" s="32"/>
      <c r="AP338" s="32"/>
      <c r="AQ338" s="32"/>
      <c r="AR338" s="32"/>
      <c r="AS338" s="32"/>
      <c r="AT338" s="32"/>
      <c r="AU338" s="32"/>
      <c r="AV338" s="32"/>
      <c r="AW338" s="32"/>
      <c r="AX338" s="32"/>
      <c r="AY338" s="32"/>
      <c r="AZ338" s="32"/>
      <c r="BA338" s="32"/>
    </row>
    <row r="339" spans="1:53" ht="15" customHeight="1" x14ac:dyDescent="0.25">
      <c r="A339" s="168" t="s">
        <v>2517</v>
      </c>
      <c r="B339" s="170" t="s">
        <v>2518</v>
      </c>
      <c r="C339" s="170" t="s">
        <v>2519</v>
      </c>
      <c r="D339" s="170" t="s">
        <v>2520</v>
      </c>
      <c r="E339" s="170" t="s">
        <v>2521</v>
      </c>
      <c r="F339" t="s">
        <v>3749</v>
      </c>
      <c r="G339" s="170" t="s">
        <v>2522</v>
      </c>
      <c r="H339" s="170" t="s">
        <v>2523</v>
      </c>
      <c r="I339" s="170"/>
      <c r="J339" s="170"/>
      <c r="K339" s="169"/>
      <c r="L339" s="170"/>
      <c r="M339" s="281" t="str">
        <f t="shared" si="1"/>
        <v>120/240|MONOFÁSICO|50</v>
      </c>
      <c r="N339" s="230" t="s">
        <v>198</v>
      </c>
      <c r="O339" s="230" t="s">
        <v>203</v>
      </c>
      <c r="P339" s="230">
        <v>50</v>
      </c>
      <c r="Q339" s="230">
        <v>5.0999999999999996</v>
      </c>
      <c r="R339" s="284">
        <v>6.5</v>
      </c>
      <c r="S339" s="309"/>
      <c r="T339" s="230" t="s">
        <v>3135</v>
      </c>
      <c r="U339" s="284"/>
      <c r="V339" s="32"/>
      <c r="W339" s="32"/>
      <c r="X339" s="32"/>
      <c r="Y339" s="32"/>
      <c r="Z339" s="32"/>
      <c r="AA339" s="32"/>
      <c r="AB339" s="32"/>
      <c r="AC339" s="32"/>
      <c r="AD339" s="32"/>
      <c r="AE339" s="32"/>
      <c r="AF339" s="32"/>
      <c r="AG339" s="32"/>
      <c r="AH339" s="32"/>
      <c r="AI339" s="32"/>
      <c r="AJ339" s="32"/>
      <c r="AK339" s="32"/>
      <c r="AL339" s="32"/>
      <c r="AM339" s="32"/>
      <c r="AN339" s="32"/>
      <c r="AO339" s="32"/>
      <c r="AP339" s="32"/>
      <c r="AQ339" s="32"/>
      <c r="AR339" s="32"/>
      <c r="AS339" s="32"/>
      <c r="AT339" s="32"/>
      <c r="AU339" s="32"/>
      <c r="AV339" s="32"/>
      <c r="AW339" s="32"/>
      <c r="AX339" s="32"/>
      <c r="AY339" s="32"/>
      <c r="AZ339" s="32"/>
      <c r="BA339" s="32"/>
    </row>
    <row r="340" spans="1:53" ht="15.75" x14ac:dyDescent="0.25">
      <c r="A340" s="168" t="s">
        <v>2524</v>
      </c>
      <c r="B340" s="170" t="s">
        <v>2525</v>
      </c>
      <c r="C340" s="170" t="s">
        <v>2526</v>
      </c>
      <c r="D340" s="170" t="s">
        <v>2527</v>
      </c>
      <c r="E340" s="170" t="s">
        <v>2528</v>
      </c>
      <c r="F340" t="s">
        <v>3750</v>
      </c>
      <c r="G340" s="170" t="s">
        <v>2529</v>
      </c>
      <c r="H340" s="170" t="s">
        <v>2530</v>
      </c>
      <c r="I340" s="170"/>
      <c r="J340" s="170"/>
      <c r="K340" s="169"/>
      <c r="L340" s="170"/>
      <c r="M340" s="281" t="str">
        <f t="shared" si="1"/>
        <v>120/240|MONOFÁSICO|63</v>
      </c>
      <c r="N340" s="230" t="s">
        <v>198</v>
      </c>
      <c r="O340" s="230" t="s">
        <v>203</v>
      </c>
      <c r="P340" s="230">
        <v>63</v>
      </c>
      <c r="Q340" s="230">
        <v>6.6</v>
      </c>
      <c r="R340" s="284">
        <v>10</v>
      </c>
      <c r="S340" s="309"/>
      <c r="T340" s="230" t="s">
        <v>3136</v>
      </c>
      <c r="U340" s="284">
        <v>70</v>
      </c>
      <c r="V340" s="32"/>
      <c r="W340" s="32"/>
      <c r="X340" s="32"/>
      <c r="Y340" s="32"/>
      <c r="Z340" s="32"/>
      <c r="AA340" s="32"/>
      <c r="AB340" s="32"/>
      <c r="AC340" s="32"/>
      <c r="AD340" s="32"/>
      <c r="AE340" s="32"/>
      <c r="AF340" s="32"/>
      <c r="AG340" s="32"/>
      <c r="AH340" s="32"/>
      <c r="AI340" s="32"/>
      <c r="AJ340" s="32"/>
      <c r="AK340" s="32"/>
      <c r="AL340" s="32"/>
      <c r="AM340" s="32"/>
      <c r="AN340" s="32"/>
      <c r="AO340" s="32"/>
      <c r="AP340" s="32"/>
      <c r="AQ340" s="32"/>
      <c r="AR340" s="32"/>
      <c r="AS340" s="32"/>
      <c r="AT340" s="32"/>
      <c r="AU340" s="32"/>
      <c r="AV340" s="32"/>
      <c r="AW340" s="32"/>
      <c r="AX340" s="32"/>
      <c r="AY340" s="32"/>
      <c r="AZ340" s="32"/>
      <c r="BA340" s="32"/>
    </row>
    <row r="341" spans="1:53" ht="15.75" x14ac:dyDescent="0.25">
      <c r="A341" s="168" t="s">
        <v>2531</v>
      </c>
      <c r="B341" s="170" t="s">
        <v>2532</v>
      </c>
      <c r="C341" s="170" t="s">
        <v>2533</v>
      </c>
      <c r="D341" s="170" t="s">
        <v>2534</v>
      </c>
      <c r="E341" s="170" t="s">
        <v>2535</v>
      </c>
      <c r="F341" t="s">
        <v>3751</v>
      </c>
      <c r="G341" s="170" t="s">
        <v>2536</v>
      </c>
      <c r="H341" s="170" t="s">
        <v>2537</v>
      </c>
      <c r="I341" s="170"/>
      <c r="J341" s="170"/>
      <c r="K341" s="169"/>
      <c r="L341" s="170"/>
      <c r="M341" s="281" t="str">
        <f t="shared" si="1"/>
        <v>120/240|BIFÁSICO|40</v>
      </c>
      <c r="N341" s="230" t="s">
        <v>198</v>
      </c>
      <c r="O341" s="230" t="s">
        <v>234</v>
      </c>
      <c r="P341" s="230">
        <v>40</v>
      </c>
      <c r="Q341" s="230">
        <v>0</v>
      </c>
      <c r="R341" s="284">
        <v>10</v>
      </c>
      <c r="S341" s="309"/>
      <c r="T341" s="230" t="s">
        <v>3137</v>
      </c>
      <c r="U341" s="284"/>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row>
    <row r="342" spans="1:53" ht="15.75" x14ac:dyDescent="0.25">
      <c r="A342" s="168" t="s">
        <v>2538</v>
      </c>
      <c r="B342" s="170" t="s">
        <v>2539</v>
      </c>
      <c r="C342" s="170" t="s">
        <v>2540</v>
      </c>
      <c r="D342" s="170" t="s">
        <v>2541</v>
      </c>
      <c r="E342" s="170" t="s">
        <v>2542</v>
      </c>
      <c r="F342" t="s">
        <v>3752</v>
      </c>
      <c r="G342" s="170" t="s">
        <v>2543</v>
      </c>
      <c r="H342" s="170" t="s">
        <v>2544</v>
      </c>
      <c r="I342" s="170"/>
      <c r="J342" s="170"/>
      <c r="K342" s="169"/>
      <c r="L342" s="170"/>
      <c r="M342" s="281" t="str">
        <f t="shared" si="1"/>
        <v>120/240|BIFÁSICO|60</v>
      </c>
      <c r="N342" s="230" t="s">
        <v>198</v>
      </c>
      <c r="O342" s="230" t="s">
        <v>234</v>
      </c>
      <c r="P342" s="230">
        <v>60</v>
      </c>
      <c r="Q342" s="230">
        <v>10.1</v>
      </c>
      <c r="R342" s="284">
        <v>15</v>
      </c>
      <c r="S342" s="309"/>
      <c r="T342" s="230" t="s">
        <v>3138</v>
      </c>
      <c r="U342" s="284">
        <v>63</v>
      </c>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row>
    <row r="343" spans="1:53" ht="16.5" thickBot="1" x14ac:dyDescent="0.3">
      <c r="A343" s="168" t="s">
        <v>2545</v>
      </c>
      <c r="B343" s="170" t="s">
        <v>2546</v>
      </c>
      <c r="C343" s="170" t="s">
        <v>2547</v>
      </c>
      <c r="D343" s="170" t="s">
        <v>2548</v>
      </c>
      <c r="E343" s="170" t="s">
        <v>2549</v>
      </c>
      <c r="F343" t="s">
        <v>3753</v>
      </c>
      <c r="G343" s="170" t="s">
        <v>2550</v>
      </c>
      <c r="H343" s="170"/>
      <c r="I343" s="170"/>
      <c r="J343" s="170"/>
      <c r="K343" s="169"/>
      <c r="L343" s="170"/>
      <c r="M343" s="290" t="str">
        <f t="shared" si="1"/>
        <v>120/240|BIFÁSICO|80</v>
      </c>
      <c r="N343" s="285" t="s">
        <v>198</v>
      </c>
      <c r="O343" s="285" t="s">
        <v>234</v>
      </c>
      <c r="P343" s="285">
        <v>80</v>
      </c>
      <c r="Q343" s="285">
        <v>15</v>
      </c>
      <c r="R343" s="286">
        <v>20</v>
      </c>
      <c r="S343" s="313"/>
      <c r="T343" s="285" t="s">
        <v>3139</v>
      </c>
      <c r="U343" s="286">
        <v>90</v>
      </c>
      <c r="V343" s="32"/>
      <c r="W343" s="32"/>
      <c r="X343" s="32"/>
      <c r="Y343" s="32"/>
      <c r="Z343" s="32"/>
      <c r="AA343" s="32"/>
      <c r="AB343" s="32"/>
      <c r="AC343" s="32"/>
      <c r="AD343" s="32"/>
      <c r="AE343" s="32"/>
      <c r="AF343" s="32"/>
      <c r="AG343" s="32"/>
      <c r="AH343" s="32"/>
      <c r="AI343" s="32"/>
      <c r="AJ343" s="32"/>
      <c r="AK343" s="32"/>
      <c r="AL343" s="32"/>
      <c r="AM343" s="32"/>
      <c r="AN343" s="32"/>
      <c r="AO343" s="32"/>
      <c r="AP343" s="32"/>
      <c r="AQ343" s="32"/>
      <c r="AR343" s="32"/>
      <c r="AS343" s="32"/>
      <c r="AT343" s="32"/>
      <c r="AU343" s="32"/>
      <c r="AV343" s="32"/>
      <c r="AW343" s="32"/>
      <c r="AX343" s="32"/>
      <c r="AY343" s="32"/>
      <c r="AZ343" s="32"/>
      <c r="BA343" s="32"/>
    </row>
    <row r="344" spans="1:53" ht="15.75" x14ac:dyDescent="0.25">
      <c r="A344" s="168" t="s">
        <v>2551</v>
      </c>
      <c r="B344" s="170" t="s">
        <v>2552</v>
      </c>
      <c r="C344" s="170" t="s">
        <v>2553</v>
      </c>
      <c r="D344" s="170" t="s">
        <v>2554</v>
      </c>
      <c r="E344" s="170" t="s">
        <v>2555</v>
      </c>
      <c r="F344" t="s">
        <v>3754</v>
      </c>
      <c r="G344" s="170" t="s">
        <v>2556</v>
      </c>
      <c r="H344" s="170"/>
      <c r="I344" s="170"/>
      <c r="J344" s="170"/>
      <c r="K344" s="169"/>
      <c r="L344" s="170"/>
      <c r="M344" s="32"/>
      <c r="N344" s="32"/>
      <c r="O344" s="32"/>
      <c r="P344" s="32"/>
      <c r="Q344" s="32"/>
      <c r="R344" s="32"/>
      <c r="S344" s="32"/>
      <c r="T344" s="32"/>
      <c r="U344" s="291"/>
      <c r="V344" s="32"/>
      <c r="W344" s="32"/>
      <c r="X344" s="32"/>
      <c r="Y344" s="32"/>
      <c r="Z344" s="32"/>
      <c r="AA344" s="32"/>
      <c r="AB344" s="32"/>
      <c r="AC344" s="32"/>
      <c r="AD344" s="32"/>
      <c r="AE344" s="32"/>
      <c r="AF344" s="32"/>
      <c r="AG344" s="32"/>
      <c r="AH344" s="32"/>
      <c r="AI344" s="32"/>
      <c r="AJ344" s="32"/>
      <c r="AK344" s="32"/>
      <c r="AL344" s="32"/>
      <c r="AM344" s="32"/>
      <c r="AN344" s="32"/>
      <c r="AO344" s="32"/>
      <c r="AP344" s="32"/>
      <c r="AQ344" s="32"/>
      <c r="AR344" s="32"/>
      <c r="AS344" s="32"/>
      <c r="AT344" s="32"/>
      <c r="AU344" s="32"/>
      <c r="AV344" s="32"/>
      <c r="AW344" s="32"/>
      <c r="AX344" s="32"/>
      <c r="AY344" s="32"/>
      <c r="AZ344" s="32"/>
      <c r="BA344" s="32"/>
    </row>
    <row r="345" spans="1:53" ht="16.5" thickBot="1" x14ac:dyDescent="0.3">
      <c r="A345" s="168" t="s">
        <v>2557</v>
      </c>
      <c r="B345" s="170" t="s">
        <v>2558</v>
      </c>
      <c r="C345" s="170" t="s">
        <v>2559</v>
      </c>
      <c r="D345" s="170" t="s">
        <v>2560</v>
      </c>
      <c r="E345" s="170" t="s">
        <v>2561</v>
      </c>
      <c r="F345" t="s">
        <v>3755</v>
      </c>
      <c r="G345" s="170" t="s">
        <v>2562</v>
      </c>
      <c r="H345" s="170"/>
      <c r="I345" s="170"/>
      <c r="J345" s="170"/>
      <c r="K345" s="169"/>
      <c r="L345" s="170"/>
      <c r="M345" s="32"/>
      <c r="N345" s="32"/>
      <c r="O345" s="32"/>
      <c r="P345" s="32"/>
      <c r="Q345" s="32"/>
      <c r="R345" s="32"/>
      <c r="S345" s="32"/>
      <c r="T345" s="32"/>
      <c r="U345" s="291"/>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row>
    <row r="346" spans="1:53" ht="15" customHeight="1" thickBot="1" x14ac:dyDescent="0.3">
      <c r="A346" s="168" t="s">
        <v>2563</v>
      </c>
      <c r="B346" s="170" t="s">
        <v>2564</v>
      </c>
      <c r="C346" s="170" t="s">
        <v>2565</v>
      </c>
      <c r="D346" s="170" t="s">
        <v>2566</v>
      </c>
      <c r="E346" s="170" t="s">
        <v>2567</v>
      </c>
      <c r="F346" t="s">
        <v>3756</v>
      </c>
      <c r="G346" s="170" t="s">
        <v>2568</v>
      </c>
      <c r="H346" s="170"/>
      <c r="I346" s="170"/>
      <c r="J346" s="170"/>
      <c r="K346" s="169"/>
      <c r="L346" s="170"/>
      <c r="M346" s="311" t="s">
        <v>3169</v>
      </c>
      <c r="N346" s="312"/>
      <c r="O346" s="32"/>
      <c r="P346" s="32"/>
      <c r="Q346" s="32"/>
      <c r="R346" s="32"/>
      <c r="S346" s="32"/>
      <c r="T346" s="32"/>
      <c r="U346" s="291"/>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row>
    <row r="347" spans="1:53" ht="15.75" x14ac:dyDescent="0.25">
      <c r="A347" s="168" t="s">
        <v>2569</v>
      </c>
      <c r="B347" s="170" t="s">
        <v>2570</v>
      </c>
      <c r="C347" s="170" t="s">
        <v>2571</v>
      </c>
      <c r="D347" s="170" t="s">
        <v>2572</v>
      </c>
      <c r="E347" s="170" t="s">
        <v>2573</v>
      </c>
      <c r="F347" t="s">
        <v>3757</v>
      </c>
      <c r="G347" s="170" t="s">
        <v>2574</v>
      </c>
      <c r="H347" s="170"/>
      <c r="I347" s="170"/>
      <c r="J347" s="170"/>
      <c r="K347" s="169"/>
      <c r="L347" s="170"/>
      <c r="M347" s="292" t="s">
        <v>200</v>
      </c>
      <c r="N347" s="293" t="s">
        <v>3166</v>
      </c>
      <c r="O347" s="32"/>
      <c r="P347" s="32"/>
      <c r="Q347" s="32"/>
      <c r="R347" s="32"/>
      <c r="S347" s="32"/>
      <c r="T347" s="32"/>
      <c r="U347" s="291"/>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row>
    <row r="348" spans="1:53" ht="15.75" x14ac:dyDescent="0.25">
      <c r="A348" s="168" t="s">
        <v>2575</v>
      </c>
      <c r="B348" s="170" t="s">
        <v>2576</v>
      </c>
      <c r="C348" s="170" t="s">
        <v>2577</v>
      </c>
      <c r="D348" s="170" t="s">
        <v>2578</v>
      </c>
      <c r="E348" s="170" t="s">
        <v>2579</v>
      </c>
      <c r="F348" t="s">
        <v>3758</v>
      </c>
      <c r="G348" s="170" t="s">
        <v>2580</v>
      </c>
      <c r="H348" s="170"/>
      <c r="I348" s="170"/>
      <c r="J348" s="170"/>
      <c r="K348" s="169"/>
      <c r="L348" s="170"/>
      <c r="M348" s="294">
        <v>230</v>
      </c>
      <c r="N348" s="295" t="s">
        <v>3167</v>
      </c>
      <c r="O348" s="32"/>
      <c r="P348" s="32"/>
      <c r="Q348" s="32"/>
      <c r="R348" s="32"/>
      <c r="S348" s="32"/>
      <c r="T348" s="32"/>
      <c r="U348" s="291"/>
      <c r="V348" s="32"/>
      <c r="W348" s="32"/>
      <c r="X348" s="32"/>
      <c r="Y348" s="32"/>
      <c r="Z348" s="32"/>
      <c r="AA348" s="32"/>
      <c r="AB348" s="32"/>
      <c r="AC348" s="32"/>
      <c r="AD348" s="32"/>
      <c r="AE348" s="32"/>
      <c r="AF348" s="32"/>
      <c r="AG348" s="32"/>
      <c r="AH348" s="32"/>
      <c r="AI348" s="32"/>
      <c r="AJ348" s="32"/>
      <c r="AK348" s="32"/>
      <c r="AL348" s="32"/>
      <c r="AM348" s="32"/>
      <c r="AN348" s="32"/>
      <c r="AO348" s="32"/>
      <c r="AP348" s="32"/>
      <c r="AQ348" s="32"/>
      <c r="AR348" s="32"/>
      <c r="AS348" s="32"/>
      <c r="AT348" s="32"/>
      <c r="AU348" s="32"/>
      <c r="AV348" s="32"/>
      <c r="AW348" s="32"/>
      <c r="AX348" s="32"/>
      <c r="AY348" s="32"/>
      <c r="AZ348" s="32"/>
      <c r="BA348" s="32"/>
    </row>
    <row r="349" spans="1:53" ht="15.75" x14ac:dyDescent="0.25">
      <c r="A349" s="168" t="s">
        <v>2581</v>
      </c>
      <c r="B349" s="170" t="s">
        <v>2582</v>
      </c>
      <c r="C349" s="170" t="s">
        <v>2583</v>
      </c>
      <c r="D349" s="170" t="s">
        <v>2584</v>
      </c>
      <c r="E349" s="170" t="s">
        <v>2585</v>
      </c>
      <c r="F349" t="s">
        <v>3759</v>
      </c>
      <c r="G349" s="170" t="s">
        <v>2586</v>
      </c>
      <c r="H349" s="170"/>
      <c r="I349" s="170"/>
      <c r="J349" s="170"/>
      <c r="K349" s="169"/>
      <c r="L349" s="170"/>
      <c r="M349" s="294" t="s">
        <v>207</v>
      </c>
      <c r="N349" s="295" t="s">
        <v>3168</v>
      </c>
      <c r="O349" s="32"/>
      <c r="P349" s="32"/>
      <c r="Q349" s="32"/>
      <c r="R349" s="32"/>
      <c r="S349" s="32"/>
      <c r="T349" s="32"/>
      <c r="U349" s="291"/>
      <c r="V349" s="32"/>
      <c r="W349" s="32"/>
      <c r="X349" s="32"/>
      <c r="Y349" s="32"/>
      <c r="Z349" s="32"/>
      <c r="AA349" s="32"/>
      <c r="AB349" s="32"/>
      <c r="AC349" s="32"/>
      <c r="AD349" s="32"/>
      <c r="AE349" s="32"/>
      <c r="AF349" s="32"/>
      <c r="AG349" s="32"/>
      <c r="AH349" s="32"/>
      <c r="AI349" s="32"/>
      <c r="AJ349" s="32"/>
      <c r="AK349" s="32"/>
      <c r="AL349" s="32"/>
      <c r="AM349" s="32"/>
      <c r="AN349" s="32"/>
      <c r="AO349" s="32"/>
      <c r="AP349" s="32"/>
      <c r="AQ349" s="32"/>
      <c r="AR349" s="32"/>
      <c r="AS349" s="32"/>
      <c r="AT349" s="32"/>
      <c r="AU349" s="32"/>
      <c r="AV349" s="32"/>
      <c r="AW349" s="32"/>
      <c r="AX349" s="32"/>
      <c r="AY349" s="32"/>
      <c r="AZ349" s="32"/>
      <c r="BA349" s="32"/>
    </row>
    <row r="350" spans="1:53" ht="15.75" x14ac:dyDescent="0.25">
      <c r="A350" s="168" t="s">
        <v>2587</v>
      </c>
      <c r="B350" s="170" t="s">
        <v>2588</v>
      </c>
      <c r="C350" s="170" t="s">
        <v>2589</v>
      </c>
      <c r="D350" s="170" t="s">
        <v>2590</v>
      </c>
      <c r="E350" s="170" t="s">
        <v>2591</v>
      </c>
      <c r="F350" t="s">
        <v>3760</v>
      </c>
      <c r="G350" s="170" t="s">
        <v>2592</v>
      </c>
      <c r="H350" s="170"/>
      <c r="I350" s="170"/>
      <c r="J350" s="170"/>
      <c r="K350" s="169"/>
      <c r="L350" s="170"/>
      <c r="M350" s="294" t="s">
        <v>208</v>
      </c>
      <c r="N350" s="295" t="s">
        <v>3167</v>
      </c>
      <c r="O350" s="32"/>
      <c r="P350" s="32"/>
      <c r="Q350" s="32"/>
      <c r="R350" s="32"/>
      <c r="S350" s="32"/>
      <c r="T350" s="32"/>
      <c r="U350" s="291"/>
      <c r="V350" s="32"/>
      <c r="W350" s="32"/>
      <c r="X350" s="32"/>
      <c r="Y350" s="32"/>
      <c r="Z350" s="32"/>
      <c r="AA350" s="32"/>
      <c r="AB350" s="32"/>
      <c r="AC350" s="32"/>
      <c r="AD350" s="32"/>
      <c r="AE350" s="32"/>
      <c r="AF350" s="32"/>
      <c r="AG350" s="32"/>
      <c r="AH350" s="32"/>
      <c r="AI350" s="32"/>
      <c r="AJ350" s="32"/>
      <c r="AK350" s="32"/>
      <c r="AL350" s="32"/>
      <c r="AM350" s="32"/>
      <c r="AN350" s="32"/>
      <c r="AO350" s="32"/>
      <c r="AP350" s="32"/>
      <c r="AQ350" s="32"/>
      <c r="AR350" s="32"/>
      <c r="AS350" s="32"/>
      <c r="AT350" s="32"/>
      <c r="AU350" s="32"/>
      <c r="AV350" s="32"/>
      <c r="AW350" s="32"/>
      <c r="AX350" s="32"/>
      <c r="AY350" s="32"/>
      <c r="AZ350" s="32"/>
      <c r="BA350" s="32"/>
    </row>
    <row r="351" spans="1:53" ht="15" customHeight="1" thickBot="1" x14ac:dyDescent="0.3">
      <c r="A351" s="168" t="s">
        <v>2593</v>
      </c>
      <c r="B351" s="170" t="s">
        <v>2594</v>
      </c>
      <c r="C351" s="170" t="s">
        <v>2595</v>
      </c>
      <c r="D351" s="170" t="s">
        <v>2596</v>
      </c>
      <c r="E351" s="170" t="s">
        <v>2597</v>
      </c>
      <c r="F351" t="s">
        <v>3761</v>
      </c>
      <c r="G351" s="170" t="s">
        <v>2598</v>
      </c>
      <c r="H351" s="170"/>
      <c r="I351" s="170"/>
      <c r="J351" s="170"/>
      <c r="K351" s="169"/>
      <c r="L351" s="170"/>
      <c r="M351" s="237" t="s">
        <v>198</v>
      </c>
      <c r="N351" s="238" t="s">
        <v>3166</v>
      </c>
      <c r="U351" s="235"/>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row>
    <row r="352" spans="1:53" ht="15.75" x14ac:dyDescent="0.25">
      <c r="A352" s="168" t="s">
        <v>2261</v>
      </c>
      <c r="B352" s="170" t="s">
        <v>2599</v>
      </c>
      <c r="C352" s="170" t="s">
        <v>2600</v>
      </c>
      <c r="D352" s="170" t="s">
        <v>2601</v>
      </c>
      <c r="E352" s="170" t="s">
        <v>2602</v>
      </c>
      <c r="F352" t="s">
        <v>3762</v>
      </c>
      <c r="G352" s="170" t="s">
        <v>2603</v>
      </c>
      <c r="H352" s="170"/>
      <c r="I352" s="170"/>
      <c r="J352" s="170"/>
      <c r="K352" s="169"/>
      <c r="L352" s="170"/>
      <c r="U352" s="235"/>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row>
    <row r="353" spans="1:53" ht="15.75" x14ac:dyDescent="0.25">
      <c r="A353" s="168" t="s">
        <v>2604</v>
      </c>
      <c r="B353" s="170" t="s">
        <v>2605</v>
      </c>
      <c r="C353" s="170" t="s">
        <v>2606</v>
      </c>
      <c r="D353" s="170" t="s">
        <v>2607</v>
      </c>
      <c r="E353" s="170" t="s">
        <v>2608</v>
      </c>
      <c r="F353" t="s">
        <v>3763</v>
      </c>
      <c r="G353" s="170" t="s">
        <v>2609</v>
      </c>
      <c r="H353" s="170"/>
      <c r="I353" s="170"/>
      <c r="J353" s="170"/>
      <c r="K353" s="169"/>
      <c r="L353" s="170"/>
      <c r="U353" s="235"/>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row>
    <row r="354" spans="1:53" ht="15.75" customHeight="1" x14ac:dyDescent="0.25">
      <c r="A354" s="168" t="s">
        <v>2610</v>
      </c>
      <c r="B354" s="170" t="s">
        <v>2611</v>
      </c>
      <c r="C354" s="170" t="s">
        <v>2612</v>
      </c>
      <c r="D354" s="170" t="s">
        <v>2613</v>
      </c>
      <c r="E354" s="170" t="s">
        <v>2614</v>
      </c>
      <c r="F354" t="s">
        <v>3764</v>
      </c>
      <c r="G354" s="170" t="s">
        <v>2615</v>
      </c>
      <c r="H354" s="170"/>
      <c r="I354" s="170"/>
      <c r="J354" s="170"/>
      <c r="K354" s="169"/>
      <c r="L354" s="170"/>
      <c r="U354" s="235"/>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row>
    <row r="355" spans="1:53" ht="15.75" x14ac:dyDescent="0.25">
      <c r="A355" s="168" t="s">
        <v>2616</v>
      </c>
      <c r="B355" s="170" t="s">
        <v>2617</v>
      </c>
      <c r="C355" s="170" t="s">
        <v>2618</v>
      </c>
      <c r="D355" s="170" t="s">
        <v>2619</v>
      </c>
      <c r="E355" s="170" t="s">
        <v>2620</v>
      </c>
      <c r="F355" t="s">
        <v>3765</v>
      </c>
      <c r="G355" s="170" t="s">
        <v>2621</v>
      </c>
      <c r="H355" s="170"/>
      <c r="I355" s="170"/>
      <c r="J355" s="170"/>
      <c r="K355" s="169"/>
      <c r="L355" s="170"/>
      <c r="U355" s="235"/>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row>
    <row r="356" spans="1:53" ht="15.75" x14ac:dyDescent="0.25">
      <c r="A356" s="168" t="s">
        <v>2622</v>
      </c>
      <c r="B356" s="170" t="s">
        <v>2623</v>
      </c>
      <c r="C356" s="170" t="s">
        <v>2624</v>
      </c>
      <c r="D356" s="170" t="s">
        <v>2625</v>
      </c>
      <c r="E356" s="170" t="s">
        <v>2626</v>
      </c>
      <c r="F356" t="s">
        <v>3766</v>
      </c>
      <c r="G356" s="170" t="s">
        <v>2627</v>
      </c>
      <c r="H356" s="170"/>
      <c r="I356" s="170"/>
      <c r="J356" s="170"/>
      <c r="K356" s="169"/>
      <c r="L356" s="170"/>
      <c r="U356" s="235"/>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row>
    <row r="357" spans="1:53" ht="15.75" x14ac:dyDescent="0.25">
      <c r="A357" s="168" t="s">
        <v>2628</v>
      </c>
      <c r="B357" s="170" t="s">
        <v>2629</v>
      </c>
      <c r="C357" s="170" t="s">
        <v>2630</v>
      </c>
      <c r="D357" s="170" t="s">
        <v>2631</v>
      </c>
      <c r="E357" s="170" t="s">
        <v>2632</v>
      </c>
      <c r="F357" t="s">
        <v>3767</v>
      </c>
      <c r="G357" s="170" t="s">
        <v>2633</v>
      </c>
      <c r="H357" s="170"/>
      <c r="I357" s="170"/>
      <c r="J357" s="170"/>
      <c r="K357" s="169"/>
      <c r="L357" s="170"/>
      <c r="U357" s="235"/>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row>
    <row r="358" spans="1:53" ht="15.75" x14ac:dyDescent="0.25">
      <c r="A358" s="168" t="s">
        <v>2634</v>
      </c>
      <c r="B358" s="170" t="s">
        <v>2635</v>
      </c>
      <c r="C358" s="170" t="s">
        <v>2636</v>
      </c>
      <c r="D358" s="170" t="s">
        <v>2637</v>
      </c>
      <c r="E358" s="170" t="s">
        <v>2638</v>
      </c>
      <c r="F358" t="s">
        <v>3768</v>
      </c>
      <c r="G358" s="170"/>
      <c r="H358" s="170"/>
      <c r="I358" s="170"/>
      <c r="J358" s="170"/>
      <c r="K358" s="169"/>
      <c r="L358" s="170"/>
      <c r="U358" s="235"/>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row>
    <row r="359" spans="1:53" ht="15" customHeight="1" x14ac:dyDescent="0.25">
      <c r="A359" s="168" t="s">
        <v>2639</v>
      </c>
      <c r="B359" s="170" t="s">
        <v>2640</v>
      </c>
      <c r="C359" s="170" t="s">
        <v>2641</v>
      </c>
      <c r="D359" s="170" t="s">
        <v>2642</v>
      </c>
      <c r="E359" s="170" t="s">
        <v>2643</v>
      </c>
      <c r="F359" t="s">
        <v>3769</v>
      </c>
      <c r="G359" s="170"/>
      <c r="H359" s="170"/>
      <c r="I359" s="170"/>
      <c r="J359" s="170"/>
      <c r="K359" s="169"/>
      <c r="L359" s="170"/>
      <c r="U359" s="235"/>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row>
    <row r="360" spans="1:53" ht="15.75" x14ac:dyDescent="0.25">
      <c r="A360" s="168" t="s">
        <v>2644</v>
      </c>
      <c r="B360" s="170" t="s">
        <v>2645</v>
      </c>
      <c r="C360" s="170" t="s">
        <v>2646</v>
      </c>
      <c r="D360" s="170" t="s">
        <v>2647</v>
      </c>
      <c r="E360" s="170" t="s">
        <v>2648</v>
      </c>
      <c r="F360" t="s">
        <v>3770</v>
      </c>
      <c r="G360" s="170"/>
      <c r="H360" s="170"/>
      <c r="I360" s="170"/>
      <c r="J360" s="170"/>
      <c r="K360" s="169"/>
      <c r="L360" s="170"/>
      <c r="U360" s="235"/>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row>
    <row r="361" spans="1:53" ht="15.75" x14ac:dyDescent="0.25">
      <c r="A361" s="168" t="s">
        <v>2649</v>
      </c>
      <c r="B361" s="170" t="s">
        <v>2650</v>
      </c>
      <c r="C361" s="170" t="s">
        <v>2651</v>
      </c>
      <c r="D361" s="170" t="s">
        <v>2652</v>
      </c>
      <c r="E361" s="170" t="s">
        <v>2653</v>
      </c>
      <c r="F361" t="s">
        <v>3771</v>
      </c>
      <c r="G361" s="170"/>
      <c r="H361" s="170"/>
      <c r="I361" s="170"/>
      <c r="J361" s="170"/>
      <c r="K361" s="169"/>
      <c r="L361" s="170"/>
      <c r="U361" s="235"/>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row>
    <row r="362" spans="1:53" ht="15.75" x14ac:dyDescent="0.25">
      <c r="A362" s="168" t="s">
        <v>2654</v>
      </c>
      <c r="B362" s="170" t="s">
        <v>2655</v>
      </c>
      <c r="C362" s="170" t="s">
        <v>2656</v>
      </c>
      <c r="D362" s="170" t="s">
        <v>2657</v>
      </c>
      <c r="E362" s="170" t="s">
        <v>2658</v>
      </c>
      <c r="F362" t="s">
        <v>3772</v>
      </c>
      <c r="G362" s="170"/>
      <c r="H362" s="170"/>
      <c r="I362" s="170"/>
      <c r="J362" s="170"/>
      <c r="K362" s="169"/>
      <c r="L362" s="170"/>
      <c r="U362" s="235"/>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row>
    <row r="363" spans="1:53" ht="15.75" x14ac:dyDescent="0.25">
      <c r="A363" s="168" t="s">
        <v>2659</v>
      </c>
      <c r="B363" s="170" t="s">
        <v>2660</v>
      </c>
      <c r="C363" s="170" t="s">
        <v>2661</v>
      </c>
      <c r="D363" s="170" t="s">
        <v>2662</v>
      </c>
      <c r="E363" s="170" t="s">
        <v>2663</v>
      </c>
      <c r="G363" s="170"/>
      <c r="H363" s="170"/>
      <c r="I363" s="170"/>
      <c r="J363" s="170"/>
      <c r="K363" s="169"/>
      <c r="L363" s="170"/>
      <c r="U363" s="235"/>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row>
    <row r="364" spans="1:53" ht="15.75" x14ac:dyDescent="0.25">
      <c r="A364" s="168" t="s">
        <v>2664</v>
      </c>
      <c r="B364" s="170" t="s">
        <v>2665</v>
      </c>
      <c r="C364" s="170" t="s">
        <v>2666</v>
      </c>
      <c r="D364" s="170" t="s">
        <v>2667</v>
      </c>
      <c r="E364" s="170" t="s">
        <v>2668</v>
      </c>
      <c r="G364" s="170"/>
      <c r="H364" s="170"/>
      <c r="I364" s="170"/>
      <c r="J364" s="170"/>
      <c r="K364" s="169"/>
      <c r="L364" s="170"/>
      <c r="U364" s="235"/>
      <c r="AC364" s="32"/>
      <c r="AD364" s="32"/>
      <c r="AE364" s="32"/>
      <c r="AF364" s="32"/>
      <c r="AG364" s="32"/>
      <c r="AH364" s="32"/>
      <c r="AI364" s="32"/>
      <c r="AJ364" s="32"/>
      <c r="AK364" s="32"/>
      <c r="AL364" s="32"/>
      <c r="AM364" s="32"/>
      <c r="AN364" s="32"/>
      <c r="AO364" s="32"/>
      <c r="AP364" s="32"/>
      <c r="AQ364" s="32"/>
      <c r="AR364" s="32"/>
      <c r="AS364" s="32"/>
      <c r="AT364" s="32"/>
      <c r="AU364" s="32"/>
      <c r="AV364" s="32"/>
      <c r="AW364" s="32"/>
      <c r="AX364" s="32"/>
      <c r="AY364" s="32"/>
      <c r="AZ364" s="32"/>
      <c r="BA364" s="32"/>
    </row>
    <row r="365" spans="1:53" x14ac:dyDescent="0.25">
      <c r="A365" s="168" t="s">
        <v>2669</v>
      </c>
      <c r="B365" s="170" t="s">
        <v>2670</v>
      </c>
      <c r="C365" s="170" t="s">
        <v>2671</v>
      </c>
      <c r="D365" s="170" t="s">
        <v>2672</v>
      </c>
      <c r="E365" s="170" t="s">
        <v>2673</v>
      </c>
      <c r="G365" s="170"/>
      <c r="H365" s="170"/>
      <c r="I365" s="170"/>
      <c r="J365" s="170"/>
      <c r="K365" s="169"/>
      <c r="L365" s="170"/>
      <c r="M365" s="234"/>
      <c r="N365" s="234"/>
      <c r="O365" s="234"/>
      <c r="P365" s="234"/>
      <c r="Q365" s="231"/>
      <c r="R365" s="231"/>
      <c r="S365" s="231"/>
      <c r="T365" s="231"/>
      <c r="U365" s="231"/>
      <c r="AC365" s="32"/>
      <c r="AD365" s="32"/>
      <c r="AE365" s="32"/>
      <c r="AF365" s="32"/>
      <c r="AG365" s="32"/>
      <c r="AH365" s="32"/>
      <c r="AI365" s="32"/>
      <c r="AJ365" s="32"/>
      <c r="AK365" s="32"/>
      <c r="AL365" s="32"/>
      <c r="AM365" s="32"/>
      <c r="AN365" s="32"/>
      <c r="AO365" s="32"/>
      <c r="AP365" s="32"/>
      <c r="AQ365" s="32"/>
      <c r="AR365" s="32"/>
      <c r="AS365" s="32"/>
      <c r="AT365" s="32"/>
      <c r="AU365" s="32"/>
      <c r="AV365" s="32"/>
      <c r="AW365" s="32"/>
      <c r="AX365" s="32"/>
      <c r="AY365" s="32"/>
      <c r="AZ365" s="32"/>
      <c r="BA365" s="32"/>
    </row>
    <row r="366" spans="1:53" x14ac:dyDescent="0.25">
      <c r="A366" s="168" t="s">
        <v>2674</v>
      </c>
      <c r="B366" s="170" t="s">
        <v>2675</v>
      </c>
      <c r="C366" s="170" t="s">
        <v>2676</v>
      </c>
      <c r="D366" s="170" t="s">
        <v>2677</v>
      </c>
      <c r="E366" s="170" t="s">
        <v>2678</v>
      </c>
      <c r="G366" s="170"/>
      <c r="H366" s="170"/>
      <c r="I366" s="170"/>
      <c r="J366" s="170"/>
      <c r="K366" s="169"/>
      <c r="L366" s="170"/>
      <c r="M366" s="234"/>
      <c r="N366" s="230"/>
      <c r="O366" s="231"/>
      <c r="P366" s="231"/>
      <c r="Q366" s="231"/>
      <c r="R366" s="231"/>
      <c r="S366" s="231"/>
      <c r="T366" s="231"/>
      <c r="U366" s="231"/>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row>
    <row r="367" spans="1:53" x14ac:dyDescent="0.25">
      <c r="A367" s="168" t="s">
        <v>2679</v>
      </c>
      <c r="B367" s="170" t="s">
        <v>2680</v>
      </c>
      <c r="C367" s="170" t="s">
        <v>2681</v>
      </c>
      <c r="D367" s="170" t="s">
        <v>2682</v>
      </c>
      <c r="E367" s="170" t="s">
        <v>2683</v>
      </c>
      <c r="G367" s="170"/>
      <c r="H367" s="170"/>
      <c r="I367" s="170"/>
      <c r="J367" s="170"/>
      <c r="K367" s="169"/>
      <c r="L367" s="170"/>
      <c r="M367" s="230"/>
      <c r="N367" s="230"/>
      <c r="O367" s="231"/>
      <c r="P367" s="231"/>
      <c r="Q367" s="231"/>
      <c r="R367" s="231"/>
      <c r="S367" s="231"/>
      <c r="T367" s="231"/>
      <c r="U367" s="231"/>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row>
    <row r="368" spans="1:53" x14ac:dyDescent="0.25">
      <c r="A368" s="168" t="s">
        <v>2684</v>
      </c>
      <c r="B368" s="170" t="s">
        <v>2685</v>
      </c>
      <c r="C368" s="170" t="s">
        <v>2686</v>
      </c>
      <c r="D368" s="170" t="s">
        <v>2687</v>
      </c>
      <c r="E368" s="170"/>
      <c r="G368" s="170"/>
      <c r="H368" s="170"/>
      <c r="I368" s="170"/>
      <c r="J368" s="170"/>
      <c r="K368" s="169"/>
      <c r="L368" s="170"/>
      <c r="M368" s="230"/>
      <c r="N368" s="230"/>
      <c r="O368" s="231"/>
      <c r="P368" s="231"/>
      <c r="Q368" s="231"/>
      <c r="R368" s="231"/>
      <c r="S368" s="231"/>
      <c r="T368" s="231"/>
      <c r="U368" s="231"/>
      <c r="V368" s="32"/>
      <c r="W368" s="32"/>
      <c r="X368" s="32"/>
      <c r="Y368" s="32"/>
      <c r="Z368" s="32"/>
      <c r="AA368" s="32"/>
      <c r="AB368" s="32"/>
      <c r="AC368" s="32"/>
      <c r="AD368" s="32"/>
      <c r="AE368" s="32"/>
      <c r="AF368" s="32"/>
      <c r="AG368" s="32"/>
      <c r="AH368" s="32"/>
      <c r="AI368" s="32"/>
      <c r="AJ368" s="32"/>
      <c r="AK368" s="32"/>
      <c r="AL368" s="32"/>
      <c r="AM368" s="32"/>
      <c r="AN368" s="32"/>
      <c r="AO368" s="32"/>
      <c r="AP368" s="32"/>
      <c r="AQ368" s="32"/>
      <c r="AR368" s="32"/>
      <c r="AS368" s="32"/>
      <c r="AT368" s="32"/>
      <c r="AU368" s="32"/>
      <c r="AV368" s="32"/>
      <c r="AW368" s="32"/>
      <c r="AX368" s="32"/>
      <c r="AY368" s="32"/>
      <c r="AZ368" s="32"/>
      <c r="BA368" s="32"/>
    </row>
    <row r="369" spans="1:53" x14ac:dyDescent="0.25">
      <c r="A369" s="168" t="s">
        <v>2688</v>
      </c>
      <c r="B369" s="170" t="s">
        <v>2689</v>
      </c>
      <c r="C369" s="170" t="s">
        <v>2690</v>
      </c>
      <c r="D369" s="170" t="s">
        <v>2691</v>
      </c>
      <c r="E369" s="170"/>
      <c r="G369" s="170"/>
      <c r="H369" s="170"/>
      <c r="I369" s="170"/>
      <c r="J369" s="170"/>
      <c r="K369" s="169"/>
      <c r="L369" s="170"/>
      <c r="M369" s="230"/>
      <c r="N369" s="230"/>
      <c r="O369" s="231"/>
      <c r="P369" s="231"/>
      <c r="Q369" s="231"/>
      <c r="R369" s="231"/>
      <c r="S369" s="231"/>
      <c r="T369" s="231"/>
      <c r="U369" s="231"/>
      <c r="V369" s="32"/>
      <c r="W369" s="32"/>
      <c r="X369" s="32"/>
      <c r="Y369" s="32"/>
      <c r="Z369" s="32"/>
      <c r="AA369" s="32"/>
      <c r="AB369" s="32"/>
      <c r="AC369" s="32"/>
      <c r="AD369" s="32"/>
      <c r="AE369" s="32"/>
      <c r="AF369" s="32"/>
      <c r="AG369" s="32"/>
      <c r="AH369" s="32"/>
      <c r="AI369" s="32"/>
      <c r="AJ369" s="32"/>
      <c r="AK369" s="32"/>
      <c r="AL369" s="32"/>
      <c r="AM369" s="32"/>
      <c r="AN369" s="32"/>
      <c r="AO369" s="32"/>
      <c r="AP369" s="32"/>
      <c r="AQ369" s="32"/>
      <c r="AR369" s="32"/>
      <c r="AS369" s="32"/>
      <c r="AT369" s="32"/>
      <c r="AU369" s="32"/>
      <c r="AV369" s="32"/>
      <c r="AW369" s="32"/>
      <c r="AX369" s="32"/>
      <c r="AY369" s="32"/>
      <c r="AZ369" s="32"/>
      <c r="BA369" s="32"/>
    </row>
    <row r="370" spans="1:53" x14ac:dyDescent="0.25">
      <c r="A370" s="168" t="s">
        <v>2692</v>
      </c>
      <c r="B370" s="170" t="s">
        <v>2693</v>
      </c>
      <c r="C370" s="170" t="s">
        <v>2694</v>
      </c>
      <c r="D370" s="170"/>
      <c r="E370" s="170"/>
      <c r="G370" s="170"/>
      <c r="H370" s="170"/>
      <c r="I370" s="170"/>
      <c r="J370" s="170"/>
      <c r="K370" s="169"/>
      <c r="L370" s="170"/>
      <c r="M370" s="230"/>
      <c r="N370" s="230"/>
      <c r="O370" s="231"/>
      <c r="P370" s="231"/>
      <c r="Q370" s="231"/>
      <c r="R370" s="231"/>
      <c r="S370" s="231"/>
      <c r="T370" s="231"/>
      <c r="U370" s="231"/>
      <c r="V370" s="32"/>
      <c r="W370" s="32"/>
      <c r="X370" s="32"/>
      <c r="Y370" s="32"/>
      <c r="Z370" s="32"/>
      <c r="AA370" s="32"/>
      <c r="AB370" s="32"/>
      <c r="AC370" s="32"/>
      <c r="AD370" s="32"/>
      <c r="AE370" s="32"/>
      <c r="AF370" s="32"/>
      <c r="AG370" s="32"/>
      <c r="AH370" s="32"/>
      <c r="AI370" s="32"/>
      <c r="AJ370" s="32"/>
      <c r="AK370" s="32"/>
      <c r="AL370" s="32"/>
      <c r="AM370" s="32"/>
      <c r="AN370" s="32"/>
      <c r="AO370" s="32"/>
      <c r="AP370" s="32"/>
      <c r="AQ370" s="32"/>
      <c r="AR370" s="32"/>
      <c r="AS370" s="32"/>
      <c r="AT370" s="32"/>
      <c r="AU370" s="32"/>
      <c r="AV370" s="32"/>
      <c r="AW370" s="32"/>
      <c r="AX370" s="32"/>
      <c r="AY370" s="32"/>
      <c r="AZ370" s="32"/>
      <c r="BA370" s="32"/>
    </row>
    <row r="371" spans="1:53" x14ac:dyDescent="0.25">
      <c r="A371" s="168" t="s">
        <v>2695</v>
      </c>
      <c r="B371" s="170" t="s">
        <v>2696</v>
      </c>
      <c r="C371" s="170" t="s">
        <v>2697</v>
      </c>
      <c r="D371" s="170"/>
      <c r="E371" s="170"/>
      <c r="G371" s="170"/>
      <c r="H371" s="170"/>
      <c r="I371" s="170"/>
      <c r="J371" s="170"/>
      <c r="K371" s="169"/>
      <c r="L371" s="170"/>
      <c r="M371" s="230"/>
      <c r="N371" s="230"/>
      <c r="O371" s="231"/>
      <c r="P371" s="231"/>
      <c r="Q371" s="231"/>
      <c r="R371" s="231"/>
      <c r="S371" s="231"/>
      <c r="T371" s="231"/>
      <c r="U371" s="231"/>
      <c r="V371" s="32"/>
      <c r="W371" s="32"/>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row>
    <row r="372" spans="1:53" x14ac:dyDescent="0.25">
      <c r="A372" s="168" t="s">
        <v>2698</v>
      </c>
      <c r="B372" s="170" t="s">
        <v>2699</v>
      </c>
      <c r="C372" s="170" t="s">
        <v>2700</v>
      </c>
      <c r="D372" s="170"/>
      <c r="E372" s="170"/>
      <c r="G372" s="170"/>
      <c r="H372" s="170"/>
      <c r="I372" s="170"/>
      <c r="J372" s="170"/>
      <c r="K372" s="169"/>
      <c r="L372" s="170"/>
      <c r="M372" s="230"/>
      <c r="N372" s="230"/>
      <c r="O372" s="231"/>
      <c r="P372" s="231"/>
      <c r="Q372" s="231"/>
      <c r="R372" s="231"/>
      <c r="S372" s="231"/>
      <c r="T372" s="231"/>
      <c r="U372" s="231"/>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row>
    <row r="373" spans="1:53" x14ac:dyDescent="0.25">
      <c r="A373" s="168" t="s">
        <v>2701</v>
      </c>
      <c r="B373" s="170" t="s">
        <v>2702</v>
      </c>
      <c r="C373" s="170" t="s">
        <v>2703</v>
      </c>
      <c r="D373" s="170"/>
      <c r="E373" s="170"/>
      <c r="G373" s="170"/>
      <c r="H373" s="170"/>
      <c r="I373" s="170"/>
      <c r="J373" s="170"/>
      <c r="K373" s="169"/>
      <c r="L373" s="170"/>
      <c r="M373" s="230"/>
      <c r="N373" s="230"/>
      <c r="O373" s="231"/>
      <c r="P373" s="231"/>
      <c r="Q373" s="231"/>
      <c r="R373" s="231"/>
      <c r="S373" s="231"/>
      <c r="T373" s="231"/>
      <c r="U373" s="231"/>
      <c r="V373" s="32"/>
      <c r="W373" s="32"/>
      <c r="X373" s="32"/>
      <c r="Y373" s="32"/>
      <c r="Z373" s="32"/>
      <c r="AA373" s="32"/>
      <c r="AB373" s="32"/>
      <c r="AC373" s="32"/>
      <c r="AD373" s="32"/>
      <c r="AE373" s="32"/>
      <c r="AF373" s="32"/>
      <c r="AG373" s="32"/>
      <c r="AH373" s="32"/>
      <c r="AI373" s="32"/>
      <c r="AJ373" s="32"/>
      <c r="AK373" s="32"/>
      <c r="AL373" s="32"/>
      <c r="AM373" s="32"/>
      <c r="AN373" s="32"/>
      <c r="AO373" s="32"/>
      <c r="AP373" s="32"/>
      <c r="AQ373" s="32"/>
      <c r="AR373" s="32"/>
      <c r="AS373" s="32"/>
      <c r="AT373" s="32"/>
      <c r="AU373" s="32"/>
      <c r="AV373" s="32"/>
      <c r="AW373" s="32"/>
      <c r="AX373" s="32"/>
      <c r="AY373" s="32"/>
      <c r="AZ373" s="32"/>
      <c r="BA373" s="32"/>
    </row>
    <row r="374" spans="1:53" x14ac:dyDescent="0.25">
      <c r="A374" s="168" t="s">
        <v>2704</v>
      </c>
      <c r="B374" s="170" t="s">
        <v>2705</v>
      </c>
      <c r="C374" s="170" t="s">
        <v>2706</v>
      </c>
      <c r="D374" s="170"/>
      <c r="E374" s="170"/>
      <c r="G374" s="170"/>
      <c r="H374" s="170"/>
      <c r="I374" s="170"/>
      <c r="J374" s="170"/>
      <c r="K374" s="169"/>
      <c r="L374" s="170"/>
      <c r="M374" s="230"/>
      <c r="N374" s="230"/>
      <c r="O374" s="231"/>
      <c r="P374" s="231"/>
      <c r="Q374" s="231"/>
      <c r="R374" s="231"/>
      <c r="S374" s="231"/>
      <c r="T374" s="231"/>
      <c r="U374" s="231"/>
      <c r="V374" s="32"/>
      <c r="W374" s="32"/>
      <c r="X374" s="32"/>
      <c r="Y374" s="32"/>
      <c r="Z374" s="32"/>
      <c r="AA374" s="32"/>
      <c r="AB374" s="32"/>
      <c r="AC374" s="32"/>
      <c r="AD374" s="32"/>
      <c r="AE374" s="32"/>
      <c r="AF374" s="32"/>
      <c r="AG374" s="32"/>
      <c r="AH374" s="32"/>
      <c r="AI374" s="32"/>
      <c r="AJ374" s="32"/>
      <c r="AK374" s="32"/>
      <c r="AL374" s="32"/>
      <c r="AM374" s="32"/>
      <c r="AN374" s="32"/>
      <c r="AO374" s="32"/>
      <c r="AP374" s="32"/>
      <c r="AQ374" s="32"/>
      <c r="AR374" s="32"/>
      <c r="AS374" s="32"/>
      <c r="AT374" s="32"/>
      <c r="AU374" s="32"/>
      <c r="AV374" s="32"/>
      <c r="AW374" s="32"/>
      <c r="AX374" s="32"/>
      <c r="AY374" s="32"/>
      <c r="AZ374" s="32"/>
      <c r="BA374" s="32"/>
    </row>
    <row r="375" spans="1:53" x14ac:dyDescent="0.25">
      <c r="A375" s="168" t="s">
        <v>2707</v>
      </c>
      <c r="B375" s="170" t="s">
        <v>2708</v>
      </c>
      <c r="C375" s="170" t="s">
        <v>2709</v>
      </c>
      <c r="D375" s="170"/>
      <c r="E375" s="170"/>
      <c r="G375" s="170"/>
      <c r="H375" s="170"/>
      <c r="I375" s="170"/>
      <c r="J375" s="170"/>
      <c r="K375" s="169"/>
      <c r="L375" s="170"/>
      <c r="M375" s="230"/>
      <c r="N375" s="230"/>
      <c r="O375" s="231"/>
      <c r="P375" s="231"/>
      <c r="Q375" s="231"/>
      <c r="R375" s="231"/>
      <c r="S375" s="231"/>
      <c r="T375" s="231"/>
      <c r="U375" s="231"/>
      <c r="V375" s="32"/>
      <c r="W375" s="32"/>
      <c r="X375" s="32"/>
      <c r="Y375" s="32"/>
      <c r="Z375" s="32"/>
      <c r="AA375" s="32"/>
      <c r="AB375" s="32"/>
      <c r="AC375" s="32"/>
      <c r="AD375" s="32"/>
      <c r="AE375" s="32"/>
      <c r="AF375" s="32"/>
      <c r="AG375" s="32"/>
      <c r="AH375" s="32"/>
      <c r="AI375" s="32"/>
      <c r="AJ375" s="32"/>
      <c r="AK375" s="32"/>
      <c r="AL375" s="32"/>
      <c r="AM375" s="32"/>
      <c r="AN375" s="32"/>
      <c r="AO375" s="32"/>
      <c r="AP375" s="32"/>
      <c r="AQ375" s="32"/>
      <c r="AR375" s="32"/>
      <c r="AS375" s="32"/>
      <c r="AT375" s="32"/>
      <c r="AU375" s="32"/>
      <c r="AV375" s="32"/>
      <c r="AW375" s="32"/>
      <c r="AX375" s="32"/>
      <c r="AY375" s="32"/>
      <c r="AZ375" s="32"/>
      <c r="BA375" s="32"/>
    </row>
    <row r="376" spans="1:53" x14ac:dyDescent="0.25">
      <c r="A376" s="168" t="s">
        <v>2710</v>
      </c>
      <c r="B376" s="170" t="s">
        <v>2711</v>
      </c>
      <c r="C376" s="170" t="s">
        <v>2712</v>
      </c>
      <c r="D376" s="170"/>
      <c r="E376" s="170"/>
      <c r="G376" s="170"/>
      <c r="H376" s="170"/>
      <c r="I376" s="170"/>
      <c r="J376" s="170"/>
      <c r="K376" s="169"/>
      <c r="L376" s="170"/>
      <c r="M376" s="230"/>
      <c r="N376" s="230"/>
      <c r="O376" s="231"/>
      <c r="P376" s="231"/>
      <c r="Q376" s="231"/>
      <c r="R376" s="231"/>
      <c r="S376" s="231"/>
      <c r="T376" s="231"/>
      <c r="U376" s="231"/>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row>
    <row r="377" spans="1:53" x14ac:dyDescent="0.25">
      <c r="A377" s="168" t="s">
        <v>2713</v>
      </c>
      <c r="B377" s="170" t="s">
        <v>2714</v>
      </c>
      <c r="C377" s="170" t="s">
        <v>2715</v>
      </c>
      <c r="D377" s="170"/>
      <c r="E377" s="170"/>
      <c r="G377" s="170"/>
      <c r="H377" s="170"/>
      <c r="I377" s="170"/>
      <c r="J377" s="170"/>
      <c r="K377" s="169"/>
      <c r="L377" s="170"/>
      <c r="M377" s="230"/>
      <c r="N377" s="230"/>
      <c r="O377" s="231"/>
      <c r="P377" s="231"/>
      <c r="Q377" s="231"/>
      <c r="R377" s="231"/>
      <c r="S377" s="231"/>
      <c r="T377" s="231"/>
      <c r="U377" s="231"/>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row>
    <row r="378" spans="1:53" x14ac:dyDescent="0.25">
      <c r="A378" s="168" t="s">
        <v>2716</v>
      </c>
      <c r="B378" s="170" t="s">
        <v>2717</v>
      </c>
      <c r="C378" s="170" t="s">
        <v>2718</v>
      </c>
      <c r="D378" s="170"/>
      <c r="E378" s="170"/>
      <c r="G378" s="170"/>
      <c r="H378" s="170"/>
      <c r="I378" s="170"/>
      <c r="J378" s="170"/>
      <c r="K378" s="169"/>
      <c r="L378" s="170"/>
      <c r="M378" s="230"/>
      <c r="N378" s="230"/>
      <c r="O378" s="231"/>
      <c r="P378" s="231"/>
      <c r="Q378" s="231"/>
      <c r="R378" s="231"/>
      <c r="S378" s="231"/>
      <c r="T378" s="231"/>
      <c r="U378" s="231"/>
      <c r="V378" s="32"/>
      <c r="W378" s="32"/>
      <c r="X378" s="32"/>
      <c r="Y378" s="32"/>
      <c r="Z378" s="32"/>
      <c r="AA378" s="32"/>
      <c r="AB378" s="32"/>
      <c r="AC378" s="32"/>
      <c r="AD378" s="32"/>
      <c r="AE378" s="32"/>
      <c r="AF378" s="32"/>
      <c r="AG378" s="32"/>
      <c r="AH378" s="32"/>
      <c r="AI378" s="32"/>
      <c r="AJ378" s="32"/>
      <c r="AK378" s="32"/>
      <c r="AL378" s="32"/>
      <c r="AM378" s="32"/>
      <c r="AN378" s="32"/>
      <c r="AO378" s="32"/>
      <c r="AP378" s="32"/>
      <c r="AQ378" s="32"/>
      <c r="AR378" s="32"/>
      <c r="AS378" s="32"/>
      <c r="AT378" s="32"/>
      <c r="AU378" s="32"/>
      <c r="AV378" s="32"/>
      <c r="AW378" s="32"/>
      <c r="AX378" s="32"/>
      <c r="AY378" s="32"/>
      <c r="AZ378" s="32"/>
      <c r="BA378" s="32"/>
    </row>
    <row r="379" spans="1:53" x14ac:dyDescent="0.25">
      <c r="A379" s="168" t="s">
        <v>2719</v>
      </c>
      <c r="B379" s="170" t="s">
        <v>2720</v>
      </c>
      <c r="C379" s="170" t="s">
        <v>2721</v>
      </c>
      <c r="D379" s="170"/>
      <c r="E379" s="170"/>
      <c r="G379" s="170"/>
      <c r="H379" s="170"/>
      <c r="I379" s="170"/>
      <c r="J379" s="170"/>
      <c r="K379" s="169"/>
      <c r="L379" s="170"/>
      <c r="M379" s="230"/>
      <c r="N379" s="230"/>
      <c r="O379" s="231"/>
      <c r="P379" s="231"/>
      <c r="Q379" s="231"/>
      <c r="R379" s="231"/>
      <c r="S379" s="231"/>
      <c r="T379" s="231"/>
      <c r="U379" s="231"/>
      <c r="V379" s="32"/>
      <c r="W379" s="32"/>
      <c r="X379" s="32"/>
      <c r="Y379" s="32"/>
      <c r="Z379" s="32"/>
      <c r="AA379" s="32"/>
      <c r="AB379" s="32"/>
      <c r="AC379" s="32"/>
      <c r="AD379" s="32"/>
      <c r="AE379" s="32"/>
      <c r="AF379" s="32"/>
      <c r="AG379" s="32"/>
      <c r="AH379" s="32"/>
      <c r="AI379" s="32"/>
      <c r="AJ379" s="32"/>
      <c r="AK379" s="32"/>
      <c r="AL379" s="32"/>
      <c r="AM379" s="32"/>
      <c r="AN379" s="32"/>
      <c r="AO379" s="32"/>
      <c r="AP379" s="32"/>
      <c r="AQ379" s="32"/>
      <c r="AR379" s="32"/>
      <c r="AS379" s="32"/>
      <c r="AT379" s="32"/>
      <c r="AU379" s="32"/>
      <c r="AV379" s="32"/>
      <c r="AW379" s="32"/>
      <c r="AX379" s="32"/>
      <c r="AY379" s="32"/>
      <c r="AZ379" s="32"/>
      <c r="BA379" s="32"/>
    </row>
    <row r="380" spans="1:53" x14ac:dyDescent="0.25">
      <c r="A380" s="168" t="s">
        <v>2722</v>
      </c>
      <c r="B380" s="170" t="s">
        <v>2723</v>
      </c>
      <c r="C380" s="170" t="s">
        <v>2724</v>
      </c>
      <c r="D380" s="170"/>
      <c r="E380" s="170"/>
      <c r="G380" s="170"/>
      <c r="H380" s="170"/>
      <c r="I380" s="170"/>
      <c r="J380" s="170"/>
      <c r="K380" s="169"/>
      <c r="L380" s="170"/>
      <c r="M380" s="230"/>
      <c r="N380" s="230"/>
      <c r="O380" s="231"/>
      <c r="P380" s="231"/>
      <c r="Q380" s="231"/>
      <c r="R380" s="231"/>
      <c r="S380" s="231"/>
      <c r="T380" s="231"/>
      <c r="U380" s="231"/>
      <c r="V380" s="32"/>
      <c r="W380" s="32"/>
      <c r="X380" s="32"/>
      <c r="Y380" s="32"/>
      <c r="Z380" s="32"/>
      <c r="AA380" s="32"/>
      <c r="AB380" s="32"/>
      <c r="AC380" s="32"/>
      <c r="AD380" s="32"/>
      <c r="AE380" s="32"/>
      <c r="AF380" s="32"/>
      <c r="AG380" s="32"/>
      <c r="AH380" s="32"/>
      <c r="AI380" s="32"/>
      <c r="AJ380" s="32"/>
      <c r="AK380" s="32"/>
      <c r="AL380" s="32"/>
      <c r="AM380" s="32"/>
      <c r="AN380" s="32"/>
      <c r="AO380" s="32"/>
      <c r="AP380" s="32"/>
      <c r="AQ380" s="32"/>
      <c r="AR380" s="32"/>
      <c r="AS380" s="32"/>
      <c r="AT380" s="32"/>
      <c r="AU380" s="32"/>
      <c r="AV380" s="32"/>
      <c r="AW380" s="32"/>
      <c r="AX380" s="32"/>
      <c r="AY380" s="32"/>
      <c r="AZ380" s="32"/>
      <c r="BA380" s="32"/>
    </row>
    <row r="381" spans="1:53" x14ac:dyDescent="0.25">
      <c r="A381" s="168" t="s">
        <v>2725</v>
      </c>
      <c r="B381" s="170" t="s">
        <v>2726</v>
      </c>
      <c r="C381" s="170" t="s">
        <v>2727</v>
      </c>
      <c r="D381" s="170"/>
      <c r="E381" s="170"/>
      <c r="G381" s="170"/>
      <c r="H381" s="170"/>
      <c r="I381" s="170"/>
      <c r="J381" s="170"/>
      <c r="K381" s="169"/>
      <c r="L381" s="170"/>
      <c r="M381" s="230"/>
      <c r="N381" s="230"/>
      <c r="O381" s="231"/>
      <c r="P381" s="231"/>
      <c r="Q381" s="231"/>
      <c r="R381" s="231"/>
      <c r="S381" s="231"/>
      <c r="T381" s="231"/>
      <c r="U381" s="231"/>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row>
    <row r="382" spans="1:53" x14ac:dyDescent="0.25">
      <c r="A382" s="168" t="s">
        <v>2333</v>
      </c>
      <c r="B382" s="170" t="s">
        <v>2728</v>
      </c>
      <c r="C382" s="170" t="s">
        <v>2729</v>
      </c>
      <c r="D382" s="170"/>
      <c r="E382" s="170"/>
      <c r="G382" s="170"/>
      <c r="H382" s="170"/>
      <c r="I382" s="170"/>
      <c r="J382" s="170"/>
      <c r="K382" s="169"/>
      <c r="L382" s="170"/>
      <c r="M382" s="230"/>
      <c r="N382" s="230"/>
      <c r="O382" s="231"/>
      <c r="P382" s="231"/>
      <c r="Q382" s="231"/>
      <c r="R382" s="231"/>
      <c r="S382" s="231"/>
      <c r="T382" s="231"/>
      <c r="U382" s="231"/>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row>
    <row r="383" spans="1:53" x14ac:dyDescent="0.25">
      <c r="A383" s="168" t="s">
        <v>2730</v>
      </c>
      <c r="B383" s="170" t="s">
        <v>2731</v>
      </c>
      <c r="C383" s="170" t="s">
        <v>2732</v>
      </c>
      <c r="D383" s="170"/>
      <c r="E383" s="170"/>
      <c r="G383" s="170"/>
      <c r="H383" s="170"/>
      <c r="I383" s="170"/>
      <c r="J383" s="170"/>
      <c r="K383" s="169"/>
      <c r="L383" s="170"/>
      <c r="M383" s="230"/>
      <c r="N383" s="230"/>
      <c r="O383" s="231"/>
      <c r="P383" s="231"/>
      <c r="Q383" s="231"/>
      <c r="R383" s="231"/>
      <c r="S383" s="231"/>
      <c r="T383" s="231"/>
      <c r="U383" s="231"/>
      <c r="V383" s="32"/>
      <c r="W383" s="32"/>
      <c r="X383" s="32"/>
      <c r="Y383" s="32"/>
      <c r="Z383" s="32"/>
      <c r="AA383" s="32"/>
      <c r="AB383" s="32"/>
      <c r="AC383" s="32"/>
      <c r="AD383" s="32"/>
      <c r="AE383" s="32"/>
      <c r="AF383" s="32"/>
      <c r="AG383" s="32"/>
      <c r="AH383" s="32"/>
      <c r="AI383" s="32"/>
      <c r="AJ383" s="32"/>
      <c r="AK383" s="32"/>
      <c r="AL383" s="32"/>
      <c r="AM383" s="32"/>
      <c r="AN383" s="32"/>
      <c r="AO383" s="32"/>
      <c r="AP383" s="32"/>
      <c r="AQ383" s="32"/>
      <c r="AR383" s="32"/>
      <c r="AS383" s="32"/>
      <c r="AT383" s="32"/>
      <c r="AU383" s="32"/>
      <c r="AV383" s="32"/>
      <c r="AW383" s="32"/>
      <c r="AX383" s="32"/>
      <c r="AY383" s="32"/>
      <c r="AZ383" s="32"/>
      <c r="BA383" s="32"/>
    </row>
    <row r="384" spans="1:53" x14ac:dyDescent="0.25">
      <c r="A384" s="168" t="s">
        <v>2733</v>
      </c>
      <c r="B384" s="170" t="s">
        <v>2734</v>
      </c>
      <c r="C384" s="170" t="s">
        <v>2735</v>
      </c>
      <c r="D384" s="170"/>
      <c r="E384" s="170"/>
      <c r="G384" s="170"/>
      <c r="H384" s="170"/>
      <c r="I384" s="170"/>
      <c r="J384" s="170"/>
      <c r="K384" s="169"/>
      <c r="L384" s="170"/>
      <c r="M384" s="230"/>
      <c r="N384" s="230"/>
      <c r="O384" s="231"/>
      <c r="P384" s="231"/>
      <c r="Q384" s="231"/>
      <c r="R384" s="231"/>
      <c r="S384" s="231"/>
      <c r="T384" s="231"/>
      <c r="U384" s="231"/>
      <c r="V384" s="32"/>
      <c r="W384" s="32"/>
      <c r="X384" s="32"/>
      <c r="Y384" s="32"/>
      <c r="Z384" s="32"/>
      <c r="AA384" s="32"/>
      <c r="AB384" s="32"/>
      <c r="AC384" s="32"/>
      <c r="AD384" s="32"/>
      <c r="AE384" s="32"/>
      <c r="AF384" s="32"/>
      <c r="AG384" s="32"/>
      <c r="AH384" s="32"/>
      <c r="AI384" s="32"/>
      <c r="AJ384" s="32"/>
      <c r="AK384" s="32"/>
      <c r="AL384" s="32"/>
      <c r="AM384" s="32"/>
      <c r="AN384" s="32"/>
      <c r="AO384" s="32"/>
      <c r="AP384" s="32"/>
      <c r="AQ384" s="32"/>
      <c r="AR384" s="32"/>
      <c r="AS384" s="32"/>
      <c r="AT384" s="32"/>
      <c r="AU384" s="32"/>
      <c r="AV384" s="32"/>
      <c r="AW384" s="32"/>
      <c r="AX384" s="32"/>
      <c r="AY384" s="32"/>
      <c r="AZ384" s="32"/>
      <c r="BA384" s="32"/>
    </row>
    <row r="385" spans="1:53" x14ac:dyDescent="0.25">
      <c r="A385" s="168" t="s">
        <v>2341</v>
      </c>
      <c r="B385" s="170" t="s">
        <v>2736</v>
      </c>
      <c r="C385" s="170" t="s">
        <v>2737</v>
      </c>
      <c r="D385" s="170"/>
      <c r="E385" s="170"/>
      <c r="G385" s="170"/>
      <c r="H385" s="170"/>
      <c r="I385" s="170"/>
      <c r="J385" s="170"/>
      <c r="K385" s="169"/>
      <c r="L385" s="170"/>
      <c r="M385" s="230"/>
      <c r="N385" s="230"/>
      <c r="O385" s="231"/>
      <c r="P385" s="231"/>
      <c r="Q385" s="231"/>
      <c r="R385" s="231"/>
      <c r="S385" s="231"/>
      <c r="T385" s="231"/>
      <c r="U385" s="231"/>
      <c r="V385" s="32"/>
      <c r="W385" s="32"/>
      <c r="X385" s="32"/>
      <c r="Y385" s="32"/>
      <c r="Z385" s="32"/>
      <c r="AA385" s="32"/>
      <c r="AB385" s="32"/>
      <c r="AC385" s="32"/>
      <c r="AD385" s="32"/>
      <c r="AE385" s="32"/>
      <c r="AF385" s="32"/>
      <c r="AG385" s="32"/>
      <c r="AH385" s="32"/>
      <c r="AI385" s="32"/>
      <c r="AJ385" s="32"/>
      <c r="AK385" s="32"/>
      <c r="AL385" s="32"/>
      <c r="AM385" s="32"/>
      <c r="AN385" s="32"/>
      <c r="AO385" s="32"/>
      <c r="AP385" s="32"/>
      <c r="AQ385" s="32"/>
      <c r="AR385" s="32"/>
      <c r="AS385" s="32"/>
      <c r="AT385" s="32"/>
      <c r="AU385" s="32"/>
      <c r="AV385" s="32"/>
      <c r="AW385" s="32"/>
      <c r="AX385" s="32"/>
      <c r="AY385" s="32"/>
      <c r="AZ385" s="32"/>
      <c r="BA385" s="32"/>
    </row>
    <row r="386" spans="1:53" x14ac:dyDescent="0.25">
      <c r="A386" s="168" t="s">
        <v>2738</v>
      </c>
      <c r="B386" s="170" t="s">
        <v>2739</v>
      </c>
      <c r="C386" s="170" t="s">
        <v>2740</v>
      </c>
      <c r="D386" s="170"/>
      <c r="E386" s="170"/>
      <c r="G386" s="170"/>
      <c r="H386" s="170"/>
      <c r="I386" s="170"/>
      <c r="J386" s="170"/>
      <c r="K386" s="169"/>
      <c r="L386" s="170"/>
      <c r="M386" s="230"/>
      <c r="N386" s="230"/>
      <c r="O386" s="231"/>
      <c r="P386" s="231"/>
      <c r="Q386" s="231"/>
      <c r="R386" s="231"/>
      <c r="S386" s="231"/>
      <c r="T386" s="231"/>
      <c r="U386" s="231"/>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row>
    <row r="387" spans="1:53" x14ac:dyDescent="0.25">
      <c r="A387" s="168" t="s">
        <v>2741</v>
      </c>
      <c r="B387" s="170" t="s">
        <v>2742</v>
      </c>
      <c r="C387" s="170" t="s">
        <v>2743</v>
      </c>
      <c r="D387" s="170"/>
      <c r="E387" s="170"/>
      <c r="G387" s="170"/>
      <c r="H387" s="170"/>
      <c r="I387" s="170"/>
      <c r="J387" s="170"/>
      <c r="K387" s="169"/>
      <c r="L387" s="170"/>
      <c r="M387" s="230"/>
      <c r="N387" s="230"/>
      <c r="O387" s="231"/>
      <c r="P387" s="231"/>
      <c r="Q387" s="231"/>
      <c r="R387" s="231"/>
      <c r="S387" s="231"/>
      <c r="T387" s="231"/>
      <c r="U387" s="231"/>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row>
    <row r="388" spans="1:53" x14ac:dyDescent="0.25">
      <c r="A388" s="29" t="s">
        <v>2744</v>
      </c>
      <c r="B388" s="28" t="s">
        <v>2745</v>
      </c>
      <c r="C388" s="28" t="s">
        <v>2746</v>
      </c>
      <c r="D388" s="28"/>
      <c r="E388" s="28"/>
      <c r="G388" s="28"/>
      <c r="H388" s="28"/>
      <c r="I388" s="28"/>
      <c r="J388" s="28"/>
      <c r="K388" s="27"/>
      <c r="L388" s="28"/>
      <c r="M388" s="232"/>
      <c r="N388" s="232"/>
      <c r="O388" s="233"/>
      <c r="P388" s="233"/>
      <c r="Q388" s="233"/>
      <c r="R388" s="233"/>
      <c r="S388" s="233"/>
      <c r="T388" s="233"/>
      <c r="U388" s="233"/>
      <c r="AR388" s="32"/>
      <c r="AS388" s="32"/>
      <c r="AT388" s="32"/>
      <c r="AU388" s="32"/>
      <c r="AV388" s="32"/>
      <c r="AW388" s="32"/>
      <c r="AX388" s="32"/>
      <c r="AY388" s="32"/>
      <c r="AZ388" s="32"/>
      <c r="BA388" s="32"/>
    </row>
    <row r="389" spans="1:53" x14ac:dyDescent="0.25">
      <c r="A389" s="29" t="s">
        <v>2747</v>
      </c>
      <c r="B389" s="28" t="s">
        <v>2748</v>
      </c>
      <c r="C389" s="28" t="s">
        <v>2749</v>
      </c>
      <c r="D389" s="28"/>
      <c r="E389" s="28"/>
      <c r="G389" s="28"/>
      <c r="H389" s="28"/>
      <c r="I389" s="28"/>
      <c r="J389" s="28"/>
      <c r="K389" s="27"/>
      <c r="L389" s="28"/>
      <c r="M389" s="232"/>
      <c r="N389" s="232"/>
      <c r="O389" s="233"/>
      <c r="P389" s="233"/>
      <c r="Q389" s="233"/>
      <c r="R389" s="233"/>
      <c r="S389" s="233"/>
      <c r="T389" s="233"/>
      <c r="U389" s="233"/>
      <c r="AR389" s="32"/>
      <c r="AS389" s="32"/>
      <c r="AT389" s="32"/>
      <c r="AU389" s="32"/>
      <c r="AV389" s="32"/>
      <c r="AW389" s="32"/>
      <c r="AX389" s="32"/>
      <c r="AY389" s="32"/>
      <c r="AZ389" s="32"/>
      <c r="BA389" s="32"/>
    </row>
    <row r="390" spans="1:53" x14ac:dyDescent="0.25">
      <c r="A390" s="29" t="s">
        <v>2750</v>
      </c>
      <c r="B390" s="28" t="s">
        <v>2751</v>
      </c>
      <c r="C390" s="28" t="s">
        <v>2752</v>
      </c>
      <c r="D390" s="28"/>
      <c r="E390" s="28"/>
      <c r="G390" s="28"/>
      <c r="H390" s="28"/>
      <c r="I390" s="28"/>
      <c r="J390" s="28"/>
      <c r="K390" s="27"/>
      <c r="L390" s="28"/>
      <c r="M390" s="232"/>
      <c r="N390" s="232"/>
      <c r="O390" s="233"/>
      <c r="P390" s="233"/>
      <c r="Q390" s="233"/>
      <c r="R390" s="233"/>
      <c r="S390" s="233"/>
      <c r="T390" s="233"/>
      <c r="U390" s="233"/>
      <c r="AR390" s="32"/>
      <c r="AS390" s="32"/>
      <c r="AT390" s="32"/>
      <c r="AU390" s="32"/>
      <c r="AV390" s="32"/>
      <c r="AW390" s="32"/>
      <c r="AX390" s="32"/>
      <c r="AY390" s="32"/>
      <c r="AZ390" s="32"/>
      <c r="BA390" s="32"/>
    </row>
    <row r="391" spans="1:53" x14ac:dyDescent="0.25">
      <c r="A391" s="29" t="s">
        <v>2753</v>
      </c>
      <c r="B391" s="28" t="s">
        <v>2754</v>
      </c>
      <c r="C391" s="28" t="s">
        <v>2755</v>
      </c>
      <c r="D391" s="28"/>
      <c r="E391" s="28"/>
      <c r="G391" s="28"/>
      <c r="H391" s="28"/>
      <c r="I391" s="28"/>
      <c r="J391" s="28"/>
      <c r="K391" s="27"/>
      <c r="L391" s="28"/>
      <c r="M391" s="232"/>
      <c r="N391" s="232"/>
      <c r="O391" s="233"/>
      <c r="P391" s="233"/>
      <c r="Q391" s="233"/>
      <c r="R391" s="233"/>
      <c r="S391" s="233"/>
      <c r="T391" s="233"/>
      <c r="U391" s="233"/>
      <c r="AR391" s="32"/>
      <c r="AS391" s="32"/>
      <c r="AT391" s="32"/>
      <c r="AU391" s="32"/>
      <c r="AV391" s="32"/>
      <c r="AW391" s="32"/>
      <c r="AX391" s="32"/>
      <c r="AY391" s="32"/>
      <c r="AZ391" s="32"/>
      <c r="BA391" s="32"/>
    </row>
    <row r="392" spans="1:53" x14ac:dyDescent="0.25">
      <c r="A392" s="29" t="s">
        <v>2756</v>
      </c>
      <c r="B392" s="28" t="s">
        <v>2757</v>
      </c>
      <c r="C392" s="28" t="s">
        <v>2758</v>
      </c>
      <c r="D392" s="28"/>
      <c r="E392" s="28"/>
      <c r="G392" s="28"/>
      <c r="H392" s="28"/>
      <c r="I392" s="28"/>
      <c r="J392" s="28"/>
      <c r="K392" s="27"/>
      <c r="L392" s="28"/>
      <c r="M392" s="28"/>
      <c r="N392" s="28"/>
      <c r="S392" s="233"/>
      <c r="T392" s="233"/>
      <c r="U392" s="233"/>
      <c r="AR392" s="32"/>
      <c r="AS392" s="32"/>
      <c r="AT392" s="32"/>
      <c r="AU392" s="32"/>
      <c r="AV392" s="32"/>
      <c r="AW392" s="32"/>
      <c r="AX392" s="32"/>
      <c r="AY392" s="32"/>
      <c r="AZ392" s="32"/>
      <c r="BA392" s="32"/>
    </row>
    <row r="393" spans="1:53" x14ac:dyDescent="0.25">
      <c r="A393" s="29" t="s">
        <v>2759</v>
      </c>
      <c r="B393" s="28" t="s">
        <v>2760</v>
      </c>
      <c r="C393" s="28" t="s">
        <v>2761</v>
      </c>
      <c r="D393" s="28"/>
      <c r="E393" s="28"/>
      <c r="G393" s="28"/>
      <c r="H393" s="28"/>
      <c r="I393" s="28"/>
      <c r="J393" s="28"/>
      <c r="K393" s="27"/>
      <c r="L393" s="28"/>
      <c r="M393" s="28"/>
      <c r="N393" s="28"/>
      <c r="S393" s="233"/>
      <c r="T393" s="233"/>
      <c r="U393" s="233"/>
      <c r="AR393" s="32"/>
      <c r="AS393" s="32"/>
      <c r="AT393" s="32"/>
      <c r="AU393" s="32"/>
      <c r="AV393" s="32"/>
      <c r="AW393" s="32"/>
      <c r="AX393" s="32"/>
      <c r="AY393" s="32"/>
      <c r="AZ393" s="32"/>
      <c r="BA393" s="32"/>
    </row>
    <row r="394" spans="1:53" x14ac:dyDescent="0.25">
      <c r="A394" s="29" t="s">
        <v>2762</v>
      </c>
      <c r="B394" s="28" t="s">
        <v>2763</v>
      </c>
      <c r="C394" s="28" t="s">
        <v>2764</v>
      </c>
      <c r="D394" s="28"/>
      <c r="E394" s="28"/>
      <c r="G394" s="28"/>
      <c r="H394" s="28"/>
      <c r="I394" s="28"/>
      <c r="J394" s="28"/>
      <c r="K394" s="27"/>
      <c r="L394" s="28"/>
      <c r="M394" s="28"/>
      <c r="N394" s="28"/>
      <c r="S394" s="233"/>
      <c r="T394" s="233"/>
      <c r="U394" s="233"/>
      <c r="AR394" s="32"/>
      <c r="AS394" s="32"/>
      <c r="AT394" s="32"/>
      <c r="AU394" s="32"/>
      <c r="AV394" s="32"/>
      <c r="AW394" s="32"/>
      <c r="AX394" s="32"/>
      <c r="AY394" s="32"/>
      <c r="AZ394" s="32"/>
      <c r="BA394" s="32"/>
    </row>
    <row r="395" spans="1:53" x14ac:dyDescent="0.25">
      <c r="A395" s="29" t="s">
        <v>2765</v>
      </c>
      <c r="B395" s="28" t="s">
        <v>2766</v>
      </c>
      <c r="C395" s="28" t="s">
        <v>2767</v>
      </c>
      <c r="D395" s="28"/>
      <c r="E395" s="28"/>
      <c r="G395" s="28"/>
      <c r="H395" s="28"/>
      <c r="I395" s="28"/>
      <c r="J395" s="28"/>
      <c r="K395" s="27"/>
      <c r="L395" s="28"/>
      <c r="M395" s="28"/>
      <c r="N395" s="28"/>
      <c r="S395" s="233"/>
      <c r="T395" s="233"/>
      <c r="U395" s="233"/>
      <c r="AR395" s="32"/>
      <c r="AS395" s="32"/>
      <c r="AT395" s="32"/>
      <c r="AU395" s="32"/>
      <c r="AV395" s="32"/>
      <c r="AW395" s="32"/>
      <c r="AX395" s="32"/>
      <c r="AY395" s="32"/>
      <c r="AZ395" s="32"/>
      <c r="BA395" s="32"/>
    </row>
    <row r="396" spans="1:53" x14ac:dyDescent="0.25">
      <c r="A396" s="29" t="s">
        <v>2768</v>
      </c>
      <c r="B396" s="28" t="s">
        <v>2769</v>
      </c>
      <c r="C396" s="28" t="s">
        <v>2770</v>
      </c>
      <c r="D396" s="28"/>
      <c r="E396" s="28"/>
      <c r="G396" s="28"/>
      <c r="H396" s="28"/>
      <c r="I396" s="28"/>
      <c r="J396" s="28"/>
      <c r="K396" s="27"/>
      <c r="L396" s="28"/>
      <c r="M396" s="28"/>
      <c r="N396" s="28"/>
      <c r="S396" s="233"/>
      <c r="T396" s="233"/>
      <c r="U396" s="233"/>
      <c r="AR396" s="32"/>
      <c r="AS396" s="32"/>
      <c r="AT396" s="32"/>
      <c r="AU396" s="32"/>
      <c r="AV396" s="32"/>
      <c r="AW396" s="32"/>
      <c r="AX396" s="32"/>
      <c r="AY396" s="32"/>
      <c r="AZ396" s="32"/>
      <c r="BA396" s="32"/>
    </row>
    <row r="397" spans="1:53" x14ac:dyDescent="0.25">
      <c r="A397" s="29" t="s">
        <v>2771</v>
      </c>
      <c r="B397" s="28" t="s">
        <v>2772</v>
      </c>
      <c r="C397" s="28" t="s">
        <v>2773</v>
      </c>
      <c r="D397" s="28"/>
      <c r="E397" s="28"/>
      <c r="G397" s="28"/>
      <c r="H397" s="28"/>
      <c r="I397" s="28"/>
      <c r="J397" s="28"/>
      <c r="K397" s="27"/>
      <c r="L397" s="28"/>
      <c r="M397" s="28"/>
      <c r="N397" s="28"/>
      <c r="S397" s="233"/>
      <c r="T397" s="233"/>
      <c r="U397" s="233"/>
      <c r="AR397" s="32"/>
      <c r="AS397" s="32"/>
      <c r="AT397" s="32"/>
      <c r="AU397" s="32"/>
      <c r="AV397" s="32"/>
      <c r="AW397" s="32"/>
      <c r="AX397" s="32"/>
      <c r="AY397" s="32"/>
      <c r="AZ397" s="32"/>
      <c r="BA397" s="32"/>
    </row>
    <row r="398" spans="1:53" x14ac:dyDescent="0.25">
      <c r="A398" s="29" t="s">
        <v>2774</v>
      </c>
      <c r="B398" s="28" t="s">
        <v>2161</v>
      </c>
      <c r="C398" s="28" t="s">
        <v>2775</v>
      </c>
      <c r="D398" s="28"/>
      <c r="E398" s="28"/>
      <c r="G398" s="28"/>
      <c r="H398" s="28"/>
      <c r="I398" s="28"/>
      <c r="J398" s="28"/>
      <c r="K398" s="27"/>
      <c r="L398" s="28"/>
      <c r="M398" s="28"/>
      <c r="N398" s="28"/>
      <c r="S398" s="233"/>
      <c r="T398" s="233"/>
      <c r="U398" s="233"/>
      <c r="AR398" s="32"/>
      <c r="AS398" s="32"/>
      <c r="AT398" s="32"/>
      <c r="AU398" s="32"/>
      <c r="AV398" s="32"/>
      <c r="AW398" s="32"/>
      <c r="AX398" s="32"/>
      <c r="AY398" s="32"/>
      <c r="AZ398" s="32"/>
      <c r="BA398" s="32"/>
    </row>
    <row r="399" spans="1:53" x14ac:dyDescent="0.25">
      <c r="A399" s="29" t="s">
        <v>2776</v>
      </c>
      <c r="B399" s="28" t="s">
        <v>2777</v>
      </c>
      <c r="C399" s="28" t="s">
        <v>2778</v>
      </c>
      <c r="D399" s="28"/>
      <c r="E399" s="28"/>
      <c r="G399" s="28"/>
      <c r="H399" s="28"/>
      <c r="I399" s="28"/>
      <c r="J399" s="28"/>
      <c r="K399" s="27"/>
      <c r="L399" s="28"/>
      <c r="M399" s="28"/>
      <c r="N399" s="28"/>
      <c r="S399" s="233"/>
      <c r="T399" s="233"/>
      <c r="U399" s="233"/>
      <c r="AR399" s="32"/>
      <c r="AS399" s="32"/>
      <c r="AT399" s="32"/>
      <c r="AU399" s="32"/>
      <c r="AV399" s="32"/>
      <c r="AW399" s="32"/>
      <c r="AX399" s="32"/>
      <c r="AY399" s="32"/>
      <c r="AZ399" s="32"/>
      <c r="BA399" s="32"/>
    </row>
    <row r="400" spans="1:53" x14ac:dyDescent="0.25">
      <c r="A400" s="29" t="s">
        <v>2779</v>
      </c>
      <c r="B400" s="28" t="s">
        <v>2780</v>
      </c>
      <c r="C400" s="28" t="s">
        <v>2781</v>
      </c>
      <c r="D400" s="28"/>
      <c r="E400" s="28"/>
      <c r="G400" s="28"/>
      <c r="H400" s="28"/>
      <c r="I400" s="28"/>
      <c r="J400" s="28"/>
      <c r="K400" s="27"/>
      <c r="L400" s="28"/>
      <c r="M400" s="28"/>
      <c r="N400" s="28"/>
      <c r="S400" s="233"/>
      <c r="T400" s="233"/>
      <c r="U400" s="233"/>
      <c r="AR400" s="32"/>
      <c r="AS400" s="32"/>
      <c r="AT400" s="32"/>
      <c r="AU400" s="32"/>
      <c r="AV400" s="32"/>
      <c r="AW400" s="32"/>
      <c r="AX400" s="32"/>
      <c r="AY400" s="32"/>
      <c r="AZ400" s="32"/>
      <c r="BA400" s="32"/>
    </row>
    <row r="401" spans="1:53" x14ac:dyDescent="0.25">
      <c r="A401" s="29" t="s">
        <v>2782</v>
      </c>
      <c r="B401" s="28" t="s">
        <v>2783</v>
      </c>
      <c r="C401" s="28" t="s">
        <v>2784</v>
      </c>
      <c r="D401" s="28"/>
      <c r="E401" s="28"/>
      <c r="G401" s="28"/>
      <c r="H401" s="28"/>
      <c r="I401" s="28"/>
      <c r="J401" s="28"/>
      <c r="K401" s="27"/>
      <c r="L401" s="28"/>
      <c r="M401" s="28"/>
      <c r="N401" s="28"/>
      <c r="S401" s="233"/>
      <c r="T401" s="233"/>
      <c r="U401" s="233"/>
      <c r="AR401" s="32"/>
      <c r="AS401" s="32"/>
      <c r="AT401" s="32"/>
      <c r="AU401" s="32"/>
      <c r="AV401" s="32"/>
      <c r="AW401" s="32"/>
      <c r="AX401" s="32"/>
      <c r="AY401" s="32"/>
      <c r="AZ401" s="32"/>
      <c r="BA401" s="32"/>
    </row>
    <row r="402" spans="1:53" x14ac:dyDescent="0.25">
      <c r="A402" s="29" t="s">
        <v>2785</v>
      </c>
      <c r="B402" s="28" t="s">
        <v>2786</v>
      </c>
      <c r="C402" s="28" t="s">
        <v>2787</v>
      </c>
      <c r="D402" s="28"/>
      <c r="E402" s="28"/>
      <c r="G402" s="28"/>
      <c r="H402" s="28"/>
      <c r="I402" s="28"/>
      <c r="J402" s="28"/>
      <c r="K402" s="27"/>
      <c r="L402" s="28"/>
      <c r="M402" s="28"/>
      <c r="N402" s="28"/>
      <c r="S402" s="233"/>
      <c r="T402" s="233"/>
      <c r="U402" s="233"/>
      <c r="AR402" s="32"/>
      <c r="AS402" s="32"/>
      <c r="AT402" s="32"/>
      <c r="AU402" s="32"/>
      <c r="AV402" s="32"/>
      <c r="AW402" s="32"/>
      <c r="AX402" s="32"/>
      <c r="AY402" s="32"/>
      <c r="AZ402" s="32"/>
      <c r="BA402" s="32"/>
    </row>
    <row r="403" spans="1:53" x14ac:dyDescent="0.25">
      <c r="A403" s="29" t="s">
        <v>2788</v>
      </c>
      <c r="B403" s="28" t="s">
        <v>2789</v>
      </c>
      <c r="C403" s="28" t="s">
        <v>2790</v>
      </c>
      <c r="D403" s="28"/>
      <c r="E403" s="28"/>
      <c r="G403" s="28"/>
      <c r="H403" s="28"/>
      <c r="I403" s="28"/>
      <c r="J403" s="28"/>
      <c r="K403" s="27"/>
      <c r="L403" s="28"/>
      <c r="M403" s="28"/>
      <c r="N403" s="28"/>
      <c r="S403" s="233"/>
      <c r="T403" s="233"/>
      <c r="U403" s="233"/>
      <c r="AR403" s="32"/>
      <c r="AS403" s="32"/>
      <c r="AT403" s="32"/>
      <c r="AU403" s="32"/>
      <c r="AV403" s="32"/>
      <c r="AW403" s="32"/>
      <c r="AX403" s="32"/>
      <c r="AY403" s="32"/>
      <c r="AZ403" s="32"/>
      <c r="BA403" s="32"/>
    </row>
    <row r="404" spans="1:53" x14ac:dyDescent="0.25">
      <c r="A404" s="29" t="s">
        <v>2791</v>
      </c>
      <c r="B404" s="28" t="s">
        <v>2792</v>
      </c>
      <c r="C404" s="28" t="s">
        <v>2793</v>
      </c>
      <c r="D404" s="28"/>
      <c r="E404" s="28"/>
      <c r="G404" s="28"/>
      <c r="H404" s="28"/>
      <c r="I404" s="28"/>
      <c r="J404" s="28"/>
      <c r="K404" s="27"/>
      <c r="L404" s="28"/>
      <c r="M404" s="28"/>
      <c r="N404" s="28"/>
      <c r="S404" s="233"/>
      <c r="T404" s="233"/>
      <c r="U404" s="233"/>
      <c r="AR404" s="32"/>
      <c r="AS404" s="32"/>
      <c r="AT404" s="32"/>
      <c r="AU404" s="32"/>
      <c r="AV404" s="32"/>
      <c r="AW404" s="32"/>
      <c r="AX404" s="32"/>
      <c r="AY404" s="32"/>
      <c r="AZ404" s="32"/>
      <c r="BA404" s="32"/>
    </row>
    <row r="405" spans="1:53" x14ac:dyDescent="0.25">
      <c r="A405" s="29" t="s">
        <v>2794</v>
      </c>
      <c r="B405" s="28" t="s">
        <v>2795</v>
      </c>
      <c r="C405" s="28" t="s">
        <v>2796</v>
      </c>
      <c r="D405" s="28"/>
      <c r="E405" s="28"/>
      <c r="G405" s="28"/>
      <c r="H405" s="28"/>
      <c r="I405" s="28"/>
      <c r="J405" s="28"/>
      <c r="K405" s="27"/>
      <c r="L405" s="28"/>
      <c r="M405" s="28"/>
      <c r="N405" s="28"/>
      <c r="S405" s="233"/>
      <c r="T405" s="233"/>
      <c r="U405" s="233"/>
      <c r="AR405" s="32"/>
      <c r="AS405" s="32"/>
      <c r="AT405" s="32"/>
      <c r="AU405" s="32"/>
      <c r="AV405" s="32"/>
      <c r="AW405" s="32"/>
      <c r="AX405" s="32"/>
      <c r="AY405" s="32"/>
      <c r="AZ405" s="32"/>
      <c r="BA405" s="32"/>
    </row>
    <row r="406" spans="1:53" x14ac:dyDescent="0.25">
      <c r="A406" s="29" t="s">
        <v>2797</v>
      </c>
      <c r="B406" s="28" t="s">
        <v>2798</v>
      </c>
      <c r="C406" s="28" t="s">
        <v>2799</v>
      </c>
      <c r="D406" s="28"/>
      <c r="E406" s="28"/>
      <c r="G406" s="28"/>
      <c r="H406" s="28"/>
      <c r="I406" s="28"/>
      <c r="J406" s="28"/>
      <c r="K406" s="27"/>
      <c r="L406" s="28"/>
      <c r="M406" s="28"/>
      <c r="N406" s="28"/>
      <c r="S406" s="233"/>
      <c r="T406" s="233"/>
      <c r="U406" s="233"/>
      <c r="AR406" s="32"/>
      <c r="AS406" s="32"/>
      <c r="AT406" s="32"/>
      <c r="AU406" s="32"/>
      <c r="AV406" s="32"/>
      <c r="AW406" s="32"/>
      <c r="AX406" s="32"/>
      <c r="AY406" s="32"/>
      <c r="AZ406" s="32"/>
      <c r="BA406" s="32"/>
    </row>
    <row r="407" spans="1:53" x14ac:dyDescent="0.25">
      <c r="A407" s="29" t="s">
        <v>2800</v>
      </c>
      <c r="B407" s="28" t="s">
        <v>2801</v>
      </c>
      <c r="C407" s="28" t="s">
        <v>2802</v>
      </c>
      <c r="D407" s="28"/>
      <c r="E407" s="28"/>
      <c r="G407" s="28"/>
      <c r="H407" s="28"/>
      <c r="I407" s="28"/>
      <c r="J407" s="28"/>
      <c r="K407" s="27"/>
      <c r="L407" s="28"/>
      <c r="M407" s="28"/>
      <c r="N407" s="28"/>
      <c r="S407" s="233"/>
      <c r="T407" s="233"/>
      <c r="U407" s="233"/>
      <c r="AR407" s="32"/>
      <c r="AS407" s="32"/>
      <c r="AT407" s="32"/>
      <c r="AU407" s="32"/>
      <c r="AV407" s="32"/>
      <c r="AW407" s="32"/>
      <c r="AX407" s="32"/>
      <c r="AY407" s="32"/>
      <c r="AZ407" s="32"/>
      <c r="BA407" s="32"/>
    </row>
    <row r="408" spans="1:53" x14ac:dyDescent="0.25">
      <c r="A408" s="29" t="s">
        <v>2803</v>
      </c>
      <c r="B408" s="28" t="s">
        <v>2804</v>
      </c>
      <c r="C408" s="28" t="s">
        <v>2805</v>
      </c>
      <c r="D408" s="28"/>
      <c r="E408" s="28"/>
      <c r="G408" s="28"/>
      <c r="H408" s="28"/>
      <c r="I408" s="28"/>
      <c r="J408" s="28"/>
      <c r="K408" s="27"/>
      <c r="L408" s="28"/>
      <c r="M408" s="28"/>
      <c r="N408" s="28"/>
      <c r="S408" s="233"/>
      <c r="T408" s="233"/>
      <c r="U408" s="233"/>
      <c r="AR408" s="32"/>
      <c r="AS408" s="32"/>
      <c r="AT408" s="32"/>
      <c r="AU408" s="32"/>
      <c r="AV408" s="32"/>
      <c r="AW408" s="32"/>
      <c r="AX408" s="32"/>
      <c r="AY408" s="32"/>
      <c r="AZ408" s="32"/>
      <c r="BA408" s="32"/>
    </row>
    <row r="409" spans="1:53" x14ac:dyDescent="0.25">
      <c r="A409" s="29" t="s">
        <v>2806</v>
      </c>
      <c r="B409" s="28" t="s">
        <v>2807</v>
      </c>
      <c r="C409" s="28" t="s">
        <v>2808</v>
      </c>
      <c r="D409" s="28"/>
      <c r="E409" s="28"/>
      <c r="G409" s="28"/>
      <c r="H409" s="28"/>
      <c r="I409" s="28"/>
      <c r="J409" s="28"/>
      <c r="K409" s="27"/>
      <c r="L409" s="28"/>
      <c r="M409" s="28"/>
      <c r="N409" s="28"/>
      <c r="S409" s="233"/>
      <c r="T409" s="233"/>
      <c r="U409" s="233"/>
      <c r="AR409" s="32"/>
      <c r="AS409" s="32"/>
      <c r="AT409" s="32"/>
      <c r="AU409" s="32"/>
      <c r="AV409" s="32"/>
      <c r="AW409" s="32"/>
      <c r="AX409" s="32"/>
      <c r="AY409" s="32"/>
      <c r="AZ409" s="32"/>
      <c r="BA409" s="32"/>
    </row>
    <row r="410" spans="1:53" x14ac:dyDescent="0.25">
      <c r="A410" s="29" t="s">
        <v>2809</v>
      </c>
      <c r="B410" s="28" t="s">
        <v>2810</v>
      </c>
      <c r="C410" s="28" t="s">
        <v>2811</v>
      </c>
      <c r="D410" s="28"/>
      <c r="E410" s="28"/>
      <c r="G410" s="28"/>
      <c r="H410" s="28"/>
      <c r="I410" s="28"/>
      <c r="J410" s="28"/>
      <c r="K410" s="27"/>
      <c r="L410" s="28"/>
      <c r="M410" s="28"/>
      <c r="N410" s="28"/>
      <c r="S410" s="233"/>
      <c r="T410" s="233"/>
      <c r="U410" s="233"/>
      <c r="AR410" s="32"/>
      <c r="AS410" s="32"/>
      <c r="AT410" s="32"/>
      <c r="AU410" s="32"/>
      <c r="AV410" s="32"/>
      <c r="AW410" s="32"/>
      <c r="AX410" s="32"/>
      <c r="AY410" s="32"/>
      <c r="AZ410" s="32"/>
      <c r="BA410" s="32"/>
    </row>
    <row r="411" spans="1:53" x14ac:dyDescent="0.25">
      <c r="A411" s="29" t="s">
        <v>2812</v>
      </c>
      <c r="B411" s="28" t="s">
        <v>2813</v>
      </c>
      <c r="C411" s="28" t="s">
        <v>2814</v>
      </c>
      <c r="D411" s="28"/>
      <c r="E411" s="28"/>
      <c r="G411" s="28"/>
      <c r="H411" s="28"/>
      <c r="I411" s="28"/>
      <c r="J411" s="28"/>
      <c r="K411" s="27"/>
      <c r="L411" s="28"/>
      <c r="M411" s="28"/>
      <c r="N411" s="28"/>
      <c r="S411" s="233"/>
      <c r="T411" s="233"/>
      <c r="U411" s="233"/>
      <c r="AR411" s="32"/>
      <c r="AS411" s="32"/>
      <c r="AT411" s="32"/>
      <c r="AU411" s="32"/>
      <c r="AV411" s="32"/>
      <c r="AW411" s="32"/>
      <c r="AX411" s="32"/>
      <c r="AY411" s="32"/>
      <c r="AZ411" s="32"/>
      <c r="BA411" s="32"/>
    </row>
    <row r="412" spans="1:53" x14ac:dyDescent="0.25">
      <c r="A412" s="29" t="s">
        <v>2815</v>
      </c>
      <c r="B412" s="28" t="s">
        <v>2816</v>
      </c>
      <c r="C412" s="28" t="s">
        <v>2817</v>
      </c>
      <c r="D412" s="28"/>
      <c r="E412" s="28"/>
      <c r="G412" s="28"/>
      <c r="H412" s="28"/>
      <c r="I412" s="28"/>
      <c r="J412" s="28"/>
      <c r="K412" s="27"/>
      <c r="L412" s="28"/>
      <c r="M412" s="28"/>
      <c r="N412" s="28"/>
      <c r="S412" s="233"/>
      <c r="T412" s="233"/>
      <c r="U412" s="233"/>
      <c r="AR412" s="32"/>
      <c r="AS412" s="32"/>
      <c r="AT412" s="32"/>
      <c r="AU412" s="32"/>
      <c r="AV412" s="32"/>
      <c r="AW412" s="32"/>
      <c r="AX412" s="32"/>
      <c r="AY412" s="32"/>
      <c r="AZ412" s="32"/>
      <c r="BA412" s="32"/>
    </row>
    <row r="413" spans="1:53" x14ac:dyDescent="0.25">
      <c r="A413" s="29" t="s">
        <v>2818</v>
      </c>
      <c r="B413" s="28" t="s">
        <v>2819</v>
      </c>
      <c r="C413" s="28" t="s">
        <v>2820</v>
      </c>
      <c r="D413" s="28"/>
      <c r="E413" s="28"/>
      <c r="G413" s="28"/>
      <c r="H413" s="28"/>
      <c r="I413" s="28"/>
      <c r="J413" s="28"/>
      <c r="K413" s="27"/>
      <c r="L413" s="28"/>
      <c r="M413" s="28"/>
      <c r="N413" s="28"/>
      <c r="S413" s="233"/>
      <c r="T413" s="233"/>
      <c r="U413" s="233"/>
      <c r="AR413" s="32"/>
      <c r="AS413" s="32"/>
      <c r="AT413" s="32"/>
      <c r="AU413" s="32"/>
      <c r="AV413" s="32"/>
      <c r="AW413" s="32"/>
      <c r="AX413" s="32"/>
      <c r="AY413" s="32"/>
      <c r="AZ413" s="32"/>
      <c r="BA413" s="32"/>
    </row>
    <row r="414" spans="1:53" x14ac:dyDescent="0.25">
      <c r="A414" s="29" t="s">
        <v>2821</v>
      </c>
      <c r="B414" s="28" t="s">
        <v>2822</v>
      </c>
      <c r="C414" s="28" t="s">
        <v>2823</v>
      </c>
      <c r="D414" s="28"/>
      <c r="E414" s="28"/>
      <c r="G414" s="28"/>
      <c r="H414" s="28"/>
      <c r="I414" s="28"/>
      <c r="J414" s="28"/>
      <c r="K414" s="27"/>
      <c r="L414" s="28"/>
      <c r="M414" s="28"/>
      <c r="N414" s="28"/>
      <c r="S414" s="233"/>
      <c r="T414" s="233"/>
      <c r="U414" s="233"/>
      <c r="AR414" s="32"/>
      <c r="AS414" s="32"/>
      <c r="AT414" s="32"/>
      <c r="AU414" s="32"/>
      <c r="AV414" s="32"/>
      <c r="AW414" s="32"/>
      <c r="AX414" s="32"/>
      <c r="AY414" s="32"/>
      <c r="AZ414" s="32"/>
      <c r="BA414" s="32"/>
    </row>
    <row r="415" spans="1:53" x14ac:dyDescent="0.25">
      <c r="A415" s="29" t="s">
        <v>2824</v>
      </c>
      <c r="B415" s="28" t="s">
        <v>2825</v>
      </c>
      <c r="C415" s="28" t="s">
        <v>2826</v>
      </c>
      <c r="D415" s="28"/>
      <c r="E415" s="28"/>
      <c r="G415" s="28"/>
      <c r="H415" s="28"/>
      <c r="I415" s="28"/>
      <c r="J415" s="28"/>
      <c r="K415" s="27"/>
      <c r="L415" s="28"/>
      <c r="M415" s="28"/>
      <c r="N415" s="28"/>
      <c r="S415" s="233"/>
      <c r="T415" s="233"/>
      <c r="U415" s="233"/>
      <c r="AR415" s="32"/>
      <c r="AS415" s="32"/>
      <c r="AT415" s="32"/>
      <c r="AU415" s="32"/>
      <c r="AV415" s="32"/>
      <c r="AW415" s="32"/>
      <c r="AX415" s="32"/>
      <c r="AY415" s="32"/>
      <c r="AZ415" s="32"/>
      <c r="BA415" s="32"/>
    </row>
    <row r="416" spans="1:53" x14ac:dyDescent="0.25">
      <c r="A416" s="29" t="s">
        <v>2827</v>
      </c>
      <c r="B416" s="28" t="s">
        <v>2828</v>
      </c>
      <c r="C416" s="28" t="s">
        <v>2829</v>
      </c>
      <c r="D416" s="28"/>
      <c r="E416" s="28"/>
      <c r="G416" s="28"/>
      <c r="H416" s="28"/>
      <c r="I416" s="28"/>
      <c r="J416" s="28"/>
      <c r="K416" s="27"/>
      <c r="L416" s="28"/>
      <c r="M416" s="28"/>
      <c r="N416" s="28"/>
      <c r="S416" s="233"/>
      <c r="T416" s="233"/>
      <c r="U416" s="233"/>
      <c r="AR416" s="32"/>
      <c r="AS416" s="32"/>
      <c r="AT416" s="32"/>
      <c r="AU416" s="32"/>
      <c r="AV416" s="32"/>
      <c r="AW416" s="32"/>
      <c r="AX416" s="32"/>
      <c r="AY416" s="32"/>
      <c r="AZ416" s="32"/>
      <c r="BA416" s="32"/>
    </row>
    <row r="417" spans="1:53" x14ac:dyDescent="0.25">
      <c r="A417" s="29" t="s">
        <v>2830</v>
      </c>
      <c r="B417" s="28" t="s">
        <v>2831</v>
      </c>
      <c r="C417" s="28" t="s">
        <v>2832</v>
      </c>
      <c r="D417" s="28"/>
      <c r="E417" s="28"/>
      <c r="G417" s="28"/>
      <c r="H417" s="28"/>
      <c r="I417" s="28"/>
      <c r="J417" s="28"/>
      <c r="K417" s="27"/>
      <c r="L417" s="28"/>
      <c r="M417" s="28"/>
      <c r="N417" s="28"/>
      <c r="S417" s="233"/>
      <c r="T417" s="233"/>
      <c r="U417" s="233"/>
      <c r="AR417" s="32"/>
      <c r="AS417" s="32"/>
      <c r="AT417" s="32"/>
      <c r="AU417" s="32"/>
      <c r="AV417" s="32"/>
      <c r="AW417" s="32"/>
      <c r="AX417" s="32"/>
      <c r="AY417" s="32"/>
      <c r="AZ417" s="32"/>
      <c r="BA417" s="32"/>
    </row>
    <row r="418" spans="1:53" x14ac:dyDescent="0.25">
      <c r="A418" s="29" t="s">
        <v>2432</v>
      </c>
      <c r="B418" s="28" t="s">
        <v>2833</v>
      </c>
      <c r="C418" s="28" t="s">
        <v>2834</v>
      </c>
      <c r="D418" s="28"/>
      <c r="E418" s="28"/>
      <c r="G418" s="28"/>
      <c r="H418" s="28"/>
      <c r="I418" s="28"/>
      <c r="J418" s="28"/>
      <c r="K418" s="27"/>
      <c r="L418" s="28"/>
      <c r="M418" s="28"/>
      <c r="N418" s="28"/>
      <c r="S418" s="233"/>
      <c r="T418" s="233"/>
      <c r="U418" s="233"/>
      <c r="AR418" s="32"/>
      <c r="AS418" s="32"/>
      <c r="AT418" s="32"/>
      <c r="AU418" s="32"/>
      <c r="AV418" s="32"/>
      <c r="AW418" s="32"/>
      <c r="AX418" s="32"/>
      <c r="AY418" s="32"/>
      <c r="AZ418" s="32"/>
      <c r="BA418" s="32"/>
    </row>
    <row r="419" spans="1:53" x14ac:dyDescent="0.25">
      <c r="A419" s="29" t="s">
        <v>2835</v>
      </c>
      <c r="B419" s="28" t="s">
        <v>2836</v>
      </c>
      <c r="C419" s="28" t="s">
        <v>2837</v>
      </c>
      <c r="D419" s="28"/>
      <c r="E419" s="28"/>
      <c r="G419" s="28"/>
      <c r="H419" s="28"/>
      <c r="I419" s="28"/>
      <c r="J419" s="28"/>
      <c r="K419" s="27"/>
      <c r="L419" s="28"/>
      <c r="M419" s="28"/>
      <c r="N419" s="28"/>
      <c r="S419" s="233"/>
      <c r="T419" s="233"/>
      <c r="U419" s="233"/>
      <c r="AR419" s="32"/>
      <c r="AS419" s="32"/>
      <c r="AT419" s="32"/>
      <c r="AU419" s="32"/>
      <c r="AV419" s="32"/>
      <c r="AW419" s="32"/>
      <c r="AX419" s="32"/>
      <c r="AY419" s="32"/>
      <c r="AZ419" s="32"/>
      <c r="BA419" s="32"/>
    </row>
    <row r="420" spans="1:53" x14ac:dyDescent="0.25">
      <c r="A420" s="29" t="s">
        <v>2838</v>
      </c>
      <c r="B420" s="28" t="s">
        <v>2839</v>
      </c>
      <c r="C420" s="28" t="s">
        <v>2840</v>
      </c>
      <c r="D420" s="28"/>
      <c r="E420" s="28"/>
      <c r="G420" s="28"/>
      <c r="H420" s="28"/>
      <c r="I420" s="28"/>
      <c r="J420" s="28"/>
      <c r="K420" s="27"/>
      <c r="L420" s="28"/>
      <c r="M420" s="28"/>
      <c r="N420" s="28"/>
      <c r="S420" s="233"/>
      <c r="T420" s="233"/>
      <c r="U420" s="233"/>
      <c r="AR420" s="32"/>
      <c r="AS420" s="32"/>
      <c r="AT420" s="32"/>
      <c r="AU420" s="32"/>
      <c r="AV420" s="32"/>
      <c r="AW420" s="32"/>
      <c r="AX420" s="32"/>
      <c r="AY420" s="32"/>
      <c r="AZ420" s="32"/>
      <c r="BA420" s="32"/>
    </row>
    <row r="421" spans="1:53" x14ac:dyDescent="0.25">
      <c r="A421" s="29" t="s">
        <v>2841</v>
      </c>
      <c r="B421" s="28" t="s">
        <v>2842</v>
      </c>
      <c r="C421" s="28" t="s">
        <v>2843</v>
      </c>
      <c r="D421" s="28"/>
      <c r="E421" s="28"/>
      <c r="G421" s="28"/>
      <c r="H421" s="28"/>
      <c r="I421" s="28"/>
      <c r="J421" s="28"/>
      <c r="K421" s="27"/>
      <c r="L421" s="28"/>
      <c r="M421" s="28"/>
      <c r="N421" s="28"/>
      <c r="S421" s="233"/>
      <c r="T421" s="233"/>
      <c r="U421" s="233"/>
      <c r="AR421" s="32"/>
      <c r="AS421" s="32"/>
      <c r="AT421" s="32"/>
      <c r="AU421" s="32"/>
      <c r="AV421" s="32"/>
      <c r="AW421" s="32"/>
      <c r="AX421" s="32"/>
      <c r="AY421" s="32"/>
      <c r="AZ421" s="32"/>
      <c r="BA421" s="32"/>
    </row>
    <row r="422" spans="1:53" x14ac:dyDescent="0.25">
      <c r="A422" s="29" t="s">
        <v>2844</v>
      </c>
      <c r="B422" s="28" t="s">
        <v>2845</v>
      </c>
      <c r="C422" s="28" t="s">
        <v>2846</v>
      </c>
      <c r="D422" s="28"/>
      <c r="E422" s="28"/>
      <c r="G422" s="28"/>
      <c r="H422" s="28"/>
      <c r="I422" s="28"/>
      <c r="J422" s="28"/>
      <c r="K422" s="27"/>
      <c r="L422" s="28"/>
      <c r="M422" s="28"/>
      <c r="N422" s="28"/>
      <c r="S422" s="233"/>
      <c r="T422" s="233"/>
      <c r="U422" s="233"/>
      <c r="AR422" s="32"/>
      <c r="AS422" s="32"/>
      <c r="AT422" s="32"/>
      <c r="AU422" s="32"/>
      <c r="AV422" s="32"/>
      <c r="AW422" s="32"/>
      <c r="AX422" s="32"/>
      <c r="AY422" s="32"/>
      <c r="AZ422" s="32"/>
      <c r="BA422" s="32"/>
    </row>
    <row r="423" spans="1:53" x14ac:dyDescent="0.25">
      <c r="A423" s="29" t="s">
        <v>2847</v>
      </c>
      <c r="B423" s="28" t="s">
        <v>2848</v>
      </c>
      <c r="C423" s="28" t="s">
        <v>2849</v>
      </c>
      <c r="D423" s="28"/>
      <c r="E423" s="28"/>
      <c r="G423" s="28"/>
      <c r="H423" s="28"/>
      <c r="I423" s="28"/>
      <c r="J423" s="28"/>
      <c r="K423" s="27"/>
      <c r="L423" s="28"/>
      <c r="M423" s="28"/>
      <c r="N423" s="28"/>
      <c r="S423" s="233"/>
      <c r="T423" s="233"/>
      <c r="U423" s="233"/>
      <c r="AR423" s="32"/>
      <c r="AS423" s="32"/>
      <c r="AT423" s="32"/>
      <c r="AU423" s="32"/>
      <c r="AV423" s="32"/>
      <c r="AW423" s="32"/>
      <c r="AX423" s="32"/>
      <c r="AY423" s="32"/>
      <c r="AZ423" s="32"/>
      <c r="BA423" s="32"/>
    </row>
    <row r="424" spans="1:53" x14ac:dyDescent="0.25">
      <c r="A424" s="29" t="s">
        <v>2850</v>
      </c>
      <c r="B424" s="28" t="s">
        <v>2851</v>
      </c>
      <c r="C424" s="28" t="s">
        <v>2852</v>
      </c>
      <c r="D424" s="28"/>
      <c r="E424" s="28"/>
      <c r="G424" s="28"/>
      <c r="H424" s="28"/>
      <c r="I424" s="28"/>
      <c r="J424" s="28"/>
      <c r="K424" s="27"/>
      <c r="L424" s="28"/>
      <c r="M424" s="28"/>
      <c r="N424" s="28"/>
      <c r="S424" s="233"/>
      <c r="T424" s="233"/>
      <c r="U424" s="233"/>
      <c r="AR424" s="32"/>
      <c r="AS424" s="32"/>
      <c r="AT424" s="32"/>
      <c r="AU424" s="32"/>
      <c r="AV424" s="32"/>
      <c r="AW424" s="32"/>
      <c r="AX424" s="32"/>
      <c r="AY424" s="32"/>
      <c r="AZ424" s="32"/>
      <c r="BA424" s="32"/>
    </row>
    <row r="425" spans="1:53" x14ac:dyDescent="0.25">
      <c r="A425" s="29" t="s">
        <v>2706</v>
      </c>
      <c r="B425" s="28" t="s">
        <v>2853</v>
      </c>
      <c r="C425" s="28" t="s">
        <v>2854</v>
      </c>
      <c r="D425" s="28"/>
      <c r="E425" s="28"/>
      <c r="G425" s="28"/>
      <c r="H425" s="28"/>
      <c r="I425" s="28"/>
      <c r="J425" s="28"/>
      <c r="K425" s="27"/>
      <c r="L425" s="28"/>
      <c r="M425" s="28"/>
      <c r="N425" s="28"/>
      <c r="S425" s="233"/>
      <c r="T425" s="233"/>
      <c r="U425" s="233"/>
      <c r="AR425" s="32"/>
      <c r="AS425" s="32"/>
      <c r="AT425" s="32"/>
      <c r="AU425" s="32"/>
      <c r="AV425" s="32"/>
      <c r="AW425" s="32"/>
      <c r="AX425" s="32"/>
      <c r="AY425" s="32"/>
      <c r="AZ425" s="32"/>
      <c r="BA425" s="32"/>
    </row>
    <row r="426" spans="1:53" x14ac:dyDescent="0.25">
      <c r="A426" s="29" t="s">
        <v>2855</v>
      </c>
      <c r="B426" s="28" t="s">
        <v>2856</v>
      </c>
      <c r="C426" s="28" t="s">
        <v>2857</v>
      </c>
      <c r="D426" s="28"/>
      <c r="E426" s="28"/>
      <c r="G426" s="28"/>
      <c r="H426" s="28"/>
      <c r="I426" s="28"/>
      <c r="J426" s="28"/>
      <c r="K426" s="27"/>
      <c r="L426" s="28"/>
      <c r="M426" s="28"/>
      <c r="N426" s="28"/>
      <c r="S426" s="233"/>
      <c r="T426" s="233"/>
      <c r="U426" s="233"/>
      <c r="AR426" s="32"/>
      <c r="AS426" s="32"/>
      <c r="AT426" s="32"/>
      <c r="AU426" s="32"/>
      <c r="AV426" s="32"/>
      <c r="AW426" s="32"/>
      <c r="AX426" s="32"/>
      <c r="AY426" s="32"/>
      <c r="AZ426" s="32"/>
      <c r="BA426" s="32"/>
    </row>
    <row r="427" spans="1:53" x14ac:dyDescent="0.25">
      <c r="A427" s="29" t="s">
        <v>2858</v>
      </c>
      <c r="B427" s="28" t="s">
        <v>2859</v>
      </c>
      <c r="C427" s="28" t="s">
        <v>2860</v>
      </c>
      <c r="D427" s="28"/>
      <c r="E427" s="28"/>
      <c r="G427" s="28"/>
      <c r="H427" s="28"/>
      <c r="I427" s="28"/>
      <c r="J427" s="28"/>
      <c r="K427" s="27"/>
      <c r="L427" s="28"/>
      <c r="M427" s="28"/>
      <c r="N427" s="28"/>
      <c r="S427" s="233"/>
      <c r="T427" s="233"/>
      <c r="U427" s="233"/>
      <c r="AR427" s="32"/>
      <c r="AS427" s="32"/>
      <c r="AT427" s="32"/>
      <c r="AU427" s="32"/>
      <c r="AV427" s="32"/>
      <c r="AW427" s="32"/>
      <c r="AX427" s="32"/>
      <c r="AY427" s="32"/>
      <c r="AZ427" s="32"/>
      <c r="BA427" s="32"/>
    </row>
    <row r="428" spans="1:53" x14ac:dyDescent="0.25">
      <c r="A428" s="29" t="s">
        <v>2861</v>
      </c>
      <c r="B428" s="28" t="s">
        <v>2862</v>
      </c>
      <c r="C428" s="28" t="s">
        <v>2863</v>
      </c>
      <c r="D428" s="28"/>
      <c r="E428" s="28"/>
      <c r="G428" s="28"/>
      <c r="H428" s="28"/>
      <c r="I428" s="28"/>
      <c r="J428" s="28"/>
      <c r="K428" s="27"/>
      <c r="L428" s="28"/>
      <c r="M428" s="28"/>
      <c r="N428" s="28"/>
      <c r="S428" s="233"/>
      <c r="T428" s="233"/>
      <c r="U428" s="233"/>
      <c r="AR428" s="32"/>
      <c r="AS428" s="32"/>
      <c r="AT428" s="32"/>
      <c r="AU428" s="32"/>
      <c r="AV428" s="32"/>
      <c r="AW428" s="32"/>
      <c r="AX428" s="32"/>
      <c r="AY428" s="32"/>
      <c r="AZ428" s="32"/>
      <c r="BA428" s="32"/>
    </row>
    <row r="429" spans="1:53" x14ac:dyDescent="0.25">
      <c r="A429" s="29" t="s">
        <v>2864</v>
      </c>
      <c r="B429" s="28" t="s">
        <v>2865</v>
      </c>
      <c r="C429" s="28" t="s">
        <v>2866</v>
      </c>
      <c r="D429" s="28"/>
      <c r="E429" s="28"/>
      <c r="G429" s="28"/>
      <c r="H429" s="28"/>
      <c r="I429" s="28"/>
      <c r="J429" s="28"/>
      <c r="K429" s="27"/>
      <c r="L429" s="28"/>
      <c r="M429" s="28"/>
      <c r="N429" s="28"/>
      <c r="S429" s="233"/>
      <c r="T429" s="233"/>
      <c r="U429" s="233"/>
      <c r="AR429" s="32"/>
      <c r="AS429" s="32"/>
      <c r="AT429" s="32"/>
      <c r="AU429" s="32"/>
      <c r="AV429" s="32"/>
      <c r="AW429" s="32"/>
      <c r="AX429" s="32"/>
      <c r="AY429" s="32"/>
      <c r="AZ429" s="32"/>
      <c r="BA429" s="32"/>
    </row>
    <row r="430" spans="1:53" x14ac:dyDescent="0.25">
      <c r="A430" s="29" t="s">
        <v>2867</v>
      </c>
      <c r="B430" s="28" t="s">
        <v>2868</v>
      </c>
      <c r="C430" s="28"/>
      <c r="D430" s="28"/>
      <c r="E430" s="28"/>
      <c r="G430" s="28"/>
      <c r="H430" s="28"/>
      <c r="I430" s="28"/>
      <c r="J430" s="28"/>
      <c r="K430" s="27"/>
      <c r="L430" s="28"/>
      <c r="M430" s="28"/>
      <c r="N430" s="28"/>
      <c r="S430" s="233"/>
      <c r="T430" s="233"/>
      <c r="U430" s="233"/>
      <c r="AR430" s="32"/>
      <c r="AS430" s="32"/>
      <c r="AT430" s="32"/>
      <c r="AU430" s="32"/>
      <c r="AV430" s="32"/>
      <c r="AW430" s="32"/>
      <c r="AX430" s="32"/>
      <c r="AY430" s="32"/>
      <c r="AZ430" s="32"/>
      <c r="BA430" s="32"/>
    </row>
    <row r="431" spans="1:53" x14ac:dyDescent="0.25">
      <c r="A431" s="29" t="s">
        <v>2869</v>
      </c>
      <c r="B431" s="28" t="s">
        <v>2870</v>
      </c>
      <c r="C431" s="28"/>
      <c r="D431" s="28"/>
      <c r="E431" s="28"/>
      <c r="G431" s="28"/>
      <c r="H431" s="28"/>
      <c r="I431" s="28"/>
      <c r="J431" s="28"/>
      <c r="K431" s="27"/>
      <c r="L431" s="28"/>
      <c r="M431" s="28"/>
      <c r="N431" s="28"/>
      <c r="S431" s="233"/>
      <c r="T431" s="233"/>
      <c r="U431" s="233"/>
      <c r="AR431" s="32"/>
      <c r="AS431" s="32"/>
      <c r="AT431" s="32"/>
      <c r="AU431" s="32"/>
      <c r="AV431" s="32"/>
      <c r="AW431" s="32"/>
      <c r="AX431" s="32"/>
      <c r="AY431" s="32"/>
      <c r="AZ431" s="32"/>
      <c r="BA431" s="32"/>
    </row>
    <row r="432" spans="1:53" x14ac:dyDescent="0.25">
      <c r="A432" s="29" t="s">
        <v>2871</v>
      </c>
      <c r="B432" s="28"/>
      <c r="C432" s="167"/>
      <c r="D432" s="28"/>
      <c r="E432" s="28"/>
      <c r="G432" s="28"/>
      <c r="H432" s="28"/>
      <c r="I432" s="28"/>
      <c r="J432" s="28"/>
      <c r="K432" s="27"/>
      <c r="L432" s="28"/>
      <c r="M432" s="28"/>
      <c r="N432" s="28"/>
      <c r="S432" s="233"/>
      <c r="T432" s="233"/>
      <c r="U432" s="233"/>
      <c r="AR432" s="32"/>
      <c r="AS432" s="32"/>
      <c r="AT432" s="32"/>
      <c r="AU432" s="32"/>
      <c r="AV432" s="32"/>
      <c r="AW432" s="32"/>
      <c r="AX432" s="32"/>
      <c r="AY432" s="32"/>
      <c r="AZ432" s="32"/>
      <c r="BA432" s="32"/>
    </row>
    <row r="433" spans="1:53" x14ac:dyDescent="0.25">
      <c r="A433" s="29" t="s">
        <v>2872</v>
      </c>
      <c r="B433" s="28"/>
      <c r="C433" s="28"/>
      <c r="D433" s="28"/>
      <c r="E433" s="28"/>
      <c r="G433" s="28"/>
      <c r="H433" s="28"/>
      <c r="I433" s="28"/>
      <c r="J433" s="28"/>
      <c r="K433" s="27"/>
      <c r="L433" s="28"/>
      <c r="M433" s="28"/>
      <c r="N433" s="28"/>
      <c r="S433" s="233"/>
      <c r="T433" s="233"/>
      <c r="U433" s="233"/>
      <c r="AR433" s="32"/>
      <c r="AS433" s="32"/>
      <c r="AT433" s="32"/>
      <c r="AU433" s="32"/>
      <c r="AV433" s="32"/>
      <c r="AW433" s="32"/>
      <c r="AX433" s="32"/>
      <c r="AY433" s="32"/>
      <c r="AZ433" s="32"/>
      <c r="BA433" s="32"/>
    </row>
    <row r="434" spans="1:53" x14ac:dyDescent="0.25">
      <c r="A434" s="29" t="s">
        <v>2873</v>
      </c>
      <c r="B434" s="28"/>
      <c r="C434" s="28"/>
      <c r="D434" s="28"/>
      <c r="E434" s="28"/>
      <c r="G434" s="28"/>
      <c r="H434" s="28"/>
      <c r="I434" s="28"/>
      <c r="J434" s="28"/>
      <c r="K434" s="27"/>
      <c r="L434" s="28"/>
      <c r="M434" s="28"/>
      <c r="N434" s="28"/>
      <c r="S434" s="233"/>
      <c r="T434" s="233"/>
      <c r="U434" s="233"/>
      <c r="AR434" s="32"/>
      <c r="AS434" s="32"/>
      <c r="AT434" s="32"/>
      <c r="AU434" s="32"/>
      <c r="AV434" s="32"/>
      <c r="AW434" s="32"/>
      <c r="AX434" s="32"/>
      <c r="AY434" s="32"/>
      <c r="AZ434" s="32"/>
      <c r="BA434" s="32"/>
    </row>
    <row r="435" spans="1:53" x14ac:dyDescent="0.25">
      <c r="A435" s="29" t="s">
        <v>2874</v>
      </c>
      <c r="B435" s="28"/>
      <c r="C435" s="28"/>
      <c r="D435" s="28"/>
      <c r="E435" s="28"/>
      <c r="G435" s="28"/>
      <c r="H435" s="28"/>
      <c r="I435" s="28"/>
      <c r="J435" s="28"/>
      <c r="K435" s="27"/>
      <c r="L435" s="28"/>
      <c r="M435" s="28"/>
      <c r="N435" s="28"/>
      <c r="S435" s="233"/>
      <c r="T435" s="233"/>
      <c r="U435" s="233"/>
      <c r="AR435" s="32"/>
      <c r="AS435" s="32"/>
      <c r="AT435" s="32"/>
      <c r="AU435" s="32"/>
      <c r="AV435" s="32"/>
      <c r="AW435" s="32"/>
      <c r="AX435" s="32"/>
      <c r="AY435" s="32"/>
      <c r="AZ435" s="32"/>
      <c r="BA435" s="32"/>
    </row>
    <row r="436" spans="1:53" x14ac:dyDescent="0.25">
      <c r="A436" s="29" t="s">
        <v>2875</v>
      </c>
      <c r="B436" s="28"/>
      <c r="C436" s="28"/>
      <c r="D436" s="28"/>
      <c r="E436" s="28"/>
      <c r="G436" s="28"/>
      <c r="H436" s="28"/>
      <c r="I436" s="28"/>
      <c r="J436" s="28"/>
      <c r="K436" s="27"/>
      <c r="L436" s="28"/>
      <c r="M436" s="28"/>
      <c r="N436" s="28"/>
      <c r="S436" s="233"/>
      <c r="T436" s="233"/>
      <c r="U436" s="233"/>
      <c r="AR436" s="32"/>
      <c r="AS436" s="32"/>
      <c r="AT436" s="32"/>
      <c r="AU436" s="32"/>
      <c r="AV436" s="32"/>
      <c r="AW436" s="32"/>
      <c r="AX436" s="32"/>
      <c r="AY436" s="32"/>
      <c r="AZ436" s="32"/>
      <c r="BA436" s="32"/>
    </row>
    <row r="437" spans="1:53" x14ac:dyDescent="0.25">
      <c r="A437" s="29" t="s">
        <v>2876</v>
      </c>
      <c r="B437" s="28"/>
      <c r="C437" s="28"/>
      <c r="D437" s="28"/>
      <c r="E437" s="28"/>
      <c r="G437" s="28"/>
      <c r="H437" s="28"/>
      <c r="I437" s="28"/>
      <c r="J437" s="28"/>
      <c r="K437" s="27"/>
      <c r="L437" s="28"/>
      <c r="M437" s="28"/>
      <c r="N437" s="28"/>
      <c r="S437" s="233"/>
      <c r="T437" s="233"/>
      <c r="U437" s="233"/>
      <c r="AR437" s="32"/>
      <c r="AS437" s="32"/>
      <c r="AT437" s="32"/>
      <c r="AU437" s="32"/>
      <c r="AV437" s="32"/>
      <c r="AW437" s="32"/>
      <c r="AX437" s="32"/>
      <c r="AY437" s="32"/>
      <c r="AZ437" s="32"/>
      <c r="BA437" s="32"/>
    </row>
    <row r="438" spans="1:53" x14ac:dyDescent="0.25">
      <c r="A438" s="29" t="s">
        <v>2501</v>
      </c>
      <c r="B438" s="28"/>
      <c r="C438" s="28"/>
      <c r="D438" s="28"/>
      <c r="E438" s="28"/>
      <c r="G438" s="28"/>
      <c r="H438" s="28"/>
      <c r="I438" s="28"/>
      <c r="J438" s="28"/>
      <c r="K438" s="27"/>
      <c r="L438" s="28"/>
      <c r="M438" s="28"/>
      <c r="N438" s="28"/>
      <c r="S438" s="233"/>
      <c r="T438" s="233"/>
      <c r="U438" s="233"/>
      <c r="AR438" s="32"/>
      <c r="AS438" s="32"/>
      <c r="AT438" s="32"/>
      <c r="AU438" s="32"/>
      <c r="AV438" s="32"/>
      <c r="AW438" s="32"/>
      <c r="AX438" s="32"/>
      <c r="AY438" s="32"/>
      <c r="AZ438" s="32"/>
      <c r="BA438" s="32"/>
    </row>
    <row r="439" spans="1:53" x14ac:dyDescent="0.25">
      <c r="A439" s="29" t="s">
        <v>2877</v>
      </c>
      <c r="B439" s="28"/>
      <c r="C439" s="28"/>
      <c r="D439" s="28"/>
      <c r="E439" s="28"/>
      <c r="G439" s="28"/>
      <c r="H439" s="28"/>
      <c r="I439" s="28"/>
      <c r="J439" s="28"/>
      <c r="K439" s="27"/>
      <c r="L439" s="28"/>
      <c r="M439" s="28"/>
      <c r="N439" s="28"/>
      <c r="S439" s="233"/>
      <c r="T439" s="233"/>
      <c r="U439" s="233"/>
      <c r="AR439" s="32"/>
      <c r="AS439" s="32"/>
      <c r="AT439" s="32"/>
      <c r="AU439" s="32"/>
      <c r="AV439" s="32"/>
      <c r="AW439" s="32"/>
      <c r="AX439" s="32"/>
      <c r="AY439" s="32"/>
      <c r="AZ439" s="32"/>
      <c r="BA439" s="32"/>
    </row>
    <row r="440" spans="1:53" x14ac:dyDescent="0.25">
      <c r="A440" s="29" t="s">
        <v>2878</v>
      </c>
      <c r="B440" s="28"/>
      <c r="C440" s="28"/>
      <c r="D440" s="28"/>
      <c r="E440" s="28"/>
      <c r="G440" s="28"/>
      <c r="H440" s="28"/>
      <c r="I440" s="28"/>
      <c r="J440" s="28"/>
      <c r="K440" s="27"/>
      <c r="L440" s="28"/>
      <c r="M440" s="28"/>
      <c r="N440" s="28"/>
      <c r="S440" s="233"/>
      <c r="T440" s="233"/>
      <c r="U440" s="233"/>
      <c r="AR440" s="32"/>
      <c r="AS440" s="32"/>
      <c r="AT440" s="32"/>
      <c r="AU440" s="32"/>
      <c r="AV440" s="32"/>
      <c r="AW440" s="32"/>
      <c r="AX440" s="32"/>
      <c r="AY440" s="32"/>
      <c r="AZ440" s="32"/>
      <c r="BA440" s="32"/>
    </row>
    <row r="441" spans="1:53" x14ac:dyDescent="0.25">
      <c r="A441" s="29" t="s">
        <v>2879</v>
      </c>
      <c r="B441" s="28"/>
      <c r="C441" s="28"/>
      <c r="D441" s="28"/>
      <c r="E441" s="28"/>
      <c r="G441" s="28"/>
      <c r="H441" s="28"/>
      <c r="I441" s="28"/>
      <c r="J441" s="28"/>
      <c r="K441" s="27"/>
      <c r="L441" s="28"/>
      <c r="M441" s="28"/>
      <c r="N441" s="28"/>
      <c r="S441" s="233"/>
      <c r="T441" s="233"/>
      <c r="U441" s="233"/>
      <c r="AR441" s="32"/>
      <c r="AS441" s="32"/>
      <c r="AT441" s="32"/>
      <c r="AU441" s="32"/>
      <c r="AV441" s="32"/>
      <c r="AW441" s="32"/>
      <c r="AX441" s="32"/>
      <c r="AY441" s="32"/>
      <c r="AZ441" s="32"/>
      <c r="BA441" s="32"/>
    </row>
    <row r="442" spans="1:53" x14ac:dyDescent="0.25">
      <c r="A442" s="29" t="s">
        <v>2880</v>
      </c>
      <c r="B442" s="28"/>
      <c r="C442" s="28"/>
      <c r="D442" s="28"/>
      <c r="E442" s="28"/>
      <c r="G442" s="28"/>
      <c r="H442" s="28"/>
      <c r="I442" s="28"/>
      <c r="J442" s="28"/>
      <c r="K442" s="27"/>
      <c r="L442" s="28"/>
      <c r="M442" s="28"/>
      <c r="N442" s="28"/>
      <c r="S442" s="233"/>
      <c r="T442" s="233"/>
      <c r="U442" s="233"/>
      <c r="AR442" s="32"/>
      <c r="AS442" s="32"/>
      <c r="AT442" s="32"/>
      <c r="AU442" s="32"/>
      <c r="AV442" s="32"/>
      <c r="AW442" s="32"/>
      <c r="AX442" s="32"/>
      <c r="AY442" s="32"/>
      <c r="AZ442" s="32"/>
      <c r="BA442" s="32"/>
    </row>
    <row r="443" spans="1:53" x14ac:dyDescent="0.25">
      <c r="A443" s="29" t="s">
        <v>2881</v>
      </c>
      <c r="B443" s="28"/>
      <c r="C443" s="28"/>
      <c r="D443" s="28"/>
      <c r="E443" s="28"/>
      <c r="G443" s="28"/>
      <c r="H443" s="28"/>
      <c r="I443" s="28"/>
      <c r="J443" s="28"/>
      <c r="K443" s="27"/>
      <c r="L443" s="28"/>
      <c r="M443" s="28"/>
      <c r="N443" s="28"/>
      <c r="S443" s="233"/>
      <c r="T443" s="233"/>
      <c r="U443" s="233"/>
      <c r="AR443" s="32"/>
      <c r="AS443" s="32"/>
      <c r="AT443" s="32"/>
      <c r="AU443" s="32"/>
      <c r="AV443" s="32"/>
      <c r="AW443" s="32"/>
      <c r="AX443" s="32"/>
      <c r="AY443" s="32"/>
      <c r="AZ443" s="32"/>
      <c r="BA443" s="32"/>
    </row>
    <row r="444" spans="1:53" x14ac:dyDescent="0.25">
      <c r="A444" s="29" t="s">
        <v>2882</v>
      </c>
      <c r="B444" s="28"/>
      <c r="C444" s="28"/>
      <c r="D444" s="28"/>
      <c r="E444" s="28"/>
      <c r="G444" s="28"/>
      <c r="H444" s="28"/>
      <c r="I444" s="28"/>
      <c r="J444" s="28"/>
      <c r="K444" s="27"/>
      <c r="L444" s="28"/>
      <c r="M444" s="28"/>
      <c r="N444" s="28"/>
      <c r="S444" s="233"/>
      <c r="T444" s="233"/>
      <c r="U444" s="233"/>
      <c r="AR444" s="32"/>
      <c r="AS444" s="32"/>
      <c r="AT444" s="32"/>
      <c r="AU444" s="32"/>
      <c r="AV444" s="32"/>
      <c r="AW444" s="32"/>
      <c r="AX444" s="32"/>
      <c r="AY444" s="32"/>
      <c r="AZ444" s="32"/>
      <c r="BA444" s="32"/>
    </row>
    <row r="445" spans="1:53" x14ac:dyDescent="0.25">
      <c r="A445" s="29" t="s">
        <v>2883</v>
      </c>
      <c r="B445" s="28"/>
      <c r="C445" s="28"/>
      <c r="D445" s="28"/>
      <c r="E445" s="28"/>
      <c r="G445" s="28"/>
      <c r="H445" s="28"/>
      <c r="I445" s="28"/>
      <c r="J445" s="28"/>
      <c r="K445" s="27"/>
      <c r="L445" s="28"/>
      <c r="M445" s="28"/>
      <c r="N445" s="28"/>
      <c r="S445" s="233"/>
      <c r="T445" s="233"/>
      <c r="U445" s="233"/>
      <c r="AR445" s="32"/>
      <c r="AS445" s="32"/>
      <c r="AT445" s="32"/>
      <c r="AU445" s="32"/>
      <c r="AV445" s="32"/>
      <c r="AW445" s="32"/>
      <c r="AX445" s="32"/>
      <c r="AY445" s="32"/>
      <c r="AZ445" s="32"/>
      <c r="BA445" s="32"/>
    </row>
    <row r="446" spans="1:53" x14ac:dyDescent="0.25">
      <c r="A446" s="29" t="s">
        <v>2884</v>
      </c>
      <c r="B446" s="28"/>
      <c r="C446" s="28"/>
      <c r="D446" s="28"/>
      <c r="E446" s="28"/>
      <c r="G446" s="28"/>
      <c r="H446" s="28"/>
      <c r="I446" s="28"/>
      <c r="J446" s="28"/>
      <c r="K446" s="27"/>
      <c r="L446" s="28"/>
      <c r="M446" s="28"/>
      <c r="N446" s="28"/>
      <c r="S446" s="233"/>
      <c r="T446" s="233"/>
      <c r="U446" s="233"/>
      <c r="AR446" s="32"/>
      <c r="AS446" s="32"/>
      <c r="AT446" s="32"/>
      <c r="AU446" s="32"/>
      <c r="AV446" s="32"/>
      <c r="AW446" s="32"/>
      <c r="AX446" s="32"/>
      <c r="AY446" s="32"/>
      <c r="AZ446" s="32"/>
      <c r="BA446" s="32"/>
    </row>
    <row r="447" spans="1:53" x14ac:dyDescent="0.25">
      <c r="A447" s="29" t="s">
        <v>2885</v>
      </c>
      <c r="B447" s="28"/>
      <c r="C447" s="28"/>
      <c r="D447" s="28"/>
      <c r="E447" s="28"/>
      <c r="G447" s="28"/>
      <c r="H447" s="28"/>
      <c r="I447" s="28"/>
      <c r="J447" s="28"/>
      <c r="K447" s="27"/>
      <c r="L447" s="28"/>
      <c r="M447" s="28"/>
      <c r="N447" s="28"/>
      <c r="S447" s="233"/>
      <c r="T447" s="233"/>
      <c r="U447" s="233"/>
      <c r="AR447" s="32"/>
      <c r="AS447" s="32"/>
      <c r="AT447" s="32"/>
      <c r="AU447" s="32"/>
      <c r="AV447" s="32"/>
      <c r="AW447" s="32"/>
      <c r="AX447" s="32"/>
      <c r="AY447" s="32"/>
      <c r="AZ447" s="32"/>
      <c r="BA447" s="32"/>
    </row>
    <row r="448" spans="1:53" x14ac:dyDescent="0.25">
      <c r="A448" s="29" t="s">
        <v>2886</v>
      </c>
      <c r="B448" s="28"/>
      <c r="C448" s="28"/>
      <c r="D448" s="28"/>
      <c r="E448" s="28"/>
      <c r="G448" s="28"/>
      <c r="H448" s="28"/>
      <c r="I448" s="28"/>
      <c r="J448" s="28"/>
      <c r="K448" s="27"/>
      <c r="L448" s="28"/>
      <c r="M448" s="28"/>
      <c r="N448" s="28"/>
      <c r="S448" s="233"/>
      <c r="T448" s="233"/>
      <c r="U448" s="233"/>
      <c r="AR448" s="32"/>
      <c r="AS448" s="32"/>
      <c r="AT448" s="32"/>
      <c r="AU448" s="32"/>
      <c r="AV448" s="32"/>
      <c r="AW448" s="32"/>
      <c r="AX448" s="32"/>
      <c r="AY448" s="32"/>
      <c r="AZ448" s="32"/>
      <c r="BA448" s="32"/>
    </row>
    <row r="449" spans="1:53" x14ac:dyDescent="0.25">
      <c r="A449" s="29" t="s">
        <v>2887</v>
      </c>
      <c r="B449" s="28"/>
      <c r="C449" s="28"/>
      <c r="D449" s="28"/>
      <c r="E449" s="28"/>
      <c r="G449" s="28"/>
      <c r="H449" s="28"/>
      <c r="I449" s="28"/>
      <c r="J449" s="28"/>
      <c r="K449" s="27"/>
      <c r="L449" s="28"/>
      <c r="M449" s="28"/>
      <c r="N449" s="28"/>
      <c r="S449" s="233"/>
      <c r="T449" s="233"/>
      <c r="U449" s="233"/>
      <c r="AR449" s="32"/>
      <c r="AS449" s="32"/>
      <c r="AT449" s="32"/>
      <c r="AU449" s="32"/>
      <c r="AV449" s="32"/>
      <c r="AW449" s="32"/>
      <c r="AX449" s="32"/>
      <c r="AY449" s="32"/>
      <c r="AZ449" s="32"/>
      <c r="BA449" s="32"/>
    </row>
    <row r="450" spans="1:53" x14ac:dyDescent="0.25">
      <c r="A450" s="29" t="s">
        <v>2888</v>
      </c>
      <c r="B450" s="28"/>
      <c r="C450" s="28"/>
      <c r="D450" s="28"/>
      <c r="E450" s="28"/>
      <c r="G450" s="28"/>
      <c r="H450" s="28"/>
      <c r="I450" s="28"/>
      <c r="J450" s="28"/>
      <c r="K450" s="27"/>
      <c r="L450" s="28"/>
      <c r="M450" s="28"/>
      <c r="N450" s="28"/>
      <c r="S450" s="233"/>
      <c r="T450" s="233"/>
      <c r="U450" s="233"/>
      <c r="AR450" s="32"/>
      <c r="AS450" s="32"/>
      <c r="AT450" s="32"/>
      <c r="AU450" s="32"/>
      <c r="AV450" s="32"/>
      <c r="AW450" s="32"/>
      <c r="AX450" s="32"/>
      <c r="AY450" s="32"/>
      <c r="AZ450" s="32"/>
      <c r="BA450" s="32"/>
    </row>
    <row r="451" spans="1:53" x14ac:dyDescent="0.25">
      <c r="A451" s="29" t="s">
        <v>2889</v>
      </c>
      <c r="B451" s="28"/>
      <c r="C451" s="28"/>
      <c r="D451" s="28"/>
      <c r="E451" s="28"/>
      <c r="G451" s="28"/>
      <c r="H451" s="28"/>
      <c r="I451" s="28"/>
      <c r="J451" s="28"/>
      <c r="K451" s="27"/>
      <c r="L451" s="28"/>
      <c r="M451" s="28"/>
      <c r="N451" s="28"/>
      <c r="S451" s="233"/>
      <c r="T451" s="233"/>
      <c r="U451" s="233"/>
      <c r="AR451" s="32"/>
      <c r="AS451" s="32"/>
      <c r="AT451" s="32"/>
      <c r="AU451" s="32"/>
      <c r="AV451" s="32"/>
      <c r="AW451" s="32"/>
      <c r="AX451" s="32"/>
      <c r="AY451" s="32"/>
      <c r="AZ451" s="32"/>
      <c r="BA451" s="32"/>
    </row>
    <row r="452" spans="1:53" x14ac:dyDescent="0.25">
      <c r="A452" s="29" t="s">
        <v>2890</v>
      </c>
      <c r="B452" s="28"/>
      <c r="C452" s="28"/>
      <c r="D452" s="28"/>
      <c r="E452" s="28"/>
      <c r="G452" s="28"/>
      <c r="H452" s="28"/>
      <c r="I452" s="28"/>
      <c r="J452" s="28"/>
      <c r="K452" s="27"/>
      <c r="L452" s="28"/>
      <c r="M452" s="28"/>
      <c r="N452" s="28"/>
      <c r="S452" s="233"/>
      <c r="T452" s="233"/>
      <c r="U452" s="233"/>
      <c r="AR452" s="32"/>
      <c r="AS452" s="32"/>
      <c r="AT452" s="32"/>
      <c r="AU452" s="32"/>
      <c r="AV452" s="32"/>
      <c r="AW452" s="32"/>
      <c r="AX452" s="32"/>
      <c r="AY452" s="32"/>
      <c r="AZ452" s="32"/>
      <c r="BA452" s="32"/>
    </row>
    <row r="453" spans="1:53" x14ac:dyDescent="0.25">
      <c r="A453" s="29" t="s">
        <v>2891</v>
      </c>
      <c r="B453" s="28"/>
      <c r="C453" s="28"/>
      <c r="D453" s="28"/>
      <c r="E453" s="28"/>
      <c r="G453" s="28"/>
      <c r="H453" s="28"/>
      <c r="I453" s="28"/>
      <c r="J453" s="28"/>
      <c r="K453" s="27"/>
      <c r="L453" s="28"/>
      <c r="M453" s="28"/>
      <c r="N453" s="28"/>
      <c r="S453" s="233"/>
      <c r="T453" s="233"/>
      <c r="U453" s="233"/>
      <c r="AR453" s="32"/>
      <c r="AS453" s="32"/>
      <c r="AT453" s="32"/>
      <c r="AU453" s="32"/>
      <c r="AV453" s="32"/>
      <c r="AW453" s="32"/>
      <c r="AX453" s="32"/>
      <c r="AY453" s="32"/>
      <c r="AZ453" s="32"/>
      <c r="BA453" s="32"/>
    </row>
    <row r="454" spans="1:53" x14ac:dyDescent="0.25">
      <c r="A454" s="29" t="s">
        <v>2892</v>
      </c>
      <c r="B454" s="28"/>
      <c r="C454" s="28"/>
      <c r="D454" s="28"/>
      <c r="E454" s="28"/>
      <c r="G454" s="28"/>
      <c r="H454" s="28"/>
      <c r="I454" s="28"/>
      <c r="J454" s="28"/>
      <c r="K454" s="27"/>
      <c r="L454" s="28"/>
      <c r="M454" s="28"/>
      <c r="N454" s="28"/>
      <c r="S454" s="233"/>
      <c r="T454" s="233"/>
      <c r="U454" s="233"/>
      <c r="AR454" s="32"/>
      <c r="AS454" s="32"/>
      <c r="AT454" s="32"/>
      <c r="AU454" s="32"/>
      <c r="AV454" s="32"/>
      <c r="AW454" s="32"/>
      <c r="AX454" s="32"/>
      <c r="AY454" s="32"/>
      <c r="AZ454" s="32"/>
      <c r="BA454" s="32"/>
    </row>
    <row r="455" spans="1:53" x14ac:dyDescent="0.25">
      <c r="A455" s="29" t="s">
        <v>2893</v>
      </c>
      <c r="B455" s="28"/>
      <c r="C455" s="28"/>
      <c r="D455" s="28"/>
      <c r="E455" s="28"/>
      <c r="G455" s="28"/>
      <c r="H455" s="28"/>
      <c r="I455" s="28"/>
      <c r="J455" s="28"/>
      <c r="K455" s="27"/>
      <c r="L455" s="28"/>
      <c r="M455" s="28"/>
      <c r="N455" s="28"/>
      <c r="S455" s="233"/>
      <c r="T455" s="233"/>
      <c r="U455" s="233"/>
      <c r="AR455" s="32"/>
      <c r="AS455" s="32"/>
      <c r="AT455" s="32"/>
      <c r="AU455" s="32"/>
      <c r="AV455" s="32"/>
      <c r="AW455" s="32"/>
      <c r="AX455" s="32"/>
      <c r="AY455" s="32"/>
      <c r="AZ455" s="32"/>
      <c r="BA455" s="32"/>
    </row>
    <row r="456" spans="1:53" x14ac:dyDescent="0.25">
      <c r="A456" s="29" t="s">
        <v>2894</v>
      </c>
      <c r="B456" s="28"/>
      <c r="C456" s="28"/>
      <c r="D456" s="28"/>
      <c r="E456" s="28"/>
      <c r="G456" s="28"/>
      <c r="H456" s="28"/>
      <c r="I456" s="28"/>
      <c r="J456" s="28"/>
      <c r="K456" s="27"/>
      <c r="L456" s="28"/>
      <c r="M456" s="28"/>
      <c r="N456" s="28"/>
      <c r="S456" s="233"/>
      <c r="T456" s="233"/>
      <c r="U456" s="233"/>
      <c r="AR456" s="32"/>
      <c r="AS456" s="32"/>
      <c r="AT456" s="32"/>
      <c r="AU456" s="32"/>
      <c r="AV456" s="32"/>
      <c r="AW456" s="32"/>
      <c r="AX456" s="32"/>
      <c r="AY456" s="32"/>
      <c r="AZ456" s="32"/>
      <c r="BA456" s="32"/>
    </row>
    <row r="457" spans="1:53" x14ac:dyDescent="0.25">
      <c r="A457" s="29" t="s">
        <v>2895</v>
      </c>
      <c r="B457" s="28"/>
      <c r="C457" s="28"/>
      <c r="D457" s="28"/>
      <c r="E457" s="28"/>
      <c r="G457" s="28"/>
      <c r="H457" s="28"/>
      <c r="I457" s="28"/>
      <c r="J457" s="28"/>
      <c r="K457" s="27"/>
      <c r="L457" s="28"/>
      <c r="M457" s="28"/>
      <c r="N457" s="28"/>
      <c r="S457" s="233"/>
      <c r="T457" s="233"/>
      <c r="U457" s="233"/>
      <c r="AR457" s="32"/>
      <c r="AS457" s="32"/>
      <c r="AT457" s="32"/>
      <c r="AU457" s="32"/>
      <c r="AV457" s="32"/>
      <c r="AW457" s="32"/>
      <c r="AX457" s="32"/>
      <c r="AY457" s="32"/>
      <c r="AZ457" s="32"/>
      <c r="BA457" s="32"/>
    </row>
    <row r="458" spans="1:53" x14ac:dyDescent="0.25">
      <c r="A458" s="29" t="s">
        <v>2896</v>
      </c>
      <c r="B458" s="28"/>
      <c r="C458" s="28"/>
      <c r="D458" s="28"/>
      <c r="E458" s="28"/>
      <c r="G458" s="28"/>
      <c r="H458" s="28"/>
      <c r="I458" s="28"/>
      <c r="J458" s="28"/>
      <c r="K458" s="27"/>
      <c r="L458" s="28"/>
      <c r="M458" s="28"/>
      <c r="N458" s="28"/>
      <c r="S458" s="233"/>
      <c r="T458" s="233"/>
      <c r="U458" s="233"/>
      <c r="AR458" s="32"/>
      <c r="AS458" s="32"/>
      <c r="AT458" s="32"/>
      <c r="AU458" s="32"/>
      <c r="AV458" s="32"/>
      <c r="AW458" s="32"/>
      <c r="AX458" s="32"/>
      <c r="AY458" s="32"/>
      <c r="AZ458" s="32"/>
      <c r="BA458" s="32"/>
    </row>
    <row r="459" spans="1:53" x14ac:dyDescent="0.25">
      <c r="A459" s="29" t="s">
        <v>2897</v>
      </c>
      <c r="B459" s="28"/>
      <c r="C459" s="28"/>
      <c r="D459" s="28"/>
      <c r="E459" s="28"/>
      <c r="G459" s="28"/>
      <c r="H459" s="28"/>
      <c r="I459" s="28"/>
      <c r="J459" s="28"/>
      <c r="K459" s="27"/>
      <c r="L459" s="28"/>
      <c r="M459" s="28"/>
      <c r="N459" s="28"/>
      <c r="S459" s="233"/>
      <c r="T459" s="233"/>
      <c r="U459" s="233"/>
      <c r="AR459" s="32"/>
      <c r="AS459" s="32"/>
      <c r="AT459" s="32"/>
      <c r="AU459" s="32"/>
      <c r="AV459" s="32"/>
      <c r="AW459" s="32"/>
      <c r="AX459" s="32"/>
      <c r="AY459" s="32"/>
      <c r="AZ459" s="32"/>
      <c r="BA459" s="32"/>
    </row>
    <row r="460" spans="1:53" x14ac:dyDescent="0.25">
      <c r="A460" s="29" t="s">
        <v>2898</v>
      </c>
      <c r="B460" s="28"/>
      <c r="C460" s="28"/>
      <c r="D460" s="28"/>
      <c r="E460" s="28"/>
      <c r="G460" s="28"/>
      <c r="H460" s="28"/>
      <c r="I460" s="28"/>
      <c r="J460" s="28"/>
      <c r="K460" s="27"/>
      <c r="L460" s="28"/>
      <c r="M460" s="28"/>
      <c r="N460" s="28"/>
      <c r="S460" s="233"/>
      <c r="T460" s="233"/>
      <c r="U460" s="233"/>
      <c r="AR460" s="32"/>
      <c r="AS460" s="32"/>
      <c r="AT460" s="32"/>
      <c r="AU460" s="32"/>
      <c r="AV460" s="32"/>
      <c r="AW460" s="32"/>
      <c r="AX460" s="32"/>
      <c r="AY460" s="32"/>
      <c r="AZ460" s="32"/>
      <c r="BA460" s="32"/>
    </row>
    <row r="461" spans="1:53" x14ac:dyDescent="0.25">
      <c r="A461" s="29" t="s">
        <v>2899</v>
      </c>
      <c r="B461" s="28"/>
      <c r="C461" s="28"/>
      <c r="D461" s="28"/>
      <c r="E461" s="28"/>
      <c r="G461" s="28"/>
      <c r="H461" s="28"/>
      <c r="I461" s="28"/>
      <c r="J461" s="28"/>
      <c r="K461" s="27"/>
      <c r="L461" s="28"/>
      <c r="M461" s="28"/>
      <c r="N461" s="28"/>
      <c r="S461" s="233"/>
      <c r="T461" s="233"/>
      <c r="U461" s="233"/>
      <c r="AR461" s="32"/>
      <c r="AS461" s="32"/>
      <c r="AT461" s="32"/>
      <c r="AU461" s="32"/>
      <c r="AV461" s="32"/>
      <c r="AW461" s="32"/>
      <c r="AX461" s="32"/>
      <c r="AY461" s="32"/>
      <c r="AZ461" s="32"/>
      <c r="BA461" s="32"/>
    </row>
    <row r="462" spans="1:53" x14ac:dyDescent="0.25">
      <c r="A462" s="29" t="s">
        <v>2900</v>
      </c>
      <c r="B462" s="28"/>
      <c r="C462" s="28"/>
      <c r="D462" s="28"/>
      <c r="E462" s="28"/>
      <c r="G462" s="28"/>
      <c r="H462" s="28"/>
      <c r="I462" s="28"/>
      <c r="J462" s="28"/>
      <c r="K462" s="27"/>
      <c r="L462" s="28"/>
      <c r="M462" s="28"/>
      <c r="N462" s="28"/>
      <c r="S462" s="233"/>
      <c r="T462" s="233"/>
      <c r="U462" s="233"/>
      <c r="AR462" s="32"/>
      <c r="AS462" s="32"/>
      <c r="AT462" s="32"/>
      <c r="AU462" s="32"/>
      <c r="AV462" s="32"/>
      <c r="AW462" s="32"/>
      <c r="AX462" s="32"/>
      <c r="AY462" s="32"/>
      <c r="AZ462" s="32"/>
      <c r="BA462" s="32"/>
    </row>
    <row r="463" spans="1:53" x14ac:dyDescent="0.25">
      <c r="A463" s="29" t="s">
        <v>2901</v>
      </c>
      <c r="B463" s="28"/>
      <c r="C463" s="28"/>
      <c r="D463" s="28"/>
      <c r="E463" s="28"/>
      <c r="G463" s="28"/>
      <c r="H463" s="28"/>
      <c r="I463" s="28"/>
      <c r="J463" s="28"/>
      <c r="K463" s="27"/>
      <c r="L463" s="28"/>
      <c r="M463" s="28"/>
      <c r="N463" s="28"/>
      <c r="S463" s="233"/>
      <c r="T463" s="233"/>
      <c r="U463" s="233"/>
      <c r="AR463" s="32"/>
      <c r="AS463" s="32"/>
      <c r="AT463" s="32"/>
      <c r="AU463" s="32"/>
      <c r="AV463" s="32"/>
      <c r="AW463" s="32"/>
      <c r="AX463" s="32"/>
      <c r="AY463" s="32"/>
      <c r="AZ463" s="32"/>
      <c r="BA463" s="32"/>
    </row>
    <row r="464" spans="1:53" x14ac:dyDescent="0.25">
      <c r="A464" s="29" t="s">
        <v>2902</v>
      </c>
      <c r="B464" s="28"/>
      <c r="C464" s="28"/>
      <c r="D464" s="28"/>
      <c r="E464" s="28"/>
      <c r="G464" s="28"/>
      <c r="H464" s="28"/>
      <c r="I464" s="28"/>
      <c r="J464" s="28"/>
      <c r="K464" s="27"/>
      <c r="L464" s="28"/>
      <c r="M464" s="28"/>
      <c r="N464" s="28"/>
      <c r="S464" s="233"/>
      <c r="T464" s="233"/>
      <c r="U464" s="233"/>
      <c r="AR464" s="32"/>
      <c r="AS464" s="32"/>
      <c r="AT464" s="32"/>
      <c r="AU464" s="32"/>
      <c r="AV464" s="32"/>
      <c r="AW464" s="32"/>
      <c r="AX464" s="32"/>
      <c r="AY464" s="32"/>
      <c r="AZ464" s="32"/>
      <c r="BA464" s="32"/>
    </row>
    <row r="465" spans="1:53" x14ac:dyDescent="0.25">
      <c r="A465" s="29" t="s">
        <v>2903</v>
      </c>
      <c r="B465" s="28"/>
      <c r="C465" s="28"/>
      <c r="D465" s="28"/>
      <c r="E465" s="28"/>
      <c r="G465" s="28"/>
      <c r="H465" s="28"/>
      <c r="I465" s="28"/>
      <c r="J465" s="28"/>
      <c r="K465" s="27"/>
      <c r="L465" s="28"/>
      <c r="M465" s="28"/>
      <c r="N465" s="28"/>
      <c r="S465" s="233"/>
      <c r="T465" s="233"/>
      <c r="U465" s="233"/>
      <c r="AR465" s="32"/>
      <c r="AS465" s="32"/>
      <c r="AT465" s="32"/>
      <c r="AU465" s="32"/>
      <c r="AV465" s="32"/>
      <c r="AW465" s="32"/>
      <c r="AX465" s="32"/>
      <c r="AY465" s="32"/>
      <c r="AZ465" s="32"/>
      <c r="BA465" s="32"/>
    </row>
    <row r="466" spans="1:53" x14ac:dyDescent="0.25">
      <c r="A466" s="29" t="s">
        <v>2904</v>
      </c>
      <c r="B466" s="28"/>
      <c r="C466" s="28"/>
      <c r="D466" s="28"/>
      <c r="E466" s="28"/>
      <c r="G466" s="28"/>
      <c r="H466" s="28"/>
      <c r="I466" s="28"/>
      <c r="J466" s="28"/>
      <c r="K466" s="27"/>
      <c r="L466" s="28"/>
      <c r="M466" s="28"/>
      <c r="N466" s="28"/>
      <c r="S466" s="233"/>
      <c r="T466" s="233"/>
      <c r="U466" s="233"/>
      <c r="AR466" s="32"/>
      <c r="AS466" s="32"/>
      <c r="AT466" s="32"/>
      <c r="AU466" s="32"/>
      <c r="AV466" s="32"/>
      <c r="AW466" s="32"/>
      <c r="AX466" s="32"/>
      <c r="AY466" s="32"/>
      <c r="AZ466" s="32"/>
      <c r="BA466" s="32"/>
    </row>
    <row r="467" spans="1:53" x14ac:dyDescent="0.25">
      <c r="A467" s="29" t="s">
        <v>2905</v>
      </c>
      <c r="B467" s="28"/>
      <c r="C467" s="28"/>
      <c r="D467" s="28"/>
      <c r="E467" s="28"/>
      <c r="G467" s="28"/>
      <c r="H467" s="28"/>
      <c r="I467" s="28"/>
      <c r="J467" s="28"/>
      <c r="K467" s="27"/>
      <c r="L467" s="28"/>
      <c r="M467" s="28"/>
      <c r="N467" s="28"/>
      <c r="S467" s="233"/>
      <c r="T467" s="233"/>
      <c r="U467" s="233"/>
      <c r="AR467" s="32"/>
      <c r="AS467" s="32"/>
      <c r="AT467" s="32"/>
      <c r="AU467" s="32"/>
      <c r="AV467" s="32"/>
      <c r="AW467" s="32"/>
      <c r="AX467" s="32"/>
      <c r="AY467" s="32"/>
      <c r="AZ467" s="32"/>
      <c r="BA467" s="32"/>
    </row>
    <row r="468" spans="1:53" x14ac:dyDescent="0.25">
      <c r="A468" s="29" t="s">
        <v>2906</v>
      </c>
      <c r="B468" s="28"/>
      <c r="C468" s="28"/>
      <c r="D468" s="28"/>
      <c r="E468" s="28"/>
      <c r="G468" s="28"/>
      <c r="H468" s="28"/>
      <c r="I468" s="28"/>
      <c r="J468" s="28"/>
      <c r="K468" s="27"/>
      <c r="L468" s="28"/>
      <c r="M468" s="28"/>
      <c r="N468" s="28"/>
      <c r="S468" s="233"/>
      <c r="T468" s="233"/>
      <c r="U468" s="233"/>
      <c r="AR468" s="32"/>
      <c r="AS468" s="32"/>
      <c r="AT468" s="32"/>
      <c r="AU468" s="32"/>
      <c r="AV468" s="32"/>
      <c r="AW468" s="32"/>
      <c r="AX468" s="32"/>
      <c r="AY468" s="32"/>
      <c r="AZ468" s="32"/>
      <c r="BA468" s="32"/>
    </row>
    <row r="469" spans="1:53" x14ac:dyDescent="0.25">
      <c r="A469" s="29" t="s">
        <v>2907</v>
      </c>
      <c r="B469" s="28"/>
      <c r="C469" s="28"/>
      <c r="D469" s="28"/>
      <c r="E469" s="28"/>
      <c r="G469" s="28"/>
      <c r="H469" s="28"/>
      <c r="I469" s="28"/>
      <c r="J469" s="28"/>
      <c r="K469" s="27"/>
      <c r="L469" s="28"/>
      <c r="M469" s="28"/>
      <c r="N469" s="28"/>
      <c r="S469" s="233"/>
      <c r="T469" s="233"/>
      <c r="U469" s="233"/>
      <c r="AR469" s="32"/>
      <c r="AS469" s="32"/>
      <c r="AT469" s="32"/>
      <c r="AU469" s="32"/>
      <c r="AV469" s="32"/>
      <c r="AW469" s="32"/>
      <c r="AX469" s="32"/>
      <c r="AY469" s="32"/>
      <c r="AZ469" s="32"/>
      <c r="BA469" s="32"/>
    </row>
    <row r="470" spans="1:53" x14ac:dyDescent="0.25">
      <c r="A470" s="29" t="s">
        <v>2908</v>
      </c>
      <c r="B470" s="28"/>
      <c r="C470" s="28"/>
      <c r="D470" s="28"/>
      <c r="E470" s="28"/>
      <c r="G470" s="28"/>
      <c r="H470" s="28"/>
      <c r="I470" s="28"/>
      <c r="J470" s="28"/>
      <c r="K470" s="27"/>
      <c r="L470" s="28"/>
      <c r="M470" s="28"/>
      <c r="N470" s="28"/>
      <c r="S470" s="233"/>
      <c r="T470" s="233"/>
      <c r="U470" s="233"/>
      <c r="AR470" s="32"/>
      <c r="AS470" s="32"/>
      <c r="AT470" s="32"/>
      <c r="AU470" s="32"/>
      <c r="AV470" s="32"/>
      <c r="AW470" s="32"/>
      <c r="AX470" s="32"/>
      <c r="AY470" s="32"/>
      <c r="AZ470" s="32"/>
      <c r="BA470" s="32"/>
    </row>
    <row r="471" spans="1:53" x14ac:dyDescent="0.25">
      <c r="A471" s="29" t="s">
        <v>2909</v>
      </c>
      <c r="B471" s="28"/>
      <c r="C471" s="28"/>
      <c r="D471" s="28"/>
      <c r="E471" s="28"/>
      <c r="G471" s="28"/>
      <c r="H471" s="28"/>
      <c r="I471" s="28"/>
      <c r="J471" s="28"/>
      <c r="K471" s="27"/>
      <c r="L471" s="28"/>
      <c r="M471" s="28"/>
      <c r="N471" s="28"/>
      <c r="S471" s="233"/>
      <c r="T471" s="233"/>
      <c r="U471" s="233"/>
      <c r="AR471" s="32"/>
      <c r="AS471" s="32"/>
      <c r="AT471" s="32"/>
      <c r="AU471" s="32"/>
      <c r="AV471" s="32"/>
      <c r="AW471" s="32"/>
      <c r="AX471" s="32"/>
      <c r="AY471" s="32"/>
      <c r="AZ471" s="32"/>
      <c r="BA471" s="32"/>
    </row>
    <row r="472" spans="1:53" x14ac:dyDescent="0.25">
      <c r="A472" s="29" t="s">
        <v>2586</v>
      </c>
      <c r="B472" s="28"/>
      <c r="C472" s="28"/>
      <c r="D472" s="28"/>
      <c r="E472" s="28"/>
      <c r="G472" s="28"/>
      <c r="H472" s="28"/>
      <c r="I472" s="28"/>
      <c r="J472" s="28"/>
      <c r="K472" s="27"/>
      <c r="L472" s="28"/>
      <c r="M472" s="28"/>
      <c r="N472" s="28"/>
      <c r="S472" s="233"/>
      <c r="T472" s="233"/>
      <c r="U472" s="233"/>
      <c r="AR472" s="32"/>
      <c r="AS472" s="32"/>
      <c r="AT472" s="32"/>
      <c r="AU472" s="32"/>
      <c r="AV472" s="32"/>
      <c r="AW472" s="32"/>
      <c r="AX472" s="32"/>
      <c r="AY472" s="32"/>
      <c r="AZ472" s="32"/>
      <c r="BA472" s="32"/>
    </row>
    <row r="473" spans="1:53" x14ac:dyDescent="0.25">
      <c r="A473" s="29" t="s">
        <v>2910</v>
      </c>
      <c r="B473" s="28"/>
      <c r="C473" s="28"/>
      <c r="D473" s="28"/>
      <c r="E473" s="28"/>
      <c r="G473" s="28"/>
      <c r="H473" s="28"/>
      <c r="I473" s="28"/>
      <c r="J473" s="28"/>
      <c r="K473" s="27"/>
      <c r="L473" s="28"/>
      <c r="M473" s="28"/>
      <c r="N473" s="28"/>
      <c r="S473" s="233"/>
      <c r="T473" s="233"/>
      <c r="U473" s="233"/>
      <c r="AR473" s="32"/>
      <c r="AS473" s="32"/>
      <c r="AT473" s="32"/>
      <c r="AU473" s="32"/>
      <c r="AV473" s="32"/>
      <c r="AW473" s="32"/>
      <c r="AX473" s="32"/>
      <c r="AY473" s="32"/>
      <c r="AZ473" s="32"/>
      <c r="BA473" s="32"/>
    </row>
    <row r="474" spans="1:53" x14ac:dyDescent="0.25">
      <c r="A474" s="29" t="s">
        <v>2911</v>
      </c>
      <c r="B474" s="28"/>
      <c r="C474" s="28"/>
      <c r="D474" s="28"/>
      <c r="E474" s="28"/>
      <c r="G474" s="28"/>
      <c r="H474" s="28"/>
      <c r="I474" s="28"/>
      <c r="J474" s="28"/>
      <c r="K474" s="27"/>
      <c r="L474" s="28"/>
      <c r="M474" s="28"/>
      <c r="N474" s="28"/>
      <c r="S474" s="233"/>
      <c r="T474" s="233"/>
      <c r="U474" s="233"/>
      <c r="AR474" s="32"/>
      <c r="AS474" s="32"/>
      <c r="AT474" s="32"/>
      <c r="AU474" s="32"/>
      <c r="AV474" s="32"/>
      <c r="AW474" s="32"/>
      <c r="AX474" s="32"/>
      <c r="AY474" s="32"/>
      <c r="AZ474" s="32"/>
      <c r="BA474" s="32"/>
    </row>
    <row r="475" spans="1:53" x14ac:dyDescent="0.25">
      <c r="A475" s="29" t="s">
        <v>2912</v>
      </c>
      <c r="B475" s="28"/>
      <c r="C475" s="28"/>
      <c r="D475" s="28"/>
      <c r="E475" s="28"/>
      <c r="G475" s="28"/>
      <c r="H475" s="28"/>
      <c r="I475" s="28"/>
      <c r="J475" s="28"/>
      <c r="K475" s="27"/>
      <c r="L475" s="28"/>
      <c r="M475" s="28"/>
      <c r="N475" s="28"/>
      <c r="S475" s="233"/>
      <c r="T475" s="233"/>
      <c r="U475" s="233"/>
      <c r="AR475" s="32"/>
      <c r="AS475" s="32"/>
      <c r="AT475" s="32"/>
      <c r="AU475" s="32"/>
      <c r="AV475" s="32"/>
      <c r="AW475" s="32"/>
      <c r="AX475" s="32"/>
      <c r="AY475" s="32"/>
      <c r="AZ475" s="32"/>
      <c r="BA475" s="32"/>
    </row>
    <row r="476" spans="1:53" x14ac:dyDescent="0.25">
      <c r="A476" s="29" t="s">
        <v>2913</v>
      </c>
      <c r="B476" s="28"/>
      <c r="C476" s="28"/>
      <c r="D476" s="28"/>
      <c r="E476" s="28"/>
      <c r="G476" s="28"/>
      <c r="H476" s="28"/>
      <c r="I476" s="28"/>
      <c r="J476" s="28"/>
      <c r="K476" s="27"/>
      <c r="L476" s="28"/>
      <c r="M476" s="28"/>
      <c r="N476" s="28"/>
      <c r="S476" s="233"/>
      <c r="T476" s="233"/>
      <c r="U476" s="233"/>
      <c r="AR476" s="32"/>
      <c r="AS476" s="32"/>
      <c r="AT476" s="32"/>
      <c r="AU476" s="32"/>
      <c r="AV476" s="32"/>
      <c r="AW476" s="32"/>
      <c r="AX476" s="32"/>
      <c r="AY476" s="32"/>
      <c r="AZ476" s="32"/>
      <c r="BA476" s="32"/>
    </row>
    <row r="477" spans="1:53" x14ac:dyDescent="0.25">
      <c r="A477" s="29" t="s">
        <v>2598</v>
      </c>
      <c r="B477" s="28"/>
      <c r="C477" s="28"/>
      <c r="D477" s="28"/>
      <c r="E477" s="28"/>
      <c r="G477" s="28"/>
      <c r="H477" s="28"/>
      <c r="I477" s="28"/>
      <c r="J477" s="28"/>
      <c r="K477" s="27"/>
      <c r="L477" s="28"/>
      <c r="M477" s="28"/>
      <c r="N477" s="28"/>
      <c r="S477" s="233"/>
      <c r="T477" s="233"/>
      <c r="U477" s="233"/>
      <c r="AR477" s="32"/>
      <c r="AS477" s="32"/>
      <c r="AT477" s="32"/>
      <c r="AU477" s="32"/>
      <c r="AV477" s="32"/>
      <c r="AW477" s="32"/>
      <c r="AX477" s="32"/>
      <c r="AY477" s="32"/>
      <c r="AZ477" s="32"/>
      <c r="BA477" s="32"/>
    </row>
    <row r="478" spans="1:53" x14ac:dyDescent="0.25">
      <c r="A478" s="29" t="s">
        <v>2603</v>
      </c>
      <c r="B478" s="28"/>
      <c r="C478" s="28"/>
      <c r="D478" s="28"/>
      <c r="E478" s="28"/>
      <c r="G478" s="28"/>
      <c r="H478" s="28"/>
      <c r="I478" s="28"/>
      <c r="J478" s="28"/>
      <c r="K478" s="27"/>
      <c r="L478" s="28"/>
      <c r="M478" s="28"/>
      <c r="N478" s="28"/>
      <c r="S478" s="233"/>
      <c r="T478" s="233"/>
      <c r="U478" s="233"/>
      <c r="AR478" s="32"/>
      <c r="AS478" s="32"/>
      <c r="AT478" s="32"/>
      <c r="AU478" s="32"/>
      <c r="AV478" s="32"/>
      <c r="AW478" s="32"/>
      <c r="AX478" s="32"/>
      <c r="AY478" s="32"/>
      <c r="AZ478" s="32"/>
      <c r="BA478" s="32"/>
    </row>
    <row r="479" spans="1:53" x14ac:dyDescent="0.25">
      <c r="A479" s="29" t="s">
        <v>2914</v>
      </c>
      <c r="B479" s="28"/>
      <c r="C479" s="28"/>
      <c r="D479" s="28"/>
      <c r="E479" s="28"/>
      <c r="G479" s="28"/>
      <c r="H479" s="28"/>
      <c r="I479" s="28"/>
      <c r="J479" s="28"/>
      <c r="K479" s="27"/>
      <c r="L479" s="28"/>
      <c r="M479" s="28"/>
      <c r="N479" s="28"/>
      <c r="S479" s="233"/>
      <c r="T479" s="233"/>
      <c r="U479" s="233"/>
      <c r="AR479" s="32"/>
      <c r="AS479" s="32"/>
      <c r="AT479" s="32"/>
      <c r="AU479" s="32"/>
      <c r="AV479" s="32"/>
      <c r="AW479" s="32"/>
      <c r="AX479" s="32"/>
      <c r="AY479" s="32"/>
      <c r="AZ479" s="32"/>
      <c r="BA479" s="32"/>
    </row>
    <row r="480" spans="1:53" x14ac:dyDescent="0.25">
      <c r="A480" s="29" t="s">
        <v>2915</v>
      </c>
      <c r="B480" s="28"/>
      <c r="C480" s="28"/>
      <c r="D480" s="28"/>
      <c r="E480" s="28"/>
      <c r="G480" s="28"/>
      <c r="H480" s="28"/>
      <c r="I480" s="28"/>
      <c r="J480" s="28"/>
      <c r="K480" s="27"/>
      <c r="L480" s="28"/>
      <c r="M480" s="28"/>
      <c r="N480" s="28"/>
      <c r="S480" s="233"/>
      <c r="T480" s="233"/>
      <c r="U480" s="233"/>
      <c r="AR480" s="32"/>
      <c r="AS480" s="32"/>
      <c r="AT480" s="32"/>
      <c r="AU480" s="32"/>
      <c r="AV480" s="32"/>
      <c r="AW480" s="32"/>
      <c r="AX480" s="32"/>
      <c r="AY480" s="32"/>
      <c r="AZ480" s="32"/>
      <c r="BA480" s="32"/>
    </row>
    <row r="481" spans="1:53" x14ac:dyDescent="0.25">
      <c r="A481" s="29" t="s">
        <v>2609</v>
      </c>
      <c r="B481" s="28"/>
      <c r="C481" s="28"/>
      <c r="D481" s="28"/>
      <c r="E481" s="28"/>
      <c r="G481" s="28"/>
      <c r="H481" s="28"/>
      <c r="I481" s="28"/>
      <c r="J481" s="28"/>
      <c r="K481" s="27"/>
      <c r="L481" s="28"/>
      <c r="M481" s="28"/>
      <c r="N481" s="28"/>
      <c r="S481" s="233"/>
      <c r="T481" s="233"/>
      <c r="U481" s="233"/>
      <c r="AR481" s="32"/>
      <c r="AS481" s="32"/>
      <c r="AT481" s="32"/>
      <c r="AU481" s="32"/>
      <c r="AV481" s="32"/>
      <c r="AW481" s="32"/>
      <c r="AX481" s="32"/>
      <c r="AY481" s="32"/>
      <c r="AZ481" s="32"/>
      <c r="BA481" s="32"/>
    </row>
    <row r="482" spans="1:53" x14ac:dyDescent="0.25">
      <c r="A482" s="29" t="s">
        <v>2609</v>
      </c>
      <c r="B482" s="28"/>
      <c r="C482" s="28"/>
      <c r="D482" s="28"/>
      <c r="E482" s="28"/>
      <c r="G482" s="28"/>
      <c r="H482" s="28"/>
      <c r="I482" s="28"/>
      <c r="J482" s="28"/>
      <c r="K482" s="27"/>
      <c r="L482" s="28"/>
      <c r="M482" s="28"/>
      <c r="N482" s="28"/>
      <c r="S482" s="233"/>
      <c r="T482" s="233"/>
      <c r="U482" s="233"/>
      <c r="AR482" s="32"/>
      <c r="AS482" s="32"/>
      <c r="AT482" s="32"/>
      <c r="AU482" s="32"/>
      <c r="AV482" s="32"/>
      <c r="AW482" s="32"/>
      <c r="AX482" s="32"/>
      <c r="AY482" s="32"/>
      <c r="AZ482" s="32"/>
      <c r="BA482" s="32"/>
    </row>
    <row r="483" spans="1:53" x14ac:dyDescent="0.25">
      <c r="A483" s="29" t="s">
        <v>2916</v>
      </c>
      <c r="B483" s="28"/>
      <c r="C483" s="28"/>
      <c r="D483" s="28"/>
      <c r="E483" s="28"/>
      <c r="G483" s="28"/>
      <c r="H483" s="28"/>
      <c r="I483" s="28"/>
      <c r="J483" s="28"/>
      <c r="K483" s="27"/>
      <c r="L483" s="28"/>
      <c r="M483" s="28"/>
      <c r="N483" s="28"/>
      <c r="S483" s="233"/>
      <c r="T483" s="233"/>
      <c r="U483" s="233"/>
      <c r="AR483" s="32"/>
      <c r="AS483" s="32"/>
      <c r="AT483" s="32"/>
      <c r="AU483" s="32"/>
      <c r="AV483" s="32"/>
      <c r="AW483" s="32"/>
      <c r="AX483" s="32"/>
      <c r="AY483" s="32"/>
      <c r="AZ483" s="32"/>
      <c r="BA483" s="32"/>
    </row>
    <row r="484" spans="1:53" x14ac:dyDescent="0.25">
      <c r="A484" s="29" t="s">
        <v>2917</v>
      </c>
      <c r="B484" s="28"/>
      <c r="C484" s="28"/>
      <c r="D484" s="28"/>
      <c r="E484" s="28"/>
      <c r="G484" s="28"/>
      <c r="H484" s="28"/>
      <c r="I484" s="28"/>
      <c r="J484" s="28"/>
      <c r="K484" s="27"/>
      <c r="L484" s="28"/>
      <c r="M484" s="28"/>
      <c r="N484" s="28"/>
      <c r="S484" s="233"/>
      <c r="T484" s="233"/>
      <c r="U484" s="233"/>
      <c r="AR484" s="32"/>
      <c r="AS484" s="32"/>
      <c r="AT484" s="32"/>
      <c r="AU484" s="32"/>
      <c r="AV484" s="32"/>
      <c r="AW484" s="32"/>
      <c r="AX484" s="32"/>
      <c r="AY484" s="32"/>
      <c r="AZ484" s="32"/>
      <c r="BA484" s="32"/>
    </row>
    <row r="485" spans="1:53" x14ac:dyDescent="0.25">
      <c r="A485" s="29" t="s">
        <v>2918</v>
      </c>
      <c r="B485" s="28"/>
      <c r="C485" s="28"/>
      <c r="D485" s="28"/>
      <c r="E485" s="28"/>
      <c r="G485" s="28"/>
      <c r="H485" s="28"/>
      <c r="I485" s="28"/>
      <c r="J485" s="28"/>
      <c r="K485" s="27"/>
      <c r="L485" s="28"/>
      <c r="M485" s="28"/>
      <c r="N485" s="28"/>
      <c r="S485" s="233"/>
      <c r="T485" s="233"/>
      <c r="U485" s="233"/>
      <c r="AR485" s="32"/>
      <c r="AS485" s="32"/>
      <c r="AT485" s="32"/>
      <c r="AU485" s="32"/>
      <c r="AV485" s="32"/>
      <c r="AW485" s="32"/>
      <c r="AX485" s="32"/>
      <c r="AY485" s="32"/>
      <c r="AZ485" s="32"/>
      <c r="BA485" s="32"/>
    </row>
    <row r="486" spans="1:53" x14ac:dyDescent="0.25">
      <c r="A486" s="29" t="s">
        <v>2919</v>
      </c>
      <c r="B486" s="28"/>
      <c r="C486" s="28"/>
      <c r="D486" s="28"/>
      <c r="E486" s="28"/>
      <c r="G486" s="28"/>
      <c r="H486" s="28"/>
      <c r="I486" s="28"/>
      <c r="J486" s="28"/>
      <c r="K486" s="27"/>
      <c r="L486" s="28"/>
      <c r="M486" s="28"/>
      <c r="S486" s="233"/>
      <c r="T486" s="233"/>
      <c r="U486" s="233"/>
      <c r="AR486" s="32"/>
      <c r="AS486" s="32"/>
      <c r="AT486" s="32"/>
      <c r="AU486" s="32"/>
      <c r="AV486" s="32"/>
      <c r="AW486" s="32"/>
      <c r="AX486" s="32"/>
      <c r="AY486" s="32"/>
      <c r="AZ486" s="32"/>
      <c r="BA486" s="32"/>
    </row>
    <row r="487" spans="1:53" x14ac:dyDescent="0.25">
      <c r="A487" s="29" t="s">
        <v>2920</v>
      </c>
      <c r="B487" s="28"/>
      <c r="C487" s="28"/>
      <c r="D487" s="28"/>
      <c r="E487" s="28"/>
      <c r="G487" s="28"/>
      <c r="H487" s="28"/>
      <c r="I487" s="28"/>
      <c r="J487" s="28"/>
      <c r="K487" s="27"/>
      <c r="L487" s="28"/>
      <c r="M487" s="28"/>
      <c r="S487" s="233"/>
      <c r="T487" s="233"/>
      <c r="U487" s="233"/>
      <c r="AR487" s="32"/>
      <c r="AS487" s="32"/>
      <c r="AT487" s="32"/>
      <c r="AU487" s="32"/>
      <c r="AV487" s="32"/>
      <c r="AW487" s="32"/>
      <c r="AX487" s="32"/>
      <c r="AY487" s="32"/>
      <c r="AZ487" s="32"/>
      <c r="BA487" s="32"/>
    </row>
    <row r="488" spans="1:53" x14ac:dyDescent="0.25">
      <c r="A488" s="29" t="s">
        <v>2921</v>
      </c>
      <c r="B488" s="28"/>
      <c r="C488" s="28"/>
      <c r="D488" s="28"/>
      <c r="E488" s="28"/>
      <c r="G488" s="28"/>
      <c r="H488" s="28"/>
      <c r="I488" s="28"/>
      <c r="J488" s="28"/>
      <c r="K488" s="27"/>
      <c r="L488" s="28"/>
      <c r="M488" s="28"/>
      <c r="S488" s="233"/>
      <c r="T488" s="233"/>
      <c r="U488" s="233"/>
      <c r="AR488" s="32"/>
      <c r="AS488" s="32"/>
      <c r="AT488" s="32"/>
      <c r="AU488" s="32"/>
      <c r="AV488" s="32"/>
      <c r="AW488" s="32"/>
      <c r="AX488" s="32"/>
      <c r="AY488" s="32"/>
      <c r="AZ488" s="32"/>
      <c r="BA488" s="32"/>
    </row>
    <row r="489" spans="1:53" x14ac:dyDescent="0.25">
      <c r="A489" s="29" t="s">
        <v>2922</v>
      </c>
      <c r="B489" s="28"/>
      <c r="C489" s="28"/>
      <c r="D489" s="28"/>
      <c r="E489" s="28"/>
      <c r="G489" s="28"/>
      <c r="H489" s="28"/>
      <c r="I489" s="28"/>
      <c r="J489" s="28"/>
      <c r="K489" s="27"/>
      <c r="L489" s="28"/>
      <c r="M489" s="28"/>
      <c r="S489" s="233"/>
      <c r="T489" s="233"/>
      <c r="U489" s="233"/>
      <c r="AR489" s="32"/>
      <c r="AS489" s="32"/>
      <c r="AT489" s="32"/>
      <c r="AU489" s="32"/>
      <c r="AV489" s="32"/>
      <c r="AW489" s="32"/>
      <c r="AX489" s="32"/>
      <c r="AY489" s="32"/>
      <c r="AZ489" s="32"/>
      <c r="BA489" s="32"/>
    </row>
    <row r="490" spans="1:53" x14ac:dyDescent="0.25">
      <c r="A490" s="29" t="s">
        <v>2923</v>
      </c>
      <c r="B490" s="28"/>
      <c r="C490" s="28"/>
      <c r="D490" s="28"/>
      <c r="E490" s="28"/>
      <c r="G490" s="28"/>
      <c r="H490" s="28"/>
      <c r="I490" s="28"/>
      <c r="J490" s="28"/>
      <c r="K490" s="27"/>
      <c r="L490" s="28"/>
      <c r="M490" s="28"/>
      <c r="S490" s="233"/>
      <c r="T490" s="233"/>
      <c r="U490" s="233"/>
      <c r="AR490" s="32"/>
      <c r="AS490" s="32"/>
      <c r="AT490" s="32"/>
      <c r="AU490" s="32"/>
      <c r="AV490" s="32"/>
      <c r="AW490" s="32"/>
      <c r="AX490" s="32"/>
      <c r="AY490" s="32"/>
      <c r="AZ490" s="32"/>
      <c r="BA490" s="32"/>
    </row>
    <row r="491" spans="1:53" x14ac:dyDescent="0.25">
      <c r="A491" s="29" t="s">
        <v>2924</v>
      </c>
      <c r="B491" s="28"/>
      <c r="C491" s="28"/>
      <c r="D491" s="28"/>
      <c r="E491" s="28"/>
      <c r="G491" s="28"/>
      <c r="H491" s="28"/>
      <c r="I491" s="28"/>
      <c r="J491" s="28"/>
      <c r="K491" s="27"/>
      <c r="L491" s="28"/>
      <c r="M491" s="28"/>
      <c r="S491" s="233"/>
      <c r="T491" s="233"/>
      <c r="U491" s="233"/>
      <c r="AR491" s="32"/>
      <c r="AS491" s="32"/>
      <c r="AT491" s="32"/>
      <c r="AU491" s="32"/>
      <c r="AV491" s="32"/>
      <c r="AW491" s="32"/>
      <c r="AX491" s="32"/>
      <c r="AY491" s="32"/>
      <c r="AZ491" s="32"/>
      <c r="BA491" s="32"/>
    </row>
    <row r="492" spans="1:53" x14ac:dyDescent="0.25">
      <c r="A492" s="29" t="s">
        <v>2925</v>
      </c>
      <c r="B492" s="28"/>
      <c r="C492" s="28"/>
      <c r="D492" s="28"/>
      <c r="E492" s="28"/>
      <c r="G492" s="28"/>
      <c r="H492" s="28"/>
      <c r="I492" s="28"/>
      <c r="J492" s="28"/>
      <c r="K492" s="27"/>
      <c r="L492" s="28"/>
      <c r="M492" s="28"/>
      <c r="S492" s="233"/>
      <c r="T492" s="233"/>
      <c r="U492" s="233"/>
      <c r="AR492" s="32"/>
      <c r="AS492" s="32"/>
      <c r="AT492" s="32"/>
      <c r="AU492" s="32"/>
      <c r="AV492" s="32"/>
      <c r="AW492" s="32"/>
      <c r="AX492" s="32"/>
      <c r="AY492" s="32"/>
      <c r="AZ492" s="32"/>
      <c r="BA492" s="32"/>
    </row>
    <row r="493" spans="1:53" x14ac:dyDescent="0.25">
      <c r="A493" s="29" t="s">
        <v>2926</v>
      </c>
      <c r="B493" s="28"/>
      <c r="C493" s="28"/>
      <c r="D493" s="28"/>
      <c r="E493" s="28"/>
      <c r="G493" s="28"/>
      <c r="H493" s="28"/>
      <c r="I493" s="28"/>
      <c r="J493" s="28"/>
      <c r="K493" s="27"/>
      <c r="L493" s="28"/>
      <c r="M493" s="28"/>
      <c r="S493" s="233"/>
      <c r="T493" s="233"/>
      <c r="U493" s="233"/>
      <c r="AR493" s="32"/>
      <c r="AS493" s="32"/>
      <c r="AT493" s="32"/>
      <c r="AU493" s="32"/>
      <c r="AV493" s="32"/>
      <c r="AW493" s="32"/>
      <c r="AX493" s="32"/>
      <c r="AY493" s="32"/>
      <c r="AZ493" s="32"/>
      <c r="BA493" s="32"/>
    </row>
    <row r="494" spans="1:53" x14ac:dyDescent="0.25">
      <c r="A494" s="29" t="s">
        <v>2927</v>
      </c>
      <c r="B494" s="28"/>
      <c r="C494" s="28"/>
      <c r="D494" s="28"/>
      <c r="E494" s="28"/>
      <c r="G494" s="28"/>
      <c r="H494" s="28"/>
      <c r="I494" s="28"/>
      <c r="J494" s="28"/>
      <c r="K494" s="27"/>
      <c r="L494" s="28"/>
      <c r="M494" s="28"/>
      <c r="S494" s="233"/>
      <c r="T494" s="233"/>
      <c r="U494" s="233"/>
      <c r="AR494" s="32"/>
      <c r="AS494" s="32"/>
      <c r="AT494" s="32"/>
      <c r="AU494" s="32"/>
      <c r="AV494" s="32"/>
      <c r="AW494" s="32"/>
      <c r="AX494" s="32"/>
      <c r="AY494" s="32"/>
      <c r="AZ494" s="32"/>
      <c r="BA494" s="32"/>
    </row>
    <row r="495" spans="1:53" x14ac:dyDescent="0.25">
      <c r="A495" s="29" t="s">
        <v>2928</v>
      </c>
      <c r="B495" s="28"/>
      <c r="C495" s="28"/>
      <c r="D495" s="28"/>
      <c r="E495" s="28"/>
      <c r="G495" s="28"/>
      <c r="H495" s="28"/>
      <c r="I495" s="28"/>
      <c r="J495" s="28"/>
      <c r="K495" s="27"/>
      <c r="L495" s="28"/>
      <c r="M495" s="28"/>
      <c r="S495" s="233"/>
      <c r="T495" s="233"/>
      <c r="U495" s="233"/>
      <c r="AR495" s="32"/>
      <c r="AS495" s="32"/>
      <c r="AT495" s="32"/>
      <c r="AU495" s="32"/>
      <c r="AV495" s="32"/>
      <c r="AW495" s="32"/>
      <c r="AX495" s="32"/>
      <c r="AY495" s="32"/>
      <c r="AZ495" s="32"/>
      <c r="BA495" s="32"/>
    </row>
    <row r="496" spans="1:53" x14ac:dyDescent="0.25">
      <c r="A496" s="29" t="s">
        <v>2929</v>
      </c>
      <c r="B496" s="28"/>
      <c r="C496" s="28"/>
      <c r="D496" s="28"/>
      <c r="E496" s="28"/>
      <c r="G496" s="28"/>
      <c r="H496" s="28"/>
      <c r="I496" s="28"/>
      <c r="J496" s="28"/>
      <c r="K496" s="27"/>
      <c r="L496" s="28"/>
      <c r="M496" s="28"/>
      <c r="S496" s="233"/>
      <c r="T496" s="233"/>
      <c r="U496" s="233"/>
      <c r="AR496" s="32"/>
      <c r="AS496" s="32"/>
      <c r="AT496" s="32"/>
      <c r="AU496" s="32"/>
      <c r="AV496" s="32"/>
      <c r="AW496" s="32"/>
      <c r="AX496" s="32"/>
      <c r="AY496" s="32"/>
      <c r="AZ496" s="32"/>
      <c r="BA496" s="32"/>
    </row>
    <row r="497" spans="1:53" x14ac:dyDescent="0.25">
      <c r="A497" s="29" t="s">
        <v>2930</v>
      </c>
      <c r="B497" s="28"/>
      <c r="C497" s="28"/>
      <c r="D497" s="28"/>
      <c r="E497" s="28"/>
      <c r="G497" s="28"/>
      <c r="H497" s="28"/>
      <c r="I497" s="28"/>
      <c r="J497" s="28"/>
      <c r="K497" s="27"/>
      <c r="L497" s="28"/>
      <c r="M497" s="28"/>
      <c r="S497" s="233"/>
      <c r="T497" s="233"/>
      <c r="U497" s="233"/>
      <c r="AR497" s="32"/>
      <c r="AS497" s="32"/>
      <c r="AT497" s="32"/>
      <c r="AU497" s="32"/>
      <c r="AV497" s="32"/>
      <c r="AW497" s="32"/>
      <c r="AX497" s="32"/>
      <c r="AY497" s="32"/>
      <c r="AZ497" s="32"/>
      <c r="BA497" s="32"/>
    </row>
    <row r="498" spans="1:53" x14ac:dyDescent="0.25">
      <c r="A498" s="29" t="s">
        <v>2931</v>
      </c>
      <c r="B498" s="28"/>
      <c r="C498" s="28"/>
      <c r="D498" s="28"/>
      <c r="E498" s="28"/>
      <c r="G498" s="28"/>
      <c r="H498" s="28"/>
      <c r="I498" s="28"/>
      <c r="J498" s="28"/>
      <c r="K498" s="27"/>
      <c r="L498" s="28"/>
      <c r="M498" s="28"/>
      <c r="S498" s="233"/>
      <c r="T498" s="233"/>
      <c r="U498" s="233"/>
      <c r="AR498" s="32"/>
      <c r="AS498" s="32"/>
      <c r="AT498" s="32"/>
      <c r="AU498" s="32"/>
      <c r="AV498" s="32"/>
      <c r="AW498" s="32"/>
      <c r="AX498" s="32"/>
      <c r="AY498" s="32"/>
      <c r="AZ498" s="32"/>
      <c r="BA498" s="32"/>
    </row>
    <row r="499" spans="1:53" x14ac:dyDescent="0.25">
      <c r="A499" s="29" t="s">
        <v>2932</v>
      </c>
      <c r="B499" s="28"/>
      <c r="C499" s="28"/>
      <c r="D499" s="28"/>
      <c r="E499" s="28"/>
      <c r="G499" s="28"/>
      <c r="H499" s="28"/>
      <c r="I499" s="28"/>
      <c r="J499" s="28"/>
      <c r="K499" s="27"/>
      <c r="L499" s="28"/>
      <c r="M499" s="28"/>
      <c r="S499" s="233"/>
      <c r="T499" s="233"/>
      <c r="U499" s="233"/>
      <c r="AR499" s="32"/>
      <c r="AS499" s="32"/>
      <c r="AT499" s="32"/>
      <c r="AU499" s="32"/>
      <c r="AV499" s="32"/>
      <c r="AW499" s="32"/>
      <c r="AX499" s="32"/>
      <c r="AY499" s="32"/>
      <c r="AZ499" s="32"/>
      <c r="BA499" s="32"/>
    </row>
    <row r="500" spans="1:53" x14ac:dyDescent="0.25">
      <c r="A500" s="29" t="s">
        <v>2933</v>
      </c>
      <c r="B500" s="28"/>
      <c r="C500" s="28"/>
      <c r="D500" s="28"/>
      <c r="E500" s="28"/>
      <c r="G500" s="28"/>
      <c r="H500" s="28"/>
      <c r="I500" s="28"/>
      <c r="J500" s="28"/>
      <c r="K500" s="27"/>
      <c r="L500" s="28"/>
      <c r="M500" s="28"/>
      <c r="S500" s="233"/>
      <c r="T500" s="233"/>
      <c r="U500" s="233"/>
      <c r="AR500" s="32"/>
      <c r="AS500" s="32"/>
      <c r="AT500" s="32"/>
      <c r="AU500" s="32"/>
      <c r="AV500" s="32"/>
      <c r="AW500" s="32"/>
      <c r="AX500" s="32"/>
      <c r="AY500" s="32"/>
      <c r="AZ500" s="32"/>
      <c r="BA500" s="32"/>
    </row>
    <row r="501" spans="1:53" x14ac:dyDescent="0.25">
      <c r="A501" s="29" t="s">
        <v>2934</v>
      </c>
      <c r="B501" s="28"/>
      <c r="C501" s="28"/>
      <c r="D501" s="28"/>
      <c r="E501" s="28"/>
      <c r="G501" s="28"/>
      <c r="H501" s="28"/>
      <c r="I501" s="28"/>
      <c r="J501" s="28"/>
      <c r="K501" s="27"/>
      <c r="L501" s="28"/>
      <c r="M501" s="28"/>
      <c r="S501" s="233"/>
      <c r="T501" s="233"/>
      <c r="U501" s="233"/>
      <c r="AR501" s="32"/>
      <c r="AS501" s="32"/>
      <c r="AT501" s="32"/>
      <c r="AU501" s="32"/>
      <c r="AV501" s="32"/>
      <c r="AW501" s="32"/>
      <c r="AX501" s="32"/>
      <c r="AY501" s="32"/>
      <c r="AZ501" s="32"/>
      <c r="BA501" s="32"/>
    </row>
    <row r="502" spans="1:53" x14ac:dyDescent="0.25">
      <c r="A502" s="29" t="s">
        <v>2935</v>
      </c>
      <c r="B502" s="28"/>
      <c r="C502" s="28"/>
      <c r="D502" s="28"/>
      <c r="E502" s="28"/>
      <c r="G502" s="28"/>
      <c r="H502" s="28"/>
      <c r="I502" s="28"/>
      <c r="J502" s="28"/>
      <c r="K502" s="27"/>
      <c r="L502" s="28"/>
      <c r="M502" s="28"/>
      <c r="S502" s="233"/>
      <c r="T502" s="233"/>
      <c r="U502" s="233"/>
      <c r="AR502" s="32"/>
      <c r="AS502" s="32"/>
      <c r="AT502" s="32"/>
      <c r="AU502" s="32"/>
      <c r="AV502" s="32"/>
      <c r="AW502" s="32"/>
      <c r="AX502" s="32"/>
      <c r="AY502" s="32"/>
      <c r="AZ502" s="32"/>
      <c r="BA502" s="32"/>
    </row>
    <row r="503" spans="1:53" x14ac:dyDescent="0.25">
      <c r="A503" s="29" t="s">
        <v>2936</v>
      </c>
      <c r="B503" s="28"/>
      <c r="C503" s="28"/>
      <c r="D503" s="28"/>
      <c r="E503" s="28"/>
      <c r="G503" s="28"/>
      <c r="H503" s="28"/>
      <c r="I503" s="28"/>
      <c r="J503" s="28"/>
      <c r="K503" s="27"/>
      <c r="L503" s="28"/>
      <c r="M503" s="28"/>
      <c r="S503" s="233"/>
      <c r="T503" s="233"/>
      <c r="U503" s="233"/>
      <c r="AR503" s="32"/>
      <c r="AS503" s="32"/>
      <c r="AT503" s="32"/>
      <c r="AU503" s="32"/>
      <c r="AV503" s="32"/>
      <c r="AW503" s="32"/>
      <c r="AX503" s="32"/>
      <c r="AY503" s="32"/>
      <c r="AZ503" s="32"/>
      <c r="BA503" s="32"/>
    </row>
    <row r="504" spans="1:53" x14ac:dyDescent="0.25">
      <c r="A504" s="29" t="s">
        <v>2937</v>
      </c>
      <c r="B504" s="28"/>
      <c r="C504" s="28"/>
      <c r="D504" s="28"/>
      <c r="E504" s="28"/>
      <c r="G504" s="28"/>
      <c r="H504" s="28"/>
      <c r="I504" s="28"/>
      <c r="J504" s="28"/>
      <c r="K504" s="27"/>
      <c r="L504" s="28"/>
      <c r="M504" s="28"/>
      <c r="S504" s="233"/>
      <c r="T504" s="233"/>
      <c r="U504" s="233"/>
      <c r="AR504" s="32"/>
      <c r="AS504" s="32"/>
      <c r="AT504" s="32"/>
      <c r="AU504" s="32"/>
      <c r="AV504" s="32"/>
      <c r="AW504" s="32"/>
      <c r="AX504" s="32"/>
      <c r="AY504" s="32"/>
      <c r="AZ504" s="32"/>
      <c r="BA504" s="32"/>
    </row>
    <row r="505" spans="1:53" x14ac:dyDescent="0.25">
      <c r="A505" s="29" t="s">
        <v>2938</v>
      </c>
      <c r="B505" s="28"/>
      <c r="C505" s="28"/>
      <c r="D505" s="28"/>
      <c r="E505" s="28"/>
      <c r="G505" s="28"/>
      <c r="H505" s="28"/>
      <c r="I505" s="28"/>
      <c r="J505" s="28"/>
      <c r="K505" s="27"/>
      <c r="L505" s="28"/>
      <c r="M505" s="28"/>
      <c r="S505" s="233"/>
      <c r="T505" s="233"/>
      <c r="U505" s="233"/>
      <c r="AR505" s="32"/>
      <c r="AS505" s="32"/>
      <c r="AT505" s="32"/>
      <c r="AU505" s="32"/>
      <c r="AV505" s="32"/>
      <c r="AW505" s="32"/>
      <c r="AX505" s="32"/>
      <c r="AY505" s="32"/>
      <c r="AZ505" s="32"/>
      <c r="BA505" s="32"/>
    </row>
    <row r="506" spans="1:53" x14ac:dyDescent="0.25">
      <c r="A506" s="29" t="s">
        <v>2939</v>
      </c>
      <c r="B506" s="28"/>
      <c r="C506" s="28"/>
      <c r="D506" s="28"/>
      <c r="E506" s="28"/>
      <c r="G506" s="28"/>
      <c r="H506" s="28"/>
      <c r="I506" s="28"/>
      <c r="J506" s="28"/>
      <c r="K506" s="27"/>
      <c r="L506" s="28"/>
      <c r="M506" s="28"/>
      <c r="S506" s="233"/>
      <c r="T506" s="233"/>
      <c r="U506" s="233"/>
      <c r="AR506" s="32"/>
      <c r="AS506" s="32"/>
      <c r="AT506" s="32"/>
      <c r="AU506" s="32"/>
      <c r="AV506" s="32"/>
      <c r="AW506" s="32"/>
      <c r="AX506" s="32"/>
      <c r="AY506" s="32"/>
      <c r="AZ506" s="32"/>
      <c r="BA506" s="32"/>
    </row>
    <row r="507" spans="1:53" x14ac:dyDescent="0.25">
      <c r="A507" s="29" t="s">
        <v>2940</v>
      </c>
      <c r="B507" s="28"/>
      <c r="C507" s="28"/>
      <c r="D507" s="28"/>
      <c r="E507" s="28"/>
      <c r="G507" s="28"/>
      <c r="H507" s="28"/>
      <c r="I507" s="28"/>
      <c r="J507" s="28"/>
      <c r="K507" s="27"/>
      <c r="L507" s="28"/>
      <c r="M507" s="28"/>
      <c r="S507" s="233"/>
      <c r="T507" s="233"/>
      <c r="U507" s="233"/>
      <c r="AR507" s="32"/>
      <c r="AS507" s="32"/>
      <c r="AT507" s="32"/>
      <c r="AU507" s="32"/>
      <c r="AV507" s="32"/>
      <c r="AW507" s="32"/>
      <c r="AX507" s="32"/>
      <c r="AY507" s="32"/>
      <c r="AZ507" s="32"/>
      <c r="BA507" s="32"/>
    </row>
    <row r="508" spans="1:53" x14ac:dyDescent="0.25">
      <c r="A508" s="29" t="s">
        <v>2941</v>
      </c>
      <c r="B508" s="28"/>
      <c r="C508" s="28"/>
      <c r="D508" s="28"/>
      <c r="E508" s="28"/>
      <c r="G508" s="28"/>
      <c r="H508" s="28"/>
      <c r="I508" s="28"/>
      <c r="J508" s="28"/>
      <c r="K508" s="27"/>
      <c r="L508" s="28"/>
      <c r="M508" s="28"/>
      <c r="S508" s="233"/>
      <c r="T508" s="233"/>
      <c r="U508" s="233"/>
      <c r="AR508" s="32"/>
      <c r="AS508" s="32"/>
      <c r="AT508" s="32"/>
      <c r="AU508" s="32"/>
      <c r="AV508" s="32"/>
      <c r="AW508" s="32"/>
      <c r="AX508" s="32"/>
      <c r="AY508" s="32"/>
      <c r="AZ508" s="32"/>
      <c r="BA508" s="32"/>
    </row>
    <row r="509" spans="1:53" x14ac:dyDescent="0.25">
      <c r="A509" s="29" t="s">
        <v>2942</v>
      </c>
      <c r="B509" s="28"/>
      <c r="C509" s="28"/>
      <c r="D509" s="28"/>
      <c r="E509" s="28"/>
      <c r="G509" s="28"/>
      <c r="H509" s="28"/>
      <c r="I509" s="28"/>
      <c r="J509" s="28"/>
      <c r="K509" s="27"/>
      <c r="L509" s="28"/>
      <c r="M509" s="28"/>
      <c r="S509" s="233"/>
      <c r="T509" s="233"/>
      <c r="U509" s="233"/>
      <c r="AR509" s="32"/>
      <c r="AS509" s="32"/>
      <c r="AT509" s="32"/>
      <c r="AU509" s="32"/>
      <c r="AV509" s="32"/>
      <c r="AW509" s="32"/>
      <c r="AX509" s="32"/>
      <c r="AY509" s="32"/>
      <c r="AZ509" s="32"/>
      <c r="BA509" s="32"/>
    </row>
    <row r="510" spans="1:53" x14ac:dyDescent="0.25">
      <c r="A510" s="29" t="s">
        <v>2943</v>
      </c>
      <c r="B510" s="28"/>
      <c r="C510" s="28"/>
      <c r="D510" s="28"/>
      <c r="E510" s="28"/>
      <c r="G510" s="28"/>
      <c r="H510" s="28"/>
      <c r="I510" s="28"/>
      <c r="J510" s="28"/>
      <c r="K510" s="27"/>
      <c r="L510" s="28"/>
      <c r="M510" s="28"/>
      <c r="S510" s="233"/>
      <c r="T510" s="233"/>
      <c r="U510" s="233"/>
      <c r="AR510" s="32"/>
      <c r="AS510" s="32"/>
      <c r="AT510" s="32"/>
      <c r="AU510" s="32"/>
      <c r="AV510" s="32"/>
      <c r="AW510" s="32"/>
      <c r="AX510" s="32"/>
      <c r="AY510" s="32"/>
      <c r="AZ510" s="32"/>
      <c r="BA510" s="32"/>
    </row>
    <row r="511" spans="1:53" x14ac:dyDescent="0.25">
      <c r="A511" s="29" t="s">
        <v>2944</v>
      </c>
      <c r="B511" s="28"/>
      <c r="C511" s="28"/>
      <c r="D511" s="28"/>
      <c r="E511" s="28"/>
      <c r="G511" s="28"/>
      <c r="H511" s="28"/>
      <c r="I511" s="28"/>
      <c r="J511" s="28"/>
      <c r="K511" s="27"/>
      <c r="L511" s="28"/>
      <c r="M511" s="28"/>
      <c r="S511" s="233"/>
      <c r="T511" s="233"/>
      <c r="U511" s="233"/>
      <c r="AR511" s="32"/>
      <c r="AS511" s="32"/>
      <c r="AT511" s="32"/>
      <c r="AU511" s="32"/>
      <c r="AV511" s="32"/>
      <c r="AW511" s="32"/>
      <c r="AX511" s="32"/>
      <c r="AY511" s="32"/>
      <c r="AZ511" s="32"/>
      <c r="BA511" s="32"/>
    </row>
    <row r="512" spans="1:53" x14ac:dyDescent="0.25">
      <c r="A512" s="29" t="s">
        <v>2945</v>
      </c>
      <c r="B512" s="28"/>
      <c r="C512" s="28"/>
      <c r="D512" s="28"/>
      <c r="E512" s="28"/>
      <c r="G512" s="28"/>
      <c r="H512" s="28"/>
      <c r="I512" s="28"/>
      <c r="J512" s="28"/>
      <c r="K512" s="27"/>
      <c r="L512" s="28"/>
      <c r="M512" s="28"/>
      <c r="S512" s="233"/>
      <c r="T512" s="233"/>
      <c r="U512" s="233"/>
      <c r="AR512" s="32"/>
      <c r="AS512" s="32"/>
      <c r="AT512" s="32"/>
      <c r="AU512" s="32"/>
      <c r="AV512" s="32"/>
      <c r="AW512" s="32"/>
      <c r="AX512" s="32"/>
      <c r="AY512" s="32"/>
      <c r="AZ512" s="32"/>
      <c r="BA512" s="32"/>
    </row>
    <row r="513" spans="1:53" x14ac:dyDescent="0.25">
      <c r="A513" s="29" t="s">
        <v>2946</v>
      </c>
      <c r="B513" s="28"/>
      <c r="C513" s="28"/>
      <c r="D513" s="28"/>
      <c r="E513" s="28"/>
      <c r="G513" s="28"/>
      <c r="H513" s="28"/>
      <c r="I513" s="28"/>
      <c r="J513" s="28"/>
      <c r="K513" s="27"/>
      <c r="L513" s="28"/>
      <c r="M513" s="28"/>
      <c r="S513" s="233"/>
      <c r="T513" s="233"/>
      <c r="U513" s="233"/>
      <c r="AR513" s="32"/>
      <c r="AS513" s="32"/>
      <c r="AT513" s="32"/>
      <c r="AU513" s="32"/>
      <c r="AV513" s="32"/>
      <c r="AW513" s="32"/>
      <c r="AX513" s="32"/>
      <c r="AY513" s="32"/>
      <c r="AZ513" s="32"/>
      <c r="BA513" s="32"/>
    </row>
    <row r="514" spans="1:53" x14ac:dyDescent="0.25">
      <c r="A514" s="29" t="s">
        <v>2947</v>
      </c>
      <c r="B514" s="28"/>
      <c r="C514" s="28"/>
      <c r="D514" s="28"/>
      <c r="E514" s="28"/>
      <c r="G514" s="28"/>
      <c r="H514" s="28"/>
      <c r="I514" s="28"/>
      <c r="J514" s="28"/>
      <c r="K514" s="27"/>
      <c r="L514" s="28"/>
      <c r="M514" s="28"/>
      <c r="S514" s="233"/>
      <c r="T514" s="233"/>
      <c r="U514" s="233"/>
      <c r="AR514" s="32"/>
      <c r="AS514" s="32"/>
      <c r="AT514" s="32"/>
      <c r="AU514" s="32"/>
      <c r="AV514" s="32"/>
      <c r="AW514" s="32"/>
      <c r="AX514" s="32"/>
      <c r="AY514" s="32"/>
      <c r="AZ514" s="32"/>
      <c r="BA514" s="32"/>
    </row>
    <row r="515" spans="1:53" x14ac:dyDescent="0.25">
      <c r="A515" s="29" t="s">
        <v>2948</v>
      </c>
      <c r="B515" s="28"/>
      <c r="C515" s="28"/>
      <c r="D515" s="28"/>
      <c r="E515" s="28"/>
      <c r="G515" s="28"/>
      <c r="H515" s="28"/>
      <c r="I515" s="28"/>
      <c r="J515" s="28"/>
      <c r="K515" s="27"/>
      <c r="L515" s="28"/>
      <c r="M515" s="28"/>
      <c r="S515" s="233"/>
      <c r="T515" s="233"/>
      <c r="U515" s="233"/>
      <c r="AR515" s="32"/>
      <c r="AS515" s="32"/>
      <c r="AT515" s="32"/>
      <c r="AU515" s="32"/>
      <c r="AV515" s="32"/>
      <c r="AW515" s="32"/>
      <c r="AX515" s="32"/>
      <c r="AY515" s="32"/>
      <c r="AZ515" s="32"/>
      <c r="BA515" s="32"/>
    </row>
    <row r="516" spans="1:53" x14ac:dyDescent="0.25">
      <c r="A516" s="29" t="s">
        <v>2949</v>
      </c>
      <c r="B516" s="28"/>
      <c r="C516" s="28"/>
      <c r="D516" s="28"/>
      <c r="E516" s="28"/>
      <c r="G516" s="28"/>
      <c r="H516" s="28"/>
      <c r="I516" s="28"/>
      <c r="J516" s="28"/>
      <c r="K516" s="27"/>
      <c r="L516" s="28"/>
      <c r="M516" s="28"/>
      <c r="S516" s="233"/>
      <c r="T516" s="233"/>
      <c r="U516" s="233"/>
      <c r="AR516" s="32"/>
      <c r="AS516" s="32"/>
      <c r="AT516" s="32"/>
      <c r="AU516" s="32"/>
      <c r="AV516" s="32"/>
      <c r="AW516" s="32"/>
      <c r="AX516" s="32"/>
      <c r="AY516" s="32"/>
      <c r="AZ516" s="32"/>
      <c r="BA516" s="32"/>
    </row>
    <row r="517" spans="1:53" x14ac:dyDescent="0.25">
      <c r="A517" s="29" t="s">
        <v>2633</v>
      </c>
      <c r="B517" s="28"/>
      <c r="C517" s="28"/>
      <c r="D517" s="28"/>
      <c r="E517" s="28"/>
      <c r="G517" s="28"/>
      <c r="H517" s="28"/>
      <c r="I517" s="28"/>
      <c r="J517" s="28"/>
      <c r="K517" s="27"/>
      <c r="L517" s="28"/>
      <c r="M517" s="28"/>
      <c r="S517" s="233"/>
      <c r="T517" s="233"/>
      <c r="U517" s="233"/>
      <c r="AR517" s="32"/>
      <c r="AS517" s="32"/>
      <c r="AT517" s="32"/>
      <c r="AU517" s="32"/>
      <c r="AV517" s="32"/>
      <c r="AW517" s="32"/>
      <c r="AX517" s="32"/>
      <c r="AY517" s="32"/>
      <c r="AZ517" s="32"/>
      <c r="BA517" s="32"/>
    </row>
    <row r="518" spans="1:53" x14ac:dyDescent="0.25">
      <c r="A518" s="29" t="s">
        <v>2950</v>
      </c>
      <c r="B518" s="28"/>
      <c r="C518" s="28"/>
      <c r="D518" s="28"/>
      <c r="E518" s="28"/>
      <c r="G518" s="28"/>
      <c r="H518" s="28"/>
      <c r="I518" s="28"/>
      <c r="J518" s="28"/>
      <c r="K518" s="27"/>
      <c r="L518" s="28"/>
      <c r="M518" s="28"/>
      <c r="S518" s="233"/>
      <c r="T518" s="233"/>
      <c r="U518" s="233"/>
      <c r="AR518" s="32"/>
      <c r="AS518" s="32"/>
      <c r="AT518" s="32"/>
      <c r="AU518" s="32"/>
      <c r="AV518" s="32"/>
      <c r="AW518" s="32"/>
      <c r="AX518" s="32"/>
      <c r="AY518" s="32"/>
      <c r="AZ518" s="32"/>
      <c r="BA518" s="32"/>
    </row>
    <row r="519" spans="1:53" x14ac:dyDescent="0.25">
      <c r="A519" s="29" t="s">
        <v>2951</v>
      </c>
      <c r="B519" s="28"/>
      <c r="C519" s="28"/>
      <c r="D519" s="28"/>
      <c r="E519" s="28"/>
      <c r="G519" s="28"/>
      <c r="H519" s="28"/>
      <c r="I519" s="28"/>
      <c r="J519" s="28"/>
      <c r="K519" s="27"/>
      <c r="L519" s="28"/>
      <c r="M519" s="28"/>
      <c r="S519" s="233"/>
      <c r="T519" s="233"/>
      <c r="U519" s="233"/>
      <c r="AR519" s="32"/>
      <c r="AS519" s="32"/>
      <c r="AT519" s="32"/>
      <c r="AU519" s="32"/>
      <c r="AV519" s="32"/>
      <c r="AW519" s="32"/>
      <c r="AX519" s="32"/>
      <c r="AY519" s="32"/>
      <c r="AZ519" s="32"/>
      <c r="BA519" s="32"/>
    </row>
    <row r="520" spans="1:53" x14ac:dyDescent="0.25">
      <c r="A520" s="29" t="s">
        <v>2952</v>
      </c>
      <c r="B520" s="28"/>
      <c r="C520" s="28"/>
      <c r="D520" s="28"/>
      <c r="E520" s="28"/>
      <c r="G520" s="28"/>
      <c r="H520" s="28"/>
      <c r="I520" s="28"/>
      <c r="J520" s="28"/>
      <c r="K520" s="27"/>
      <c r="L520" s="28"/>
      <c r="M520" s="28"/>
      <c r="S520" s="233"/>
      <c r="T520" s="233"/>
      <c r="U520" s="233"/>
      <c r="AR520" s="32"/>
      <c r="AS520" s="32"/>
      <c r="AT520" s="32"/>
      <c r="AU520" s="32"/>
      <c r="AV520" s="32"/>
      <c r="AW520" s="32"/>
      <c r="AX520" s="32"/>
      <c r="AY520" s="32"/>
      <c r="AZ520" s="32"/>
      <c r="BA520" s="32"/>
    </row>
    <row r="521" spans="1:53" x14ac:dyDescent="0.25">
      <c r="A521" s="29" t="s">
        <v>2953</v>
      </c>
      <c r="B521" s="28"/>
      <c r="C521" s="28"/>
      <c r="D521" s="28"/>
      <c r="E521" s="28"/>
      <c r="G521" s="28"/>
      <c r="H521" s="28"/>
      <c r="I521" s="28"/>
      <c r="J521" s="28"/>
      <c r="K521" s="27"/>
      <c r="L521" s="28"/>
      <c r="M521" s="28"/>
      <c r="S521" s="233"/>
      <c r="T521" s="233"/>
      <c r="U521" s="233"/>
      <c r="AR521" s="32"/>
      <c r="AS521" s="32"/>
      <c r="AT521" s="32"/>
      <c r="AU521" s="32"/>
      <c r="AV521" s="32"/>
      <c r="AW521" s="32"/>
      <c r="AX521" s="32"/>
      <c r="AY521" s="32"/>
      <c r="AZ521" s="32"/>
      <c r="BA521" s="32"/>
    </row>
    <row r="522" spans="1:53" x14ac:dyDescent="0.25">
      <c r="A522" s="29" t="s">
        <v>2954</v>
      </c>
      <c r="B522" s="28"/>
      <c r="C522" s="28"/>
      <c r="D522" s="28"/>
      <c r="E522" s="28"/>
      <c r="G522" s="28"/>
      <c r="H522" s="28"/>
      <c r="I522" s="28"/>
      <c r="J522" s="28"/>
      <c r="K522" s="27"/>
      <c r="L522" s="28"/>
      <c r="M522" s="28"/>
      <c r="S522" s="233"/>
      <c r="T522" s="233"/>
      <c r="U522" s="233"/>
      <c r="AR522" s="32"/>
      <c r="AS522" s="32"/>
      <c r="AT522" s="32"/>
      <c r="AU522" s="32"/>
      <c r="AV522" s="32"/>
      <c r="AW522" s="32"/>
      <c r="AX522" s="32"/>
      <c r="AY522" s="32"/>
      <c r="AZ522" s="32"/>
      <c r="BA522" s="32"/>
    </row>
    <row r="523" spans="1:53" x14ac:dyDescent="0.25">
      <c r="A523" s="29" t="s">
        <v>2955</v>
      </c>
      <c r="B523" s="28"/>
      <c r="C523" s="28"/>
      <c r="D523" s="28"/>
      <c r="E523" s="28"/>
      <c r="G523" s="28"/>
      <c r="H523" s="28"/>
      <c r="I523" s="28"/>
      <c r="J523" s="28"/>
      <c r="K523" s="27"/>
      <c r="L523" s="28"/>
      <c r="M523" s="28"/>
      <c r="AR523" s="32"/>
      <c r="AS523" s="32"/>
      <c r="AT523" s="32"/>
      <c r="AU523" s="32"/>
      <c r="AV523" s="32"/>
      <c r="AW523" s="32"/>
      <c r="AX523" s="32"/>
      <c r="AY523" s="32"/>
      <c r="AZ523" s="32"/>
      <c r="BA523" s="32"/>
    </row>
    <row r="524" spans="1:53" x14ac:dyDescent="0.25">
      <c r="A524" s="29" t="s">
        <v>2956</v>
      </c>
      <c r="B524" s="28"/>
      <c r="C524" s="28"/>
      <c r="D524" s="28"/>
      <c r="E524" s="28"/>
      <c r="G524" s="28"/>
      <c r="H524" s="28"/>
      <c r="I524" s="28"/>
      <c r="J524" s="28"/>
      <c r="K524" s="27"/>
      <c r="L524" s="28"/>
      <c r="M524" s="28"/>
      <c r="AR524" s="32"/>
      <c r="AS524" s="32"/>
      <c r="AT524" s="32"/>
      <c r="AU524" s="32"/>
      <c r="AV524" s="32"/>
      <c r="AW524" s="32"/>
      <c r="AX524" s="32"/>
      <c r="AY524" s="32"/>
      <c r="AZ524" s="32"/>
      <c r="BA524" s="32"/>
    </row>
    <row r="525" spans="1:53" x14ac:dyDescent="0.25">
      <c r="A525" s="29" t="s">
        <v>2957</v>
      </c>
      <c r="B525" s="28"/>
      <c r="C525" s="28"/>
      <c r="D525" s="28"/>
      <c r="E525" s="28"/>
      <c r="G525" s="28"/>
      <c r="H525" s="28"/>
      <c r="I525" s="28"/>
      <c r="J525" s="28"/>
      <c r="K525" s="27"/>
      <c r="L525" s="28"/>
      <c r="M525" s="28"/>
      <c r="AR525" s="32"/>
      <c r="AS525" s="32"/>
      <c r="AT525" s="32"/>
      <c r="AU525" s="32"/>
      <c r="AV525" s="32"/>
      <c r="AW525" s="32"/>
      <c r="AX525" s="32"/>
      <c r="AY525" s="32"/>
      <c r="AZ525" s="32"/>
      <c r="BA525" s="32"/>
    </row>
    <row r="526" spans="1:53" ht="15.75" thickBot="1" x14ac:dyDescent="0.3">
      <c r="A526" s="26" t="s">
        <v>2958</v>
      </c>
      <c r="B526" s="25"/>
      <c r="C526" s="25"/>
      <c r="D526" s="25"/>
      <c r="E526" s="25"/>
      <c r="G526" s="25"/>
      <c r="H526" s="25"/>
      <c r="I526" s="25"/>
      <c r="J526" s="25"/>
      <c r="K526" s="307"/>
      <c r="L526" s="28"/>
      <c r="M526" s="28"/>
      <c r="AR526" s="32"/>
      <c r="AS526" s="32"/>
      <c r="AT526" s="32"/>
      <c r="AU526" s="32"/>
      <c r="AV526" s="32"/>
      <c r="AW526" s="32"/>
      <c r="AX526" s="32"/>
      <c r="AY526" s="32"/>
      <c r="AZ526" s="32"/>
      <c r="BA526" s="32"/>
    </row>
    <row r="527" spans="1:53" x14ac:dyDescent="0.25">
      <c r="K527" s="28"/>
      <c r="AR527" s="32"/>
      <c r="AS527" s="32"/>
      <c r="AT527" s="32"/>
      <c r="AU527" s="32"/>
      <c r="AV527" s="32"/>
      <c r="AW527" s="32"/>
      <c r="AX527" s="32"/>
      <c r="AY527" s="32"/>
      <c r="AZ527" s="32"/>
      <c r="BA527" s="32"/>
    </row>
    <row r="528" spans="1:53" x14ac:dyDescent="0.25">
      <c r="K528" s="28"/>
      <c r="AR528" s="32"/>
      <c r="AS528" s="32"/>
      <c r="AT528" s="32"/>
      <c r="AU528" s="32"/>
      <c r="AV528" s="32"/>
      <c r="AW528" s="32"/>
      <c r="AX528" s="32"/>
      <c r="AY528" s="32"/>
      <c r="AZ528" s="32"/>
      <c r="BA528" s="32"/>
    </row>
    <row r="529" spans="44:53" x14ac:dyDescent="0.25">
      <c r="AR529" s="32"/>
      <c r="AS529" s="32"/>
      <c r="AT529" s="32"/>
      <c r="AU529" s="32"/>
      <c r="AV529" s="32"/>
      <c r="AW529" s="32"/>
      <c r="AX529" s="32"/>
      <c r="AY529" s="32"/>
      <c r="AZ529" s="32"/>
      <c r="BA529" s="32"/>
    </row>
    <row r="530" spans="44:53" x14ac:dyDescent="0.25">
      <c r="AR530" s="32"/>
      <c r="AS530" s="32"/>
      <c r="AT530" s="32"/>
      <c r="AU530" s="32"/>
      <c r="AV530" s="32"/>
      <c r="AW530" s="32"/>
      <c r="AX530" s="32"/>
      <c r="AY530" s="32"/>
      <c r="AZ530" s="32"/>
      <c r="BA530" s="32"/>
    </row>
    <row r="531" spans="44:53" x14ac:dyDescent="0.25">
      <c r="AR531" s="32"/>
      <c r="AS531" s="32"/>
      <c r="AT531" s="32"/>
      <c r="AU531" s="32"/>
      <c r="AV531" s="32"/>
      <c r="AW531" s="32"/>
      <c r="AX531" s="32"/>
      <c r="AY531" s="32"/>
      <c r="AZ531" s="32"/>
      <c r="BA531" s="32"/>
    </row>
    <row r="532" spans="44:53" x14ac:dyDescent="0.25">
      <c r="AR532" s="32"/>
      <c r="AS532" s="32"/>
      <c r="AT532" s="32"/>
      <c r="AU532" s="32"/>
      <c r="AV532" s="32"/>
      <c r="AW532" s="32"/>
      <c r="AX532" s="32"/>
      <c r="AY532" s="32"/>
      <c r="AZ532" s="32"/>
      <c r="BA532" s="32"/>
    </row>
    <row r="533" spans="44:53" x14ac:dyDescent="0.25">
      <c r="AR533" s="32"/>
      <c r="AS533" s="32"/>
      <c r="AT533" s="32"/>
      <c r="AU533" s="32"/>
      <c r="AV533" s="32"/>
      <c r="AW533" s="32"/>
      <c r="AX533" s="32"/>
      <c r="AY533" s="32"/>
      <c r="AZ533" s="32"/>
      <c r="BA533" s="32"/>
    </row>
    <row r="534" spans="44:53" x14ac:dyDescent="0.25">
      <c r="AR534" s="32"/>
      <c r="AS534" s="32"/>
      <c r="AT534" s="32"/>
      <c r="AU534" s="32"/>
      <c r="AV534" s="32"/>
      <c r="AW534" s="32"/>
      <c r="AX534" s="32"/>
      <c r="AY534" s="32"/>
      <c r="AZ534" s="32"/>
      <c r="BA534" s="32"/>
    </row>
    <row r="535" spans="44:53" x14ac:dyDescent="0.25">
      <c r="AR535" s="32"/>
      <c r="AS535" s="32"/>
      <c r="AT535" s="32"/>
      <c r="AU535" s="32"/>
      <c r="AV535" s="32"/>
      <c r="AW535" s="32"/>
      <c r="AX535" s="32"/>
      <c r="AY535" s="32"/>
      <c r="AZ535" s="32"/>
      <c r="BA535" s="32"/>
    </row>
    <row r="536" spans="44:53" x14ac:dyDescent="0.25">
      <c r="AR536" s="32"/>
      <c r="AS536" s="32"/>
      <c r="AT536" s="32"/>
      <c r="AU536" s="32"/>
      <c r="AV536" s="32"/>
      <c r="AW536" s="32"/>
      <c r="AX536" s="32"/>
      <c r="AY536" s="32"/>
      <c r="AZ536" s="32"/>
      <c r="BA536" s="32"/>
    </row>
    <row r="537" spans="44:53" x14ac:dyDescent="0.25">
      <c r="AR537" s="32"/>
      <c r="AS537" s="32"/>
      <c r="AT537" s="32"/>
      <c r="AU537" s="32"/>
      <c r="AV537" s="32"/>
      <c r="AW537" s="32"/>
      <c r="AX537" s="32"/>
      <c r="AY537" s="32"/>
      <c r="AZ537" s="32"/>
      <c r="BA537" s="32"/>
    </row>
    <row r="538" spans="44:53" x14ac:dyDescent="0.25">
      <c r="AR538" s="32"/>
      <c r="AS538" s="32"/>
      <c r="AT538" s="32"/>
      <c r="AU538" s="32"/>
      <c r="AV538" s="32"/>
      <c r="AW538" s="32"/>
      <c r="AX538" s="32"/>
      <c r="AY538" s="32"/>
      <c r="AZ538" s="32"/>
      <c r="BA538" s="32"/>
    </row>
    <row r="539" spans="44:53" x14ac:dyDescent="0.25">
      <c r="AR539" s="32"/>
      <c r="AS539" s="32"/>
      <c r="AT539" s="32"/>
      <c r="AU539" s="32"/>
      <c r="AV539" s="32"/>
      <c r="AW539" s="32"/>
      <c r="AX539" s="32"/>
      <c r="AY539" s="32"/>
      <c r="AZ539" s="32"/>
      <c r="BA539" s="32"/>
    </row>
    <row r="540" spans="44:53" x14ac:dyDescent="0.25">
      <c r="BA540" s="32"/>
    </row>
    <row r="541" spans="44:53" x14ac:dyDescent="0.25">
      <c r="BA541" s="32"/>
    </row>
    <row r="542" spans="44:53" x14ac:dyDescent="0.25">
      <c r="BA542" s="32"/>
    </row>
    <row r="543" spans="44:53" x14ac:dyDescent="0.25">
      <c r="BA543" s="32"/>
    </row>
    <row r="544" spans="44:53" x14ac:dyDescent="0.25">
      <c r="BA544" s="32"/>
    </row>
    <row r="545" spans="53:53" x14ac:dyDescent="0.25">
      <c r="BA545" s="32"/>
    </row>
    <row r="546" spans="53:53" x14ac:dyDescent="0.25">
      <c r="BA546" s="32"/>
    </row>
    <row r="547" spans="53:53" x14ac:dyDescent="0.25">
      <c r="BA547" s="32"/>
    </row>
    <row r="548" spans="53:53" x14ac:dyDescent="0.25">
      <c r="BA548" s="32"/>
    </row>
    <row r="549" spans="53:53" x14ac:dyDescent="0.25">
      <c r="BA549" s="32"/>
    </row>
    <row r="550" spans="53:53" x14ac:dyDescent="0.25">
      <c r="BA550" s="32"/>
    </row>
    <row r="551" spans="53:53" x14ac:dyDescent="0.25">
      <c r="BA551" s="32"/>
    </row>
    <row r="552" spans="53:53" x14ac:dyDescent="0.25">
      <c r="BA552" s="32"/>
    </row>
    <row r="553" spans="53:53" x14ac:dyDescent="0.25">
      <c r="BA553" s="32"/>
    </row>
    <row r="554" spans="53:53" x14ac:dyDescent="0.25">
      <c r="BA554" s="32"/>
    </row>
    <row r="555" spans="53:53" x14ac:dyDescent="0.25">
      <c r="BA555" s="32"/>
    </row>
    <row r="556" spans="53:53" x14ac:dyDescent="0.25">
      <c r="BA556" s="32"/>
    </row>
    <row r="557" spans="53:53" x14ac:dyDescent="0.25">
      <c r="BA557" s="32"/>
    </row>
    <row r="1719" ht="15.75" customHeight="1" x14ac:dyDescent="0.25"/>
  </sheetData>
  <sheetProtection algorithmName="SHA-512" hashValue="B6JtWcaXIxAW8UpIhIWYxwNOrM6sIZevY+issg9i/BZYM+96Bmy04Ghxm6GKLXH2d2UYakwO6rWgEdDEHvueUQ==" saltValue="4hRp9ziFNRlC9tNT5rOa0g==" spinCount="100000" sheet="1" objects="1" scenarios="1" selectLockedCells="1" selectUnlockedCells="1"/>
  <sortState ref="BE40:BE48">
    <sortCondition ref="BE40"/>
  </sortState>
  <phoneticPr fontId="69" type="noConversion"/>
  <conditionalFormatting sqref="BD170:BD236">
    <cfRule type="duplicateValues" dxfId="13" priority="3"/>
  </conditionalFormatting>
  <conditionalFormatting sqref="A49:CA166 AX40:AX47 AY40:CA48 A48:AW48 A46:E47 G46:AW47 A40:AW45">
    <cfRule type="duplicateValues" dxfId="12" priority="2"/>
  </conditionalFormatting>
  <conditionalFormatting sqref="A185:F185 H185:BE185 A170:BE184 A206:BE284 A205:V205 X205:BE205 A186:BE204">
    <cfRule type="duplicateValues" dxfId="11" priority="1"/>
  </conditionalFormatting>
  <dataValidations count="1">
    <dataValidation type="custom" allowBlank="1" showInputMessage="1" showErrorMessage="1" errorTitle="erro" error="teste" sqref="U35">
      <formula1>U35&gt;U34</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pageSetUpPr fitToPage="1"/>
  </sheetPr>
  <dimension ref="A1:S1048575"/>
  <sheetViews>
    <sheetView showGridLines="0" showRowColHeaders="0" view="pageBreakPreview" topLeftCell="A10" zoomScale="90" zoomScaleNormal="120" zoomScaleSheetLayoutView="90" workbookViewId="0">
      <selection activeCell="B15" sqref="B15"/>
    </sheetView>
  </sheetViews>
  <sheetFormatPr defaultRowHeight="14.25" x14ac:dyDescent="0.2"/>
  <cols>
    <col min="1" max="1" width="9.140625" style="98"/>
    <col min="2" max="2" width="15.7109375" style="98" bestFit="1" customWidth="1"/>
    <col min="3" max="3" width="13.7109375" style="98" customWidth="1"/>
    <col min="4" max="4" width="9.5703125" style="98" customWidth="1"/>
    <col min="5" max="5" width="9.7109375" style="98" customWidth="1"/>
    <col min="6" max="6" width="9.140625" style="98"/>
    <col min="7" max="7" width="18.85546875" style="98" customWidth="1"/>
    <col min="8" max="8" width="11.42578125" style="98" customWidth="1"/>
    <col min="9" max="9" width="40.85546875" style="98" bestFit="1" customWidth="1"/>
    <col min="10" max="10" width="11.28515625" style="98" customWidth="1"/>
    <col min="11" max="11" width="23.42578125" style="98" customWidth="1"/>
    <col min="12" max="12" width="15.42578125" style="98" customWidth="1"/>
    <col min="13" max="13" width="12.85546875" style="98" hidden="1" customWidth="1"/>
    <col min="14" max="14" width="10.7109375" style="98" hidden="1" customWidth="1"/>
    <col min="15" max="15" width="8.5703125" style="98" customWidth="1"/>
    <col min="16" max="16" width="13.42578125" style="98" customWidth="1"/>
    <col min="17" max="18" width="9.140625" style="83"/>
    <col min="19" max="16384" width="9.140625" style="98"/>
  </cols>
  <sheetData>
    <row r="1" spans="1:19" ht="15.75" x14ac:dyDescent="0.25">
      <c r="A1" s="97"/>
      <c r="B1" s="80"/>
      <c r="C1" s="81"/>
      <c r="D1" s="522" t="s">
        <v>13</v>
      </c>
      <c r="E1" s="522"/>
      <c r="F1" s="522"/>
      <c r="G1" s="522"/>
      <c r="H1" s="522"/>
      <c r="I1" s="522"/>
      <c r="J1" s="81"/>
      <c r="K1" s="82"/>
      <c r="L1" s="81"/>
      <c r="M1" s="153" t="s">
        <v>2959</v>
      </c>
      <c r="N1" s="154">
        <v>12120</v>
      </c>
      <c r="O1" s="155"/>
      <c r="P1" s="155"/>
      <c r="S1" s="83"/>
    </row>
    <row r="2" spans="1:19" x14ac:dyDescent="0.2">
      <c r="A2" s="99"/>
      <c r="B2" s="46"/>
      <c r="C2" s="17"/>
      <c r="D2" s="17"/>
      <c r="E2" s="17"/>
      <c r="F2" s="17"/>
      <c r="G2" s="17"/>
      <c r="H2" s="17"/>
      <c r="I2" s="17"/>
      <c r="J2" s="17"/>
      <c r="K2" s="47"/>
      <c r="L2" s="17"/>
      <c r="M2" s="99" t="s">
        <v>2960</v>
      </c>
      <c r="N2" s="100" t="str">
        <f>C13</f>
        <v/>
      </c>
      <c r="O2" s="83"/>
      <c r="P2" s="83"/>
      <c r="S2" s="83"/>
    </row>
    <row r="3" spans="1:19" x14ac:dyDescent="0.2">
      <c r="A3" s="99"/>
      <c r="B3" s="46"/>
      <c r="C3" s="17"/>
      <c r="D3" s="744" t="s">
        <v>2961</v>
      </c>
      <c r="E3" s="744"/>
      <c r="F3" s="744"/>
      <c r="G3" s="744"/>
      <c r="H3" s="744"/>
      <c r="I3" s="744"/>
      <c r="J3" s="17"/>
      <c r="K3" s="47"/>
      <c r="L3" s="17"/>
      <c r="M3" s="99" t="s">
        <v>2962</v>
      </c>
      <c r="N3" s="100">
        <v>100</v>
      </c>
      <c r="O3" s="83"/>
      <c r="P3" s="83"/>
      <c r="S3" s="83"/>
    </row>
    <row r="4" spans="1:19" ht="15" thickBot="1" x14ac:dyDescent="0.25">
      <c r="A4" s="99"/>
      <c r="B4" s="46"/>
      <c r="C4" s="17"/>
      <c r="D4" s="744"/>
      <c r="E4" s="744"/>
      <c r="F4" s="744"/>
      <c r="G4" s="744"/>
      <c r="H4" s="744"/>
      <c r="I4" s="744"/>
      <c r="J4" s="17"/>
      <c r="K4" s="47"/>
      <c r="L4" s="17"/>
      <c r="M4" s="101" t="s">
        <v>2963</v>
      </c>
      <c r="N4" s="102">
        <f>SUM(K15:K24)</f>
        <v>0</v>
      </c>
      <c r="O4" s="83"/>
      <c r="P4" s="83"/>
      <c r="S4" s="83"/>
    </row>
    <row r="5" spans="1:19" x14ac:dyDescent="0.2">
      <c r="A5" s="99"/>
      <c r="B5" s="46"/>
      <c r="C5" s="17"/>
      <c r="D5" s="598"/>
      <c r="E5" s="598"/>
      <c r="F5" s="598"/>
      <c r="G5" s="598"/>
      <c r="H5" s="598"/>
      <c r="I5" s="598"/>
      <c r="J5" s="17"/>
      <c r="K5" s="47"/>
      <c r="L5" s="17"/>
      <c r="M5" s="17"/>
      <c r="N5" s="103"/>
      <c r="O5" s="83"/>
      <c r="P5" s="83"/>
      <c r="S5" s="83"/>
    </row>
    <row r="6" spans="1:19" ht="15" x14ac:dyDescent="0.25">
      <c r="A6" s="99"/>
      <c r="B6" s="527" t="s">
        <v>16</v>
      </c>
      <c r="C6" s="527"/>
      <c r="D6" s="527"/>
      <c r="E6" s="527"/>
      <c r="F6" s="527"/>
      <c r="G6" s="527"/>
      <c r="H6" s="527"/>
      <c r="I6" s="527"/>
      <c r="J6" s="527"/>
      <c r="K6" s="527"/>
      <c r="L6" s="17"/>
      <c r="M6" s="17"/>
      <c r="N6" s="103"/>
      <c r="O6" s="83"/>
      <c r="P6" s="83"/>
      <c r="S6" s="83"/>
    </row>
    <row r="7" spans="1:19" ht="15" x14ac:dyDescent="0.25">
      <c r="A7" s="99"/>
      <c r="B7" s="104" t="s">
        <v>17</v>
      </c>
      <c r="C7" s="740" t="str">
        <f>CONFIG!D2</f>
        <v/>
      </c>
      <c r="D7" s="741"/>
      <c r="E7" s="741"/>
      <c r="F7" s="741"/>
      <c r="G7" s="742"/>
      <c r="H7" s="104" t="s">
        <v>18</v>
      </c>
      <c r="I7" s="743" t="str">
        <f>CONFIG!F2</f>
        <v/>
      </c>
      <c r="J7" s="741"/>
      <c r="K7" s="742"/>
      <c r="L7" s="17"/>
      <c r="M7" s="17"/>
      <c r="N7" s="103"/>
      <c r="O7" s="83"/>
      <c r="P7" s="83"/>
      <c r="S7" s="83"/>
    </row>
    <row r="8" spans="1:19" ht="15" x14ac:dyDescent="0.25">
      <c r="A8" s="99"/>
      <c r="B8" s="104" t="s">
        <v>19</v>
      </c>
      <c r="C8" s="743" t="str">
        <f>UPPER(CONFIG!E2)</f>
        <v/>
      </c>
      <c r="D8" s="741"/>
      <c r="E8" s="741"/>
      <c r="F8" s="741"/>
      <c r="G8" s="741"/>
      <c r="H8" s="741"/>
      <c r="I8" s="741"/>
      <c r="J8" s="741"/>
      <c r="K8" s="742"/>
      <c r="L8" s="17"/>
      <c r="M8" s="17"/>
      <c r="N8" s="103"/>
      <c r="O8" s="83"/>
      <c r="P8" s="83"/>
      <c r="S8" s="83"/>
    </row>
    <row r="9" spans="1:19" ht="15" x14ac:dyDescent="0.25">
      <c r="A9" s="99"/>
      <c r="B9" s="104" t="s">
        <v>20</v>
      </c>
      <c r="C9" s="743" t="str">
        <f>UPPER(CONFIG!G2)</f>
        <v/>
      </c>
      <c r="D9" s="741"/>
      <c r="E9" s="741"/>
      <c r="F9" s="741"/>
      <c r="G9" s="741"/>
      <c r="H9" s="741"/>
      <c r="I9" s="741"/>
      <c r="J9" s="741"/>
      <c r="K9" s="742"/>
      <c r="L9" s="17"/>
      <c r="M9" s="17"/>
      <c r="N9" s="103"/>
      <c r="O9" s="83"/>
      <c r="P9" s="83"/>
      <c r="S9" s="83"/>
    </row>
    <row r="10" spans="1:19" ht="15" x14ac:dyDescent="0.25">
      <c r="A10" s="99"/>
      <c r="B10" s="104" t="s">
        <v>21</v>
      </c>
      <c r="C10" s="260" t="str">
        <f>CONFIG!H2</f>
        <v/>
      </c>
      <c r="D10" s="104" t="s">
        <v>22</v>
      </c>
      <c r="E10" s="743" t="str">
        <f>UPPER(CONFIG!I2)</f>
        <v/>
      </c>
      <c r="F10" s="741"/>
      <c r="G10" s="742"/>
      <c r="H10" s="104" t="s">
        <v>26</v>
      </c>
      <c r="I10" s="743" t="str">
        <f>UPPER(CONFIG!J2)</f>
        <v/>
      </c>
      <c r="J10" s="741"/>
      <c r="K10" s="742"/>
      <c r="L10" s="17"/>
      <c r="M10" s="17"/>
      <c r="N10" s="103"/>
      <c r="O10" s="83"/>
      <c r="P10" s="83"/>
      <c r="S10" s="83"/>
    </row>
    <row r="11" spans="1:19" ht="15" x14ac:dyDescent="0.25">
      <c r="A11" s="99"/>
      <c r="B11" s="104" t="s">
        <v>25</v>
      </c>
      <c r="C11" s="743" t="str">
        <f>CONFIG!K2</f>
        <v/>
      </c>
      <c r="D11" s="741"/>
      <c r="E11" s="741"/>
      <c r="F11" s="741"/>
      <c r="G11" s="742"/>
      <c r="H11" s="104" t="s">
        <v>23</v>
      </c>
      <c r="I11" s="260" t="str">
        <f>UPPER(CONFIG!L2)</f>
        <v/>
      </c>
      <c r="J11" s="104" t="s">
        <v>24</v>
      </c>
      <c r="K11" s="105" t="str">
        <f>CONFIG!N2</f>
        <v/>
      </c>
      <c r="L11" s="17"/>
      <c r="M11" s="17"/>
      <c r="N11" s="103"/>
      <c r="O11" s="83"/>
      <c r="P11" s="83"/>
      <c r="S11" s="83"/>
    </row>
    <row r="12" spans="1:19" ht="15" x14ac:dyDescent="0.25">
      <c r="A12" s="99"/>
      <c r="B12" s="104" t="s">
        <v>27</v>
      </c>
      <c r="C12" s="748" t="str">
        <f>CONFIG!P2</f>
        <v/>
      </c>
      <c r="D12" s="749"/>
      <c r="E12" s="749"/>
      <c r="F12" s="749"/>
      <c r="G12" s="750"/>
      <c r="H12" s="104" t="s">
        <v>28</v>
      </c>
      <c r="I12" s="726" t="str">
        <f>CONFIG!R2</f>
        <v/>
      </c>
      <c r="J12" s="727"/>
      <c r="K12" s="728"/>
      <c r="L12" s="17"/>
      <c r="M12" s="17"/>
      <c r="N12" s="103"/>
      <c r="O12" s="83"/>
      <c r="P12" s="83"/>
      <c r="S12" s="83"/>
    </row>
    <row r="13" spans="1:19" ht="15" x14ac:dyDescent="0.25">
      <c r="A13" s="99"/>
      <c r="B13" s="104" t="s">
        <v>29</v>
      </c>
      <c r="C13" s="745" t="str">
        <f>CONFIG!T2</f>
        <v/>
      </c>
      <c r="D13" s="746"/>
      <c r="E13" s="746"/>
      <c r="F13" s="746"/>
      <c r="G13" s="746"/>
      <c r="H13" s="746"/>
      <c r="I13" s="746"/>
      <c r="J13" s="746"/>
      <c r="K13" s="747"/>
      <c r="L13" s="17"/>
      <c r="M13" s="17"/>
      <c r="N13" s="103"/>
      <c r="O13" s="83"/>
      <c r="P13" s="83"/>
      <c r="S13" s="83"/>
    </row>
    <row r="14" spans="1:19" ht="15" x14ac:dyDescent="0.2">
      <c r="A14" s="99"/>
      <c r="B14" s="106" t="s">
        <v>2959</v>
      </c>
      <c r="C14" s="729" t="s">
        <v>2964</v>
      </c>
      <c r="D14" s="730"/>
      <c r="E14" s="731"/>
      <c r="F14" s="732" t="s">
        <v>2965</v>
      </c>
      <c r="G14" s="733"/>
      <c r="H14" s="732" t="s">
        <v>2966</v>
      </c>
      <c r="I14" s="734"/>
      <c r="J14" s="733"/>
      <c r="K14" s="107" t="s">
        <v>3170</v>
      </c>
      <c r="L14" s="17"/>
      <c r="M14" s="17"/>
      <c r="N14" s="103"/>
      <c r="O14" s="83"/>
      <c r="P14" s="83"/>
      <c r="S14" s="83"/>
    </row>
    <row r="15" spans="1:19" ht="15.75" x14ac:dyDescent="0.25">
      <c r="A15" s="99"/>
      <c r="B15" s="22"/>
      <c r="C15" s="735"/>
      <c r="D15" s="736"/>
      <c r="E15" s="737"/>
      <c r="F15" s="738"/>
      <c r="G15" s="739"/>
      <c r="H15" s="735"/>
      <c r="I15" s="736"/>
      <c r="J15" s="737"/>
      <c r="K15" s="22"/>
      <c r="L15" s="17"/>
      <c r="M15" s="17"/>
      <c r="N15" s="103"/>
      <c r="O15" s="83"/>
      <c r="P15" s="83"/>
      <c r="S15" s="83"/>
    </row>
    <row r="16" spans="1:19" ht="15.75" x14ac:dyDescent="0.25">
      <c r="A16" s="99"/>
      <c r="B16" s="259"/>
      <c r="C16" s="735"/>
      <c r="D16" s="736"/>
      <c r="E16" s="737"/>
      <c r="F16" s="738"/>
      <c r="G16" s="739"/>
      <c r="H16" s="735"/>
      <c r="I16" s="736"/>
      <c r="J16" s="737"/>
      <c r="K16" s="108"/>
      <c r="L16" s="17"/>
      <c r="M16" s="17"/>
      <c r="N16" s="103"/>
      <c r="O16" s="83"/>
      <c r="P16" s="83"/>
      <c r="S16" s="83"/>
    </row>
    <row r="17" spans="1:19" ht="15.75" x14ac:dyDescent="0.25">
      <c r="A17" s="99"/>
      <c r="B17" s="259"/>
      <c r="C17" s="735"/>
      <c r="D17" s="736"/>
      <c r="E17" s="737"/>
      <c r="F17" s="738"/>
      <c r="G17" s="739"/>
      <c r="H17" s="735"/>
      <c r="I17" s="736"/>
      <c r="J17" s="737"/>
      <c r="K17" s="108"/>
      <c r="L17" s="17"/>
      <c r="M17" s="17"/>
      <c r="N17" s="103"/>
      <c r="O17" s="83"/>
      <c r="P17" s="83"/>
      <c r="S17" s="83"/>
    </row>
    <row r="18" spans="1:19" ht="15.75" x14ac:dyDescent="0.25">
      <c r="A18" s="99"/>
      <c r="B18" s="259"/>
      <c r="C18" s="735"/>
      <c r="D18" s="736"/>
      <c r="E18" s="737"/>
      <c r="F18" s="738"/>
      <c r="G18" s="739"/>
      <c r="H18" s="735"/>
      <c r="I18" s="736"/>
      <c r="J18" s="737"/>
      <c r="K18" s="108"/>
      <c r="L18" s="17"/>
      <c r="M18" s="17"/>
      <c r="N18" s="103"/>
      <c r="O18" s="83"/>
      <c r="P18" s="83"/>
      <c r="S18" s="83"/>
    </row>
    <row r="19" spans="1:19" ht="15.75" x14ac:dyDescent="0.25">
      <c r="A19" s="99"/>
      <c r="B19" s="259"/>
      <c r="C19" s="735"/>
      <c r="D19" s="736"/>
      <c r="E19" s="737"/>
      <c r="F19" s="738"/>
      <c r="G19" s="739"/>
      <c r="H19" s="735"/>
      <c r="I19" s="736"/>
      <c r="J19" s="737"/>
      <c r="K19" s="108"/>
      <c r="L19" s="17"/>
      <c r="M19" s="17"/>
      <c r="N19" s="103"/>
      <c r="O19" s="83"/>
      <c r="P19" s="83"/>
      <c r="S19" s="83"/>
    </row>
    <row r="20" spans="1:19" ht="15.75" x14ac:dyDescent="0.25">
      <c r="A20" s="99"/>
      <c r="B20" s="259"/>
      <c r="C20" s="735"/>
      <c r="D20" s="736"/>
      <c r="E20" s="737"/>
      <c r="F20" s="738"/>
      <c r="G20" s="739"/>
      <c r="H20" s="735"/>
      <c r="I20" s="736"/>
      <c r="J20" s="737"/>
      <c r="K20" s="108"/>
      <c r="L20" s="17"/>
      <c r="M20" s="17"/>
      <c r="N20" s="103"/>
      <c r="O20" s="83"/>
      <c r="P20" s="83"/>
      <c r="S20" s="83"/>
    </row>
    <row r="21" spans="1:19" ht="15.75" x14ac:dyDescent="0.25">
      <c r="A21" s="99"/>
      <c r="B21" s="259"/>
      <c r="C21" s="735"/>
      <c r="D21" s="736"/>
      <c r="E21" s="737"/>
      <c r="F21" s="738"/>
      <c r="G21" s="739"/>
      <c r="H21" s="735"/>
      <c r="I21" s="736"/>
      <c r="J21" s="737"/>
      <c r="K21" s="108"/>
      <c r="L21" s="17"/>
      <c r="M21" s="17"/>
      <c r="N21" s="103"/>
      <c r="O21" s="83"/>
      <c r="P21" s="83"/>
      <c r="S21" s="83"/>
    </row>
    <row r="22" spans="1:19" ht="15.75" x14ac:dyDescent="0.25">
      <c r="A22" s="99"/>
      <c r="B22" s="259"/>
      <c r="C22" s="735"/>
      <c r="D22" s="736"/>
      <c r="E22" s="737"/>
      <c r="F22" s="738"/>
      <c r="G22" s="739"/>
      <c r="H22" s="735"/>
      <c r="I22" s="736"/>
      <c r="J22" s="737"/>
      <c r="K22" s="108"/>
      <c r="L22" s="17"/>
      <c r="M22" s="17"/>
      <c r="N22" s="103"/>
      <c r="O22" s="83"/>
      <c r="P22" s="83"/>
      <c r="S22" s="83"/>
    </row>
    <row r="23" spans="1:19" ht="15.75" x14ac:dyDescent="0.25">
      <c r="A23" s="99"/>
      <c r="B23" s="259"/>
      <c r="C23" s="735"/>
      <c r="D23" s="736"/>
      <c r="E23" s="737"/>
      <c r="F23" s="738"/>
      <c r="G23" s="739"/>
      <c r="H23" s="735"/>
      <c r="I23" s="736"/>
      <c r="J23" s="737"/>
      <c r="K23" s="108"/>
      <c r="L23" s="17"/>
      <c r="M23" s="17"/>
      <c r="N23" s="103"/>
      <c r="O23" s="83"/>
      <c r="P23" s="83"/>
      <c r="S23" s="83"/>
    </row>
    <row r="24" spans="1:19" ht="15.75" x14ac:dyDescent="0.25">
      <c r="A24" s="99"/>
      <c r="B24" s="261"/>
      <c r="C24" s="751"/>
      <c r="D24" s="751"/>
      <c r="E24" s="751"/>
      <c r="F24" s="738"/>
      <c r="G24" s="739"/>
      <c r="H24" s="751"/>
      <c r="I24" s="751"/>
      <c r="J24" s="751"/>
      <c r="K24" s="108"/>
      <c r="L24" s="17"/>
      <c r="M24" s="17"/>
      <c r="N24" s="103"/>
      <c r="O24" s="83"/>
      <c r="P24" s="83"/>
      <c r="S24" s="83"/>
    </row>
    <row r="25" spans="1:19" ht="15.75" x14ac:dyDescent="0.25">
      <c r="A25" s="99"/>
      <c r="B25" s="109"/>
      <c r="C25" s="110"/>
      <c r="D25" s="110"/>
      <c r="E25" s="110"/>
      <c r="F25" s="110"/>
      <c r="G25" s="110"/>
      <c r="H25" s="110"/>
      <c r="I25" s="110"/>
      <c r="J25" s="111" t="s">
        <v>2967</v>
      </c>
      <c r="K25" s="112">
        <f>SUM(K15:K24)</f>
        <v>0</v>
      </c>
      <c r="L25" s="17"/>
      <c r="M25" s="17"/>
      <c r="N25" s="103"/>
      <c r="O25" s="83"/>
      <c r="P25" s="83"/>
      <c r="S25" s="83"/>
    </row>
    <row r="26" spans="1:19" ht="19.5" customHeight="1" x14ac:dyDescent="0.2">
      <c r="A26" s="99"/>
      <c r="B26" s="755" t="s">
        <v>2968</v>
      </c>
      <c r="C26" s="756"/>
      <c r="D26" s="756"/>
      <c r="E26" s="756"/>
      <c r="F26" s="756"/>
      <c r="G26" s="756"/>
      <c r="H26" s="756"/>
      <c r="I26" s="756"/>
      <c r="J26" s="756"/>
      <c r="K26" s="757"/>
      <c r="L26" s="17"/>
      <c r="M26" s="17"/>
      <c r="N26" s="103"/>
      <c r="O26" s="83"/>
      <c r="P26" s="83"/>
      <c r="S26" s="83"/>
    </row>
    <row r="27" spans="1:19" ht="32.25" customHeight="1" x14ac:dyDescent="0.2">
      <c r="A27" s="99"/>
      <c r="B27" s="755" t="s">
        <v>2969</v>
      </c>
      <c r="C27" s="756"/>
      <c r="D27" s="756"/>
      <c r="E27" s="756"/>
      <c r="F27" s="756"/>
      <c r="G27" s="756"/>
      <c r="H27" s="756"/>
      <c r="I27" s="756"/>
      <c r="J27" s="756"/>
      <c r="K27" s="757"/>
      <c r="L27" s="17"/>
      <c r="M27" s="17"/>
      <c r="N27" s="103"/>
      <c r="O27" s="83"/>
      <c r="P27" s="83"/>
      <c r="S27" s="83"/>
    </row>
    <row r="28" spans="1:19" ht="48.75" customHeight="1" x14ac:dyDescent="0.2">
      <c r="A28" s="99"/>
      <c r="B28" s="752" t="s">
        <v>2970</v>
      </c>
      <c r="C28" s="753"/>
      <c r="D28" s="753"/>
      <c r="E28" s="753"/>
      <c r="F28" s="753"/>
      <c r="G28" s="753"/>
      <c r="H28" s="753"/>
      <c r="I28" s="753"/>
      <c r="J28" s="753"/>
      <c r="K28" s="754"/>
      <c r="L28" s="17"/>
      <c r="M28" s="17"/>
      <c r="N28" s="103"/>
      <c r="O28" s="83"/>
      <c r="P28" s="83"/>
      <c r="S28" s="83"/>
    </row>
    <row r="29" spans="1:19" ht="62.25" customHeight="1" x14ac:dyDescent="0.2">
      <c r="A29" s="99"/>
      <c r="B29" s="645" t="s">
        <v>2971</v>
      </c>
      <c r="C29" s="646"/>
      <c r="D29" s="646"/>
      <c r="E29" s="646"/>
      <c r="F29" s="646"/>
      <c r="G29" s="646"/>
      <c r="H29" s="646"/>
      <c r="I29" s="646"/>
      <c r="J29" s="646"/>
      <c r="K29" s="647"/>
      <c r="L29" s="17"/>
      <c r="M29" s="17"/>
      <c r="N29" s="103"/>
      <c r="O29" s="83"/>
      <c r="P29" s="83"/>
      <c r="S29" s="83"/>
    </row>
    <row r="30" spans="1:19" ht="36.75" customHeight="1" x14ac:dyDescent="0.2">
      <c r="A30" s="99"/>
      <c r="B30" s="645" t="s">
        <v>2972</v>
      </c>
      <c r="C30" s="646"/>
      <c r="D30" s="646"/>
      <c r="E30" s="646"/>
      <c r="F30" s="646"/>
      <c r="G30" s="646"/>
      <c r="H30" s="646"/>
      <c r="I30" s="646"/>
      <c r="J30" s="646"/>
      <c r="K30" s="647"/>
      <c r="L30" s="17"/>
      <c r="M30" s="17"/>
      <c r="N30" s="103"/>
      <c r="O30" s="83"/>
      <c r="P30" s="83"/>
      <c r="S30" s="83"/>
    </row>
    <row r="31" spans="1:19" ht="57.75" customHeight="1" x14ac:dyDescent="0.2">
      <c r="A31" s="99"/>
      <c r="B31" s="645" t="s">
        <v>2973</v>
      </c>
      <c r="C31" s="646"/>
      <c r="D31" s="646"/>
      <c r="E31" s="646"/>
      <c r="F31" s="646"/>
      <c r="G31" s="646"/>
      <c r="H31" s="646"/>
      <c r="I31" s="646"/>
      <c r="J31" s="646"/>
      <c r="K31" s="647"/>
      <c r="L31" s="17"/>
      <c r="M31" s="17"/>
      <c r="N31" s="103"/>
      <c r="O31" s="83"/>
      <c r="P31" s="83"/>
      <c r="S31" s="83"/>
    </row>
    <row r="32" spans="1:19" x14ac:dyDescent="0.2">
      <c r="A32" s="99"/>
      <c r="B32" s="113"/>
      <c r="C32" s="760"/>
      <c r="D32" s="760"/>
      <c r="E32" s="760"/>
      <c r="F32" s="262"/>
      <c r="G32" s="761"/>
      <c r="H32" s="761"/>
      <c r="I32" s="761"/>
      <c r="J32" s="761"/>
      <c r="K32" s="762"/>
      <c r="L32" s="17"/>
      <c r="M32" s="17"/>
      <c r="N32" s="103"/>
      <c r="O32" s="83"/>
      <c r="P32" s="83"/>
      <c r="S32" s="83"/>
    </row>
    <row r="33" spans="1:19" ht="15" x14ac:dyDescent="0.25">
      <c r="A33" s="99"/>
      <c r="B33" s="114"/>
      <c r="C33" s="115"/>
      <c r="D33" s="115"/>
      <c r="E33" s="758" t="s">
        <v>50</v>
      </c>
      <c r="F33" s="758"/>
      <c r="G33" s="758"/>
      <c r="H33" s="758"/>
      <c r="I33" s="115"/>
      <c r="J33" s="115"/>
      <c r="K33" s="116"/>
      <c r="L33" s="17"/>
      <c r="M33" s="17"/>
      <c r="N33" s="103"/>
      <c r="O33" s="83"/>
      <c r="P33" s="83"/>
      <c r="S33" s="83"/>
    </row>
    <row r="34" spans="1:19" x14ac:dyDescent="0.2">
      <c r="A34" s="99"/>
      <c r="B34" s="113"/>
      <c r="C34" s="117"/>
      <c r="D34" s="117"/>
      <c r="E34" s="759" t="s">
        <v>114</v>
      </c>
      <c r="F34" s="759"/>
      <c r="G34" s="759"/>
      <c r="H34" s="759"/>
      <c r="I34" s="117"/>
      <c r="J34" s="117"/>
      <c r="K34" s="118"/>
      <c r="L34" s="17"/>
      <c r="M34" s="17"/>
      <c r="N34" s="103"/>
      <c r="O34" s="83"/>
      <c r="P34" s="83"/>
      <c r="S34" s="83"/>
    </row>
    <row r="35" spans="1:19" x14ac:dyDescent="0.2">
      <c r="A35" s="83"/>
      <c r="B35" s="113"/>
      <c r="C35" s="296"/>
      <c r="D35" s="296"/>
      <c r="E35" s="296"/>
      <c r="F35" s="268"/>
      <c r="G35" s="297"/>
      <c r="H35" s="297"/>
      <c r="I35" s="297"/>
      <c r="J35" s="297"/>
      <c r="K35" s="298"/>
      <c r="L35" s="17"/>
      <c r="M35" s="17"/>
      <c r="N35" s="103"/>
      <c r="O35" s="83"/>
      <c r="P35" s="83"/>
      <c r="S35" s="83"/>
    </row>
    <row r="36" spans="1:19" x14ac:dyDescent="0.2">
      <c r="A36" s="83"/>
      <c r="B36" s="83"/>
      <c r="C36" s="83"/>
      <c r="D36" s="83"/>
      <c r="E36" s="83"/>
      <c r="F36" s="83"/>
      <c r="G36" s="83"/>
      <c r="H36" s="83"/>
      <c r="I36" s="83"/>
      <c r="J36" s="83"/>
      <c r="K36" s="83"/>
      <c r="L36" s="17"/>
      <c r="M36" s="17"/>
      <c r="N36" s="49"/>
      <c r="O36" s="83"/>
      <c r="P36" s="83"/>
      <c r="S36" s="83"/>
    </row>
    <row r="37" spans="1:19" x14ac:dyDescent="0.2">
      <c r="A37" s="83"/>
      <c r="B37" s="83"/>
      <c r="C37" s="83"/>
      <c r="D37" s="83"/>
      <c r="E37" s="83"/>
      <c r="F37" s="83"/>
      <c r="G37" s="83"/>
      <c r="H37" s="83"/>
      <c r="I37" s="83"/>
      <c r="J37" s="83"/>
      <c r="K37" s="83"/>
      <c r="L37" s="83"/>
      <c r="M37" s="83"/>
      <c r="N37" s="83"/>
      <c r="O37" s="83"/>
      <c r="P37" s="83"/>
      <c r="S37" s="83"/>
    </row>
    <row r="38" spans="1:19" x14ac:dyDescent="0.2">
      <c r="A38" s="83"/>
      <c r="B38" s="83"/>
      <c r="C38" s="83"/>
      <c r="D38" s="83"/>
      <c r="E38" s="83"/>
      <c r="F38" s="83"/>
      <c r="G38" s="83"/>
      <c r="H38" s="83"/>
      <c r="I38" s="83"/>
      <c r="J38" s="83"/>
      <c r="K38" s="83"/>
      <c r="L38" s="83"/>
      <c r="M38" s="83"/>
      <c r="N38" s="83"/>
      <c r="O38" s="83"/>
      <c r="P38" s="83"/>
    </row>
    <row r="39" spans="1:19" x14ac:dyDescent="0.2">
      <c r="A39" s="83"/>
      <c r="B39" s="83"/>
      <c r="C39" s="83"/>
      <c r="D39" s="83"/>
      <c r="E39" s="83"/>
      <c r="F39" s="83"/>
      <c r="G39" s="83"/>
      <c r="H39" s="83"/>
      <c r="I39" s="83"/>
      <c r="J39" s="83"/>
      <c r="K39" s="83"/>
      <c r="L39" s="83"/>
      <c r="M39" s="83"/>
      <c r="N39" s="83"/>
      <c r="O39" s="83"/>
      <c r="P39" s="83"/>
    </row>
    <row r="40" spans="1:19" x14ac:dyDescent="0.2">
      <c r="A40" s="83"/>
      <c r="B40" s="24"/>
      <c r="C40" s="24"/>
      <c r="D40" s="24"/>
      <c r="E40" s="24"/>
      <c r="F40" s="24"/>
      <c r="G40" s="24"/>
      <c r="H40" s="24"/>
      <c r="I40" s="24"/>
      <c r="J40" s="24"/>
      <c r="K40" s="24"/>
      <c r="L40" s="83"/>
      <c r="M40" s="83"/>
      <c r="N40" s="83"/>
      <c r="O40" s="83"/>
      <c r="P40" s="83"/>
    </row>
    <row r="41" spans="1:19" x14ac:dyDescent="0.2">
      <c r="A41" s="83"/>
      <c r="B41" s="83"/>
      <c r="C41" s="83"/>
      <c r="D41" s="83"/>
      <c r="E41" s="83"/>
      <c r="F41" s="83"/>
      <c r="G41" s="83"/>
      <c r="H41" s="83"/>
      <c r="I41" s="83"/>
      <c r="J41" s="83"/>
      <c r="K41" s="83"/>
      <c r="L41" s="83"/>
      <c r="M41" s="83"/>
      <c r="N41" s="83"/>
      <c r="O41" s="83"/>
      <c r="P41" s="83"/>
    </row>
    <row r="42" spans="1:19" x14ac:dyDescent="0.2">
      <c r="A42" s="83"/>
      <c r="B42" s="83"/>
      <c r="C42" s="83"/>
      <c r="D42" s="83"/>
      <c r="E42" s="83"/>
      <c r="F42" s="83"/>
      <c r="G42" s="83"/>
      <c r="H42" s="83"/>
      <c r="I42" s="83"/>
      <c r="J42" s="83"/>
      <c r="K42" s="83"/>
      <c r="L42" s="83"/>
      <c r="M42" s="83"/>
      <c r="N42" s="83"/>
      <c r="O42" s="83"/>
      <c r="P42" s="83"/>
    </row>
    <row r="43" spans="1:19" x14ac:dyDescent="0.2">
      <c r="A43" s="83"/>
      <c r="B43" s="83"/>
      <c r="C43" s="83"/>
      <c r="D43" s="83"/>
      <c r="E43" s="83"/>
      <c r="F43" s="83"/>
      <c r="G43" s="83"/>
      <c r="H43" s="83"/>
      <c r="I43" s="83"/>
      <c r="J43" s="83"/>
      <c r="K43" s="83"/>
      <c r="L43" s="83"/>
      <c r="M43" s="83"/>
      <c r="N43" s="83"/>
      <c r="O43" s="83"/>
      <c r="P43" s="83"/>
    </row>
    <row r="44" spans="1:19" x14ac:dyDescent="0.2">
      <c r="A44" s="83"/>
      <c r="B44" s="83"/>
      <c r="C44" s="83"/>
      <c r="D44" s="83"/>
      <c r="E44" s="83"/>
      <c r="F44" s="83"/>
      <c r="G44" s="83"/>
      <c r="H44" s="83"/>
      <c r="I44" s="83"/>
      <c r="J44" s="83"/>
      <c r="K44" s="83"/>
      <c r="L44" s="83"/>
      <c r="M44" s="83"/>
      <c r="N44" s="83"/>
      <c r="O44" s="83"/>
      <c r="P44" s="83"/>
    </row>
    <row r="45" spans="1:19" x14ac:dyDescent="0.2">
      <c r="A45" s="83"/>
      <c r="B45" s="83"/>
      <c r="C45" s="83"/>
      <c r="D45" s="83"/>
      <c r="E45" s="83"/>
      <c r="F45" s="83"/>
      <c r="G45" s="83"/>
      <c r="H45" s="83"/>
      <c r="I45" s="83"/>
      <c r="J45" s="83"/>
      <c r="K45" s="83"/>
      <c r="L45" s="83"/>
      <c r="M45" s="83"/>
      <c r="N45" s="83"/>
      <c r="O45" s="83"/>
      <c r="P45" s="83"/>
    </row>
    <row r="46" spans="1:19" x14ac:dyDescent="0.2">
      <c r="A46" s="83"/>
      <c r="B46" s="83"/>
      <c r="C46" s="83"/>
      <c r="D46" s="83"/>
      <c r="E46" s="83"/>
      <c r="F46" s="83"/>
      <c r="G46" s="83"/>
      <c r="H46" s="83"/>
      <c r="I46" s="83"/>
      <c r="J46" s="83"/>
      <c r="K46" s="83"/>
      <c r="L46" s="83"/>
      <c r="M46" s="83"/>
      <c r="N46" s="83"/>
      <c r="O46" s="83"/>
      <c r="P46" s="83"/>
    </row>
    <row r="47" spans="1:19" x14ac:dyDescent="0.2">
      <c r="A47" s="83"/>
      <c r="B47" s="83"/>
      <c r="C47" s="83"/>
      <c r="D47" s="83"/>
      <c r="E47" s="83"/>
      <c r="F47" s="83"/>
      <c r="G47" s="83"/>
      <c r="H47" s="83"/>
      <c r="I47" s="83"/>
      <c r="J47" s="83"/>
      <c r="K47" s="83"/>
      <c r="L47" s="83"/>
      <c r="M47" s="83"/>
      <c r="N47" s="83"/>
      <c r="O47" s="83"/>
      <c r="P47" s="83"/>
    </row>
    <row r="48" spans="1:19" x14ac:dyDescent="0.2">
      <c r="A48" s="83"/>
      <c r="B48" s="83"/>
      <c r="C48" s="83"/>
      <c r="D48" s="83"/>
      <c r="E48" s="83"/>
      <c r="F48" s="83"/>
      <c r="G48" s="83"/>
      <c r="H48" s="83"/>
      <c r="I48" s="83"/>
      <c r="J48" s="83"/>
      <c r="K48" s="83"/>
      <c r="L48" s="83"/>
      <c r="M48" s="83"/>
      <c r="N48" s="83"/>
      <c r="O48" s="83"/>
      <c r="P48" s="83"/>
    </row>
    <row r="49" spans="1:16" x14ac:dyDescent="0.2">
      <c r="A49" s="83"/>
      <c r="B49" s="83"/>
      <c r="C49" s="83"/>
      <c r="D49" s="83"/>
      <c r="E49" s="83"/>
      <c r="F49" s="83"/>
      <c r="G49" s="83"/>
      <c r="H49" s="83"/>
      <c r="I49" s="83"/>
      <c r="J49" s="83"/>
      <c r="K49" s="83"/>
      <c r="L49" s="83"/>
      <c r="M49" s="83"/>
      <c r="N49" s="83"/>
      <c r="O49" s="83"/>
      <c r="P49" s="83"/>
    </row>
    <row r="50" spans="1:16" x14ac:dyDescent="0.2">
      <c r="A50" s="83"/>
      <c r="B50" s="83"/>
      <c r="C50" s="83"/>
      <c r="D50" s="83"/>
      <c r="E50" s="83"/>
      <c r="F50" s="83"/>
      <c r="G50" s="83"/>
      <c r="H50" s="83"/>
      <c r="I50" s="83"/>
      <c r="J50" s="83"/>
      <c r="K50" s="83"/>
      <c r="L50" s="83"/>
      <c r="M50" s="83"/>
      <c r="N50" s="83"/>
      <c r="O50" s="83"/>
      <c r="P50" s="83"/>
    </row>
    <row r="51" spans="1:16" x14ac:dyDescent="0.2">
      <c r="A51" s="83"/>
      <c r="B51" s="83"/>
      <c r="C51" s="83"/>
      <c r="D51" s="83"/>
      <c r="E51" s="83"/>
      <c r="F51" s="83"/>
      <c r="G51" s="83"/>
      <c r="H51" s="83"/>
      <c r="I51" s="83"/>
      <c r="J51" s="83"/>
      <c r="K51" s="83"/>
      <c r="L51" s="119"/>
      <c r="M51" s="119"/>
      <c r="N51" s="119"/>
      <c r="O51" s="119"/>
      <c r="P51" s="83"/>
    </row>
    <row r="52" spans="1:16" x14ac:dyDescent="0.2">
      <c r="A52" s="83"/>
      <c r="B52" s="83"/>
      <c r="C52" s="83"/>
      <c r="D52" s="83"/>
      <c r="E52" s="83"/>
      <c r="F52" s="83"/>
      <c r="G52" s="83"/>
      <c r="H52" s="83"/>
      <c r="I52" s="83"/>
      <c r="J52" s="83"/>
      <c r="K52" s="83"/>
      <c r="L52" s="119"/>
      <c r="M52" s="119"/>
      <c r="N52" s="119"/>
      <c r="O52" s="119"/>
      <c r="P52" s="83"/>
    </row>
    <row r="53" spans="1:16" x14ac:dyDescent="0.2">
      <c r="A53" s="83"/>
      <c r="B53" s="83"/>
      <c r="C53" s="83"/>
      <c r="D53" s="83"/>
      <c r="E53" s="83"/>
      <c r="F53" s="83"/>
      <c r="G53" s="83"/>
      <c r="H53" s="83"/>
      <c r="I53" s="83"/>
      <c r="J53" s="83"/>
      <c r="K53" s="83"/>
      <c r="L53" s="119"/>
      <c r="M53" s="119"/>
      <c r="N53" s="119"/>
      <c r="O53" s="119"/>
      <c r="P53" s="83"/>
    </row>
    <row r="54" spans="1:16" x14ac:dyDescent="0.2">
      <c r="A54" s="83"/>
      <c r="B54" s="83"/>
      <c r="C54" s="83"/>
      <c r="D54" s="83"/>
      <c r="E54" s="83"/>
      <c r="F54" s="83"/>
      <c r="G54" s="83"/>
      <c r="H54" s="83"/>
      <c r="I54" s="83"/>
      <c r="J54" s="83"/>
      <c r="K54" s="83"/>
      <c r="L54" s="119"/>
      <c r="M54" s="119"/>
      <c r="N54" s="119"/>
      <c r="O54" s="119"/>
      <c r="P54" s="83"/>
    </row>
    <row r="55" spans="1:16" x14ac:dyDescent="0.2">
      <c r="A55" s="83"/>
      <c r="B55" s="83"/>
      <c r="C55" s="83"/>
      <c r="D55" s="83"/>
      <c r="E55" s="83"/>
      <c r="F55" s="83"/>
      <c r="G55" s="83"/>
      <c r="H55" s="83"/>
      <c r="I55" s="83"/>
      <c r="J55" s="83"/>
      <c r="K55" s="83"/>
      <c r="L55" s="119"/>
      <c r="M55" s="119"/>
      <c r="N55" s="119"/>
      <c r="O55" s="119"/>
      <c r="P55" s="83"/>
    </row>
    <row r="56" spans="1:16" x14ac:dyDescent="0.2">
      <c r="A56" s="83"/>
      <c r="B56" s="83"/>
      <c r="C56" s="83"/>
      <c r="D56" s="83"/>
      <c r="E56" s="83"/>
      <c r="F56" s="83"/>
      <c r="G56" s="83"/>
      <c r="H56" s="83"/>
      <c r="I56" s="83"/>
      <c r="J56" s="83"/>
      <c r="K56" s="83"/>
      <c r="L56" s="119"/>
      <c r="M56" s="119"/>
      <c r="N56" s="119"/>
      <c r="O56" s="119"/>
      <c r="P56" s="83"/>
    </row>
    <row r="57" spans="1:16" x14ac:dyDescent="0.2">
      <c r="A57" s="83"/>
      <c r="B57" s="83"/>
      <c r="C57" s="83"/>
      <c r="D57" s="83"/>
      <c r="E57" s="83"/>
      <c r="F57" s="83"/>
      <c r="G57" s="83"/>
      <c r="H57" s="83"/>
      <c r="I57" s="83"/>
      <c r="J57" s="83"/>
      <c r="K57" s="83"/>
      <c r="L57" s="119"/>
      <c r="M57" s="119"/>
      <c r="N57" s="119"/>
      <c r="O57" s="119"/>
      <c r="P57" s="83"/>
    </row>
    <row r="58" spans="1:16" x14ac:dyDescent="0.2">
      <c r="A58" s="83"/>
      <c r="B58" s="83"/>
      <c r="C58" s="83"/>
      <c r="D58" s="83"/>
      <c r="E58" s="83"/>
      <c r="F58" s="83"/>
      <c r="G58" s="83"/>
      <c r="H58" s="83"/>
      <c r="I58" s="83"/>
      <c r="J58" s="83"/>
      <c r="K58" s="83"/>
      <c r="L58" s="119"/>
      <c r="M58" s="119"/>
      <c r="N58" s="119"/>
      <c r="O58" s="119"/>
      <c r="P58" s="83"/>
    </row>
    <row r="59" spans="1:16" x14ac:dyDescent="0.2">
      <c r="A59" s="83"/>
      <c r="B59" s="83"/>
      <c r="C59" s="83"/>
      <c r="D59" s="83"/>
      <c r="E59" s="83"/>
      <c r="F59" s="83"/>
      <c r="G59" s="83"/>
      <c r="H59" s="83"/>
      <c r="I59" s="83"/>
      <c r="J59" s="83"/>
      <c r="K59" s="83"/>
      <c r="L59" s="83"/>
      <c r="M59" s="83"/>
      <c r="N59" s="83"/>
      <c r="O59" s="83"/>
      <c r="P59" s="83"/>
    </row>
    <row r="60" spans="1:16" x14ac:dyDescent="0.2">
      <c r="A60" s="83"/>
      <c r="B60" s="83"/>
      <c r="C60" s="83"/>
      <c r="D60" s="83"/>
      <c r="E60" s="83"/>
      <c r="F60" s="83"/>
      <c r="G60" s="83"/>
      <c r="H60" s="83"/>
      <c r="I60" s="83"/>
      <c r="J60" s="83"/>
      <c r="K60" s="83"/>
      <c r="L60" s="83"/>
      <c r="M60" s="83"/>
      <c r="N60" s="83"/>
      <c r="O60" s="83"/>
      <c r="P60" s="83"/>
    </row>
    <row r="61" spans="1:16" x14ac:dyDescent="0.2">
      <c r="A61" s="83"/>
      <c r="B61" s="83"/>
      <c r="C61" s="83"/>
      <c r="D61" s="83"/>
      <c r="E61" s="83"/>
      <c r="F61" s="83"/>
      <c r="G61" s="83"/>
      <c r="H61" s="83"/>
      <c r="I61" s="83"/>
      <c r="J61" s="83"/>
      <c r="K61" s="83"/>
      <c r="L61" s="83"/>
      <c r="M61" s="83"/>
      <c r="N61" s="83"/>
      <c r="O61" s="83"/>
      <c r="P61" s="83"/>
    </row>
    <row r="62" spans="1:16" x14ac:dyDescent="0.2">
      <c r="A62" s="83"/>
      <c r="B62" s="83"/>
      <c r="C62" s="83"/>
      <c r="D62" s="83"/>
      <c r="E62" s="83"/>
      <c r="F62" s="83"/>
      <c r="G62" s="83"/>
      <c r="H62" s="83"/>
      <c r="I62" s="83"/>
      <c r="J62" s="83"/>
      <c r="K62" s="83"/>
      <c r="L62" s="83"/>
      <c r="M62" s="83"/>
      <c r="N62" s="83"/>
      <c r="O62" s="83"/>
      <c r="P62" s="83"/>
    </row>
    <row r="63" spans="1:16" x14ac:dyDescent="0.2">
      <c r="A63" s="83"/>
      <c r="B63" s="83"/>
      <c r="C63" s="83"/>
      <c r="D63" s="83"/>
      <c r="E63" s="83"/>
      <c r="F63" s="83"/>
      <c r="G63" s="83"/>
      <c r="H63" s="83"/>
      <c r="I63" s="83"/>
      <c r="J63" s="83"/>
      <c r="K63" s="83"/>
      <c r="L63" s="83"/>
      <c r="M63" s="83"/>
      <c r="N63" s="83"/>
      <c r="O63" s="83"/>
      <c r="P63" s="83"/>
    </row>
    <row r="64" spans="1:16" x14ac:dyDescent="0.2">
      <c r="A64" s="83"/>
      <c r="B64" s="83"/>
      <c r="C64" s="83"/>
      <c r="D64" s="83"/>
      <c r="E64" s="83"/>
      <c r="F64" s="83"/>
      <c r="G64" s="83"/>
      <c r="H64" s="83"/>
      <c r="I64" s="83"/>
      <c r="J64" s="83"/>
      <c r="K64" s="83"/>
      <c r="L64" s="83"/>
      <c r="M64" s="83"/>
      <c r="N64" s="83"/>
      <c r="O64" s="83"/>
      <c r="P64" s="83"/>
    </row>
    <row r="65" spans="1:16" x14ac:dyDescent="0.2">
      <c r="A65" s="83"/>
      <c r="B65" s="83"/>
      <c r="C65" s="83"/>
      <c r="D65" s="83"/>
      <c r="E65" s="83"/>
      <c r="F65" s="83"/>
      <c r="G65" s="83"/>
      <c r="H65" s="83"/>
      <c r="I65" s="83"/>
      <c r="J65" s="83"/>
      <c r="K65" s="83"/>
      <c r="L65" s="83"/>
      <c r="M65" s="83"/>
      <c r="N65" s="83"/>
      <c r="O65" s="83"/>
      <c r="P65" s="83"/>
    </row>
    <row r="66" spans="1:16" x14ac:dyDescent="0.2">
      <c r="A66" s="83"/>
      <c r="B66" s="83"/>
      <c r="C66" s="83"/>
      <c r="D66" s="83"/>
      <c r="E66" s="83"/>
      <c r="F66" s="83"/>
      <c r="G66" s="83"/>
      <c r="H66" s="83"/>
      <c r="I66" s="83"/>
      <c r="J66" s="83"/>
      <c r="K66" s="83"/>
      <c r="L66" s="83"/>
      <c r="M66" s="83"/>
      <c r="N66" s="83"/>
      <c r="O66" s="83"/>
      <c r="P66" s="83"/>
    </row>
    <row r="67" spans="1:16" x14ac:dyDescent="0.2">
      <c r="A67" s="83"/>
      <c r="B67" s="83"/>
      <c r="C67" s="83"/>
      <c r="D67" s="83"/>
      <c r="E67" s="83"/>
      <c r="F67" s="83"/>
      <c r="G67" s="83"/>
      <c r="H67" s="83"/>
      <c r="I67" s="83"/>
      <c r="J67" s="83"/>
      <c r="K67" s="83"/>
      <c r="L67" s="83"/>
      <c r="M67" s="83"/>
      <c r="N67" s="83"/>
      <c r="O67" s="83"/>
      <c r="P67" s="83"/>
    </row>
    <row r="68" spans="1:16" x14ac:dyDescent="0.2">
      <c r="A68" s="83"/>
      <c r="B68" s="83"/>
      <c r="C68" s="83"/>
      <c r="D68" s="83"/>
      <c r="E68" s="83"/>
      <c r="F68" s="83"/>
      <c r="G68" s="83"/>
      <c r="H68" s="83"/>
      <c r="I68" s="83"/>
      <c r="J68" s="83"/>
      <c r="K68" s="83"/>
      <c r="L68" s="83"/>
      <c r="M68" s="83"/>
      <c r="N68" s="83"/>
      <c r="O68" s="83"/>
      <c r="P68" s="83"/>
    </row>
    <row r="69" spans="1:16" x14ac:dyDescent="0.2">
      <c r="A69" s="83"/>
      <c r="B69" s="83"/>
      <c r="C69" s="83"/>
      <c r="D69" s="83"/>
      <c r="E69" s="83"/>
      <c r="F69" s="83"/>
      <c r="G69" s="83"/>
      <c r="H69" s="83"/>
      <c r="I69" s="83"/>
      <c r="J69" s="83"/>
      <c r="K69" s="83"/>
      <c r="L69" s="83"/>
      <c r="M69" s="83"/>
      <c r="N69" s="83"/>
      <c r="O69" s="83"/>
      <c r="P69" s="83"/>
    </row>
    <row r="70" spans="1:16" x14ac:dyDescent="0.2">
      <c r="A70" s="83"/>
      <c r="B70" s="83"/>
      <c r="C70" s="83"/>
      <c r="D70" s="83"/>
      <c r="E70" s="83"/>
      <c r="F70" s="83"/>
      <c r="G70" s="83"/>
      <c r="H70" s="83"/>
      <c r="I70" s="83"/>
      <c r="J70" s="83"/>
      <c r="K70" s="83"/>
      <c r="L70" s="83"/>
      <c r="M70" s="83"/>
      <c r="N70" s="83"/>
      <c r="O70" s="83"/>
      <c r="P70" s="83"/>
    </row>
    <row r="71" spans="1:16" x14ac:dyDescent="0.2">
      <c r="B71" s="83"/>
      <c r="C71" s="83"/>
      <c r="D71" s="83"/>
      <c r="E71" s="83"/>
      <c r="F71" s="83"/>
      <c r="G71" s="83"/>
      <c r="H71" s="83"/>
      <c r="I71" s="83"/>
      <c r="J71" s="83"/>
      <c r="K71" s="83"/>
      <c r="L71" s="83"/>
    </row>
    <row r="72" spans="1:16" x14ac:dyDescent="0.2">
      <c r="B72" s="83"/>
      <c r="C72" s="83"/>
      <c r="D72" s="83"/>
      <c r="E72" s="83"/>
      <c r="F72" s="83"/>
      <c r="G72" s="83"/>
      <c r="H72" s="83"/>
      <c r="I72" s="83"/>
      <c r="J72" s="83"/>
      <c r="K72" s="83"/>
      <c r="L72" s="83"/>
    </row>
    <row r="73" spans="1:16" x14ac:dyDescent="0.2">
      <c r="B73" s="83"/>
      <c r="C73" s="83"/>
      <c r="D73" s="83"/>
      <c r="E73" s="83"/>
      <c r="F73" s="83"/>
      <c r="G73" s="83"/>
      <c r="H73" s="83"/>
      <c r="I73" s="83"/>
      <c r="J73" s="83"/>
      <c r="K73" s="83"/>
      <c r="L73" s="83"/>
    </row>
    <row r="74" spans="1:16" x14ac:dyDescent="0.2">
      <c r="B74" s="724"/>
      <c r="C74" s="724"/>
      <c r="D74" s="724"/>
      <c r="E74" s="724"/>
      <c r="F74" s="724"/>
      <c r="G74" s="724"/>
      <c r="H74" s="724"/>
      <c r="I74" s="724"/>
      <c r="J74" s="724"/>
      <c r="K74" s="724"/>
      <c r="L74" s="724"/>
    </row>
    <row r="75" spans="1:16" x14ac:dyDescent="0.2">
      <c r="B75" s="83"/>
      <c r="C75" s="83"/>
      <c r="D75" s="83"/>
      <c r="E75" s="83"/>
      <c r="F75" s="83"/>
      <c r="G75" s="83"/>
      <c r="H75" s="83"/>
      <c r="I75" s="83"/>
      <c r="J75" s="83"/>
      <c r="K75" s="83"/>
      <c r="L75" s="83"/>
    </row>
    <row r="76" spans="1:16" x14ac:dyDescent="0.2">
      <c r="B76" s="83"/>
      <c r="C76" s="83"/>
      <c r="D76" s="83"/>
      <c r="E76" s="83"/>
      <c r="F76" s="83"/>
      <c r="G76" s="83"/>
      <c r="H76" s="83"/>
      <c r="I76" s="183"/>
      <c r="J76" s="83"/>
      <c r="K76" s="83"/>
      <c r="L76" s="83"/>
    </row>
    <row r="77" spans="1:16" x14ac:dyDescent="0.2">
      <c r="B77" s="763"/>
      <c r="C77" s="763"/>
      <c r="D77" s="763"/>
      <c r="E77" s="763"/>
      <c r="F77" s="763"/>
      <c r="G77" s="763"/>
      <c r="H77" s="763"/>
      <c r="I77" s="763"/>
      <c r="J77" s="763"/>
      <c r="K77" s="763"/>
      <c r="L77" s="763"/>
    </row>
    <row r="78" spans="1:16" x14ac:dyDescent="0.2">
      <c r="B78" s="764"/>
      <c r="C78" s="764"/>
      <c r="D78" s="764"/>
      <c r="E78" s="764"/>
      <c r="F78" s="764"/>
      <c r="G78" s="764"/>
      <c r="H78" s="764"/>
      <c r="I78" s="764"/>
      <c r="J78" s="764"/>
      <c r="K78" s="764"/>
      <c r="L78" s="764"/>
    </row>
    <row r="79" spans="1:16" x14ac:dyDescent="0.2">
      <c r="B79" s="83"/>
      <c r="C79" s="83"/>
      <c r="D79" s="83"/>
      <c r="E79" s="83"/>
      <c r="F79" s="83"/>
      <c r="G79" s="83"/>
      <c r="H79" s="83"/>
      <c r="I79" s="83"/>
      <c r="J79" s="83"/>
      <c r="K79" s="83"/>
      <c r="L79" s="83"/>
    </row>
    <row r="80" spans="1:16" x14ac:dyDescent="0.2">
      <c r="B80" s="763"/>
      <c r="C80" s="763"/>
      <c r="D80" s="763"/>
      <c r="E80" s="763"/>
      <c r="F80" s="763"/>
      <c r="G80" s="763"/>
      <c r="H80" s="763"/>
      <c r="I80" s="763"/>
      <c r="J80" s="763"/>
      <c r="K80" s="763"/>
      <c r="L80" s="763"/>
      <c r="M80" s="120"/>
    </row>
    <row r="81" spans="2:13" x14ac:dyDescent="0.2">
      <c r="B81" s="725" t="s">
        <v>64</v>
      </c>
      <c r="C81" s="725"/>
      <c r="D81" s="725"/>
      <c r="E81" s="725"/>
      <c r="F81" s="725"/>
      <c r="G81" s="725"/>
      <c r="H81" s="725"/>
      <c r="I81" s="725"/>
      <c r="J81" s="725"/>
      <c r="K81" s="725"/>
      <c r="L81" s="725"/>
    </row>
    <row r="82" spans="2:13" x14ac:dyDescent="0.2">
      <c r="B82" s="725"/>
      <c r="C82" s="725"/>
      <c r="D82" s="725"/>
      <c r="E82" s="725"/>
      <c r="F82" s="725"/>
      <c r="G82" s="725"/>
      <c r="H82" s="725"/>
      <c r="I82" s="725"/>
      <c r="J82" s="725"/>
      <c r="K82" s="725"/>
      <c r="L82" s="725"/>
    </row>
    <row r="83" spans="2:13" x14ac:dyDescent="0.2">
      <c r="B83" s="725"/>
      <c r="C83" s="725"/>
      <c r="D83" s="725"/>
      <c r="E83" s="725"/>
      <c r="F83" s="725"/>
      <c r="G83" s="725"/>
      <c r="H83" s="725"/>
      <c r="I83" s="725"/>
      <c r="J83" s="725"/>
      <c r="K83" s="725"/>
      <c r="L83" s="725"/>
    </row>
    <row r="84" spans="2:13" x14ac:dyDescent="0.2">
      <c r="B84" s="725"/>
      <c r="C84" s="725"/>
      <c r="D84" s="725"/>
      <c r="E84" s="725"/>
      <c r="F84" s="725"/>
      <c r="G84" s="725"/>
      <c r="H84" s="725"/>
      <c r="I84" s="725"/>
      <c r="J84" s="725"/>
      <c r="K84" s="725"/>
      <c r="L84" s="725"/>
    </row>
    <row r="85" spans="2:13" x14ac:dyDescent="0.2">
      <c r="B85" s="83"/>
      <c r="C85" s="83"/>
      <c r="D85" s="83"/>
      <c r="E85" s="83"/>
      <c r="F85" s="83"/>
      <c r="G85" s="83"/>
      <c r="H85" s="83"/>
      <c r="I85" s="83"/>
      <c r="J85" s="83"/>
      <c r="K85" s="83"/>
      <c r="L85" s="83"/>
    </row>
    <row r="86" spans="2:13" x14ac:dyDescent="0.2">
      <c r="B86" s="763"/>
      <c r="C86" s="763"/>
      <c r="D86" s="763"/>
      <c r="E86" s="763"/>
      <c r="F86" s="763"/>
      <c r="G86" s="763"/>
      <c r="H86" s="763"/>
      <c r="I86" s="763"/>
      <c r="J86" s="763"/>
      <c r="K86" s="763"/>
      <c r="L86" s="763"/>
    </row>
    <row r="87" spans="2:13" x14ac:dyDescent="0.2">
      <c r="B87" s="725" t="s">
        <v>65</v>
      </c>
      <c r="C87" s="725"/>
      <c r="D87" s="725"/>
      <c r="E87" s="725"/>
      <c r="F87" s="725"/>
      <c r="G87" s="725"/>
      <c r="H87" s="725"/>
      <c r="I87" s="725"/>
      <c r="J87" s="725"/>
      <c r="K87" s="725"/>
      <c r="L87" s="725"/>
    </row>
    <row r="88" spans="2:13" x14ac:dyDescent="0.2">
      <c r="B88" s="725"/>
      <c r="C88" s="725"/>
      <c r="D88" s="725"/>
      <c r="E88" s="725"/>
      <c r="F88" s="725"/>
      <c r="G88" s="725"/>
      <c r="H88" s="725"/>
      <c r="I88" s="725"/>
      <c r="J88" s="725"/>
      <c r="K88" s="725"/>
      <c r="L88" s="725"/>
    </row>
    <row r="89" spans="2:13" x14ac:dyDescent="0.2">
      <c r="B89" s="725"/>
      <c r="C89" s="725"/>
      <c r="D89" s="725"/>
      <c r="E89" s="725"/>
      <c r="F89" s="725"/>
      <c r="G89" s="725"/>
      <c r="H89" s="725"/>
      <c r="I89" s="725"/>
      <c r="J89" s="725"/>
      <c r="K89" s="725"/>
      <c r="L89" s="725"/>
    </row>
    <row r="90" spans="2:13" x14ac:dyDescent="0.2">
      <c r="B90" s="83"/>
      <c r="C90" s="83"/>
      <c r="D90" s="83"/>
      <c r="E90" s="83"/>
      <c r="F90" s="83"/>
      <c r="G90" s="83"/>
      <c r="H90" s="83"/>
      <c r="I90" s="83"/>
      <c r="J90" s="83"/>
      <c r="K90" s="83"/>
      <c r="L90" s="83"/>
    </row>
    <row r="91" spans="2:13" x14ac:dyDescent="0.2">
      <c r="B91" s="763"/>
      <c r="C91" s="763"/>
      <c r="D91" s="763"/>
      <c r="E91" s="763"/>
      <c r="F91" s="763"/>
      <c r="G91" s="763"/>
      <c r="H91" s="763"/>
      <c r="I91" s="763"/>
      <c r="J91" s="763"/>
      <c r="K91" s="763"/>
      <c r="L91" s="763"/>
    </row>
    <row r="92" spans="2:13" x14ac:dyDescent="0.2">
      <c r="B92" s="725" t="s">
        <v>66</v>
      </c>
      <c r="C92" s="725"/>
      <c r="D92" s="725"/>
      <c r="E92" s="725"/>
      <c r="F92" s="725"/>
      <c r="G92" s="725"/>
      <c r="H92" s="725"/>
      <c r="I92" s="725"/>
      <c r="J92" s="725"/>
      <c r="K92" s="725"/>
      <c r="L92" s="725"/>
    </row>
    <row r="93" spans="2:13" x14ac:dyDescent="0.2">
      <c r="B93" s="725"/>
      <c r="C93" s="725"/>
      <c r="D93" s="725"/>
      <c r="E93" s="725"/>
      <c r="F93" s="725"/>
      <c r="G93" s="725"/>
      <c r="H93" s="725"/>
      <c r="I93" s="725"/>
      <c r="J93" s="725"/>
      <c r="K93" s="725"/>
      <c r="L93" s="725"/>
    </row>
    <row r="94" spans="2:13" x14ac:dyDescent="0.2">
      <c r="B94" s="725"/>
      <c r="C94" s="725"/>
      <c r="D94" s="725"/>
      <c r="E94" s="725"/>
      <c r="F94" s="725"/>
      <c r="G94" s="725"/>
      <c r="H94" s="725"/>
      <c r="I94" s="725"/>
      <c r="J94" s="725"/>
      <c r="K94" s="725"/>
      <c r="L94" s="725"/>
    </row>
    <row r="95" spans="2:13" x14ac:dyDescent="0.2">
      <c r="B95" s="725"/>
      <c r="C95" s="725"/>
      <c r="D95" s="725"/>
      <c r="E95" s="725"/>
      <c r="F95" s="725"/>
      <c r="G95" s="725"/>
      <c r="H95" s="725"/>
      <c r="I95" s="725"/>
      <c r="J95" s="725"/>
      <c r="K95" s="725"/>
      <c r="L95" s="725"/>
      <c r="M95" s="120"/>
    </row>
    <row r="96" spans="2:13" x14ac:dyDescent="0.2">
      <c r="B96" s="121"/>
      <c r="C96" s="83"/>
      <c r="D96" s="121"/>
      <c r="E96" s="121"/>
      <c r="F96" s="121"/>
      <c r="G96" s="121"/>
      <c r="H96" s="121"/>
      <c r="I96" s="121"/>
      <c r="J96" s="121"/>
      <c r="K96" s="121"/>
      <c r="L96" s="121"/>
      <c r="M96" s="120"/>
    </row>
    <row r="97" spans="2:13" x14ac:dyDescent="0.2">
      <c r="B97" s="763"/>
      <c r="C97" s="763"/>
      <c r="D97" s="763"/>
      <c r="E97" s="763"/>
      <c r="F97" s="763"/>
      <c r="G97" s="763"/>
      <c r="H97" s="763"/>
      <c r="I97" s="763"/>
      <c r="J97" s="763"/>
      <c r="K97" s="763"/>
      <c r="L97" s="763"/>
      <c r="M97" s="120"/>
    </row>
    <row r="98" spans="2:13" x14ac:dyDescent="0.2">
      <c r="B98" s="725" t="s">
        <v>67</v>
      </c>
      <c r="C98" s="725"/>
      <c r="D98" s="725"/>
      <c r="E98" s="725"/>
      <c r="F98" s="725"/>
      <c r="G98" s="725"/>
      <c r="H98" s="725"/>
      <c r="I98" s="725"/>
      <c r="J98" s="725"/>
      <c r="K98" s="725"/>
      <c r="L98" s="725"/>
    </row>
    <row r="99" spans="2:13" x14ac:dyDescent="0.2">
      <c r="B99" s="725"/>
      <c r="C99" s="725"/>
      <c r="D99" s="725"/>
      <c r="E99" s="725"/>
      <c r="F99" s="725"/>
      <c r="G99" s="725"/>
      <c r="H99" s="725"/>
      <c r="I99" s="725"/>
      <c r="J99" s="725"/>
      <c r="K99" s="725"/>
      <c r="L99" s="725"/>
    </row>
    <row r="100" spans="2:13" x14ac:dyDescent="0.2">
      <c r="B100" s="724"/>
      <c r="C100" s="724"/>
      <c r="D100" s="724"/>
      <c r="E100" s="724"/>
      <c r="F100" s="724"/>
      <c r="G100" s="724"/>
      <c r="H100" s="724"/>
      <c r="I100" s="724"/>
      <c r="J100" s="724"/>
      <c r="K100" s="724"/>
      <c r="L100" s="724"/>
    </row>
    <row r="101" spans="2:13" x14ac:dyDescent="0.2">
      <c r="B101" s="765" t="s">
        <v>68</v>
      </c>
      <c r="C101" s="765"/>
      <c r="D101" s="765"/>
      <c r="E101" s="765"/>
      <c r="F101" s="765"/>
      <c r="G101" s="765"/>
      <c r="H101" s="765"/>
      <c r="I101" s="765"/>
      <c r="J101" s="765"/>
      <c r="K101" s="765"/>
      <c r="L101" s="765"/>
      <c r="M101" s="120"/>
    </row>
    <row r="102" spans="2:13" x14ac:dyDescent="0.2">
      <c r="B102" s="765"/>
      <c r="C102" s="765"/>
      <c r="D102" s="765"/>
      <c r="E102" s="765"/>
      <c r="F102" s="765"/>
      <c r="G102" s="765"/>
      <c r="H102" s="765"/>
      <c r="I102" s="765"/>
      <c r="J102" s="765"/>
      <c r="K102" s="765"/>
      <c r="L102" s="765"/>
      <c r="M102" s="120"/>
    </row>
    <row r="103" spans="2:13" x14ac:dyDescent="0.2">
      <c r="B103" s="765"/>
      <c r="C103" s="765"/>
      <c r="D103" s="765"/>
      <c r="E103" s="765"/>
      <c r="F103" s="765"/>
      <c r="G103" s="765"/>
      <c r="H103" s="765"/>
      <c r="I103" s="765"/>
      <c r="J103" s="765"/>
      <c r="K103" s="765"/>
      <c r="L103" s="765"/>
    </row>
    <row r="104" spans="2:13" x14ac:dyDescent="0.2">
      <c r="B104" s="121"/>
      <c r="C104" s="121"/>
      <c r="D104" s="121"/>
      <c r="E104" s="121"/>
      <c r="F104" s="121"/>
      <c r="G104" s="121"/>
      <c r="H104" s="121"/>
      <c r="I104" s="121"/>
      <c r="J104" s="121"/>
      <c r="K104" s="121"/>
      <c r="L104" s="121"/>
      <c r="M104" s="120"/>
    </row>
    <row r="105" spans="2:13" x14ac:dyDescent="0.2">
      <c r="B105" s="121"/>
      <c r="C105" s="121"/>
      <c r="D105" s="121"/>
      <c r="E105" s="121"/>
      <c r="F105" s="121"/>
      <c r="G105" s="121"/>
      <c r="H105" s="121"/>
      <c r="I105" s="121"/>
      <c r="J105" s="121"/>
      <c r="K105" s="121"/>
      <c r="L105" s="121"/>
      <c r="M105" s="120"/>
    </row>
    <row r="106" spans="2:13" x14ac:dyDescent="0.2">
      <c r="B106" s="83"/>
      <c r="C106" s="83"/>
      <c r="D106" s="83"/>
      <c r="E106" s="83"/>
      <c r="F106" s="83"/>
      <c r="G106" s="83"/>
      <c r="H106" s="83"/>
      <c r="I106" s="83"/>
      <c r="J106" s="83"/>
      <c r="K106" s="83"/>
      <c r="L106" s="83"/>
    </row>
    <row r="107" spans="2:13" x14ac:dyDescent="0.2">
      <c r="B107" s="83"/>
      <c r="C107" s="83"/>
      <c r="D107" s="83"/>
      <c r="E107" s="83"/>
      <c r="F107" s="83"/>
      <c r="G107" s="83"/>
      <c r="H107" s="83"/>
      <c r="I107" s="83"/>
      <c r="J107" s="83"/>
      <c r="K107" s="83"/>
      <c r="L107" s="83"/>
    </row>
    <row r="108" spans="2:13" x14ac:dyDescent="0.2">
      <c r="B108" s="83"/>
      <c r="C108" s="83"/>
      <c r="D108" s="83"/>
      <c r="E108" s="83"/>
      <c r="F108" s="83"/>
      <c r="G108" s="83"/>
      <c r="H108" s="83"/>
      <c r="I108" s="83"/>
      <c r="J108" s="83"/>
      <c r="K108" s="83"/>
      <c r="L108" s="83"/>
    </row>
    <row r="109" spans="2:13" x14ac:dyDescent="0.2">
      <c r="B109" s="83"/>
      <c r="C109" s="83"/>
      <c r="D109" s="83"/>
      <c r="E109" s="83"/>
      <c r="F109" s="83"/>
      <c r="G109" s="83"/>
      <c r="H109" s="83"/>
      <c r="I109" s="83"/>
      <c r="J109" s="83"/>
      <c r="K109" s="83"/>
      <c r="L109" s="83"/>
    </row>
    <row r="110" spans="2:13" x14ac:dyDescent="0.2">
      <c r="B110" s="83"/>
      <c r="C110" s="83"/>
      <c r="D110" s="83"/>
      <c r="E110" s="83"/>
      <c r="F110" s="83"/>
      <c r="G110" s="83"/>
      <c r="H110" s="83"/>
      <c r="I110" s="83"/>
      <c r="J110" s="83"/>
      <c r="K110" s="83"/>
      <c r="L110" s="83"/>
    </row>
    <row r="111" spans="2:13" x14ac:dyDescent="0.2">
      <c r="B111" s="83"/>
      <c r="C111" s="83"/>
      <c r="D111" s="83"/>
      <c r="E111" s="83"/>
      <c r="F111" s="83"/>
      <c r="G111" s="83"/>
      <c r="H111" s="724"/>
      <c r="I111" s="724"/>
      <c r="J111" s="724"/>
      <c r="K111" s="724"/>
      <c r="L111" s="83"/>
    </row>
    <row r="112" spans="2:13" x14ac:dyDescent="0.2">
      <c r="B112" s="83"/>
      <c r="C112" s="83"/>
      <c r="D112" s="83"/>
      <c r="E112" s="83"/>
      <c r="F112" s="83"/>
      <c r="G112" s="83"/>
      <c r="H112" s="724"/>
      <c r="I112" s="724"/>
      <c r="J112" s="724"/>
      <c r="K112" s="724"/>
      <c r="L112" s="83"/>
    </row>
    <row r="113" spans="2:18" x14ac:dyDescent="0.2">
      <c r="B113" s="83"/>
      <c r="C113" s="83"/>
      <c r="D113" s="83"/>
      <c r="E113" s="83"/>
      <c r="F113" s="83"/>
      <c r="G113" s="83"/>
      <c r="H113" s="83"/>
      <c r="I113" s="83"/>
      <c r="J113" s="83"/>
      <c r="K113" s="83"/>
      <c r="L113" s="83"/>
    </row>
    <row r="114" spans="2:18" x14ac:dyDescent="0.2">
      <c r="B114" s="83"/>
      <c r="C114" s="83"/>
      <c r="D114" s="83"/>
      <c r="E114" s="83"/>
      <c r="F114" s="83"/>
      <c r="G114" s="83"/>
      <c r="H114" s="121"/>
      <c r="I114" s="121"/>
      <c r="J114" s="121"/>
      <c r="K114" s="121"/>
      <c r="L114" s="83"/>
    </row>
    <row r="115" spans="2:18" x14ac:dyDescent="0.2">
      <c r="B115" s="83"/>
      <c r="C115" s="83"/>
      <c r="D115" s="83"/>
      <c r="E115" s="83"/>
      <c r="F115" s="83"/>
      <c r="G115" s="83"/>
      <c r="H115" s="724"/>
      <c r="I115" s="724"/>
      <c r="J115" s="121"/>
      <c r="K115" s="121"/>
      <c r="L115" s="83"/>
    </row>
    <row r="119" spans="2:18" s="122" customFormat="1" x14ac:dyDescent="0.2">
      <c r="Q119" s="123"/>
      <c r="R119" s="123"/>
    </row>
    <row r="120" spans="2:18" s="122" customFormat="1" x14ac:dyDescent="0.2">
      <c r="J120" s="122" t="s">
        <v>305</v>
      </c>
      <c r="Q120" s="123"/>
      <c r="R120" s="123"/>
    </row>
    <row r="121" spans="2:18" s="122" customFormat="1" x14ac:dyDescent="0.2">
      <c r="Q121" s="123"/>
      <c r="R121" s="123"/>
    </row>
    <row r="122" spans="2:18" s="122" customFormat="1" x14ac:dyDescent="0.2">
      <c r="Q122" s="123"/>
      <c r="R122" s="123"/>
    </row>
    <row r="123" spans="2:18" s="122" customFormat="1" x14ac:dyDescent="0.2">
      <c r="Q123" s="123"/>
      <c r="R123" s="123"/>
    </row>
    <row r="124" spans="2:18" s="122" customFormat="1" x14ac:dyDescent="0.2">
      <c r="Q124" s="123"/>
      <c r="R124" s="123"/>
    </row>
    <row r="125" spans="2:18" s="122" customFormat="1" x14ac:dyDescent="0.2">
      <c r="Q125" s="123"/>
      <c r="R125" s="123"/>
    </row>
    <row r="126" spans="2:18" s="122" customFormat="1" x14ac:dyDescent="0.2">
      <c r="Q126" s="123"/>
      <c r="R126" s="123"/>
    </row>
    <row r="127" spans="2:18" s="122" customFormat="1" x14ac:dyDescent="0.2">
      <c r="Q127" s="123"/>
      <c r="R127" s="123"/>
    </row>
    <row r="128" spans="2:18" s="122" customFormat="1" x14ac:dyDescent="0.2">
      <c r="Q128" s="123"/>
      <c r="R128" s="123"/>
    </row>
    <row r="129" spans="17:18" s="122" customFormat="1" x14ac:dyDescent="0.2">
      <c r="Q129" s="123"/>
      <c r="R129" s="123"/>
    </row>
    <row r="130" spans="17:18" s="122" customFormat="1" x14ac:dyDescent="0.2">
      <c r="Q130" s="123"/>
      <c r="R130" s="123"/>
    </row>
    <row r="131" spans="17:18" s="122" customFormat="1" x14ac:dyDescent="0.2">
      <c r="Q131" s="123"/>
      <c r="R131" s="123"/>
    </row>
    <row r="132" spans="17:18" s="122" customFormat="1" x14ac:dyDescent="0.2">
      <c r="Q132" s="123"/>
      <c r="R132" s="123"/>
    </row>
    <row r="133" spans="17:18" s="122" customFormat="1" x14ac:dyDescent="0.2">
      <c r="Q133" s="123"/>
      <c r="R133" s="123"/>
    </row>
    <row r="134" spans="17:18" s="122" customFormat="1" x14ac:dyDescent="0.2">
      <c r="Q134" s="123"/>
      <c r="R134" s="123"/>
    </row>
    <row r="135" spans="17:18" s="122" customFormat="1" x14ac:dyDescent="0.2">
      <c r="Q135" s="123"/>
      <c r="R135" s="123"/>
    </row>
    <row r="136" spans="17:18" s="122" customFormat="1" x14ac:dyDescent="0.2">
      <c r="Q136" s="123"/>
      <c r="R136" s="123"/>
    </row>
    <row r="137" spans="17:18" s="122" customFormat="1" x14ac:dyDescent="0.2">
      <c r="Q137" s="123"/>
      <c r="R137" s="123"/>
    </row>
    <row r="138" spans="17:18" s="122" customFormat="1" x14ac:dyDescent="0.2">
      <c r="Q138" s="123"/>
      <c r="R138" s="123"/>
    </row>
    <row r="139" spans="17:18" s="122" customFormat="1" x14ac:dyDescent="0.2">
      <c r="Q139" s="123"/>
      <c r="R139" s="123"/>
    </row>
    <row r="140" spans="17:18" s="122" customFormat="1" x14ac:dyDescent="0.2">
      <c r="Q140" s="123"/>
      <c r="R140" s="123"/>
    </row>
    <row r="141" spans="17:18" s="122" customFormat="1" x14ac:dyDescent="0.2">
      <c r="Q141" s="123"/>
      <c r="R141" s="123"/>
    </row>
    <row r="142" spans="17:18" s="122" customFormat="1" x14ac:dyDescent="0.2">
      <c r="Q142" s="123"/>
      <c r="R142" s="123"/>
    </row>
    <row r="143" spans="17:18" s="122" customFormat="1" x14ac:dyDescent="0.2">
      <c r="Q143" s="123"/>
      <c r="R143" s="123"/>
    </row>
    <row r="144" spans="17:18" s="122" customFormat="1" x14ac:dyDescent="0.2">
      <c r="Q144" s="123"/>
      <c r="R144" s="123"/>
    </row>
    <row r="145" spans="17:18" s="122" customFormat="1" x14ac:dyDescent="0.2">
      <c r="Q145" s="123"/>
      <c r="R145" s="123"/>
    </row>
    <row r="146" spans="17:18" s="122" customFormat="1" x14ac:dyDescent="0.2">
      <c r="Q146" s="123"/>
      <c r="R146" s="123"/>
    </row>
    <row r="147" spans="17:18" s="122" customFormat="1" x14ac:dyDescent="0.2">
      <c r="Q147" s="123"/>
      <c r="R147" s="123"/>
    </row>
    <row r="148" spans="17:18" s="122" customFormat="1" x14ac:dyDescent="0.2">
      <c r="Q148" s="123"/>
      <c r="R148" s="123"/>
    </row>
    <row r="149" spans="17:18" s="122" customFormat="1" x14ac:dyDescent="0.2">
      <c r="Q149" s="123"/>
      <c r="R149" s="123"/>
    </row>
    <row r="150" spans="17:18" s="122" customFormat="1" x14ac:dyDescent="0.2">
      <c r="Q150" s="123"/>
      <c r="R150" s="123"/>
    </row>
    <row r="151" spans="17:18" s="122" customFormat="1" x14ac:dyDescent="0.2">
      <c r="Q151" s="123"/>
      <c r="R151" s="123"/>
    </row>
    <row r="152" spans="17:18" s="122" customFormat="1" x14ac:dyDescent="0.2">
      <c r="Q152" s="123"/>
      <c r="R152" s="123"/>
    </row>
    <row r="153" spans="17:18" s="122" customFormat="1" x14ac:dyDescent="0.2">
      <c r="Q153" s="123"/>
      <c r="R153" s="123"/>
    </row>
    <row r="154" spans="17:18" s="122" customFormat="1" x14ac:dyDescent="0.2">
      <c r="Q154" s="123"/>
      <c r="R154" s="123"/>
    </row>
    <row r="155" spans="17:18" s="122" customFormat="1" x14ac:dyDescent="0.2">
      <c r="Q155" s="123"/>
      <c r="R155" s="123"/>
    </row>
    <row r="156" spans="17:18" s="122" customFormat="1" x14ac:dyDescent="0.2">
      <c r="Q156" s="123"/>
      <c r="R156" s="123"/>
    </row>
    <row r="157" spans="17:18" s="122" customFormat="1" x14ac:dyDescent="0.2">
      <c r="Q157" s="123"/>
      <c r="R157" s="123"/>
    </row>
    <row r="158" spans="17:18" s="122" customFormat="1" x14ac:dyDescent="0.2">
      <c r="Q158" s="123"/>
      <c r="R158" s="123"/>
    </row>
    <row r="159" spans="17:18" s="122" customFormat="1" x14ac:dyDescent="0.2">
      <c r="Q159" s="123"/>
      <c r="R159" s="123"/>
    </row>
    <row r="160" spans="17:18" s="122" customFormat="1" x14ac:dyDescent="0.2">
      <c r="Q160" s="123"/>
      <c r="R160" s="123"/>
    </row>
    <row r="161" spans="17:18" s="122" customFormat="1" x14ac:dyDescent="0.2">
      <c r="Q161" s="123"/>
      <c r="R161" s="123"/>
    </row>
    <row r="162" spans="17:18" s="122" customFormat="1" x14ac:dyDescent="0.2">
      <c r="Q162" s="123"/>
      <c r="R162" s="123"/>
    </row>
    <row r="163" spans="17:18" s="122" customFormat="1" x14ac:dyDescent="0.2">
      <c r="Q163" s="123"/>
      <c r="R163" s="123"/>
    </row>
    <row r="164" spans="17:18" s="122" customFormat="1" x14ac:dyDescent="0.2">
      <c r="Q164" s="123"/>
      <c r="R164" s="123"/>
    </row>
    <row r="165" spans="17:18" s="122" customFormat="1" x14ac:dyDescent="0.2">
      <c r="Q165" s="123"/>
      <c r="R165" s="123"/>
    </row>
    <row r="166" spans="17:18" s="122" customFormat="1" x14ac:dyDescent="0.2">
      <c r="Q166" s="123"/>
      <c r="R166" s="123"/>
    </row>
    <row r="167" spans="17:18" s="122" customFormat="1" x14ac:dyDescent="0.2">
      <c r="Q167" s="123"/>
      <c r="R167" s="123"/>
    </row>
    <row r="168" spans="17:18" s="122" customFormat="1" x14ac:dyDescent="0.2">
      <c r="Q168" s="123"/>
      <c r="R168" s="123"/>
    </row>
    <row r="169" spans="17:18" s="122" customFormat="1" x14ac:dyDescent="0.2">
      <c r="Q169" s="123"/>
      <c r="R169" s="123"/>
    </row>
    <row r="170" spans="17:18" s="122" customFormat="1" x14ac:dyDescent="0.2">
      <c r="Q170" s="123"/>
      <c r="R170" s="123"/>
    </row>
    <row r="171" spans="17:18" s="122" customFormat="1" x14ac:dyDescent="0.2">
      <c r="Q171" s="123"/>
      <c r="R171" s="123"/>
    </row>
    <row r="172" spans="17:18" s="122" customFormat="1" x14ac:dyDescent="0.2">
      <c r="Q172" s="123"/>
      <c r="R172" s="123"/>
    </row>
    <row r="173" spans="17:18" s="122" customFormat="1" x14ac:dyDescent="0.2">
      <c r="Q173" s="123"/>
      <c r="R173" s="123"/>
    </row>
    <row r="174" spans="17:18" s="122" customFormat="1" x14ac:dyDescent="0.2">
      <c r="Q174" s="123"/>
      <c r="R174" s="123"/>
    </row>
    <row r="175" spans="17:18" s="122" customFormat="1" x14ac:dyDescent="0.2">
      <c r="Q175" s="123"/>
      <c r="R175" s="123"/>
    </row>
    <row r="176" spans="17:18" s="122" customFormat="1" x14ac:dyDescent="0.2">
      <c r="Q176" s="123"/>
      <c r="R176" s="123"/>
    </row>
    <row r="177" spans="17:18" s="122" customFormat="1" x14ac:dyDescent="0.2">
      <c r="Q177" s="123"/>
      <c r="R177" s="123"/>
    </row>
    <row r="178" spans="17:18" s="122" customFormat="1" x14ac:dyDescent="0.2">
      <c r="Q178" s="123"/>
      <c r="R178" s="123"/>
    </row>
    <row r="179" spans="17:18" s="122" customFormat="1" x14ac:dyDescent="0.2">
      <c r="Q179" s="123"/>
      <c r="R179" s="123"/>
    </row>
    <row r="180" spans="17:18" s="122" customFormat="1" x14ac:dyDescent="0.2">
      <c r="Q180" s="123"/>
      <c r="R180" s="123"/>
    </row>
    <row r="181" spans="17:18" s="122" customFormat="1" x14ac:dyDescent="0.2">
      <c r="Q181" s="123"/>
      <c r="R181" s="123"/>
    </row>
    <row r="182" spans="17:18" s="122" customFormat="1" x14ac:dyDescent="0.2">
      <c r="Q182" s="123"/>
      <c r="R182" s="123"/>
    </row>
    <row r="183" spans="17:18" s="122" customFormat="1" x14ac:dyDescent="0.2">
      <c r="Q183" s="123"/>
      <c r="R183" s="123"/>
    </row>
    <row r="184" spans="17:18" s="122" customFormat="1" x14ac:dyDescent="0.2">
      <c r="Q184" s="123"/>
      <c r="R184" s="123"/>
    </row>
    <row r="185" spans="17:18" s="122" customFormat="1" x14ac:dyDescent="0.2">
      <c r="Q185" s="123"/>
      <c r="R185" s="123"/>
    </row>
    <row r="186" spans="17:18" s="122" customFormat="1" x14ac:dyDescent="0.2">
      <c r="Q186" s="123"/>
      <c r="R186" s="123"/>
    </row>
    <row r="187" spans="17:18" s="122" customFormat="1" x14ac:dyDescent="0.2">
      <c r="Q187" s="123"/>
      <c r="R187" s="123"/>
    </row>
    <row r="188" spans="17:18" s="122" customFormat="1" x14ac:dyDescent="0.2">
      <c r="Q188" s="123"/>
      <c r="R188" s="123"/>
    </row>
    <row r="189" spans="17:18" s="122" customFormat="1" x14ac:dyDescent="0.2">
      <c r="Q189" s="123"/>
      <c r="R189" s="123"/>
    </row>
    <row r="190" spans="17:18" s="122" customFormat="1" x14ac:dyDescent="0.2">
      <c r="Q190" s="123"/>
      <c r="R190" s="123"/>
    </row>
    <row r="191" spans="17:18" s="122" customFormat="1" x14ac:dyDescent="0.2">
      <c r="Q191" s="123"/>
      <c r="R191" s="123"/>
    </row>
    <row r="192" spans="17:18" s="122" customFormat="1" x14ac:dyDescent="0.2">
      <c r="Q192" s="123"/>
      <c r="R192" s="123"/>
    </row>
    <row r="193" spans="17:18" s="122" customFormat="1" x14ac:dyDescent="0.2">
      <c r="Q193" s="123"/>
      <c r="R193" s="123"/>
    </row>
    <row r="194" spans="17:18" s="122" customFormat="1" x14ac:dyDescent="0.2">
      <c r="Q194" s="123"/>
      <c r="R194" s="123"/>
    </row>
    <row r="195" spans="17:18" s="122" customFormat="1" x14ac:dyDescent="0.2">
      <c r="Q195" s="123"/>
      <c r="R195" s="123"/>
    </row>
    <row r="196" spans="17:18" s="122" customFormat="1" x14ac:dyDescent="0.2">
      <c r="Q196" s="123"/>
      <c r="R196" s="123"/>
    </row>
    <row r="197" spans="17:18" s="122" customFormat="1" x14ac:dyDescent="0.2">
      <c r="Q197" s="123"/>
      <c r="R197" s="123"/>
    </row>
    <row r="198" spans="17:18" s="122" customFormat="1" x14ac:dyDescent="0.2">
      <c r="Q198" s="123"/>
      <c r="R198" s="123"/>
    </row>
    <row r="199" spans="17:18" s="122" customFormat="1" x14ac:dyDescent="0.2">
      <c r="Q199" s="123"/>
      <c r="R199" s="123"/>
    </row>
    <row r="200" spans="17:18" s="122" customFormat="1" x14ac:dyDescent="0.2">
      <c r="Q200" s="123"/>
      <c r="R200" s="123"/>
    </row>
    <row r="201" spans="17:18" s="122" customFormat="1" x14ac:dyDescent="0.2">
      <c r="Q201" s="123"/>
      <c r="R201" s="123"/>
    </row>
    <row r="202" spans="17:18" s="122" customFormat="1" x14ac:dyDescent="0.2">
      <c r="Q202" s="123"/>
      <c r="R202" s="123"/>
    </row>
    <row r="203" spans="17:18" s="122" customFormat="1" x14ac:dyDescent="0.2">
      <c r="Q203" s="123"/>
      <c r="R203" s="123"/>
    </row>
    <row r="204" spans="17:18" s="122" customFormat="1" x14ac:dyDescent="0.2">
      <c r="Q204" s="123"/>
      <c r="R204" s="123"/>
    </row>
    <row r="205" spans="17:18" s="122" customFormat="1" x14ac:dyDescent="0.2">
      <c r="Q205" s="123"/>
      <c r="R205" s="123"/>
    </row>
    <row r="206" spans="17:18" s="122" customFormat="1" x14ac:dyDescent="0.2">
      <c r="Q206" s="123"/>
      <c r="R206" s="123"/>
    </row>
    <row r="207" spans="17:18" s="122" customFormat="1" x14ac:dyDescent="0.2">
      <c r="Q207" s="123"/>
      <c r="R207" s="123"/>
    </row>
    <row r="208" spans="17:18" s="122" customFormat="1" x14ac:dyDescent="0.2">
      <c r="Q208" s="123"/>
      <c r="R208" s="123"/>
    </row>
    <row r="209" spans="17:18" s="122" customFormat="1" x14ac:dyDescent="0.2">
      <c r="Q209" s="123"/>
      <c r="R209" s="123"/>
    </row>
    <row r="210" spans="17:18" s="122" customFormat="1" x14ac:dyDescent="0.2">
      <c r="Q210" s="123"/>
      <c r="R210" s="123"/>
    </row>
    <row r="211" spans="17:18" s="122" customFormat="1" x14ac:dyDescent="0.2">
      <c r="Q211" s="123"/>
      <c r="R211" s="123"/>
    </row>
    <row r="212" spans="17:18" s="122" customFormat="1" x14ac:dyDescent="0.2">
      <c r="Q212" s="123"/>
      <c r="R212" s="123"/>
    </row>
    <row r="213" spans="17:18" s="122" customFormat="1" x14ac:dyDescent="0.2">
      <c r="Q213" s="123"/>
      <c r="R213" s="123"/>
    </row>
    <row r="214" spans="17:18" s="122" customFormat="1" x14ac:dyDescent="0.2">
      <c r="Q214" s="123"/>
      <c r="R214" s="123"/>
    </row>
    <row r="215" spans="17:18" s="122" customFormat="1" x14ac:dyDescent="0.2">
      <c r="Q215" s="123"/>
      <c r="R215" s="123"/>
    </row>
    <row r="216" spans="17:18" s="122" customFormat="1" x14ac:dyDescent="0.2">
      <c r="Q216" s="123"/>
      <c r="R216" s="123"/>
    </row>
    <row r="217" spans="17:18" s="122" customFormat="1" x14ac:dyDescent="0.2">
      <c r="Q217" s="123"/>
      <c r="R217" s="123"/>
    </row>
    <row r="218" spans="17:18" s="122" customFormat="1" x14ac:dyDescent="0.2">
      <c r="Q218" s="123"/>
      <c r="R218" s="123"/>
    </row>
    <row r="219" spans="17:18" s="122" customFormat="1" x14ac:dyDescent="0.2">
      <c r="Q219" s="123"/>
      <c r="R219" s="123"/>
    </row>
    <row r="220" spans="17:18" s="122" customFormat="1" x14ac:dyDescent="0.2">
      <c r="Q220" s="123"/>
      <c r="R220" s="123"/>
    </row>
    <row r="221" spans="17:18" s="122" customFormat="1" x14ac:dyDescent="0.2">
      <c r="Q221" s="123"/>
      <c r="R221" s="123"/>
    </row>
    <row r="222" spans="17:18" s="122" customFormat="1" x14ac:dyDescent="0.2">
      <c r="Q222" s="123"/>
      <c r="R222" s="123"/>
    </row>
    <row r="223" spans="17:18" s="122" customFormat="1" x14ac:dyDescent="0.2">
      <c r="Q223" s="123"/>
      <c r="R223" s="123"/>
    </row>
    <row r="224" spans="17:18" s="122" customFormat="1" x14ac:dyDescent="0.2">
      <c r="Q224" s="123"/>
      <c r="R224" s="123"/>
    </row>
    <row r="225" spans="17:18" s="122" customFormat="1" x14ac:dyDescent="0.2">
      <c r="Q225" s="123"/>
      <c r="R225" s="123"/>
    </row>
    <row r="226" spans="17:18" s="122" customFormat="1" x14ac:dyDescent="0.2">
      <c r="Q226" s="123"/>
      <c r="R226" s="123"/>
    </row>
    <row r="227" spans="17:18" s="122" customFormat="1" x14ac:dyDescent="0.2">
      <c r="Q227" s="123"/>
      <c r="R227" s="123"/>
    </row>
    <row r="228" spans="17:18" s="122" customFormat="1" x14ac:dyDescent="0.2">
      <c r="Q228" s="123"/>
      <c r="R228" s="123"/>
    </row>
    <row r="229" spans="17:18" s="122" customFormat="1" x14ac:dyDescent="0.2">
      <c r="Q229" s="123"/>
      <c r="R229" s="123"/>
    </row>
    <row r="230" spans="17:18" s="122" customFormat="1" x14ac:dyDescent="0.2">
      <c r="Q230" s="123"/>
      <c r="R230" s="123"/>
    </row>
    <row r="231" spans="17:18" s="122" customFormat="1" x14ac:dyDescent="0.2">
      <c r="Q231" s="123"/>
      <c r="R231" s="123"/>
    </row>
    <row r="232" spans="17:18" s="122" customFormat="1" x14ac:dyDescent="0.2">
      <c r="Q232" s="123"/>
      <c r="R232" s="123"/>
    </row>
    <row r="233" spans="17:18" s="122" customFormat="1" x14ac:dyDescent="0.2">
      <c r="Q233" s="123"/>
      <c r="R233" s="123"/>
    </row>
    <row r="234" spans="17:18" s="122" customFormat="1" x14ac:dyDescent="0.2">
      <c r="Q234" s="123"/>
      <c r="R234" s="123"/>
    </row>
    <row r="235" spans="17:18" s="122" customFormat="1" x14ac:dyDescent="0.2">
      <c r="Q235" s="123"/>
      <c r="R235" s="123"/>
    </row>
    <row r="236" spans="17:18" s="122" customFormat="1" x14ac:dyDescent="0.2">
      <c r="Q236" s="123"/>
      <c r="R236" s="123"/>
    </row>
    <row r="237" spans="17:18" s="122" customFormat="1" x14ac:dyDescent="0.2">
      <c r="Q237" s="123"/>
      <c r="R237" s="123"/>
    </row>
    <row r="238" spans="17:18" s="122" customFormat="1" x14ac:dyDescent="0.2">
      <c r="Q238" s="123"/>
      <c r="R238" s="123"/>
    </row>
    <row r="239" spans="17:18" s="122" customFormat="1" x14ac:dyDescent="0.2">
      <c r="Q239" s="123"/>
      <c r="R239" s="123"/>
    </row>
    <row r="240" spans="17:18" s="122" customFormat="1" x14ac:dyDescent="0.2">
      <c r="Q240" s="123"/>
      <c r="R240" s="123"/>
    </row>
    <row r="241" spans="17:18" s="122" customFormat="1" x14ac:dyDescent="0.2">
      <c r="Q241" s="123"/>
      <c r="R241" s="123"/>
    </row>
    <row r="242" spans="17:18" s="122" customFormat="1" x14ac:dyDescent="0.2">
      <c r="Q242" s="123"/>
      <c r="R242" s="123"/>
    </row>
    <row r="243" spans="17:18" s="122" customFormat="1" x14ac:dyDescent="0.2">
      <c r="Q243" s="123"/>
      <c r="R243" s="123"/>
    </row>
    <row r="244" spans="17:18" s="122" customFormat="1" x14ac:dyDescent="0.2">
      <c r="Q244" s="123"/>
      <c r="R244" s="123"/>
    </row>
    <row r="245" spans="17:18" s="122" customFormat="1" x14ac:dyDescent="0.2">
      <c r="Q245" s="123"/>
      <c r="R245" s="123"/>
    </row>
    <row r="246" spans="17:18" s="122" customFormat="1" x14ac:dyDescent="0.2">
      <c r="Q246" s="123"/>
      <c r="R246" s="123"/>
    </row>
    <row r="247" spans="17:18" s="122" customFormat="1" x14ac:dyDescent="0.2">
      <c r="Q247" s="123"/>
      <c r="R247" s="123"/>
    </row>
    <row r="248" spans="17:18" s="122" customFormat="1" x14ac:dyDescent="0.2">
      <c r="Q248" s="123"/>
      <c r="R248" s="123"/>
    </row>
    <row r="249" spans="17:18" s="122" customFormat="1" x14ac:dyDescent="0.2">
      <c r="Q249" s="123"/>
      <c r="R249" s="123"/>
    </row>
    <row r="250" spans="17:18" s="122" customFormat="1" x14ac:dyDescent="0.2">
      <c r="Q250" s="123"/>
      <c r="R250" s="123"/>
    </row>
    <row r="251" spans="17:18" s="122" customFormat="1" x14ac:dyDescent="0.2">
      <c r="Q251" s="123"/>
      <c r="R251" s="123"/>
    </row>
    <row r="252" spans="17:18" s="122" customFormat="1" x14ac:dyDescent="0.2">
      <c r="Q252" s="123"/>
      <c r="R252" s="123"/>
    </row>
    <row r="253" spans="17:18" s="122" customFormat="1" x14ac:dyDescent="0.2">
      <c r="Q253" s="123"/>
      <c r="R253" s="123"/>
    </row>
    <row r="254" spans="17:18" s="122" customFormat="1" x14ac:dyDescent="0.2">
      <c r="Q254" s="123"/>
      <c r="R254" s="123"/>
    </row>
    <row r="255" spans="17:18" s="122" customFormat="1" x14ac:dyDescent="0.2">
      <c r="Q255" s="123"/>
      <c r="R255" s="123"/>
    </row>
    <row r="256" spans="17:18" s="122" customFormat="1" x14ac:dyDescent="0.2">
      <c r="Q256" s="123"/>
      <c r="R256" s="123"/>
    </row>
    <row r="257" spans="17:18" s="122" customFormat="1" x14ac:dyDescent="0.2">
      <c r="Q257" s="123"/>
      <c r="R257" s="123"/>
    </row>
    <row r="258" spans="17:18" s="122" customFormat="1" x14ac:dyDescent="0.2">
      <c r="Q258" s="123"/>
      <c r="R258" s="123"/>
    </row>
    <row r="259" spans="17:18" s="122" customFormat="1" x14ac:dyDescent="0.2">
      <c r="Q259" s="123"/>
      <c r="R259" s="123"/>
    </row>
    <row r="260" spans="17:18" s="122" customFormat="1" x14ac:dyDescent="0.2">
      <c r="Q260" s="123"/>
      <c r="R260" s="123"/>
    </row>
    <row r="261" spans="17:18" s="122" customFormat="1" x14ac:dyDescent="0.2">
      <c r="Q261" s="123"/>
      <c r="R261" s="123"/>
    </row>
    <row r="262" spans="17:18" s="122" customFormat="1" x14ac:dyDescent="0.2">
      <c r="Q262" s="123"/>
      <c r="R262" s="123"/>
    </row>
    <row r="263" spans="17:18" s="122" customFormat="1" x14ac:dyDescent="0.2">
      <c r="Q263" s="123"/>
      <c r="R263" s="123"/>
    </row>
    <row r="264" spans="17:18" s="122" customFormat="1" x14ac:dyDescent="0.2">
      <c r="Q264" s="123"/>
      <c r="R264" s="123"/>
    </row>
    <row r="265" spans="17:18" s="122" customFormat="1" x14ac:dyDescent="0.2">
      <c r="Q265" s="123"/>
      <c r="R265" s="123"/>
    </row>
    <row r="266" spans="17:18" s="122" customFormat="1" x14ac:dyDescent="0.2">
      <c r="Q266" s="123"/>
      <c r="R266" s="123"/>
    </row>
    <row r="267" spans="17:18" s="122" customFormat="1" x14ac:dyDescent="0.2">
      <c r="Q267" s="123"/>
      <c r="R267" s="123"/>
    </row>
    <row r="268" spans="17:18" s="122" customFormat="1" x14ac:dyDescent="0.2">
      <c r="Q268" s="123"/>
      <c r="R268" s="123"/>
    </row>
    <row r="269" spans="17:18" s="122" customFormat="1" x14ac:dyDescent="0.2">
      <c r="Q269" s="123"/>
      <c r="R269" s="123"/>
    </row>
    <row r="270" spans="17:18" s="122" customFormat="1" x14ac:dyDescent="0.2">
      <c r="Q270" s="123"/>
      <c r="R270" s="123"/>
    </row>
    <row r="271" spans="17:18" s="122" customFormat="1" x14ac:dyDescent="0.2">
      <c r="Q271" s="123"/>
      <c r="R271" s="123"/>
    </row>
    <row r="272" spans="17:18" s="122" customFormat="1" x14ac:dyDescent="0.2">
      <c r="Q272" s="123"/>
      <c r="R272" s="123"/>
    </row>
    <row r="273" spans="17:18" s="122" customFormat="1" x14ac:dyDescent="0.2">
      <c r="Q273" s="123"/>
      <c r="R273" s="123"/>
    </row>
    <row r="274" spans="17:18" s="122" customFormat="1" x14ac:dyDescent="0.2">
      <c r="Q274" s="123"/>
      <c r="R274" s="123"/>
    </row>
    <row r="275" spans="17:18" s="122" customFormat="1" x14ac:dyDescent="0.2">
      <c r="Q275" s="123"/>
      <c r="R275" s="123"/>
    </row>
    <row r="276" spans="17:18" s="122" customFormat="1" x14ac:dyDescent="0.2">
      <c r="Q276" s="123"/>
      <c r="R276" s="123"/>
    </row>
    <row r="277" spans="17:18" s="122" customFormat="1" x14ac:dyDescent="0.2">
      <c r="Q277" s="123"/>
      <c r="R277" s="123"/>
    </row>
    <row r="278" spans="17:18" s="122" customFormat="1" x14ac:dyDescent="0.2">
      <c r="Q278" s="123"/>
      <c r="R278" s="123"/>
    </row>
    <row r="279" spans="17:18" s="122" customFormat="1" x14ac:dyDescent="0.2">
      <c r="Q279" s="123"/>
      <c r="R279" s="123"/>
    </row>
    <row r="280" spans="17:18" s="122" customFormat="1" x14ac:dyDescent="0.2">
      <c r="Q280" s="123"/>
      <c r="R280" s="123"/>
    </row>
    <row r="281" spans="17:18" s="122" customFormat="1" x14ac:dyDescent="0.2">
      <c r="Q281" s="123"/>
      <c r="R281" s="123"/>
    </row>
    <row r="282" spans="17:18" s="122" customFormat="1" x14ac:dyDescent="0.2">
      <c r="Q282" s="123"/>
      <c r="R282" s="123"/>
    </row>
    <row r="283" spans="17:18" s="122" customFormat="1" x14ac:dyDescent="0.2">
      <c r="Q283" s="123"/>
      <c r="R283" s="123"/>
    </row>
    <row r="284" spans="17:18" s="122" customFormat="1" x14ac:dyDescent="0.2">
      <c r="Q284" s="123"/>
      <c r="R284" s="123"/>
    </row>
    <row r="285" spans="17:18" s="122" customFormat="1" x14ac:dyDescent="0.2">
      <c r="Q285" s="123"/>
      <c r="R285" s="123"/>
    </row>
    <row r="286" spans="17:18" s="122" customFormat="1" x14ac:dyDescent="0.2">
      <c r="Q286" s="123"/>
      <c r="R286" s="123"/>
    </row>
    <row r="287" spans="17:18" s="122" customFormat="1" x14ac:dyDescent="0.2">
      <c r="Q287" s="123"/>
      <c r="R287" s="123"/>
    </row>
    <row r="288" spans="17:18" s="122" customFormat="1" x14ac:dyDescent="0.2">
      <c r="Q288" s="123"/>
      <c r="R288" s="123"/>
    </row>
    <row r="289" spans="17:18" s="122" customFormat="1" x14ac:dyDescent="0.2">
      <c r="Q289" s="123"/>
      <c r="R289" s="123"/>
    </row>
    <row r="290" spans="17:18" s="122" customFormat="1" x14ac:dyDescent="0.2">
      <c r="Q290" s="123"/>
      <c r="R290" s="123"/>
    </row>
    <row r="291" spans="17:18" s="122" customFormat="1" x14ac:dyDescent="0.2">
      <c r="Q291" s="123"/>
      <c r="R291" s="123"/>
    </row>
    <row r="292" spans="17:18" s="122" customFormat="1" x14ac:dyDescent="0.2">
      <c r="Q292" s="123"/>
      <c r="R292" s="123"/>
    </row>
    <row r="293" spans="17:18" s="122" customFormat="1" x14ac:dyDescent="0.2">
      <c r="Q293" s="123"/>
      <c r="R293" s="123"/>
    </row>
    <row r="294" spans="17:18" s="122" customFormat="1" x14ac:dyDescent="0.2">
      <c r="Q294" s="123"/>
      <c r="R294" s="123"/>
    </row>
    <row r="295" spans="17:18" s="122" customFormat="1" x14ac:dyDescent="0.2">
      <c r="Q295" s="123"/>
      <c r="R295" s="123"/>
    </row>
    <row r="296" spans="17:18" s="122" customFormat="1" x14ac:dyDescent="0.2">
      <c r="Q296" s="123"/>
      <c r="R296" s="123"/>
    </row>
    <row r="297" spans="17:18" s="122" customFormat="1" x14ac:dyDescent="0.2">
      <c r="Q297" s="123"/>
      <c r="R297" s="123"/>
    </row>
    <row r="298" spans="17:18" s="122" customFormat="1" x14ac:dyDescent="0.2">
      <c r="Q298" s="123"/>
      <c r="R298" s="123"/>
    </row>
    <row r="299" spans="17:18" s="122" customFormat="1" x14ac:dyDescent="0.2">
      <c r="Q299" s="123"/>
      <c r="R299" s="123"/>
    </row>
    <row r="300" spans="17:18" s="122" customFormat="1" x14ac:dyDescent="0.2">
      <c r="Q300" s="123"/>
      <c r="R300" s="123"/>
    </row>
    <row r="301" spans="17:18" s="122" customFormat="1" x14ac:dyDescent="0.2">
      <c r="Q301" s="123"/>
      <c r="R301" s="123"/>
    </row>
    <row r="302" spans="17:18" s="122" customFormat="1" x14ac:dyDescent="0.2">
      <c r="Q302" s="123"/>
      <c r="R302" s="123"/>
    </row>
    <row r="303" spans="17:18" s="122" customFormat="1" x14ac:dyDescent="0.2">
      <c r="Q303" s="123"/>
      <c r="R303" s="123"/>
    </row>
    <row r="304" spans="17:18" s="122" customFormat="1" x14ac:dyDescent="0.2">
      <c r="Q304" s="123"/>
      <c r="R304" s="123"/>
    </row>
    <row r="305" spans="17:18" s="122" customFormat="1" x14ac:dyDescent="0.2">
      <c r="Q305" s="123"/>
      <c r="R305" s="123"/>
    </row>
    <row r="306" spans="17:18" s="122" customFormat="1" x14ac:dyDescent="0.2">
      <c r="Q306" s="123"/>
      <c r="R306" s="123"/>
    </row>
    <row r="307" spans="17:18" s="122" customFormat="1" x14ac:dyDescent="0.2">
      <c r="Q307" s="123"/>
      <c r="R307" s="123"/>
    </row>
    <row r="308" spans="17:18" s="122" customFormat="1" x14ac:dyDescent="0.2">
      <c r="Q308" s="123"/>
      <c r="R308" s="123"/>
    </row>
    <row r="309" spans="17:18" s="122" customFormat="1" x14ac:dyDescent="0.2">
      <c r="Q309" s="123"/>
      <c r="R309" s="123"/>
    </row>
    <row r="310" spans="17:18" s="122" customFormat="1" x14ac:dyDescent="0.2">
      <c r="Q310" s="123"/>
      <c r="R310" s="123"/>
    </row>
    <row r="311" spans="17:18" s="122" customFormat="1" x14ac:dyDescent="0.2">
      <c r="Q311" s="123"/>
      <c r="R311" s="123"/>
    </row>
    <row r="312" spans="17:18" s="122" customFormat="1" x14ac:dyDescent="0.2">
      <c r="Q312" s="123"/>
      <c r="R312" s="123"/>
    </row>
    <row r="313" spans="17:18" s="122" customFormat="1" x14ac:dyDescent="0.2">
      <c r="Q313" s="123"/>
      <c r="R313" s="123"/>
    </row>
    <row r="314" spans="17:18" s="122" customFormat="1" x14ac:dyDescent="0.2">
      <c r="Q314" s="123"/>
      <c r="R314" s="123"/>
    </row>
    <row r="315" spans="17:18" s="122" customFormat="1" x14ac:dyDescent="0.2">
      <c r="Q315" s="123"/>
      <c r="R315" s="123"/>
    </row>
    <row r="316" spans="17:18" s="122" customFormat="1" x14ac:dyDescent="0.2">
      <c r="Q316" s="123"/>
      <c r="R316" s="123"/>
    </row>
    <row r="317" spans="17:18" s="122" customFormat="1" x14ac:dyDescent="0.2">
      <c r="Q317" s="123"/>
      <c r="R317" s="123"/>
    </row>
    <row r="318" spans="17:18" s="122" customFormat="1" x14ac:dyDescent="0.2">
      <c r="Q318" s="123"/>
      <c r="R318" s="123"/>
    </row>
    <row r="319" spans="17:18" s="122" customFormat="1" x14ac:dyDescent="0.2">
      <c r="Q319" s="123"/>
      <c r="R319" s="123"/>
    </row>
    <row r="320" spans="17:18" s="122" customFormat="1" x14ac:dyDescent="0.2">
      <c r="Q320" s="123"/>
      <c r="R320" s="123"/>
    </row>
    <row r="321" spans="17:18" s="122" customFormat="1" x14ac:dyDescent="0.2">
      <c r="Q321" s="123"/>
      <c r="R321" s="123"/>
    </row>
    <row r="322" spans="17:18" s="122" customFormat="1" x14ac:dyDescent="0.2">
      <c r="Q322" s="123"/>
      <c r="R322" s="123"/>
    </row>
    <row r="323" spans="17:18" s="122" customFormat="1" x14ac:dyDescent="0.2">
      <c r="Q323" s="123"/>
      <c r="R323" s="123"/>
    </row>
    <row r="324" spans="17:18" s="122" customFormat="1" x14ac:dyDescent="0.2">
      <c r="Q324" s="123"/>
      <c r="R324" s="123"/>
    </row>
    <row r="325" spans="17:18" s="122" customFormat="1" x14ac:dyDescent="0.2">
      <c r="Q325" s="123"/>
      <c r="R325" s="123"/>
    </row>
    <row r="326" spans="17:18" s="122" customFormat="1" x14ac:dyDescent="0.2">
      <c r="Q326" s="123"/>
      <c r="R326" s="123"/>
    </row>
    <row r="327" spans="17:18" s="122" customFormat="1" x14ac:dyDescent="0.2">
      <c r="Q327" s="123"/>
      <c r="R327" s="123"/>
    </row>
    <row r="328" spans="17:18" s="122" customFormat="1" x14ac:dyDescent="0.2">
      <c r="Q328" s="123"/>
      <c r="R328" s="123"/>
    </row>
    <row r="329" spans="17:18" s="122" customFormat="1" x14ac:dyDescent="0.2">
      <c r="Q329" s="123"/>
      <c r="R329" s="123"/>
    </row>
    <row r="330" spans="17:18" s="122" customFormat="1" x14ac:dyDescent="0.2">
      <c r="Q330" s="123"/>
      <c r="R330" s="123"/>
    </row>
    <row r="331" spans="17:18" s="122" customFormat="1" x14ac:dyDescent="0.2">
      <c r="Q331" s="123"/>
      <c r="R331" s="123"/>
    </row>
    <row r="332" spans="17:18" s="122" customFormat="1" x14ac:dyDescent="0.2">
      <c r="Q332" s="123"/>
      <c r="R332" s="123"/>
    </row>
    <row r="333" spans="17:18" s="122" customFormat="1" x14ac:dyDescent="0.2">
      <c r="Q333" s="123"/>
      <c r="R333" s="123"/>
    </row>
    <row r="334" spans="17:18" s="122" customFormat="1" x14ac:dyDescent="0.2">
      <c r="Q334" s="123"/>
      <c r="R334" s="123"/>
    </row>
    <row r="335" spans="17:18" s="122" customFormat="1" x14ac:dyDescent="0.2">
      <c r="Q335" s="123"/>
      <c r="R335" s="123"/>
    </row>
    <row r="336" spans="17:18" s="122" customFormat="1" x14ac:dyDescent="0.2">
      <c r="Q336" s="123"/>
      <c r="R336" s="123"/>
    </row>
    <row r="337" spans="17:18" s="122" customFormat="1" x14ac:dyDescent="0.2">
      <c r="Q337" s="123"/>
      <c r="R337" s="123"/>
    </row>
    <row r="338" spans="17:18" s="122" customFormat="1" x14ac:dyDescent="0.2">
      <c r="Q338" s="123"/>
      <c r="R338" s="123"/>
    </row>
    <row r="339" spans="17:18" s="122" customFormat="1" x14ac:dyDescent="0.2">
      <c r="Q339" s="123"/>
      <c r="R339" s="123"/>
    </row>
    <row r="340" spans="17:18" s="122" customFormat="1" x14ac:dyDescent="0.2">
      <c r="Q340" s="123"/>
      <c r="R340" s="123"/>
    </row>
    <row r="341" spans="17:18" s="122" customFormat="1" x14ac:dyDescent="0.2">
      <c r="Q341" s="123"/>
      <c r="R341" s="123"/>
    </row>
    <row r="342" spans="17:18" s="122" customFormat="1" x14ac:dyDescent="0.2">
      <c r="Q342" s="123"/>
      <c r="R342" s="123"/>
    </row>
    <row r="343" spans="17:18" s="122" customFormat="1" x14ac:dyDescent="0.2">
      <c r="Q343" s="123"/>
      <c r="R343" s="123"/>
    </row>
    <row r="344" spans="17:18" s="122" customFormat="1" x14ac:dyDescent="0.2">
      <c r="Q344" s="123"/>
      <c r="R344" s="123"/>
    </row>
    <row r="345" spans="17:18" s="122" customFormat="1" x14ac:dyDescent="0.2">
      <c r="Q345" s="123"/>
      <c r="R345" s="123"/>
    </row>
    <row r="346" spans="17:18" s="122" customFormat="1" x14ac:dyDescent="0.2">
      <c r="Q346" s="123"/>
      <c r="R346" s="123"/>
    </row>
    <row r="347" spans="17:18" s="122" customFormat="1" x14ac:dyDescent="0.2">
      <c r="Q347" s="123"/>
      <c r="R347" s="123"/>
    </row>
    <row r="348" spans="17:18" s="122" customFormat="1" x14ac:dyDescent="0.2">
      <c r="Q348" s="123"/>
      <c r="R348" s="123"/>
    </row>
    <row r="349" spans="17:18" s="122" customFormat="1" x14ac:dyDescent="0.2">
      <c r="Q349" s="123"/>
      <c r="R349" s="123"/>
    </row>
    <row r="350" spans="17:18" s="122" customFormat="1" x14ac:dyDescent="0.2">
      <c r="Q350" s="123"/>
      <c r="R350" s="123"/>
    </row>
    <row r="351" spans="17:18" s="122" customFormat="1" x14ac:dyDescent="0.2">
      <c r="Q351" s="123"/>
      <c r="R351" s="123"/>
    </row>
    <row r="352" spans="17:18" s="122" customFormat="1" x14ac:dyDescent="0.2">
      <c r="Q352" s="123"/>
      <c r="R352" s="123"/>
    </row>
    <row r="353" spans="17:18" s="122" customFormat="1" x14ac:dyDescent="0.2">
      <c r="Q353" s="123"/>
      <c r="R353" s="123"/>
    </row>
    <row r="354" spans="17:18" s="122" customFormat="1" x14ac:dyDescent="0.2">
      <c r="Q354" s="123"/>
      <c r="R354" s="123"/>
    </row>
    <row r="355" spans="17:18" s="122" customFormat="1" x14ac:dyDescent="0.2">
      <c r="Q355" s="123"/>
      <c r="R355" s="123"/>
    </row>
    <row r="356" spans="17:18" s="122" customFormat="1" x14ac:dyDescent="0.2">
      <c r="Q356" s="123"/>
      <c r="R356" s="123"/>
    </row>
    <row r="357" spans="17:18" s="122" customFormat="1" x14ac:dyDescent="0.2">
      <c r="Q357" s="123"/>
      <c r="R357" s="123"/>
    </row>
    <row r="358" spans="17:18" s="122" customFormat="1" x14ac:dyDescent="0.2">
      <c r="Q358" s="123"/>
      <c r="R358" s="123"/>
    </row>
    <row r="359" spans="17:18" s="122" customFormat="1" x14ac:dyDescent="0.2">
      <c r="Q359" s="123"/>
      <c r="R359" s="123"/>
    </row>
    <row r="360" spans="17:18" s="122" customFormat="1" x14ac:dyDescent="0.2">
      <c r="Q360" s="123"/>
      <c r="R360" s="123"/>
    </row>
    <row r="361" spans="17:18" s="122" customFormat="1" x14ac:dyDescent="0.2">
      <c r="Q361" s="123"/>
      <c r="R361" s="123"/>
    </row>
    <row r="362" spans="17:18" s="122" customFormat="1" x14ac:dyDescent="0.2">
      <c r="Q362" s="123"/>
      <c r="R362" s="123"/>
    </row>
    <row r="363" spans="17:18" s="122" customFormat="1" x14ac:dyDescent="0.2">
      <c r="Q363" s="123"/>
      <c r="R363" s="123"/>
    </row>
    <row r="364" spans="17:18" s="122" customFormat="1" x14ac:dyDescent="0.2">
      <c r="Q364" s="123"/>
      <c r="R364" s="123"/>
    </row>
    <row r="365" spans="17:18" s="122" customFormat="1" x14ac:dyDescent="0.2">
      <c r="Q365" s="123"/>
      <c r="R365" s="123"/>
    </row>
    <row r="366" spans="17:18" s="122" customFormat="1" x14ac:dyDescent="0.2">
      <c r="Q366" s="123"/>
      <c r="R366" s="123"/>
    </row>
    <row r="367" spans="17:18" s="122" customFormat="1" x14ac:dyDescent="0.2">
      <c r="Q367" s="123"/>
      <c r="R367" s="123"/>
    </row>
    <row r="368" spans="17:18" s="122" customFormat="1" x14ac:dyDescent="0.2">
      <c r="Q368" s="123"/>
      <c r="R368" s="123"/>
    </row>
    <row r="369" spans="17:18" s="122" customFormat="1" x14ac:dyDescent="0.2">
      <c r="Q369" s="123"/>
      <c r="R369" s="123"/>
    </row>
    <row r="370" spans="17:18" s="122" customFormat="1" x14ac:dyDescent="0.2">
      <c r="Q370" s="123"/>
      <c r="R370" s="123"/>
    </row>
    <row r="371" spans="17:18" s="122" customFormat="1" x14ac:dyDescent="0.2">
      <c r="Q371" s="123"/>
      <c r="R371" s="123"/>
    </row>
    <row r="372" spans="17:18" s="122" customFormat="1" x14ac:dyDescent="0.2">
      <c r="Q372" s="123"/>
      <c r="R372" s="123"/>
    </row>
    <row r="373" spans="17:18" s="122" customFormat="1" x14ac:dyDescent="0.2">
      <c r="Q373" s="123"/>
      <c r="R373" s="123"/>
    </row>
    <row r="374" spans="17:18" s="122" customFormat="1" x14ac:dyDescent="0.2">
      <c r="Q374" s="123"/>
      <c r="R374" s="123"/>
    </row>
    <row r="375" spans="17:18" s="122" customFormat="1" x14ac:dyDescent="0.2">
      <c r="Q375" s="123"/>
      <c r="R375" s="123"/>
    </row>
    <row r="376" spans="17:18" s="122" customFormat="1" x14ac:dyDescent="0.2">
      <c r="Q376" s="123"/>
      <c r="R376" s="123"/>
    </row>
    <row r="377" spans="17:18" s="122" customFormat="1" x14ac:dyDescent="0.2">
      <c r="Q377" s="123"/>
      <c r="R377" s="123"/>
    </row>
    <row r="378" spans="17:18" s="122" customFormat="1" x14ac:dyDescent="0.2">
      <c r="Q378" s="123"/>
      <c r="R378" s="123"/>
    </row>
    <row r="379" spans="17:18" s="122" customFormat="1" x14ac:dyDescent="0.2">
      <c r="Q379" s="123"/>
      <c r="R379" s="123"/>
    </row>
    <row r="380" spans="17:18" s="122" customFormat="1" x14ac:dyDescent="0.2">
      <c r="Q380" s="123"/>
      <c r="R380" s="123"/>
    </row>
    <row r="381" spans="17:18" s="122" customFormat="1" x14ac:dyDescent="0.2">
      <c r="Q381" s="123"/>
      <c r="R381" s="123"/>
    </row>
    <row r="382" spans="17:18" s="122" customFormat="1" x14ac:dyDescent="0.2">
      <c r="Q382" s="123"/>
      <c r="R382" s="123"/>
    </row>
    <row r="383" spans="17:18" s="122" customFormat="1" x14ac:dyDescent="0.2">
      <c r="Q383" s="123"/>
      <c r="R383" s="123"/>
    </row>
    <row r="384" spans="17:18" s="122" customFormat="1" x14ac:dyDescent="0.2">
      <c r="Q384" s="123"/>
      <c r="R384" s="123"/>
    </row>
    <row r="385" spans="17:18" s="122" customFormat="1" x14ac:dyDescent="0.2">
      <c r="Q385" s="123"/>
      <c r="R385" s="123"/>
    </row>
    <row r="386" spans="17:18" s="122" customFormat="1" x14ac:dyDescent="0.2">
      <c r="Q386" s="123"/>
      <c r="R386" s="123"/>
    </row>
    <row r="387" spans="17:18" s="122" customFormat="1" x14ac:dyDescent="0.2">
      <c r="Q387" s="123"/>
      <c r="R387" s="123"/>
    </row>
    <row r="388" spans="17:18" s="122" customFormat="1" x14ac:dyDescent="0.2">
      <c r="Q388" s="123"/>
      <c r="R388" s="123"/>
    </row>
    <row r="389" spans="17:18" s="122" customFormat="1" x14ac:dyDescent="0.2">
      <c r="Q389" s="123"/>
      <c r="R389" s="123"/>
    </row>
    <row r="390" spans="17:18" s="122" customFormat="1" x14ac:dyDescent="0.2">
      <c r="Q390" s="123"/>
      <c r="R390" s="123"/>
    </row>
    <row r="391" spans="17:18" s="122" customFormat="1" x14ac:dyDescent="0.2">
      <c r="Q391" s="123"/>
      <c r="R391" s="123"/>
    </row>
    <row r="392" spans="17:18" s="122" customFormat="1" x14ac:dyDescent="0.2">
      <c r="Q392" s="123"/>
      <c r="R392" s="123"/>
    </row>
    <row r="393" spans="17:18" s="122" customFormat="1" x14ac:dyDescent="0.2">
      <c r="Q393" s="123"/>
      <c r="R393" s="123"/>
    </row>
    <row r="394" spans="17:18" s="122" customFormat="1" x14ac:dyDescent="0.2">
      <c r="Q394" s="123"/>
      <c r="R394" s="123"/>
    </row>
    <row r="395" spans="17:18" s="122" customFormat="1" x14ac:dyDescent="0.2">
      <c r="Q395" s="123"/>
      <c r="R395" s="123"/>
    </row>
    <row r="396" spans="17:18" s="122" customFormat="1" x14ac:dyDescent="0.2">
      <c r="Q396" s="123"/>
      <c r="R396" s="123"/>
    </row>
    <row r="397" spans="17:18" s="122" customFormat="1" x14ac:dyDescent="0.2">
      <c r="Q397" s="123"/>
      <c r="R397" s="123"/>
    </row>
    <row r="398" spans="17:18" s="122" customFormat="1" x14ac:dyDescent="0.2">
      <c r="Q398" s="123"/>
      <c r="R398" s="123"/>
    </row>
    <row r="399" spans="17:18" s="122" customFormat="1" x14ac:dyDescent="0.2">
      <c r="Q399" s="123"/>
      <c r="R399" s="123"/>
    </row>
    <row r="400" spans="17:18" s="122" customFormat="1" x14ac:dyDescent="0.2">
      <c r="Q400" s="123"/>
      <c r="R400" s="123"/>
    </row>
    <row r="401" spans="17:18" s="122" customFormat="1" x14ac:dyDescent="0.2">
      <c r="Q401" s="123"/>
      <c r="R401" s="123"/>
    </row>
    <row r="402" spans="17:18" s="122" customFormat="1" x14ac:dyDescent="0.2">
      <c r="Q402" s="123"/>
      <c r="R402" s="123"/>
    </row>
    <row r="403" spans="17:18" s="122" customFormat="1" x14ac:dyDescent="0.2">
      <c r="Q403" s="123"/>
      <c r="R403" s="123"/>
    </row>
    <row r="404" spans="17:18" s="122" customFormat="1" x14ac:dyDescent="0.2">
      <c r="Q404" s="123"/>
      <c r="R404" s="123"/>
    </row>
    <row r="405" spans="17:18" s="122" customFormat="1" x14ac:dyDescent="0.2">
      <c r="Q405" s="123"/>
      <c r="R405" s="123"/>
    </row>
    <row r="406" spans="17:18" s="122" customFormat="1" x14ac:dyDescent="0.2">
      <c r="Q406" s="123"/>
      <c r="R406" s="123"/>
    </row>
    <row r="407" spans="17:18" s="122" customFormat="1" x14ac:dyDescent="0.2">
      <c r="Q407" s="123"/>
      <c r="R407" s="123"/>
    </row>
    <row r="408" spans="17:18" s="122" customFormat="1" x14ac:dyDescent="0.2">
      <c r="Q408" s="123"/>
      <c r="R408" s="123"/>
    </row>
    <row r="409" spans="17:18" s="122" customFormat="1" x14ac:dyDescent="0.2">
      <c r="Q409" s="123"/>
      <c r="R409" s="123"/>
    </row>
    <row r="410" spans="17:18" s="122" customFormat="1" x14ac:dyDescent="0.2">
      <c r="Q410" s="123"/>
      <c r="R410" s="123"/>
    </row>
    <row r="411" spans="17:18" s="122" customFormat="1" x14ac:dyDescent="0.2">
      <c r="Q411" s="123"/>
      <c r="R411" s="123"/>
    </row>
    <row r="412" spans="17:18" s="122" customFormat="1" x14ac:dyDescent="0.2">
      <c r="Q412" s="123"/>
      <c r="R412" s="123"/>
    </row>
    <row r="413" spans="17:18" s="122" customFormat="1" x14ac:dyDescent="0.2">
      <c r="Q413" s="123"/>
      <c r="R413" s="123"/>
    </row>
    <row r="414" spans="17:18" s="122" customFormat="1" x14ac:dyDescent="0.2">
      <c r="Q414" s="123"/>
      <c r="R414" s="123"/>
    </row>
    <row r="415" spans="17:18" s="122" customFormat="1" x14ac:dyDescent="0.2">
      <c r="Q415" s="123"/>
      <c r="R415" s="123"/>
    </row>
    <row r="416" spans="17:18" s="122" customFormat="1" x14ac:dyDescent="0.2">
      <c r="Q416" s="123"/>
      <c r="R416" s="123"/>
    </row>
    <row r="417" spans="17:18" s="122" customFormat="1" x14ac:dyDescent="0.2">
      <c r="Q417" s="123"/>
      <c r="R417" s="123"/>
    </row>
    <row r="418" spans="17:18" s="122" customFormat="1" x14ac:dyDescent="0.2">
      <c r="Q418" s="123"/>
      <c r="R418" s="123"/>
    </row>
    <row r="419" spans="17:18" s="122" customFormat="1" x14ac:dyDescent="0.2">
      <c r="Q419" s="123"/>
      <c r="R419" s="123"/>
    </row>
    <row r="420" spans="17:18" s="122" customFormat="1" x14ac:dyDescent="0.2">
      <c r="Q420" s="123"/>
      <c r="R420" s="123"/>
    </row>
    <row r="421" spans="17:18" s="122" customFormat="1" x14ac:dyDescent="0.2">
      <c r="Q421" s="123"/>
      <c r="R421" s="123"/>
    </row>
    <row r="422" spans="17:18" s="122" customFormat="1" x14ac:dyDescent="0.2">
      <c r="Q422" s="123"/>
      <c r="R422" s="123"/>
    </row>
    <row r="423" spans="17:18" s="122" customFormat="1" x14ac:dyDescent="0.2">
      <c r="Q423" s="123"/>
      <c r="R423" s="123"/>
    </row>
    <row r="424" spans="17:18" s="122" customFormat="1" x14ac:dyDescent="0.2">
      <c r="Q424" s="123"/>
      <c r="R424" s="123"/>
    </row>
    <row r="425" spans="17:18" s="122" customFormat="1" x14ac:dyDescent="0.2">
      <c r="Q425" s="123"/>
      <c r="R425" s="123"/>
    </row>
    <row r="426" spans="17:18" s="122" customFormat="1" x14ac:dyDescent="0.2">
      <c r="Q426" s="123"/>
      <c r="R426" s="123"/>
    </row>
    <row r="427" spans="17:18" s="122" customFormat="1" x14ac:dyDescent="0.2">
      <c r="Q427" s="123"/>
      <c r="R427" s="123"/>
    </row>
    <row r="428" spans="17:18" s="122" customFormat="1" x14ac:dyDescent="0.2">
      <c r="Q428" s="123"/>
      <c r="R428" s="123"/>
    </row>
    <row r="429" spans="17:18" s="122" customFormat="1" x14ac:dyDescent="0.2">
      <c r="Q429" s="123"/>
      <c r="R429" s="123"/>
    </row>
    <row r="430" spans="17:18" s="122" customFormat="1" x14ac:dyDescent="0.2">
      <c r="Q430" s="123"/>
      <c r="R430" s="123"/>
    </row>
    <row r="431" spans="17:18" s="122" customFormat="1" x14ac:dyDescent="0.2">
      <c r="Q431" s="123"/>
      <c r="R431" s="123"/>
    </row>
    <row r="432" spans="17:18" s="122" customFormat="1" x14ac:dyDescent="0.2">
      <c r="Q432" s="123"/>
      <c r="R432" s="123"/>
    </row>
    <row r="433" spans="17:18" s="122" customFormat="1" x14ac:dyDescent="0.2">
      <c r="Q433" s="123"/>
      <c r="R433" s="123"/>
    </row>
    <row r="434" spans="17:18" s="122" customFormat="1" x14ac:dyDescent="0.2">
      <c r="Q434" s="123"/>
      <c r="R434" s="123"/>
    </row>
    <row r="435" spans="17:18" s="122" customFormat="1" x14ac:dyDescent="0.2">
      <c r="Q435" s="123"/>
      <c r="R435" s="123"/>
    </row>
    <row r="436" spans="17:18" s="122" customFormat="1" x14ac:dyDescent="0.2">
      <c r="Q436" s="123"/>
      <c r="R436" s="123"/>
    </row>
    <row r="437" spans="17:18" s="122" customFormat="1" x14ac:dyDescent="0.2">
      <c r="Q437" s="123"/>
      <c r="R437" s="123"/>
    </row>
    <row r="438" spans="17:18" s="122" customFormat="1" x14ac:dyDescent="0.2">
      <c r="Q438" s="123"/>
      <c r="R438" s="123"/>
    </row>
    <row r="439" spans="17:18" s="122" customFormat="1" x14ac:dyDescent="0.2">
      <c r="Q439" s="123"/>
      <c r="R439" s="123"/>
    </row>
    <row r="440" spans="17:18" s="122" customFormat="1" x14ac:dyDescent="0.2">
      <c r="Q440" s="123"/>
      <c r="R440" s="123"/>
    </row>
    <row r="441" spans="17:18" s="122" customFormat="1" x14ac:dyDescent="0.2">
      <c r="Q441" s="123"/>
      <c r="R441" s="123"/>
    </row>
    <row r="442" spans="17:18" s="122" customFormat="1" x14ac:dyDescent="0.2">
      <c r="Q442" s="123"/>
      <c r="R442" s="123"/>
    </row>
    <row r="443" spans="17:18" s="122" customFormat="1" x14ac:dyDescent="0.2">
      <c r="Q443" s="123"/>
      <c r="R443" s="123"/>
    </row>
    <row r="444" spans="17:18" s="122" customFormat="1" x14ac:dyDescent="0.2">
      <c r="Q444" s="123"/>
      <c r="R444" s="123"/>
    </row>
    <row r="445" spans="17:18" s="122" customFormat="1" x14ac:dyDescent="0.2">
      <c r="Q445" s="123"/>
      <c r="R445" s="123"/>
    </row>
    <row r="446" spans="17:18" s="122" customFormat="1" x14ac:dyDescent="0.2">
      <c r="Q446" s="123"/>
      <c r="R446" s="123"/>
    </row>
    <row r="447" spans="17:18" s="122" customFormat="1" x14ac:dyDescent="0.2">
      <c r="Q447" s="123"/>
      <c r="R447" s="123"/>
    </row>
    <row r="448" spans="17:18" s="122" customFormat="1" x14ac:dyDescent="0.2">
      <c r="Q448" s="123"/>
      <c r="R448" s="123"/>
    </row>
    <row r="449" spans="17:18" s="122" customFormat="1" x14ac:dyDescent="0.2">
      <c r="Q449" s="123"/>
      <c r="R449" s="123"/>
    </row>
    <row r="450" spans="17:18" s="122" customFormat="1" x14ac:dyDescent="0.2">
      <c r="Q450" s="123"/>
      <c r="R450" s="123"/>
    </row>
    <row r="451" spans="17:18" s="122" customFormat="1" x14ac:dyDescent="0.2">
      <c r="Q451" s="123"/>
      <c r="R451" s="123"/>
    </row>
    <row r="452" spans="17:18" s="122" customFormat="1" x14ac:dyDescent="0.2">
      <c r="Q452" s="123"/>
      <c r="R452" s="123"/>
    </row>
    <row r="453" spans="17:18" s="122" customFormat="1" x14ac:dyDescent="0.2">
      <c r="Q453" s="123"/>
      <c r="R453" s="123"/>
    </row>
    <row r="454" spans="17:18" s="122" customFormat="1" x14ac:dyDescent="0.2">
      <c r="Q454" s="123"/>
      <c r="R454" s="123"/>
    </row>
    <row r="455" spans="17:18" s="122" customFormat="1" x14ac:dyDescent="0.2">
      <c r="Q455" s="123"/>
      <c r="R455" s="123"/>
    </row>
    <row r="456" spans="17:18" s="122" customFormat="1" x14ac:dyDescent="0.2">
      <c r="Q456" s="123"/>
      <c r="R456" s="123"/>
    </row>
    <row r="457" spans="17:18" s="122" customFormat="1" x14ac:dyDescent="0.2">
      <c r="Q457" s="123"/>
      <c r="R457" s="123"/>
    </row>
    <row r="458" spans="17:18" s="122" customFormat="1" x14ac:dyDescent="0.2">
      <c r="Q458" s="123"/>
      <c r="R458" s="123"/>
    </row>
    <row r="459" spans="17:18" s="122" customFormat="1" x14ac:dyDescent="0.2">
      <c r="Q459" s="123"/>
      <c r="R459" s="123"/>
    </row>
    <row r="460" spans="17:18" s="122" customFormat="1" x14ac:dyDescent="0.2">
      <c r="Q460" s="123"/>
      <c r="R460" s="123"/>
    </row>
    <row r="461" spans="17:18" s="122" customFormat="1" x14ac:dyDescent="0.2">
      <c r="Q461" s="123"/>
      <c r="R461" s="123"/>
    </row>
    <row r="462" spans="17:18" s="122" customFormat="1" x14ac:dyDescent="0.2">
      <c r="Q462" s="123"/>
      <c r="R462" s="123"/>
    </row>
    <row r="463" spans="17:18" s="122" customFormat="1" x14ac:dyDescent="0.2">
      <c r="Q463" s="123"/>
      <c r="R463" s="123"/>
    </row>
    <row r="464" spans="17:18" s="122" customFormat="1" x14ac:dyDescent="0.2">
      <c r="Q464" s="123"/>
      <c r="R464" s="123"/>
    </row>
    <row r="465" spans="17:18" s="122" customFormat="1" x14ac:dyDescent="0.2">
      <c r="Q465" s="123"/>
      <c r="R465" s="123"/>
    </row>
    <row r="466" spans="17:18" s="122" customFormat="1" x14ac:dyDescent="0.2">
      <c r="Q466" s="123"/>
      <c r="R466" s="123"/>
    </row>
    <row r="467" spans="17:18" s="122" customFormat="1" x14ac:dyDescent="0.2">
      <c r="Q467" s="123"/>
      <c r="R467" s="123"/>
    </row>
    <row r="468" spans="17:18" s="122" customFormat="1" x14ac:dyDescent="0.2">
      <c r="Q468" s="123"/>
      <c r="R468" s="123"/>
    </row>
    <row r="469" spans="17:18" s="122" customFormat="1" x14ac:dyDescent="0.2">
      <c r="Q469" s="123"/>
      <c r="R469" s="123"/>
    </row>
    <row r="470" spans="17:18" s="122" customFormat="1" x14ac:dyDescent="0.2">
      <c r="Q470" s="123"/>
      <c r="R470" s="123"/>
    </row>
    <row r="471" spans="17:18" s="122" customFormat="1" x14ac:dyDescent="0.2">
      <c r="Q471" s="123"/>
      <c r="R471" s="123"/>
    </row>
    <row r="472" spans="17:18" s="122" customFormat="1" x14ac:dyDescent="0.2">
      <c r="Q472" s="123"/>
      <c r="R472" s="123"/>
    </row>
    <row r="473" spans="17:18" s="122" customFormat="1" x14ac:dyDescent="0.2">
      <c r="Q473" s="123"/>
      <c r="R473" s="123"/>
    </row>
    <row r="474" spans="17:18" s="122" customFormat="1" x14ac:dyDescent="0.2">
      <c r="Q474" s="123"/>
      <c r="R474" s="123"/>
    </row>
    <row r="475" spans="17:18" s="122" customFormat="1" x14ac:dyDescent="0.2">
      <c r="Q475" s="123"/>
      <c r="R475" s="123"/>
    </row>
    <row r="476" spans="17:18" s="122" customFormat="1" x14ac:dyDescent="0.2">
      <c r="Q476" s="123"/>
      <c r="R476" s="123"/>
    </row>
    <row r="477" spans="17:18" s="122" customFormat="1" x14ac:dyDescent="0.2">
      <c r="Q477" s="123"/>
      <c r="R477" s="123"/>
    </row>
    <row r="478" spans="17:18" s="122" customFormat="1" x14ac:dyDescent="0.2">
      <c r="Q478" s="123"/>
      <c r="R478" s="123"/>
    </row>
    <row r="479" spans="17:18" s="122" customFormat="1" x14ac:dyDescent="0.2">
      <c r="Q479" s="123"/>
      <c r="R479" s="123"/>
    </row>
    <row r="480" spans="17:18" s="122" customFormat="1" x14ac:dyDescent="0.2">
      <c r="Q480" s="123"/>
      <c r="R480" s="123"/>
    </row>
    <row r="481" spans="17:18" s="122" customFormat="1" x14ac:dyDescent="0.2">
      <c r="Q481" s="123"/>
      <c r="R481" s="123"/>
    </row>
    <row r="482" spans="17:18" s="122" customFormat="1" x14ac:dyDescent="0.2">
      <c r="Q482" s="123"/>
      <c r="R482" s="123"/>
    </row>
    <row r="483" spans="17:18" s="122" customFormat="1" x14ac:dyDescent="0.2">
      <c r="Q483" s="123"/>
      <c r="R483" s="123"/>
    </row>
    <row r="484" spans="17:18" s="122" customFormat="1" x14ac:dyDescent="0.2">
      <c r="Q484" s="123"/>
      <c r="R484" s="123"/>
    </row>
    <row r="485" spans="17:18" s="122" customFormat="1" x14ac:dyDescent="0.2">
      <c r="Q485" s="123"/>
      <c r="R485" s="123"/>
    </row>
    <row r="486" spans="17:18" s="122" customFormat="1" x14ac:dyDescent="0.2">
      <c r="Q486" s="123"/>
      <c r="R486" s="123"/>
    </row>
    <row r="487" spans="17:18" s="122" customFormat="1" x14ac:dyDescent="0.2">
      <c r="Q487" s="123"/>
      <c r="R487" s="123"/>
    </row>
    <row r="488" spans="17:18" s="122" customFormat="1" x14ac:dyDescent="0.2">
      <c r="Q488" s="123"/>
      <c r="R488" s="123"/>
    </row>
    <row r="489" spans="17:18" s="122" customFormat="1" x14ac:dyDescent="0.2">
      <c r="Q489" s="123"/>
      <c r="R489" s="123"/>
    </row>
    <row r="490" spans="17:18" s="122" customFormat="1" x14ac:dyDescent="0.2">
      <c r="Q490" s="123"/>
      <c r="R490" s="123"/>
    </row>
    <row r="491" spans="17:18" s="122" customFormat="1" x14ac:dyDescent="0.2">
      <c r="Q491" s="123"/>
      <c r="R491" s="123"/>
    </row>
    <row r="492" spans="17:18" s="122" customFormat="1" x14ac:dyDescent="0.2">
      <c r="Q492" s="123"/>
      <c r="R492" s="123"/>
    </row>
    <row r="493" spans="17:18" s="122" customFormat="1" x14ac:dyDescent="0.2">
      <c r="Q493" s="123"/>
      <c r="R493" s="123"/>
    </row>
    <row r="494" spans="17:18" s="122" customFormat="1" x14ac:dyDescent="0.2">
      <c r="Q494" s="123"/>
      <c r="R494" s="123"/>
    </row>
    <row r="495" spans="17:18" s="122" customFormat="1" x14ac:dyDescent="0.2">
      <c r="Q495" s="123"/>
      <c r="R495" s="123"/>
    </row>
    <row r="496" spans="17:18" s="122" customFormat="1" x14ac:dyDescent="0.2">
      <c r="Q496" s="123"/>
      <c r="R496" s="123"/>
    </row>
    <row r="497" spans="17:18" s="122" customFormat="1" x14ac:dyDescent="0.2">
      <c r="Q497" s="123"/>
      <c r="R497" s="123"/>
    </row>
    <row r="498" spans="17:18" s="122" customFormat="1" x14ac:dyDescent="0.2">
      <c r="Q498" s="123"/>
      <c r="R498" s="123"/>
    </row>
    <row r="499" spans="17:18" s="122" customFormat="1" x14ac:dyDescent="0.2">
      <c r="Q499" s="123"/>
      <c r="R499" s="123"/>
    </row>
    <row r="500" spans="17:18" s="122" customFormat="1" x14ac:dyDescent="0.2">
      <c r="Q500" s="123"/>
      <c r="R500" s="123"/>
    </row>
    <row r="501" spans="17:18" s="122" customFormat="1" x14ac:dyDescent="0.2">
      <c r="Q501" s="123"/>
      <c r="R501" s="123"/>
    </row>
    <row r="502" spans="17:18" s="122" customFormat="1" x14ac:dyDescent="0.2">
      <c r="Q502" s="123"/>
      <c r="R502" s="123"/>
    </row>
    <row r="503" spans="17:18" s="122" customFormat="1" x14ac:dyDescent="0.2">
      <c r="Q503" s="123"/>
      <c r="R503" s="123"/>
    </row>
    <row r="504" spans="17:18" s="122" customFormat="1" x14ac:dyDescent="0.2">
      <c r="Q504" s="123"/>
      <c r="R504" s="123"/>
    </row>
    <row r="505" spans="17:18" s="122" customFormat="1" x14ac:dyDescent="0.2">
      <c r="Q505" s="123"/>
      <c r="R505" s="123"/>
    </row>
    <row r="506" spans="17:18" s="122" customFormat="1" x14ac:dyDescent="0.2">
      <c r="Q506" s="123"/>
      <c r="R506" s="123"/>
    </row>
    <row r="507" spans="17:18" s="122" customFormat="1" x14ac:dyDescent="0.2">
      <c r="Q507" s="123"/>
      <c r="R507" s="123"/>
    </row>
    <row r="508" spans="17:18" s="122" customFormat="1" x14ac:dyDescent="0.2">
      <c r="Q508" s="123"/>
      <c r="R508" s="123"/>
    </row>
    <row r="509" spans="17:18" s="122" customFormat="1" x14ac:dyDescent="0.2">
      <c r="Q509" s="123"/>
      <c r="R509" s="123"/>
    </row>
    <row r="510" spans="17:18" s="122" customFormat="1" x14ac:dyDescent="0.2">
      <c r="Q510" s="123"/>
      <c r="R510" s="123"/>
    </row>
    <row r="511" spans="17:18" s="122" customFormat="1" x14ac:dyDescent="0.2">
      <c r="Q511" s="123"/>
      <c r="R511" s="123"/>
    </row>
    <row r="512" spans="17:18" s="122" customFormat="1" x14ac:dyDescent="0.2">
      <c r="Q512" s="123"/>
      <c r="R512" s="123"/>
    </row>
    <row r="513" spans="17:18" s="122" customFormat="1" x14ac:dyDescent="0.2">
      <c r="Q513" s="123"/>
      <c r="R513" s="123"/>
    </row>
    <row r="514" spans="17:18" s="122" customFormat="1" x14ac:dyDescent="0.2">
      <c r="Q514" s="123"/>
      <c r="R514" s="123"/>
    </row>
    <row r="515" spans="17:18" s="122" customFormat="1" x14ac:dyDescent="0.2">
      <c r="Q515" s="123"/>
      <c r="R515" s="123"/>
    </row>
    <row r="516" spans="17:18" s="122" customFormat="1" x14ac:dyDescent="0.2">
      <c r="Q516" s="123"/>
      <c r="R516" s="123"/>
    </row>
    <row r="517" spans="17:18" s="122" customFormat="1" x14ac:dyDescent="0.2">
      <c r="Q517" s="123"/>
      <c r="R517" s="123"/>
    </row>
    <row r="518" spans="17:18" s="122" customFormat="1" x14ac:dyDescent="0.2">
      <c r="Q518" s="123"/>
      <c r="R518" s="123"/>
    </row>
    <row r="519" spans="17:18" s="122" customFormat="1" x14ac:dyDescent="0.2">
      <c r="Q519" s="123"/>
      <c r="R519" s="123"/>
    </row>
    <row r="520" spans="17:18" s="122" customFormat="1" x14ac:dyDescent="0.2">
      <c r="Q520" s="123"/>
      <c r="R520" s="123"/>
    </row>
    <row r="521" spans="17:18" s="122" customFormat="1" x14ac:dyDescent="0.2">
      <c r="Q521" s="123"/>
      <c r="R521" s="123"/>
    </row>
    <row r="522" spans="17:18" s="122" customFormat="1" x14ac:dyDescent="0.2">
      <c r="Q522" s="123"/>
      <c r="R522" s="123"/>
    </row>
    <row r="523" spans="17:18" s="122" customFormat="1" x14ac:dyDescent="0.2">
      <c r="Q523" s="123"/>
      <c r="R523" s="123"/>
    </row>
    <row r="524" spans="17:18" s="122" customFormat="1" x14ac:dyDescent="0.2">
      <c r="Q524" s="123"/>
      <c r="R524" s="123"/>
    </row>
    <row r="525" spans="17:18" s="122" customFormat="1" x14ac:dyDescent="0.2">
      <c r="Q525" s="123"/>
      <c r="R525" s="123"/>
    </row>
    <row r="526" spans="17:18" s="122" customFormat="1" x14ac:dyDescent="0.2">
      <c r="Q526" s="123"/>
      <c r="R526" s="123"/>
    </row>
    <row r="527" spans="17:18" s="122" customFormat="1" x14ac:dyDescent="0.2">
      <c r="Q527" s="123"/>
      <c r="R527" s="123"/>
    </row>
    <row r="528" spans="17:18" s="122" customFormat="1" x14ac:dyDescent="0.2">
      <c r="Q528" s="123"/>
      <c r="R528" s="123"/>
    </row>
    <row r="529" spans="17:18" s="122" customFormat="1" x14ac:dyDescent="0.2">
      <c r="Q529" s="123"/>
      <c r="R529" s="123"/>
    </row>
    <row r="530" spans="17:18" s="122" customFormat="1" x14ac:dyDescent="0.2">
      <c r="Q530" s="123"/>
      <c r="R530" s="123"/>
    </row>
    <row r="531" spans="17:18" s="122" customFormat="1" x14ac:dyDescent="0.2">
      <c r="Q531" s="123"/>
      <c r="R531" s="123"/>
    </row>
    <row r="532" spans="17:18" s="122" customFormat="1" x14ac:dyDescent="0.2">
      <c r="Q532" s="123"/>
      <c r="R532" s="123"/>
    </row>
    <row r="533" spans="17:18" s="122" customFormat="1" x14ac:dyDescent="0.2">
      <c r="Q533" s="123"/>
      <c r="R533" s="123"/>
    </row>
    <row r="534" spans="17:18" s="122" customFormat="1" x14ac:dyDescent="0.2">
      <c r="Q534" s="123"/>
      <c r="R534" s="123"/>
    </row>
    <row r="535" spans="17:18" s="122" customFormat="1" x14ac:dyDescent="0.2">
      <c r="Q535" s="123"/>
      <c r="R535" s="123"/>
    </row>
    <row r="536" spans="17:18" s="122" customFormat="1" x14ac:dyDescent="0.2">
      <c r="Q536" s="123"/>
      <c r="R536" s="123"/>
    </row>
    <row r="537" spans="17:18" s="122" customFormat="1" x14ac:dyDescent="0.2">
      <c r="Q537" s="123"/>
      <c r="R537" s="123"/>
    </row>
    <row r="538" spans="17:18" s="122" customFormat="1" x14ac:dyDescent="0.2">
      <c r="Q538" s="123"/>
      <c r="R538" s="123"/>
    </row>
    <row r="539" spans="17:18" s="122" customFormat="1" x14ac:dyDescent="0.2">
      <c r="Q539" s="123"/>
      <c r="R539" s="123"/>
    </row>
    <row r="540" spans="17:18" s="122" customFormat="1" x14ac:dyDescent="0.2">
      <c r="Q540" s="123"/>
      <c r="R540" s="123"/>
    </row>
    <row r="541" spans="17:18" s="122" customFormat="1" x14ac:dyDescent="0.2">
      <c r="Q541" s="123"/>
      <c r="R541" s="123"/>
    </row>
    <row r="542" spans="17:18" s="122" customFormat="1" x14ac:dyDescent="0.2">
      <c r="Q542" s="123"/>
      <c r="R542" s="123"/>
    </row>
    <row r="543" spans="17:18" s="122" customFormat="1" x14ac:dyDescent="0.2">
      <c r="Q543" s="123"/>
      <c r="R543" s="123"/>
    </row>
    <row r="544" spans="17:18" s="122" customFormat="1" x14ac:dyDescent="0.2">
      <c r="Q544" s="123"/>
      <c r="R544" s="123"/>
    </row>
    <row r="545" spans="17:18" s="122" customFormat="1" x14ac:dyDescent="0.2">
      <c r="Q545" s="123"/>
      <c r="R545" s="123"/>
    </row>
    <row r="546" spans="17:18" s="122" customFormat="1" x14ac:dyDescent="0.2">
      <c r="Q546" s="123"/>
      <c r="R546" s="123"/>
    </row>
    <row r="547" spans="17:18" s="122" customFormat="1" x14ac:dyDescent="0.2">
      <c r="Q547" s="123"/>
      <c r="R547" s="123"/>
    </row>
    <row r="548" spans="17:18" s="122" customFormat="1" x14ac:dyDescent="0.2">
      <c r="Q548" s="123"/>
      <c r="R548" s="123"/>
    </row>
    <row r="549" spans="17:18" s="122" customFormat="1" x14ac:dyDescent="0.2">
      <c r="Q549" s="123"/>
      <c r="R549" s="123"/>
    </row>
    <row r="550" spans="17:18" s="122" customFormat="1" x14ac:dyDescent="0.2">
      <c r="Q550" s="123"/>
      <c r="R550" s="123"/>
    </row>
    <row r="551" spans="17:18" s="122" customFormat="1" x14ac:dyDescent="0.2">
      <c r="Q551" s="123"/>
      <c r="R551" s="123"/>
    </row>
    <row r="552" spans="17:18" s="122" customFormat="1" x14ac:dyDescent="0.2">
      <c r="Q552" s="123"/>
      <c r="R552" s="123"/>
    </row>
    <row r="553" spans="17:18" s="122" customFormat="1" x14ac:dyDescent="0.2">
      <c r="Q553" s="123"/>
      <c r="R553" s="123"/>
    </row>
    <row r="554" spans="17:18" s="122" customFormat="1" x14ac:dyDescent="0.2">
      <c r="Q554" s="123"/>
      <c r="R554" s="123"/>
    </row>
    <row r="555" spans="17:18" s="122" customFormat="1" x14ac:dyDescent="0.2">
      <c r="Q555" s="123"/>
      <c r="R555" s="123"/>
    </row>
    <row r="556" spans="17:18" s="122" customFormat="1" x14ac:dyDescent="0.2">
      <c r="Q556" s="123"/>
      <c r="R556" s="123"/>
    </row>
    <row r="557" spans="17:18" s="122" customFormat="1" x14ac:dyDescent="0.2">
      <c r="Q557" s="123"/>
      <c r="R557" s="123"/>
    </row>
    <row r="558" spans="17:18" s="122" customFormat="1" x14ac:dyDescent="0.2">
      <c r="Q558" s="123"/>
      <c r="R558" s="123"/>
    </row>
    <row r="559" spans="17:18" s="122" customFormat="1" x14ac:dyDescent="0.2">
      <c r="Q559" s="123"/>
      <c r="R559" s="123"/>
    </row>
    <row r="560" spans="17:18" s="122" customFormat="1" x14ac:dyDescent="0.2">
      <c r="Q560" s="123"/>
      <c r="R560" s="123"/>
    </row>
    <row r="561" spans="17:18" s="122" customFormat="1" x14ac:dyDescent="0.2">
      <c r="Q561" s="123"/>
      <c r="R561" s="123"/>
    </row>
    <row r="562" spans="17:18" s="122" customFormat="1" x14ac:dyDescent="0.2">
      <c r="Q562" s="123"/>
      <c r="R562" s="123"/>
    </row>
    <row r="563" spans="17:18" s="122" customFormat="1" x14ac:dyDescent="0.2">
      <c r="Q563" s="123"/>
      <c r="R563" s="123"/>
    </row>
    <row r="564" spans="17:18" s="122" customFormat="1" x14ac:dyDescent="0.2">
      <c r="Q564" s="123"/>
      <c r="R564" s="123"/>
    </row>
    <row r="565" spans="17:18" s="122" customFormat="1" x14ac:dyDescent="0.2">
      <c r="Q565" s="123"/>
      <c r="R565" s="123"/>
    </row>
    <row r="566" spans="17:18" s="122" customFormat="1" x14ac:dyDescent="0.2">
      <c r="Q566" s="123"/>
      <c r="R566" s="123"/>
    </row>
    <row r="567" spans="17:18" s="122" customFormat="1" x14ac:dyDescent="0.2">
      <c r="Q567" s="123"/>
      <c r="R567" s="123"/>
    </row>
    <row r="568" spans="17:18" s="122" customFormat="1" x14ac:dyDescent="0.2">
      <c r="Q568" s="123"/>
      <c r="R568" s="123"/>
    </row>
    <row r="569" spans="17:18" s="122" customFormat="1" x14ac:dyDescent="0.2">
      <c r="Q569" s="123"/>
      <c r="R569" s="123"/>
    </row>
    <row r="570" spans="17:18" s="122" customFormat="1" x14ac:dyDescent="0.2">
      <c r="Q570" s="123"/>
      <c r="R570" s="123"/>
    </row>
    <row r="571" spans="17:18" s="122" customFormat="1" x14ac:dyDescent="0.2">
      <c r="Q571" s="123"/>
      <c r="R571" s="123"/>
    </row>
    <row r="572" spans="17:18" s="122" customFormat="1" x14ac:dyDescent="0.2">
      <c r="Q572" s="123"/>
      <c r="R572" s="123"/>
    </row>
    <row r="573" spans="17:18" s="122" customFormat="1" x14ac:dyDescent="0.2">
      <c r="Q573" s="123"/>
      <c r="R573" s="123"/>
    </row>
    <row r="574" spans="17:18" s="122" customFormat="1" x14ac:dyDescent="0.2">
      <c r="Q574" s="123"/>
      <c r="R574" s="123"/>
    </row>
    <row r="575" spans="17:18" s="122" customFormat="1" x14ac:dyDescent="0.2">
      <c r="Q575" s="123"/>
      <c r="R575" s="123"/>
    </row>
    <row r="576" spans="17:18" s="122" customFormat="1" x14ac:dyDescent="0.2">
      <c r="Q576" s="123"/>
      <c r="R576" s="123"/>
    </row>
    <row r="577" spans="17:18" s="122" customFormat="1" x14ac:dyDescent="0.2">
      <c r="Q577" s="123"/>
      <c r="R577" s="123"/>
    </row>
    <row r="578" spans="17:18" s="122" customFormat="1" x14ac:dyDescent="0.2">
      <c r="Q578" s="123"/>
      <c r="R578" s="123"/>
    </row>
    <row r="579" spans="17:18" s="122" customFormat="1" x14ac:dyDescent="0.2">
      <c r="Q579" s="123"/>
      <c r="R579" s="123"/>
    </row>
    <row r="580" spans="17:18" s="122" customFormat="1" x14ac:dyDescent="0.2">
      <c r="Q580" s="123"/>
      <c r="R580" s="123"/>
    </row>
    <row r="581" spans="17:18" s="122" customFormat="1" x14ac:dyDescent="0.2">
      <c r="Q581" s="123"/>
      <c r="R581" s="123"/>
    </row>
    <row r="582" spans="17:18" s="122" customFormat="1" x14ac:dyDescent="0.2">
      <c r="Q582" s="123"/>
      <c r="R582" s="123"/>
    </row>
    <row r="583" spans="17:18" s="122" customFormat="1" x14ac:dyDescent="0.2">
      <c r="Q583" s="123"/>
      <c r="R583" s="123"/>
    </row>
    <row r="584" spans="17:18" s="122" customFormat="1" x14ac:dyDescent="0.2">
      <c r="Q584" s="123"/>
      <c r="R584" s="123"/>
    </row>
    <row r="585" spans="17:18" s="122" customFormat="1" x14ac:dyDescent="0.2">
      <c r="Q585" s="123"/>
      <c r="R585" s="123"/>
    </row>
    <row r="586" spans="17:18" s="122" customFormat="1" x14ac:dyDescent="0.2">
      <c r="Q586" s="123"/>
      <c r="R586" s="123"/>
    </row>
    <row r="587" spans="17:18" s="122" customFormat="1" x14ac:dyDescent="0.2">
      <c r="Q587" s="123"/>
      <c r="R587" s="123"/>
    </row>
    <row r="588" spans="17:18" s="122" customFormat="1" x14ac:dyDescent="0.2">
      <c r="Q588" s="123"/>
      <c r="R588" s="123"/>
    </row>
    <row r="589" spans="17:18" s="122" customFormat="1" x14ac:dyDescent="0.2">
      <c r="Q589" s="123"/>
      <c r="R589" s="123"/>
    </row>
    <row r="590" spans="17:18" s="122" customFormat="1" x14ac:dyDescent="0.2">
      <c r="Q590" s="123"/>
      <c r="R590" s="123"/>
    </row>
    <row r="591" spans="17:18" s="122" customFormat="1" x14ac:dyDescent="0.2">
      <c r="Q591" s="123"/>
      <c r="R591" s="123"/>
    </row>
    <row r="592" spans="17:18" s="122" customFormat="1" x14ac:dyDescent="0.2">
      <c r="Q592" s="123"/>
      <c r="R592" s="123"/>
    </row>
    <row r="593" spans="17:18" s="122" customFormat="1" x14ac:dyDescent="0.2">
      <c r="Q593" s="123"/>
      <c r="R593" s="123"/>
    </row>
    <row r="594" spans="17:18" s="122" customFormat="1" x14ac:dyDescent="0.2">
      <c r="Q594" s="123"/>
      <c r="R594" s="123"/>
    </row>
    <row r="595" spans="17:18" s="122" customFormat="1" x14ac:dyDescent="0.2">
      <c r="Q595" s="123"/>
      <c r="R595" s="123"/>
    </row>
    <row r="596" spans="17:18" s="122" customFormat="1" x14ac:dyDescent="0.2">
      <c r="Q596" s="123"/>
      <c r="R596" s="123"/>
    </row>
    <row r="597" spans="17:18" s="122" customFormat="1" x14ac:dyDescent="0.2">
      <c r="Q597" s="123"/>
      <c r="R597" s="123"/>
    </row>
    <row r="598" spans="17:18" s="122" customFormat="1" x14ac:dyDescent="0.2">
      <c r="Q598" s="123"/>
      <c r="R598" s="123"/>
    </row>
    <row r="599" spans="17:18" s="122" customFormat="1" x14ac:dyDescent="0.2">
      <c r="Q599" s="123"/>
      <c r="R599" s="123"/>
    </row>
    <row r="600" spans="17:18" s="122" customFormat="1" x14ac:dyDescent="0.2">
      <c r="Q600" s="123"/>
      <c r="R600" s="123"/>
    </row>
    <row r="601" spans="17:18" s="122" customFormat="1" x14ac:dyDescent="0.2">
      <c r="Q601" s="123"/>
      <c r="R601" s="123"/>
    </row>
    <row r="602" spans="17:18" s="122" customFormat="1" x14ac:dyDescent="0.2">
      <c r="Q602" s="123"/>
      <c r="R602" s="123"/>
    </row>
    <row r="603" spans="17:18" s="122" customFormat="1" x14ac:dyDescent="0.2">
      <c r="Q603" s="123"/>
      <c r="R603" s="123"/>
    </row>
    <row r="604" spans="17:18" s="122" customFormat="1" x14ac:dyDescent="0.2">
      <c r="Q604" s="123"/>
      <c r="R604" s="123"/>
    </row>
    <row r="605" spans="17:18" s="122" customFormat="1" x14ac:dyDescent="0.2">
      <c r="Q605" s="123"/>
      <c r="R605" s="123"/>
    </row>
    <row r="606" spans="17:18" s="122" customFormat="1" x14ac:dyDescent="0.2">
      <c r="Q606" s="123"/>
      <c r="R606" s="123"/>
    </row>
    <row r="607" spans="17:18" s="122" customFormat="1" x14ac:dyDescent="0.2">
      <c r="Q607" s="123"/>
      <c r="R607" s="123"/>
    </row>
    <row r="608" spans="17:18" s="122" customFormat="1" x14ac:dyDescent="0.2">
      <c r="Q608" s="123"/>
      <c r="R608" s="123"/>
    </row>
    <row r="609" spans="17:18" s="122" customFormat="1" x14ac:dyDescent="0.2">
      <c r="Q609" s="123"/>
      <c r="R609" s="123"/>
    </row>
    <row r="610" spans="17:18" s="122" customFormat="1" x14ac:dyDescent="0.2">
      <c r="Q610" s="123"/>
      <c r="R610" s="123"/>
    </row>
    <row r="611" spans="17:18" s="122" customFormat="1" x14ac:dyDescent="0.2">
      <c r="Q611" s="123"/>
      <c r="R611" s="123"/>
    </row>
    <row r="612" spans="17:18" s="122" customFormat="1" x14ac:dyDescent="0.2">
      <c r="Q612" s="123"/>
      <c r="R612" s="123"/>
    </row>
    <row r="613" spans="17:18" s="122" customFormat="1" x14ac:dyDescent="0.2">
      <c r="Q613" s="123"/>
      <c r="R613" s="123"/>
    </row>
    <row r="614" spans="17:18" s="122" customFormat="1" x14ac:dyDescent="0.2">
      <c r="Q614" s="123"/>
      <c r="R614" s="123"/>
    </row>
    <row r="615" spans="17:18" s="122" customFormat="1" x14ac:dyDescent="0.2">
      <c r="Q615" s="123"/>
      <c r="R615" s="123"/>
    </row>
    <row r="616" spans="17:18" s="122" customFormat="1" x14ac:dyDescent="0.2">
      <c r="Q616" s="123"/>
      <c r="R616" s="123"/>
    </row>
    <row r="617" spans="17:18" s="122" customFormat="1" x14ac:dyDescent="0.2">
      <c r="Q617" s="123"/>
      <c r="R617" s="123"/>
    </row>
    <row r="618" spans="17:18" s="122" customFormat="1" x14ac:dyDescent="0.2">
      <c r="Q618" s="123"/>
      <c r="R618" s="123"/>
    </row>
    <row r="619" spans="17:18" s="122" customFormat="1" x14ac:dyDescent="0.2">
      <c r="Q619" s="123"/>
      <c r="R619" s="123"/>
    </row>
    <row r="620" spans="17:18" s="122" customFormat="1" x14ac:dyDescent="0.2">
      <c r="Q620" s="123"/>
      <c r="R620" s="123"/>
    </row>
    <row r="621" spans="17:18" s="122" customFormat="1" x14ac:dyDescent="0.2">
      <c r="Q621" s="123"/>
      <c r="R621" s="123"/>
    </row>
    <row r="622" spans="17:18" s="122" customFormat="1" x14ac:dyDescent="0.2">
      <c r="Q622" s="123"/>
      <c r="R622" s="123"/>
    </row>
    <row r="623" spans="17:18" s="122" customFormat="1" x14ac:dyDescent="0.2">
      <c r="Q623" s="123"/>
      <c r="R623" s="123"/>
    </row>
    <row r="624" spans="17:18" s="122" customFormat="1" x14ac:dyDescent="0.2">
      <c r="Q624" s="123"/>
      <c r="R624" s="123"/>
    </row>
    <row r="625" spans="17:18" s="122" customFormat="1" x14ac:dyDescent="0.2">
      <c r="Q625" s="123"/>
      <c r="R625" s="123"/>
    </row>
    <row r="626" spans="17:18" s="122" customFormat="1" x14ac:dyDescent="0.2">
      <c r="Q626" s="123"/>
      <c r="R626" s="123"/>
    </row>
    <row r="627" spans="17:18" s="122" customFormat="1" x14ac:dyDescent="0.2">
      <c r="Q627" s="123"/>
      <c r="R627" s="123"/>
    </row>
    <row r="628" spans="17:18" s="122" customFormat="1" x14ac:dyDescent="0.2">
      <c r="Q628" s="123"/>
      <c r="R628" s="123"/>
    </row>
    <row r="629" spans="17:18" s="122" customFormat="1" x14ac:dyDescent="0.2">
      <c r="Q629" s="123"/>
      <c r="R629" s="123"/>
    </row>
    <row r="630" spans="17:18" s="122" customFormat="1" x14ac:dyDescent="0.2">
      <c r="Q630" s="123"/>
      <c r="R630" s="123"/>
    </row>
    <row r="631" spans="17:18" s="122" customFormat="1" x14ac:dyDescent="0.2">
      <c r="Q631" s="123"/>
      <c r="R631" s="123"/>
    </row>
    <row r="632" spans="17:18" s="122" customFormat="1" x14ac:dyDescent="0.2">
      <c r="Q632" s="123"/>
      <c r="R632" s="123"/>
    </row>
    <row r="633" spans="17:18" s="122" customFormat="1" x14ac:dyDescent="0.2">
      <c r="Q633" s="123"/>
      <c r="R633" s="123"/>
    </row>
    <row r="634" spans="17:18" s="122" customFormat="1" x14ac:dyDescent="0.2">
      <c r="Q634" s="123"/>
      <c r="R634" s="123"/>
    </row>
    <row r="635" spans="17:18" s="122" customFormat="1" x14ac:dyDescent="0.2">
      <c r="Q635" s="123"/>
      <c r="R635" s="123"/>
    </row>
    <row r="636" spans="17:18" s="122" customFormat="1" x14ac:dyDescent="0.2">
      <c r="Q636" s="123"/>
      <c r="R636" s="123"/>
    </row>
    <row r="637" spans="17:18" s="122" customFormat="1" x14ac:dyDescent="0.2">
      <c r="Q637" s="123"/>
      <c r="R637" s="123"/>
    </row>
    <row r="638" spans="17:18" s="122" customFormat="1" x14ac:dyDescent="0.2">
      <c r="Q638" s="123"/>
      <c r="R638" s="123"/>
    </row>
    <row r="639" spans="17:18" s="122" customFormat="1" x14ac:dyDescent="0.2">
      <c r="Q639" s="123"/>
      <c r="R639" s="123"/>
    </row>
    <row r="640" spans="17:18" s="122" customFormat="1" x14ac:dyDescent="0.2">
      <c r="Q640" s="123"/>
      <c r="R640" s="123"/>
    </row>
    <row r="641" spans="17:18" s="122" customFormat="1" x14ac:dyDescent="0.2">
      <c r="Q641" s="123"/>
      <c r="R641" s="123"/>
    </row>
    <row r="642" spans="17:18" s="122" customFormat="1" x14ac:dyDescent="0.2">
      <c r="Q642" s="123"/>
      <c r="R642" s="123"/>
    </row>
    <row r="643" spans="17:18" s="122" customFormat="1" x14ac:dyDescent="0.2">
      <c r="Q643" s="123"/>
      <c r="R643" s="123"/>
    </row>
    <row r="644" spans="17:18" s="122" customFormat="1" x14ac:dyDescent="0.2">
      <c r="Q644" s="123"/>
      <c r="R644" s="123"/>
    </row>
    <row r="645" spans="17:18" s="122" customFormat="1" x14ac:dyDescent="0.2">
      <c r="Q645" s="123"/>
      <c r="R645" s="123"/>
    </row>
    <row r="646" spans="17:18" s="122" customFormat="1" x14ac:dyDescent="0.2">
      <c r="Q646" s="123"/>
      <c r="R646" s="123"/>
    </row>
    <row r="647" spans="17:18" s="122" customFormat="1" x14ac:dyDescent="0.2">
      <c r="Q647" s="123"/>
      <c r="R647" s="123"/>
    </row>
    <row r="648" spans="17:18" s="122" customFormat="1" x14ac:dyDescent="0.2">
      <c r="Q648" s="123"/>
      <c r="R648" s="123"/>
    </row>
    <row r="649" spans="17:18" s="122" customFormat="1" x14ac:dyDescent="0.2">
      <c r="Q649" s="123"/>
      <c r="R649" s="123"/>
    </row>
    <row r="650" spans="17:18" s="122" customFormat="1" x14ac:dyDescent="0.2">
      <c r="Q650" s="123"/>
      <c r="R650" s="123"/>
    </row>
    <row r="651" spans="17:18" s="122" customFormat="1" x14ac:dyDescent="0.2">
      <c r="Q651" s="123"/>
      <c r="R651" s="123"/>
    </row>
    <row r="652" spans="17:18" s="122" customFormat="1" x14ac:dyDescent="0.2">
      <c r="Q652" s="123"/>
      <c r="R652" s="123"/>
    </row>
    <row r="653" spans="17:18" s="122" customFormat="1" x14ac:dyDescent="0.2">
      <c r="Q653" s="123"/>
      <c r="R653" s="123"/>
    </row>
    <row r="654" spans="17:18" s="122" customFormat="1" x14ac:dyDescent="0.2">
      <c r="Q654" s="123"/>
      <c r="R654" s="123"/>
    </row>
    <row r="655" spans="17:18" s="122" customFormat="1" x14ac:dyDescent="0.2">
      <c r="Q655" s="123"/>
      <c r="R655" s="123"/>
    </row>
    <row r="656" spans="17:18" s="122" customFormat="1" x14ac:dyDescent="0.2">
      <c r="Q656" s="123"/>
      <c r="R656" s="123"/>
    </row>
    <row r="657" spans="17:18" s="122" customFormat="1" x14ac:dyDescent="0.2">
      <c r="Q657" s="123"/>
      <c r="R657" s="123"/>
    </row>
    <row r="658" spans="17:18" s="122" customFormat="1" x14ac:dyDescent="0.2">
      <c r="Q658" s="123"/>
      <c r="R658" s="123"/>
    </row>
    <row r="659" spans="17:18" s="122" customFormat="1" x14ac:dyDescent="0.2">
      <c r="Q659" s="123"/>
      <c r="R659" s="123"/>
    </row>
    <row r="660" spans="17:18" s="122" customFormat="1" x14ac:dyDescent="0.2">
      <c r="Q660" s="123"/>
      <c r="R660" s="123"/>
    </row>
    <row r="661" spans="17:18" s="122" customFormat="1" x14ac:dyDescent="0.2">
      <c r="Q661" s="123"/>
      <c r="R661" s="123"/>
    </row>
    <row r="662" spans="17:18" s="122" customFormat="1" x14ac:dyDescent="0.2">
      <c r="Q662" s="123"/>
      <c r="R662" s="123"/>
    </row>
    <row r="663" spans="17:18" s="122" customFormat="1" x14ac:dyDescent="0.2">
      <c r="Q663" s="123"/>
      <c r="R663" s="123"/>
    </row>
    <row r="664" spans="17:18" s="122" customFormat="1" x14ac:dyDescent="0.2">
      <c r="Q664" s="123"/>
      <c r="R664" s="123"/>
    </row>
    <row r="665" spans="17:18" s="122" customFormat="1" x14ac:dyDescent="0.2">
      <c r="Q665" s="123"/>
      <c r="R665" s="123"/>
    </row>
    <row r="666" spans="17:18" s="122" customFormat="1" x14ac:dyDescent="0.2">
      <c r="Q666" s="123"/>
      <c r="R666" s="123"/>
    </row>
    <row r="667" spans="17:18" s="122" customFormat="1" x14ac:dyDescent="0.2">
      <c r="Q667" s="123"/>
      <c r="R667" s="123"/>
    </row>
    <row r="668" spans="17:18" s="122" customFormat="1" x14ac:dyDescent="0.2">
      <c r="Q668" s="123"/>
      <c r="R668" s="123"/>
    </row>
    <row r="669" spans="17:18" s="122" customFormat="1" x14ac:dyDescent="0.2">
      <c r="Q669" s="123"/>
      <c r="R669" s="123"/>
    </row>
    <row r="670" spans="17:18" s="122" customFormat="1" x14ac:dyDescent="0.2">
      <c r="Q670" s="123"/>
      <c r="R670" s="123"/>
    </row>
    <row r="671" spans="17:18" s="122" customFormat="1" x14ac:dyDescent="0.2">
      <c r="Q671" s="123"/>
      <c r="R671" s="123"/>
    </row>
    <row r="672" spans="17:18" s="122" customFormat="1" x14ac:dyDescent="0.2">
      <c r="Q672" s="123"/>
      <c r="R672" s="123"/>
    </row>
    <row r="673" spans="17:18" s="122" customFormat="1" x14ac:dyDescent="0.2">
      <c r="Q673" s="123"/>
      <c r="R673" s="123"/>
    </row>
    <row r="674" spans="17:18" s="122" customFormat="1" x14ac:dyDescent="0.2">
      <c r="Q674" s="123"/>
      <c r="R674" s="123"/>
    </row>
    <row r="675" spans="17:18" s="122" customFormat="1" x14ac:dyDescent="0.2">
      <c r="Q675" s="123"/>
      <c r="R675" s="123"/>
    </row>
    <row r="676" spans="17:18" s="122" customFormat="1" x14ac:dyDescent="0.2">
      <c r="Q676" s="123"/>
      <c r="R676" s="123"/>
    </row>
    <row r="677" spans="17:18" s="122" customFormat="1" x14ac:dyDescent="0.2">
      <c r="Q677" s="123"/>
      <c r="R677" s="123"/>
    </row>
    <row r="678" spans="17:18" s="122" customFormat="1" x14ac:dyDescent="0.2">
      <c r="Q678" s="123"/>
      <c r="R678" s="123"/>
    </row>
    <row r="679" spans="17:18" s="122" customFormat="1" x14ac:dyDescent="0.2">
      <c r="Q679" s="123"/>
      <c r="R679" s="123"/>
    </row>
    <row r="680" spans="17:18" s="122" customFormat="1" x14ac:dyDescent="0.2">
      <c r="Q680" s="123"/>
      <c r="R680" s="123"/>
    </row>
    <row r="681" spans="17:18" s="122" customFormat="1" x14ac:dyDescent="0.2">
      <c r="Q681" s="123"/>
      <c r="R681" s="123"/>
    </row>
    <row r="682" spans="17:18" s="122" customFormat="1" x14ac:dyDescent="0.2">
      <c r="Q682" s="123"/>
      <c r="R682" s="123"/>
    </row>
    <row r="683" spans="17:18" s="122" customFormat="1" x14ac:dyDescent="0.2">
      <c r="Q683" s="123"/>
      <c r="R683" s="123"/>
    </row>
    <row r="684" spans="17:18" s="122" customFormat="1" x14ac:dyDescent="0.2">
      <c r="Q684" s="123"/>
      <c r="R684" s="123"/>
    </row>
    <row r="685" spans="17:18" s="122" customFormat="1" x14ac:dyDescent="0.2">
      <c r="Q685" s="123"/>
      <c r="R685" s="123"/>
    </row>
    <row r="686" spans="17:18" s="122" customFormat="1" x14ac:dyDescent="0.2">
      <c r="Q686" s="123"/>
      <c r="R686" s="123"/>
    </row>
    <row r="687" spans="17:18" s="122" customFormat="1" x14ac:dyDescent="0.2">
      <c r="Q687" s="123"/>
      <c r="R687" s="123"/>
    </row>
    <row r="688" spans="17:18" s="122" customFormat="1" x14ac:dyDescent="0.2">
      <c r="Q688" s="123"/>
      <c r="R688" s="123"/>
    </row>
    <row r="689" spans="17:18" s="122" customFormat="1" x14ac:dyDescent="0.2">
      <c r="Q689" s="123"/>
      <c r="R689" s="123"/>
    </row>
    <row r="690" spans="17:18" s="122" customFormat="1" x14ac:dyDescent="0.2">
      <c r="Q690" s="123"/>
      <c r="R690" s="123"/>
    </row>
    <row r="691" spans="17:18" s="122" customFormat="1" x14ac:dyDescent="0.2">
      <c r="Q691" s="123"/>
      <c r="R691" s="123"/>
    </row>
    <row r="692" spans="17:18" s="122" customFormat="1" x14ac:dyDescent="0.2">
      <c r="Q692" s="123"/>
      <c r="R692" s="123"/>
    </row>
    <row r="693" spans="17:18" s="122" customFormat="1" x14ac:dyDescent="0.2">
      <c r="Q693" s="123"/>
      <c r="R693" s="123"/>
    </row>
    <row r="694" spans="17:18" s="122" customFormat="1" x14ac:dyDescent="0.2">
      <c r="Q694" s="123"/>
      <c r="R694" s="123"/>
    </row>
    <row r="695" spans="17:18" s="122" customFormat="1" x14ac:dyDescent="0.2">
      <c r="Q695" s="123"/>
      <c r="R695" s="123"/>
    </row>
    <row r="696" spans="17:18" s="122" customFormat="1" x14ac:dyDescent="0.2">
      <c r="Q696" s="123"/>
      <c r="R696" s="123"/>
    </row>
    <row r="697" spans="17:18" s="122" customFormat="1" x14ac:dyDescent="0.2">
      <c r="Q697" s="123"/>
      <c r="R697" s="123"/>
    </row>
    <row r="698" spans="17:18" s="122" customFormat="1" x14ac:dyDescent="0.2">
      <c r="Q698" s="123"/>
      <c r="R698" s="123"/>
    </row>
    <row r="699" spans="17:18" s="122" customFormat="1" x14ac:dyDescent="0.2">
      <c r="Q699" s="123"/>
      <c r="R699" s="123"/>
    </row>
    <row r="700" spans="17:18" s="122" customFormat="1" x14ac:dyDescent="0.2">
      <c r="Q700" s="123"/>
      <c r="R700" s="123"/>
    </row>
    <row r="701" spans="17:18" s="122" customFormat="1" x14ac:dyDescent="0.2">
      <c r="Q701" s="123"/>
      <c r="R701" s="123"/>
    </row>
    <row r="702" spans="17:18" s="122" customFormat="1" x14ac:dyDescent="0.2">
      <c r="Q702" s="123"/>
      <c r="R702" s="123"/>
    </row>
    <row r="703" spans="17:18" s="122" customFormat="1" x14ac:dyDescent="0.2">
      <c r="Q703" s="123"/>
      <c r="R703" s="123"/>
    </row>
    <row r="704" spans="17:18" s="122" customFormat="1" x14ac:dyDescent="0.2">
      <c r="Q704" s="123"/>
      <c r="R704" s="123"/>
    </row>
    <row r="705" spans="17:18" s="122" customFormat="1" x14ac:dyDescent="0.2">
      <c r="Q705" s="123"/>
      <c r="R705" s="123"/>
    </row>
    <row r="706" spans="17:18" s="122" customFormat="1" x14ac:dyDescent="0.2">
      <c r="Q706" s="123"/>
      <c r="R706" s="123"/>
    </row>
    <row r="707" spans="17:18" s="122" customFormat="1" x14ac:dyDescent="0.2">
      <c r="Q707" s="123"/>
      <c r="R707" s="123"/>
    </row>
    <row r="708" spans="17:18" s="122" customFormat="1" x14ac:dyDescent="0.2">
      <c r="Q708" s="123"/>
      <c r="R708" s="123"/>
    </row>
    <row r="709" spans="17:18" s="122" customFormat="1" x14ac:dyDescent="0.2">
      <c r="Q709" s="123"/>
      <c r="R709" s="123"/>
    </row>
    <row r="710" spans="17:18" s="122" customFormat="1" x14ac:dyDescent="0.2">
      <c r="Q710" s="123"/>
      <c r="R710" s="123"/>
    </row>
    <row r="711" spans="17:18" s="122" customFormat="1" x14ac:dyDescent="0.2">
      <c r="Q711" s="123"/>
      <c r="R711" s="123"/>
    </row>
    <row r="712" spans="17:18" s="122" customFormat="1" x14ac:dyDescent="0.2">
      <c r="Q712" s="123"/>
      <c r="R712" s="123"/>
    </row>
    <row r="713" spans="17:18" s="122" customFormat="1" x14ac:dyDescent="0.2">
      <c r="Q713" s="123"/>
      <c r="R713" s="123"/>
    </row>
    <row r="714" spans="17:18" s="122" customFormat="1" x14ac:dyDescent="0.2">
      <c r="Q714" s="123"/>
      <c r="R714" s="123"/>
    </row>
    <row r="715" spans="17:18" s="122" customFormat="1" x14ac:dyDescent="0.2">
      <c r="Q715" s="123"/>
      <c r="R715" s="123"/>
    </row>
    <row r="716" spans="17:18" s="122" customFormat="1" x14ac:dyDescent="0.2">
      <c r="Q716" s="123"/>
      <c r="R716" s="123"/>
    </row>
    <row r="717" spans="17:18" s="122" customFormat="1" x14ac:dyDescent="0.2">
      <c r="Q717" s="123"/>
      <c r="R717" s="123"/>
    </row>
    <row r="718" spans="17:18" s="122" customFormat="1" x14ac:dyDescent="0.2">
      <c r="Q718" s="123"/>
      <c r="R718" s="123"/>
    </row>
    <row r="719" spans="17:18" s="122" customFormat="1" x14ac:dyDescent="0.2">
      <c r="Q719" s="123"/>
      <c r="R719" s="123"/>
    </row>
    <row r="720" spans="17:18" s="122" customFormat="1" x14ac:dyDescent="0.2">
      <c r="Q720" s="123"/>
      <c r="R720" s="123"/>
    </row>
    <row r="721" spans="17:18" s="122" customFormat="1" x14ac:dyDescent="0.2">
      <c r="Q721" s="123"/>
      <c r="R721" s="123"/>
    </row>
    <row r="722" spans="17:18" s="122" customFormat="1" x14ac:dyDescent="0.2">
      <c r="Q722" s="123"/>
      <c r="R722" s="123"/>
    </row>
    <row r="723" spans="17:18" s="122" customFormat="1" x14ac:dyDescent="0.2">
      <c r="Q723" s="123"/>
      <c r="R723" s="123"/>
    </row>
    <row r="724" spans="17:18" s="122" customFormat="1" x14ac:dyDescent="0.2">
      <c r="Q724" s="123"/>
      <c r="R724" s="123"/>
    </row>
    <row r="725" spans="17:18" s="122" customFormat="1" x14ac:dyDescent="0.2">
      <c r="Q725" s="123"/>
      <c r="R725" s="123"/>
    </row>
    <row r="726" spans="17:18" s="122" customFormat="1" x14ac:dyDescent="0.2">
      <c r="Q726" s="123"/>
      <c r="R726" s="123"/>
    </row>
    <row r="727" spans="17:18" s="122" customFormat="1" x14ac:dyDescent="0.2">
      <c r="Q727" s="123"/>
      <c r="R727" s="123"/>
    </row>
    <row r="728" spans="17:18" s="122" customFormat="1" x14ac:dyDescent="0.2">
      <c r="Q728" s="123"/>
      <c r="R728" s="123"/>
    </row>
    <row r="729" spans="17:18" s="122" customFormat="1" x14ac:dyDescent="0.2">
      <c r="Q729" s="123"/>
      <c r="R729" s="123"/>
    </row>
    <row r="730" spans="17:18" s="122" customFormat="1" x14ac:dyDescent="0.2">
      <c r="Q730" s="123"/>
      <c r="R730" s="123"/>
    </row>
    <row r="731" spans="17:18" s="122" customFormat="1" x14ac:dyDescent="0.2">
      <c r="Q731" s="123"/>
      <c r="R731" s="123"/>
    </row>
    <row r="732" spans="17:18" s="122" customFormat="1" x14ac:dyDescent="0.2">
      <c r="Q732" s="123"/>
      <c r="R732" s="123"/>
    </row>
    <row r="733" spans="17:18" s="122" customFormat="1" x14ac:dyDescent="0.2">
      <c r="Q733" s="123"/>
      <c r="R733" s="123"/>
    </row>
    <row r="734" spans="17:18" s="122" customFormat="1" x14ac:dyDescent="0.2">
      <c r="Q734" s="123"/>
      <c r="R734" s="123"/>
    </row>
    <row r="735" spans="17:18" s="122" customFormat="1" x14ac:dyDescent="0.2">
      <c r="Q735" s="123"/>
      <c r="R735" s="123"/>
    </row>
    <row r="736" spans="17:18" s="122" customFormat="1" x14ac:dyDescent="0.2">
      <c r="Q736" s="123"/>
      <c r="R736" s="123"/>
    </row>
    <row r="737" spans="17:18" s="122" customFormat="1" x14ac:dyDescent="0.2">
      <c r="Q737" s="123"/>
      <c r="R737" s="123"/>
    </row>
    <row r="738" spans="17:18" s="122" customFormat="1" x14ac:dyDescent="0.2">
      <c r="Q738" s="123"/>
      <c r="R738" s="123"/>
    </row>
    <row r="739" spans="17:18" s="122" customFormat="1" x14ac:dyDescent="0.2">
      <c r="Q739" s="123"/>
      <c r="R739" s="123"/>
    </row>
    <row r="740" spans="17:18" s="122" customFormat="1" x14ac:dyDescent="0.2">
      <c r="Q740" s="123"/>
      <c r="R740" s="123"/>
    </row>
    <row r="741" spans="17:18" s="122" customFormat="1" x14ac:dyDescent="0.2">
      <c r="Q741" s="123"/>
      <c r="R741" s="123"/>
    </row>
    <row r="742" spans="17:18" s="122" customFormat="1" x14ac:dyDescent="0.2">
      <c r="Q742" s="123"/>
      <c r="R742" s="123"/>
    </row>
    <row r="743" spans="17:18" s="122" customFormat="1" x14ac:dyDescent="0.2">
      <c r="Q743" s="123"/>
      <c r="R743" s="123"/>
    </row>
    <row r="744" spans="17:18" s="122" customFormat="1" x14ac:dyDescent="0.2">
      <c r="Q744" s="123"/>
      <c r="R744" s="123"/>
    </row>
    <row r="745" spans="17:18" s="122" customFormat="1" x14ac:dyDescent="0.2">
      <c r="Q745" s="123"/>
      <c r="R745" s="123"/>
    </row>
    <row r="746" spans="17:18" s="122" customFormat="1" x14ac:dyDescent="0.2">
      <c r="Q746" s="123"/>
      <c r="R746" s="123"/>
    </row>
    <row r="747" spans="17:18" s="122" customFormat="1" x14ac:dyDescent="0.2">
      <c r="Q747" s="123"/>
      <c r="R747" s="123"/>
    </row>
    <row r="748" spans="17:18" s="122" customFormat="1" x14ac:dyDescent="0.2">
      <c r="Q748" s="123"/>
      <c r="R748" s="123"/>
    </row>
    <row r="749" spans="17:18" s="122" customFormat="1" x14ac:dyDescent="0.2">
      <c r="Q749" s="123"/>
      <c r="R749" s="123"/>
    </row>
    <row r="750" spans="17:18" s="122" customFormat="1" x14ac:dyDescent="0.2">
      <c r="Q750" s="123"/>
      <c r="R750" s="123"/>
    </row>
    <row r="751" spans="17:18" s="122" customFormat="1" x14ac:dyDescent="0.2">
      <c r="Q751" s="123"/>
      <c r="R751" s="123"/>
    </row>
    <row r="752" spans="17:18" s="122" customFormat="1" x14ac:dyDescent="0.2">
      <c r="Q752" s="123"/>
      <c r="R752" s="123"/>
    </row>
    <row r="753" spans="17:18" s="122" customFormat="1" x14ac:dyDescent="0.2">
      <c r="Q753" s="123"/>
      <c r="R753" s="123"/>
    </row>
    <row r="754" spans="17:18" s="122" customFormat="1" x14ac:dyDescent="0.2">
      <c r="Q754" s="123"/>
      <c r="R754" s="123"/>
    </row>
    <row r="755" spans="17:18" s="122" customFormat="1" x14ac:dyDescent="0.2">
      <c r="Q755" s="123"/>
      <c r="R755" s="123"/>
    </row>
    <row r="756" spans="17:18" s="122" customFormat="1" x14ac:dyDescent="0.2">
      <c r="Q756" s="123"/>
      <c r="R756" s="123"/>
    </row>
    <row r="757" spans="17:18" s="122" customFormat="1" x14ac:dyDescent="0.2">
      <c r="Q757" s="123"/>
      <c r="R757" s="123"/>
    </row>
    <row r="758" spans="17:18" s="122" customFormat="1" x14ac:dyDescent="0.2">
      <c r="Q758" s="123"/>
      <c r="R758" s="123"/>
    </row>
    <row r="759" spans="17:18" s="122" customFormat="1" x14ac:dyDescent="0.2">
      <c r="Q759" s="123"/>
      <c r="R759" s="123"/>
    </row>
    <row r="760" spans="17:18" s="122" customFormat="1" x14ac:dyDescent="0.2">
      <c r="Q760" s="123"/>
      <c r="R760" s="123"/>
    </row>
    <row r="761" spans="17:18" s="122" customFormat="1" x14ac:dyDescent="0.2">
      <c r="Q761" s="123"/>
      <c r="R761" s="123"/>
    </row>
    <row r="762" spans="17:18" s="122" customFormat="1" x14ac:dyDescent="0.2">
      <c r="Q762" s="123"/>
      <c r="R762" s="123"/>
    </row>
    <row r="763" spans="17:18" s="122" customFormat="1" x14ac:dyDescent="0.2">
      <c r="Q763" s="123"/>
      <c r="R763" s="123"/>
    </row>
    <row r="764" spans="17:18" s="122" customFormat="1" x14ac:dyDescent="0.2">
      <c r="Q764" s="123"/>
      <c r="R764" s="123"/>
    </row>
    <row r="765" spans="17:18" s="122" customFormat="1" x14ac:dyDescent="0.2">
      <c r="Q765" s="123"/>
      <c r="R765" s="123"/>
    </row>
    <row r="766" spans="17:18" s="122" customFormat="1" x14ac:dyDescent="0.2">
      <c r="Q766" s="123"/>
      <c r="R766" s="123"/>
    </row>
    <row r="767" spans="17:18" s="122" customFormat="1" x14ac:dyDescent="0.2">
      <c r="Q767" s="123"/>
      <c r="R767" s="123"/>
    </row>
    <row r="768" spans="17:18" s="122" customFormat="1" x14ac:dyDescent="0.2">
      <c r="Q768" s="123"/>
      <c r="R768" s="123"/>
    </row>
    <row r="769" spans="17:18" s="122" customFormat="1" x14ac:dyDescent="0.2">
      <c r="Q769" s="123"/>
      <c r="R769" s="123"/>
    </row>
    <row r="770" spans="17:18" s="122" customFormat="1" x14ac:dyDescent="0.2">
      <c r="Q770" s="123"/>
      <c r="R770" s="123"/>
    </row>
    <row r="771" spans="17:18" s="122" customFormat="1" x14ac:dyDescent="0.2">
      <c r="Q771" s="123"/>
      <c r="R771" s="123"/>
    </row>
    <row r="772" spans="17:18" s="122" customFormat="1" x14ac:dyDescent="0.2">
      <c r="Q772" s="123"/>
      <c r="R772" s="123"/>
    </row>
    <row r="773" spans="17:18" s="122" customFormat="1" x14ac:dyDescent="0.2">
      <c r="Q773" s="123"/>
      <c r="R773" s="123"/>
    </row>
    <row r="774" spans="17:18" s="122" customFormat="1" x14ac:dyDescent="0.2">
      <c r="Q774" s="123"/>
      <c r="R774" s="123"/>
    </row>
    <row r="775" spans="17:18" s="122" customFormat="1" x14ac:dyDescent="0.2">
      <c r="Q775" s="123"/>
      <c r="R775" s="123"/>
    </row>
    <row r="776" spans="17:18" s="122" customFormat="1" x14ac:dyDescent="0.2">
      <c r="Q776" s="123"/>
      <c r="R776" s="123"/>
    </row>
    <row r="777" spans="17:18" s="122" customFormat="1" x14ac:dyDescent="0.2">
      <c r="Q777" s="123"/>
      <c r="R777" s="123"/>
    </row>
    <row r="778" spans="17:18" s="122" customFormat="1" x14ac:dyDescent="0.2">
      <c r="Q778" s="123"/>
      <c r="R778" s="123"/>
    </row>
    <row r="779" spans="17:18" s="122" customFormat="1" x14ac:dyDescent="0.2">
      <c r="Q779" s="123"/>
      <c r="R779" s="123"/>
    </row>
    <row r="780" spans="17:18" s="122" customFormat="1" x14ac:dyDescent="0.2">
      <c r="Q780" s="123"/>
      <c r="R780" s="123"/>
    </row>
    <row r="781" spans="17:18" s="122" customFormat="1" x14ac:dyDescent="0.2">
      <c r="Q781" s="123"/>
      <c r="R781" s="123"/>
    </row>
    <row r="782" spans="17:18" s="122" customFormat="1" x14ac:dyDescent="0.2">
      <c r="Q782" s="123"/>
      <c r="R782" s="123"/>
    </row>
    <row r="783" spans="17:18" s="122" customFormat="1" x14ac:dyDescent="0.2">
      <c r="Q783" s="123"/>
      <c r="R783" s="123"/>
    </row>
    <row r="784" spans="17:18" s="122" customFormat="1" x14ac:dyDescent="0.2">
      <c r="Q784" s="123"/>
      <c r="R784" s="123"/>
    </row>
    <row r="785" spans="17:18" s="122" customFormat="1" x14ac:dyDescent="0.2">
      <c r="Q785" s="123"/>
      <c r="R785" s="123"/>
    </row>
    <row r="786" spans="17:18" s="122" customFormat="1" x14ac:dyDescent="0.2">
      <c r="Q786" s="123"/>
      <c r="R786" s="123"/>
    </row>
    <row r="787" spans="17:18" s="122" customFormat="1" x14ac:dyDescent="0.2">
      <c r="Q787" s="123"/>
      <c r="R787" s="123"/>
    </row>
    <row r="788" spans="17:18" s="122" customFormat="1" x14ac:dyDescent="0.2">
      <c r="Q788" s="123"/>
      <c r="R788" s="123"/>
    </row>
    <row r="789" spans="17:18" s="122" customFormat="1" x14ac:dyDescent="0.2">
      <c r="Q789" s="123"/>
      <c r="R789" s="123"/>
    </row>
    <row r="790" spans="17:18" s="122" customFormat="1" x14ac:dyDescent="0.2">
      <c r="Q790" s="123"/>
      <c r="R790" s="123"/>
    </row>
    <row r="791" spans="17:18" s="122" customFormat="1" x14ac:dyDescent="0.2">
      <c r="Q791" s="123"/>
      <c r="R791" s="123"/>
    </row>
    <row r="792" spans="17:18" s="122" customFormat="1" x14ac:dyDescent="0.2">
      <c r="Q792" s="123"/>
      <c r="R792" s="123"/>
    </row>
    <row r="793" spans="17:18" s="122" customFormat="1" x14ac:dyDescent="0.2">
      <c r="Q793" s="123"/>
      <c r="R793" s="123"/>
    </row>
    <row r="794" spans="17:18" s="122" customFormat="1" x14ac:dyDescent="0.2">
      <c r="Q794" s="123"/>
      <c r="R794" s="123"/>
    </row>
    <row r="795" spans="17:18" s="122" customFormat="1" x14ac:dyDescent="0.2">
      <c r="Q795" s="123"/>
      <c r="R795" s="123"/>
    </row>
    <row r="796" spans="17:18" s="122" customFormat="1" x14ac:dyDescent="0.2">
      <c r="Q796" s="123"/>
      <c r="R796" s="123"/>
    </row>
    <row r="797" spans="17:18" s="122" customFormat="1" x14ac:dyDescent="0.2">
      <c r="Q797" s="123"/>
      <c r="R797" s="123"/>
    </row>
    <row r="798" spans="17:18" s="122" customFormat="1" x14ac:dyDescent="0.2">
      <c r="Q798" s="123"/>
      <c r="R798" s="123"/>
    </row>
    <row r="799" spans="17:18" s="122" customFormat="1" x14ac:dyDescent="0.2">
      <c r="Q799" s="123"/>
      <c r="R799" s="123"/>
    </row>
    <row r="800" spans="17:18" s="122" customFormat="1" x14ac:dyDescent="0.2">
      <c r="Q800" s="123"/>
      <c r="R800" s="123"/>
    </row>
    <row r="801" spans="17:18" s="122" customFormat="1" x14ac:dyDescent="0.2">
      <c r="Q801" s="123"/>
      <c r="R801" s="123"/>
    </row>
    <row r="802" spans="17:18" s="122" customFormat="1" x14ac:dyDescent="0.2">
      <c r="Q802" s="123"/>
      <c r="R802" s="123"/>
    </row>
    <row r="803" spans="17:18" s="122" customFormat="1" x14ac:dyDescent="0.2">
      <c r="Q803" s="123"/>
      <c r="R803" s="123"/>
    </row>
    <row r="804" spans="17:18" s="122" customFormat="1" x14ac:dyDescent="0.2">
      <c r="Q804" s="123"/>
      <c r="R804" s="123"/>
    </row>
    <row r="805" spans="17:18" s="122" customFormat="1" x14ac:dyDescent="0.2">
      <c r="Q805" s="123"/>
      <c r="R805" s="123"/>
    </row>
    <row r="806" spans="17:18" s="122" customFormat="1" x14ac:dyDescent="0.2">
      <c r="Q806" s="123"/>
      <c r="R806" s="123"/>
    </row>
    <row r="807" spans="17:18" s="122" customFormat="1" x14ac:dyDescent="0.2">
      <c r="Q807" s="123"/>
      <c r="R807" s="123"/>
    </row>
    <row r="808" spans="17:18" s="122" customFormat="1" x14ac:dyDescent="0.2">
      <c r="Q808" s="123"/>
      <c r="R808" s="123"/>
    </row>
    <row r="809" spans="17:18" s="122" customFormat="1" x14ac:dyDescent="0.2">
      <c r="Q809" s="123"/>
      <c r="R809" s="123"/>
    </row>
    <row r="810" spans="17:18" s="122" customFormat="1" x14ac:dyDescent="0.2">
      <c r="Q810" s="123"/>
      <c r="R810" s="123"/>
    </row>
    <row r="811" spans="17:18" s="122" customFormat="1" x14ac:dyDescent="0.2">
      <c r="Q811" s="123"/>
      <c r="R811" s="123"/>
    </row>
    <row r="812" spans="17:18" s="122" customFormat="1" x14ac:dyDescent="0.2">
      <c r="Q812" s="123"/>
      <c r="R812" s="123"/>
    </row>
    <row r="813" spans="17:18" s="122" customFormat="1" x14ac:dyDescent="0.2">
      <c r="Q813" s="123"/>
      <c r="R813" s="123"/>
    </row>
    <row r="814" spans="17:18" s="122" customFormat="1" x14ac:dyDescent="0.2">
      <c r="Q814" s="123"/>
      <c r="R814" s="123"/>
    </row>
    <row r="815" spans="17:18" s="122" customFormat="1" x14ac:dyDescent="0.2">
      <c r="Q815" s="123"/>
      <c r="R815" s="123"/>
    </row>
    <row r="816" spans="17:18" s="122" customFormat="1" x14ac:dyDescent="0.2">
      <c r="Q816" s="123"/>
      <c r="R816" s="123"/>
    </row>
    <row r="817" spans="17:18" s="122" customFormat="1" x14ac:dyDescent="0.2">
      <c r="Q817" s="123"/>
      <c r="R817" s="123"/>
    </row>
    <row r="818" spans="17:18" s="122" customFormat="1" x14ac:dyDescent="0.2">
      <c r="Q818" s="123"/>
      <c r="R818" s="123"/>
    </row>
    <row r="819" spans="17:18" s="122" customFormat="1" x14ac:dyDescent="0.2">
      <c r="Q819" s="123"/>
      <c r="R819" s="123"/>
    </row>
    <row r="820" spans="17:18" s="122" customFormat="1" x14ac:dyDescent="0.2">
      <c r="Q820" s="123"/>
      <c r="R820" s="123"/>
    </row>
    <row r="821" spans="17:18" s="122" customFormat="1" x14ac:dyDescent="0.2">
      <c r="Q821" s="123"/>
      <c r="R821" s="123"/>
    </row>
    <row r="822" spans="17:18" s="122" customFormat="1" x14ac:dyDescent="0.2">
      <c r="Q822" s="123"/>
      <c r="R822" s="123"/>
    </row>
    <row r="823" spans="17:18" s="122" customFormat="1" x14ac:dyDescent="0.2">
      <c r="Q823" s="123"/>
      <c r="R823" s="123"/>
    </row>
    <row r="824" spans="17:18" s="122" customFormat="1" x14ac:dyDescent="0.2">
      <c r="Q824" s="123"/>
      <c r="R824" s="123"/>
    </row>
    <row r="825" spans="17:18" s="122" customFormat="1" x14ac:dyDescent="0.2">
      <c r="Q825" s="123"/>
      <c r="R825" s="123"/>
    </row>
    <row r="826" spans="17:18" s="122" customFormat="1" x14ac:dyDescent="0.2">
      <c r="Q826" s="123"/>
      <c r="R826" s="123"/>
    </row>
    <row r="827" spans="17:18" s="122" customFormat="1" x14ac:dyDescent="0.2">
      <c r="Q827" s="123"/>
      <c r="R827" s="123"/>
    </row>
    <row r="828" spans="17:18" s="122" customFormat="1" x14ac:dyDescent="0.2">
      <c r="Q828" s="123"/>
      <c r="R828" s="123"/>
    </row>
    <row r="829" spans="17:18" s="122" customFormat="1" x14ac:dyDescent="0.2">
      <c r="Q829" s="123"/>
      <c r="R829" s="123"/>
    </row>
    <row r="830" spans="17:18" s="122" customFormat="1" x14ac:dyDescent="0.2">
      <c r="Q830" s="123"/>
      <c r="R830" s="123"/>
    </row>
    <row r="831" spans="17:18" s="122" customFormat="1" x14ac:dyDescent="0.2">
      <c r="Q831" s="123"/>
      <c r="R831" s="123"/>
    </row>
    <row r="832" spans="17:18" s="122" customFormat="1" x14ac:dyDescent="0.2">
      <c r="Q832" s="123"/>
      <c r="R832" s="123"/>
    </row>
    <row r="833" spans="17:18" s="122" customFormat="1" x14ac:dyDescent="0.2">
      <c r="Q833" s="123"/>
      <c r="R833" s="123"/>
    </row>
    <row r="834" spans="17:18" s="122" customFormat="1" x14ac:dyDescent="0.2">
      <c r="Q834" s="123"/>
      <c r="R834" s="123"/>
    </row>
    <row r="835" spans="17:18" s="122" customFormat="1" x14ac:dyDescent="0.2">
      <c r="Q835" s="123"/>
      <c r="R835" s="123"/>
    </row>
    <row r="836" spans="17:18" s="122" customFormat="1" x14ac:dyDescent="0.2">
      <c r="Q836" s="123"/>
      <c r="R836" s="123"/>
    </row>
    <row r="837" spans="17:18" s="122" customFormat="1" x14ac:dyDescent="0.2">
      <c r="Q837" s="123"/>
      <c r="R837" s="123"/>
    </row>
    <row r="838" spans="17:18" s="122" customFormat="1" x14ac:dyDescent="0.2">
      <c r="Q838" s="123"/>
      <c r="R838" s="123"/>
    </row>
    <row r="839" spans="17:18" s="122" customFormat="1" x14ac:dyDescent="0.2">
      <c r="Q839" s="123"/>
      <c r="R839" s="123"/>
    </row>
    <row r="840" spans="17:18" s="122" customFormat="1" x14ac:dyDescent="0.2">
      <c r="Q840" s="123"/>
      <c r="R840" s="123"/>
    </row>
    <row r="841" spans="17:18" s="122" customFormat="1" x14ac:dyDescent="0.2">
      <c r="Q841" s="123"/>
      <c r="R841" s="123"/>
    </row>
    <row r="842" spans="17:18" s="122" customFormat="1" x14ac:dyDescent="0.2">
      <c r="Q842" s="123"/>
      <c r="R842" s="123"/>
    </row>
    <row r="843" spans="17:18" s="122" customFormat="1" x14ac:dyDescent="0.2">
      <c r="Q843" s="123"/>
      <c r="R843" s="123"/>
    </row>
    <row r="844" spans="17:18" s="122" customFormat="1" x14ac:dyDescent="0.2">
      <c r="Q844" s="123"/>
      <c r="R844" s="123"/>
    </row>
    <row r="845" spans="17:18" s="122" customFormat="1" x14ac:dyDescent="0.2">
      <c r="Q845" s="123"/>
      <c r="R845" s="123"/>
    </row>
    <row r="846" spans="17:18" s="122" customFormat="1" x14ac:dyDescent="0.2">
      <c r="Q846" s="123"/>
      <c r="R846" s="123"/>
    </row>
    <row r="847" spans="17:18" s="122" customFormat="1" x14ac:dyDescent="0.2">
      <c r="Q847" s="123"/>
      <c r="R847" s="123"/>
    </row>
    <row r="848" spans="17:18" s="122" customFormat="1" x14ac:dyDescent="0.2">
      <c r="Q848" s="123"/>
      <c r="R848" s="123"/>
    </row>
    <row r="849" spans="17:18" s="122" customFormat="1" x14ac:dyDescent="0.2">
      <c r="Q849" s="123"/>
      <c r="R849" s="123"/>
    </row>
    <row r="850" spans="17:18" s="122" customFormat="1" x14ac:dyDescent="0.2">
      <c r="Q850" s="123"/>
      <c r="R850" s="123"/>
    </row>
    <row r="851" spans="17:18" s="122" customFormat="1" x14ac:dyDescent="0.2">
      <c r="Q851" s="123"/>
      <c r="R851" s="123"/>
    </row>
    <row r="852" spans="17:18" s="122" customFormat="1" x14ac:dyDescent="0.2">
      <c r="Q852" s="123"/>
      <c r="R852" s="123"/>
    </row>
    <row r="853" spans="17:18" s="122" customFormat="1" x14ac:dyDescent="0.2">
      <c r="Q853" s="123"/>
      <c r="R853" s="123"/>
    </row>
    <row r="854" spans="17:18" s="122" customFormat="1" x14ac:dyDescent="0.2">
      <c r="Q854" s="123"/>
      <c r="R854" s="123"/>
    </row>
    <row r="855" spans="17:18" s="122" customFormat="1" x14ac:dyDescent="0.2">
      <c r="Q855" s="123"/>
      <c r="R855" s="123"/>
    </row>
    <row r="856" spans="17:18" s="122" customFormat="1" x14ac:dyDescent="0.2">
      <c r="Q856" s="123"/>
      <c r="R856" s="123"/>
    </row>
    <row r="857" spans="17:18" s="122" customFormat="1" x14ac:dyDescent="0.2">
      <c r="Q857" s="123"/>
      <c r="R857" s="123"/>
    </row>
    <row r="858" spans="17:18" s="122" customFormat="1" x14ac:dyDescent="0.2">
      <c r="Q858" s="123"/>
      <c r="R858" s="123"/>
    </row>
    <row r="859" spans="17:18" s="122" customFormat="1" x14ac:dyDescent="0.2">
      <c r="Q859" s="123"/>
      <c r="R859" s="123"/>
    </row>
    <row r="860" spans="17:18" s="122" customFormat="1" x14ac:dyDescent="0.2">
      <c r="Q860" s="123"/>
      <c r="R860" s="123"/>
    </row>
    <row r="861" spans="17:18" s="122" customFormat="1" x14ac:dyDescent="0.2">
      <c r="Q861" s="123"/>
      <c r="R861" s="123"/>
    </row>
    <row r="862" spans="17:18" s="122" customFormat="1" x14ac:dyDescent="0.2">
      <c r="Q862" s="123"/>
      <c r="R862" s="123"/>
    </row>
    <row r="863" spans="17:18" s="122" customFormat="1" x14ac:dyDescent="0.2">
      <c r="Q863" s="123"/>
      <c r="R863" s="123"/>
    </row>
    <row r="864" spans="17:18" s="122" customFormat="1" x14ac:dyDescent="0.2">
      <c r="Q864" s="123"/>
      <c r="R864" s="123"/>
    </row>
    <row r="865" spans="17:18" s="122" customFormat="1" x14ac:dyDescent="0.2">
      <c r="Q865" s="123"/>
      <c r="R865" s="123"/>
    </row>
    <row r="866" spans="17:18" s="122" customFormat="1" x14ac:dyDescent="0.2">
      <c r="Q866" s="123"/>
      <c r="R866" s="123"/>
    </row>
    <row r="867" spans="17:18" s="122" customFormat="1" x14ac:dyDescent="0.2">
      <c r="Q867" s="123"/>
      <c r="R867" s="123"/>
    </row>
    <row r="868" spans="17:18" s="122" customFormat="1" x14ac:dyDescent="0.2">
      <c r="Q868" s="123"/>
      <c r="R868" s="123"/>
    </row>
    <row r="869" spans="17:18" s="122" customFormat="1" x14ac:dyDescent="0.2">
      <c r="Q869" s="123"/>
      <c r="R869" s="123"/>
    </row>
    <row r="870" spans="17:18" s="122" customFormat="1" x14ac:dyDescent="0.2">
      <c r="Q870" s="123"/>
      <c r="R870" s="123"/>
    </row>
    <row r="871" spans="17:18" s="122" customFormat="1" x14ac:dyDescent="0.2">
      <c r="Q871" s="123"/>
      <c r="R871" s="123"/>
    </row>
    <row r="872" spans="17:18" s="122" customFormat="1" x14ac:dyDescent="0.2">
      <c r="Q872" s="123"/>
      <c r="R872" s="123"/>
    </row>
    <row r="873" spans="17:18" s="122" customFormat="1" x14ac:dyDescent="0.2">
      <c r="Q873" s="123"/>
      <c r="R873" s="123"/>
    </row>
    <row r="874" spans="17:18" s="122" customFormat="1" x14ac:dyDescent="0.2">
      <c r="Q874" s="123"/>
      <c r="R874" s="123"/>
    </row>
    <row r="875" spans="17:18" s="122" customFormat="1" x14ac:dyDescent="0.2">
      <c r="Q875" s="123"/>
      <c r="R875" s="123"/>
    </row>
    <row r="876" spans="17:18" s="122" customFormat="1" x14ac:dyDescent="0.2">
      <c r="Q876" s="123"/>
      <c r="R876" s="123"/>
    </row>
    <row r="877" spans="17:18" s="122" customFormat="1" x14ac:dyDescent="0.2">
      <c r="Q877" s="123"/>
      <c r="R877" s="123"/>
    </row>
    <row r="878" spans="17:18" s="122" customFormat="1" x14ac:dyDescent="0.2">
      <c r="Q878" s="123"/>
      <c r="R878" s="123"/>
    </row>
    <row r="879" spans="17:18" s="122" customFormat="1" x14ac:dyDescent="0.2">
      <c r="Q879" s="123"/>
      <c r="R879" s="123"/>
    </row>
    <row r="880" spans="17:18" s="122" customFormat="1" x14ac:dyDescent="0.2">
      <c r="Q880" s="123"/>
      <c r="R880" s="123"/>
    </row>
    <row r="881" spans="17:18" s="122" customFormat="1" x14ac:dyDescent="0.2">
      <c r="Q881" s="123"/>
      <c r="R881" s="123"/>
    </row>
    <row r="882" spans="17:18" s="122" customFormat="1" x14ac:dyDescent="0.2">
      <c r="Q882" s="123"/>
      <c r="R882" s="123"/>
    </row>
    <row r="883" spans="17:18" s="122" customFormat="1" x14ac:dyDescent="0.2">
      <c r="Q883" s="123"/>
      <c r="R883" s="123"/>
    </row>
    <row r="884" spans="17:18" s="122" customFormat="1" x14ac:dyDescent="0.2">
      <c r="Q884" s="123"/>
      <c r="R884" s="123"/>
    </row>
    <row r="885" spans="17:18" s="122" customFormat="1" x14ac:dyDescent="0.2">
      <c r="Q885" s="123"/>
      <c r="R885" s="123"/>
    </row>
    <row r="886" spans="17:18" s="122" customFormat="1" x14ac:dyDescent="0.2">
      <c r="Q886" s="123"/>
      <c r="R886" s="123"/>
    </row>
    <row r="887" spans="17:18" s="122" customFormat="1" x14ac:dyDescent="0.2">
      <c r="Q887" s="123"/>
      <c r="R887" s="123"/>
    </row>
    <row r="888" spans="17:18" s="122" customFormat="1" x14ac:dyDescent="0.2">
      <c r="Q888" s="123"/>
      <c r="R888" s="123"/>
    </row>
    <row r="889" spans="17:18" s="122" customFormat="1" x14ac:dyDescent="0.2">
      <c r="Q889" s="123"/>
      <c r="R889" s="123"/>
    </row>
    <row r="890" spans="17:18" s="122" customFormat="1" x14ac:dyDescent="0.2">
      <c r="Q890" s="123"/>
      <c r="R890" s="123"/>
    </row>
    <row r="891" spans="17:18" s="122" customFormat="1" x14ac:dyDescent="0.2">
      <c r="Q891" s="123"/>
      <c r="R891" s="123"/>
    </row>
    <row r="892" spans="17:18" s="122" customFormat="1" x14ac:dyDescent="0.2">
      <c r="Q892" s="123"/>
      <c r="R892" s="123"/>
    </row>
    <row r="893" spans="17:18" s="122" customFormat="1" x14ac:dyDescent="0.2">
      <c r="Q893" s="123"/>
      <c r="R893" s="123"/>
    </row>
    <row r="894" spans="17:18" s="122" customFormat="1" x14ac:dyDescent="0.2">
      <c r="Q894" s="123"/>
      <c r="R894" s="123"/>
    </row>
    <row r="895" spans="17:18" s="122" customFormat="1" x14ac:dyDescent="0.2">
      <c r="Q895" s="123"/>
      <c r="R895" s="123"/>
    </row>
    <row r="896" spans="17:18" s="122" customFormat="1" x14ac:dyDescent="0.2">
      <c r="Q896" s="123"/>
      <c r="R896" s="123"/>
    </row>
    <row r="897" spans="17:18" s="122" customFormat="1" x14ac:dyDescent="0.2">
      <c r="Q897" s="123"/>
      <c r="R897" s="123"/>
    </row>
    <row r="898" spans="17:18" s="122" customFormat="1" x14ac:dyDescent="0.2">
      <c r="Q898" s="123"/>
      <c r="R898" s="123"/>
    </row>
    <row r="899" spans="17:18" s="122" customFormat="1" x14ac:dyDescent="0.2">
      <c r="Q899" s="123"/>
      <c r="R899" s="123"/>
    </row>
    <row r="900" spans="17:18" s="122" customFormat="1" x14ac:dyDescent="0.2">
      <c r="Q900" s="123"/>
      <c r="R900" s="123"/>
    </row>
    <row r="901" spans="17:18" s="122" customFormat="1" x14ac:dyDescent="0.2">
      <c r="Q901" s="123"/>
      <c r="R901" s="123"/>
    </row>
    <row r="902" spans="17:18" s="122" customFormat="1" x14ac:dyDescent="0.2">
      <c r="Q902" s="123"/>
      <c r="R902" s="123"/>
    </row>
    <row r="903" spans="17:18" s="122" customFormat="1" x14ac:dyDescent="0.2">
      <c r="Q903" s="123"/>
      <c r="R903" s="123"/>
    </row>
    <row r="904" spans="17:18" s="122" customFormat="1" x14ac:dyDescent="0.2">
      <c r="Q904" s="123"/>
      <c r="R904" s="123"/>
    </row>
    <row r="905" spans="17:18" s="122" customFormat="1" x14ac:dyDescent="0.2">
      <c r="Q905" s="123"/>
      <c r="R905" s="123"/>
    </row>
    <row r="906" spans="17:18" s="122" customFormat="1" x14ac:dyDescent="0.2">
      <c r="Q906" s="123"/>
      <c r="R906" s="123"/>
    </row>
    <row r="907" spans="17:18" s="122" customFormat="1" x14ac:dyDescent="0.2">
      <c r="Q907" s="123"/>
      <c r="R907" s="123"/>
    </row>
    <row r="908" spans="17:18" s="122" customFormat="1" x14ac:dyDescent="0.2">
      <c r="Q908" s="123"/>
      <c r="R908" s="123"/>
    </row>
    <row r="909" spans="17:18" s="122" customFormat="1" x14ac:dyDescent="0.2">
      <c r="Q909" s="123"/>
      <c r="R909" s="123"/>
    </row>
    <row r="910" spans="17:18" s="122" customFormat="1" x14ac:dyDescent="0.2">
      <c r="Q910" s="123"/>
      <c r="R910" s="123"/>
    </row>
    <row r="911" spans="17:18" s="122" customFormat="1" x14ac:dyDescent="0.2">
      <c r="Q911" s="123"/>
      <c r="R911" s="123"/>
    </row>
    <row r="912" spans="17:18" s="122" customFormat="1" x14ac:dyDescent="0.2">
      <c r="Q912" s="123"/>
      <c r="R912" s="123"/>
    </row>
    <row r="913" spans="17:18" s="122" customFormat="1" x14ac:dyDescent="0.2">
      <c r="Q913" s="123"/>
      <c r="R913" s="123"/>
    </row>
    <row r="914" spans="17:18" s="122" customFormat="1" x14ac:dyDescent="0.2">
      <c r="Q914" s="123"/>
      <c r="R914" s="123"/>
    </row>
    <row r="915" spans="17:18" s="122" customFormat="1" x14ac:dyDescent="0.2">
      <c r="Q915" s="123"/>
      <c r="R915" s="123"/>
    </row>
    <row r="916" spans="17:18" s="122" customFormat="1" x14ac:dyDescent="0.2">
      <c r="Q916" s="123"/>
      <c r="R916" s="123"/>
    </row>
    <row r="917" spans="17:18" s="122" customFormat="1" x14ac:dyDescent="0.2">
      <c r="Q917" s="123"/>
      <c r="R917" s="123"/>
    </row>
    <row r="918" spans="17:18" s="122" customFormat="1" x14ac:dyDescent="0.2">
      <c r="Q918" s="123"/>
      <c r="R918" s="123"/>
    </row>
    <row r="919" spans="17:18" s="122" customFormat="1" x14ac:dyDescent="0.2">
      <c r="Q919" s="123"/>
      <c r="R919" s="123"/>
    </row>
    <row r="920" spans="17:18" s="122" customFormat="1" x14ac:dyDescent="0.2">
      <c r="Q920" s="123"/>
      <c r="R920" s="123"/>
    </row>
    <row r="921" spans="17:18" s="122" customFormat="1" x14ac:dyDescent="0.2">
      <c r="Q921" s="123"/>
      <c r="R921" s="123"/>
    </row>
    <row r="922" spans="17:18" s="122" customFormat="1" x14ac:dyDescent="0.2">
      <c r="Q922" s="123"/>
      <c r="R922" s="123"/>
    </row>
    <row r="923" spans="17:18" s="122" customFormat="1" x14ac:dyDescent="0.2">
      <c r="Q923" s="123"/>
      <c r="R923" s="123"/>
    </row>
    <row r="924" spans="17:18" s="122" customFormat="1" x14ac:dyDescent="0.2">
      <c r="Q924" s="123"/>
      <c r="R924" s="123"/>
    </row>
    <row r="925" spans="17:18" s="122" customFormat="1" x14ac:dyDescent="0.2">
      <c r="Q925" s="123"/>
      <c r="R925" s="123"/>
    </row>
    <row r="926" spans="17:18" s="122" customFormat="1" x14ac:dyDescent="0.2">
      <c r="Q926" s="123"/>
      <c r="R926" s="123"/>
    </row>
    <row r="927" spans="17:18" s="122" customFormat="1" x14ac:dyDescent="0.2">
      <c r="Q927" s="123"/>
      <c r="R927" s="123"/>
    </row>
    <row r="928" spans="17:18" s="122" customFormat="1" x14ac:dyDescent="0.2">
      <c r="Q928" s="123"/>
      <c r="R928" s="123"/>
    </row>
    <row r="929" spans="17:18" s="122" customFormat="1" x14ac:dyDescent="0.2">
      <c r="Q929" s="123"/>
      <c r="R929" s="123"/>
    </row>
    <row r="930" spans="17:18" s="122" customFormat="1" x14ac:dyDescent="0.2">
      <c r="Q930" s="123"/>
      <c r="R930" s="123"/>
    </row>
    <row r="931" spans="17:18" s="122" customFormat="1" x14ac:dyDescent="0.2">
      <c r="Q931" s="123"/>
      <c r="R931" s="123"/>
    </row>
    <row r="932" spans="17:18" s="122" customFormat="1" x14ac:dyDescent="0.2">
      <c r="Q932" s="123"/>
      <c r="R932" s="123"/>
    </row>
    <row r="933" spans="17:18" s="122" customFormat="1" x14ac:dyDescent="0.2">
      <c r="Q933" s="123"/>
      <c r="R933" s="123"/>
    </row>
    <row r="934" spans="17:18" s="122" customFormat="1" x14ac:dyDescent="0.2">
      <c r="Q934" s="123"/>
      <c r="R934" s="123"/>
    </row>
    <row r="935" spans="17:18" s="122" customFormat="1" x14ac:dyDescent="0.2">
      <c r="Q935" s="123"/>
      <c r="R935" s="123"/>
    </row>
    <row r="936" spans="17:18" s="122" customFormat="1" x14ac:dyDescent="0.2">
      <c r="Q936" s="123"/>
      <c r="R936" s="123"/>
    </row>
    <row r="937" spans="17:18" s="122" customFormat="1" x14ac:dyDescent="0.2">
      <c r="Q937" s="123"/>
      <c r="R937" s="123"/>
    </row>
    <row r="938" spans="17:18" s="122" customFormat="1" x14ac:dyDescent="0.2">
      <c r="Q938" s="123"/>
      <c r="R938" s="123"/>
    </row>
    <row r="939" spans="17:18" s="122" customFormat="1" x14ac:dyDescent="0.2">
      <c r="Q939" s="123"/>
      <c r="R939" s="123"/>
    </row>
    <row r="940" spans="17:18" s="122" customFormat="1" x14ac:dyDescent="0.2">
      <c r="Q940" s="123"/>
      <c r="R940" s="123"/>
    </row>
    <row r="941" spans="17:18" s="122" customFormat="1" x14ac:dyDescent="0.2">
      <c r="Q941" s="123"/>
      <c r="R941" s="123"/>
    </row>
    <row r="942" spans="17:18" s="122" customFormat="1" x14ac:dyDescent="0.2">
      <c r="Q942" s="123"/>
      <c r="R942" s="123"/>
    </row>
    <row r="943" spans="17:18" s="122" customFormat="1" x14ac:dyDescent="0.2">
      <c r="Q943" s="123"/>
      <c r="R943" s="123"/>
    </row>
    <row r="944" spans="17:18" s="122" customFormat="1" x14ac:dyDescent="0.2">
      <c r="Q944" s="123"/>
      <c r="R944" s="123"/>
    </row>
    <row r="945" spans="17:18" s="122" customFormat="1" x14ac:dyDescent="0.2">
      <c r="Q945" s="123"/>
      <c r="R945" s="123"/>
    </row>
    <row r="946" spans="17:18" s="122" customFormat="1" x14ac:dyDescent="0.2">
      <c r="Q946" s="123"/>
      <c r="R946" s="123"/>
    </row>
    <row r="947" spans="17:18" s="122" customFormat="1" x14ac:dyDescent="0.2">
      <c r="Q947" s="123"/>
      <c r="R947" s="123"/>
    </row>
    <row r="948" spans="17:18" s="122" customFormat="1" x14ac:dyDescent="0.2">
      <c r="Q948" s="123"/>
      <c r="R948" s="123"/>
    </row>
    <row r="949" spans="17:18" s="122" customFormat="1" x14ac:dyDescent="0.2">
      <c r="Q949" s="123"/>
      <c r="R949" s="123"/>
    </row>
    <row r="950" spans="17:18" s="122" customFormat="1" x14ac:dyDescent="0.2">
      <c r="Q950" s="123"/>
      <c r="R950" s="123"/>
    </row>
    <row r="951" spans="17:18" s="122" customFormat="1" x14ac:dyDescent="0.2">
      <c r="Q951" s="123"/>
      <c r="R951" s="123"/>
    </row>
    <row r="952" spans="17:18" s="122" customFormat="1" x14ac:dyDescent="0.2">
      <c r="Q952" s="123"/>
      <c r="R952" s="123"/>
    </row>
    <row r="953" spans="17:18" s="122" customFormat="1" x14ac:dyDescent="0.2">
      <c r="Q953" s="123"/>
      <c r="R953" s="123"/>
    </row>
    <row r="954" spans="17:18" s="122" customFormat="1" x14ac:dyDescent="0.2">
      <c r="Q954" s="123"/>
      <c r="R954" s="123"/>
    </row>
    <row r="955" spans="17:18" s="122" customFormat="1" x14ac:dyDescent="0.2">
      <c r="Q955" s="123"/>
      <c r="R955" s="123"/>
    </row>
    <row r="956" spans="17:18" s="122" customFormat="1" x14ac:dyDescent="0.2">
      <c r="Q956" s="123"/>
      <c r="R956" s="123"/>
    </row>
    <row r="957" spans="17:18" s="122" customFormat="1" x14ac:dyDescent="0.2">
      <c r="Q957" s="123"/>
      <c r="R957" s="123"/>
    </row>
    <row r="958" spans="17:18" s="122" customFormat="1" x14ac:dyDescent="0.2">
      <c r="Q958" s="123"/>
      <c r="R958" s="123"/>
    </row>
    <row r="959" spans="17:18" s="122" customFormat="1" x14ac:dyDescent="0.2">
      <c r="Q959" s="123"/>
      <c r="R959" s="123"/>
    </row>
    <row r="960" spans="17:18" s="122" customFormat="1" x14ac:dyDescent="0.2">
      <c r="Q960" s="123"/>
      <c r="R960" s="123"/>
    </row>
    <row r="961" spans="17:18" s="122" customFormat="1" x14ac:dyDescent="0.2">
      <c r="Q961" s="123"/>
      <c r="R961" s="123"/>
    </row>
    <row r="962" spans="17:18" s="122" customFormat="1" x14ac:dyDescent="0.2">
      <c r="Q962" s="123"/>
      <c r="R962" s="123"/>
    </row>
    <row r="963" spans="17:18" s="122" customFormat="1" x14ac:dyDescent="0.2">
      <c r="Q963" s="123"/>
      <c r="R963" s="123"/>
    </row>
    <row r="964" spans="17:18" s="122" customFormat="1" x14ac:dyDescent="0.2">
      <c r="Q964" s="123"/>
      <c r="R964" s="123"/>
    </row>
    <row r="965" spans="17:18" s="122" customFormat="1" x14ac:dyDescent="0.2">
      <c r="Q965" s="123"/>
      <c r="R965" s="123"/>
    </row>
    <row r="966" spans="17:18" s="122" customFormat="1" x14ac:dyDescent="0.2">
      <c r="Q966" s="123"/>
      <c r="R966" s="123"/>
    </row>
    <row r="967" spans="17:18" s="122" customFormat="1" x14ac:dyDescent="0.2">
      <c r="Q967" s="123"/>
      <c r="R967" s="123"/>
    </row>
    <row r="968" spans="17:18" s="122" customFormat="1" x14ac:dyDescent="0.2">
      <c r="Q968" s="123"/>
      <c r="R968" s="123"/>
    </row>
    <row r="969" spans="17:18" s="122" customFormat="1" x14ac:dyDescent="0.2">
      <c r="Q969" s="123"/>
      <c r="R969" s="123"/>
    </row>
    <row r="970" spans="17:18" s="122" customFormat="1" x14ac:dyDescent="0.2">
      <c r="Q970" s="123"/>
      <c r="R970" s="123"/>
    </row>
    <row r="971" spans="17:18" s="122" customFormat="1" x14ac:dyDescent="0.2">
      <c r="Q971" s="123"/>
      <c r="R971" s="123"/>
    </row>
    <row r="972" spans="17:18" s="122" customFormat="1" x14ac:dyDescent="0.2">
      <c r="Q972" s="123"/>
      <c r="R972" s="123"/>
    </row>
    <row r="973" spans="17:18" s="122" customFormat="1" x14ac:dyDescent="0.2">
      <c r="Q973" s="123"/>
      <c r="R973" s="123"/>
    </row>
    <row r="974" spans="17:18" s="122" customFormat="1" x14ac:dyDescent="0.2">
      <c r="Q974" s="123"/>
      <c r="R974" s="123"/>
    </row>
    <row r="975" spans="17:18" s="122" customFormat="1" x14ac:dyDescent="0.2">
      <c r="Q975" s="123"/>
      <c r="R975" s="123"/>
    </row>
    <row r="976" spans="17:18" s="122" customFormat="1" x14ac:dyDescent="0.2">
      <c r="Q976" s="123"/>
      <c r="R976" s="123"/>
    </row>
    <row r="977" spans="17:18" s="122" customFormat="1" x14ac:dyDescent="0.2">
      <c r="Q977" s="123"/>
      <c r="R977" s="123"/>
    </row>
    <row r="978" spans="17:18" s="122" customFormat="1" x14ac:dyDescent="0.2">
      <c r="Q978" s="123"/>
      <c r="R978" s="123"/>
    </row>
    <row r="979" spans="17:18" s="122" customFormat="1" x14ac:dyDescent="0.2">
      <c r="Q979" s="123"/>
      <c r="R979" s="123"/>
    </row>
    <row r="980" spans="17:18" s="122" customFormat="1" x14ac:dyDescent="0.2">
      <c r="Q980" s="123"/>
      <c r="R980" s="123"/>
    </row>
    <row r="981" spans="17:18" s="122" customFormat="1" x14ac:dyDescent="0.2">
      <c r="Q981" s="123"/>
      <c r="R981" s="123"/>
    </row>
    <row r="982" spans="17:18" s="122" customFormat="1" x14ac:dyDescent="0.2">
      <c r="Q982" s="123"/>
      <c r="R982" s="123"/>
    </row>
    <row r="983" spans="17:18" s="122" customFormat="1" x14ac:dyDescent="0.2">
      <c r="Q983" s="123"/>
      <c r="R983" s="123"/>
    </row>
    <row r="984" spans="17:18" s="122" customFormat="1" x14ac:dyDescent="0.2">
      <c r="Q984" s="123"/>
      <c r="R984" s="123"/>
    </row>
    <row r="985" spans="17:18" s="122" customFormat="1" x14ac:dyDescent="0.2">
      <c r="Q985" s="123"/>
      <c r="R985" s="123"/>
    </row>
    <row r="986" spans="17:18" s="122" customFormat="1" x14ac:dyDescent="0.2">
      <c r="Q986" s="123"/>
      <c r="R986" s="123"/>
    </row>
    <row r="987" spans="17:18" s="122" customFormat="1" x14ac:dyDescent="0.2">
      <c r="Q987" s="123"/>
      <c r="R987" s="123"/>
    </row>
    <row r="988" spans="17:18" s="122" customFormat="1" x14ac:dyDescent="0.2">
      <c r="Q988" s="123"/>
      <c r="R988" s="123"/>
    </row>
    <row r="989" spans="17:18" s="122" customFormat="1" x14ac:dyDescent="0.2">
      <c r="Q989" s="123"/>
      <c r="R989" s="123"/>
    </row>
    <row r="990" spans="17:18" s="122" customFormat="1" x14ac:dyDescent="0.2">
      <c r="Q990" s="123"/>
      <c r="R990" s="123"/>
    </row>
    <row r="991" spans="17:18" s="122" customFormat="1" x14ac:dyDescent="0.2">
      <c r="Q991" s="123"/>
      <c r="R991" s="123"/>
    </row>
    <row r="992" spans="17:18" s="122" customFormat="1" x14ac:dyDescent="0.2">
      <c r="Q992" s="123"/>
      <c r="R992" s="123"/>
    </row>
    <row r="993" spans="17:18" s="122" customFormat="1" x14ac:dyDescent="0.2">
      <c r="Q993" s="123"/>
      <c r="R993" s="123"/>
    </row>
    <row r="994" spans="17:18" s="122" customFormat="1" x14ac:dyDescent="0.2">
      <c r="Q994" s="123"/>
      <c r="R994" s="123"/>
    </row>
    <row r="995" spans="17:18" s="122" customFormat="1" x14ac:dyDescent="0.2">
      <c r="Q995" s="123"/>
      <c r="R995" s="123"/>
    </row>
    <row r="996" spans="17:18" s="122" customFormat="1" x14ac:dyDescent="0.2">
      <c r="Q996" s="123"/>
      <c r="R996" s="123"/>
    </row>
    <row r="997" spans="17:18" s="122" customFormat="1" x14ac:dyDescent="0.2">
      <c r="Q997" s="123"/>
      <c r="R997" s="123"/>
    </row>
    <row r="998" spans="17:18" s="122" customFormat="1" x14ac:dyDescent="0.2">
      <c r="Q998" s="123"/>
      <c r="R998" s="123"/>
    </row>
    <row r="999" spans="17:18" s="122" customFormat="1" x14ac:dyDescent="0.2">
      <c r="Q999" s="123"/>
      <c r="R999" s="123"/>
    </row>
    <row r="1000" spans="17:18" s="122" customFormat="1" x14ac:dyDescent="0.2">
      <c r="Q1000" s="123"/>
      <c r="R1000" s="123"/>
    </row>
    <row r="1001" spans="17:18" s="122" customFormat="1" x14ac:dyDescent="0.2">
      <c r="Q1001" s="123"/>
      <c r="R1001" s="123"/>
    </row>
    <row r="1002" spans="17:18" s="122" customFormat="1" x14ac:dyDescent="0.2">
      <c r="Q1002" s="123"/>
      <c r="R1002" s="123"/>
    </row>
    <row r="1003" spans="17:18" s="122" customFormat="1" x14ac:dyDescent="0.2">
      <c r="Q1003" s="123"/>
      <c r="R1003" s="123"/>
    </row>
    <row r="1004" spans="17:18" s="122" customFormat="1" x14ac:dyDescent="0.2">
      <c r="Q1004" s="123"/>
      <c r="R1004" s="123"/>
    </row>
    <row r="1005" spans="17:18" s="122" customFormat="1" x14ac:dyDescent="0.2">
      <c r="Q1005" s="123"/>
      <c r="R1005" s="123"/>
    </row>
    <row r="1006" spans="17:18" s="122" customFormat="1" x14ac:dyDescent="0.2">
      <c r="Q1006" s="123"/>
      <c r="R1006" s="123"/>
    </row>
    <row r="1007" spans="17:18" s="122" customFormat="1" x14ac:dyDescent="0.2">
      <c r="Q1007" s="123"/>
      <c r="R1007" s="123"/>
    </row>
    <row r="1008" spans="17:18" s="122" customFormat="1" x14ac:dyDescent="0.2">
      <c r="Q1008" s="123"/>
      <c r="R1008" s="123"/>
    </row>
    <row r="1009" spans="17:18" s="122" customFormat="1" x14ac:dyDescent="0.2">
      <c r="Q1009" s="123"/>
      <c r="R1009" s="123"/>
    </row>
    <row r="1010" spans="17:18" s="122" customFormat="1" x14ac:dyDescent="0.2">
      <c r="Q1010" s="123"/>
      <c r="R1010" s="123"/>
    </row>
    <row r="1011" spans="17:18" s="122" customFormat="1" x14ac:dyDescent="0.2">
      <c r="Q1011" s="123"/>
      <c r="R1011" s="123"/>
    </row>
    <row r="1012" spans="17:18" s="122" customFormat="1" x14ac:dyDescent="0.2">
      <c r="Q1012" s="123"/>
      <c r="R1012" s="123"/>
    </row>
    <row r="1013" spans="17:18" s="122" customFormat="1" x14ac:dyDescent="0.2">
      <c r="Q1013" s="123"/>
      <c r="R1013" s="123"/>
    </row>
    <row r="1014" spans="17:18" s="122" customFormat="1" x14ac:dyDescent="0.2">
      <c r="Q1014" s="123"/>
      <c r="R1014" s="123"/>
    </row>
    <row r="1015" spans="17:18" s="122" customFormat="1" x14ac:dyDescent="0.2">
      <c r="Q1015" s="123"/>
      <c r="R1015" s="123"/>
    </row>
    <row r="1016" spans="17:18" s="122" customFormat="1" x14ac:dyDescent="0.2">
      <c r="Q1016" s="123"/>
      <c r="R1016" s="123"/>
    </row>
    <row r="1017" spans="17:18" s="122" customFormat="1" x14ac:dyDescent="0.2">
      <c r="Q1017" s="123"/>
      <c r="R1017" s="123"/>
    </row>
    <row r="1018" spans="17:18" s="122" customFormat="1" x14ac:dyDescent="0.2">
      <c r="Q1018" s="123"/>
      <c r="R1018" s="123"/>
    </row>
    <row r="1019" spans="17:18" s="122" customFormat="1" x14ac:dyDescent="0.2">
      <c r="Q1019" s="123"/>
      <c r="R1019" s="123"/>
    </row>
    <row r="1020" spans="17:18" s="122" customFormat="1" x14ac:dyDescent="0.2">
      <c r="Q1020" s="123"/>
      <c r="R1020" s="123"/>
    </row>
    <row r="1021" spans="17:18" s="122" customFormat="1" x14ac:dyDescent="0.2">
      <c r="Q1021" s="123"/>
      <c r="R1021" s="123"/>
    </row>
    <row r="1022" spans="17:18" s="122" customFormat="1" x14ac:dyDescent="0.2">
      <c r="Q1022" s="123"/>
      <c r="R1022" s="123"/>
    </row>
    <row r="1023" spans="17:18" s="122" customFormat="1" x14ac:dyDescent="0.2">
      <c r="Q1023" s="123"/>
      <c r="R1023" s="123"/>
    </row>
    <row r="1024" spans="17:18" s="122" customFormat="1" x14ac:dyDescent="0.2">
      <c r="Q1024" s="123"/>
      <c r="R1024" s="123"/>
    </row>
    <row r="1025" spans="17:18" s="122" customFormat="1" x14ac:dyDescent="0.2">
      <c r="Q1025" s="123"/>
      <c r="R1025" s="123"/>
    </row>
    <row r="1026" spans="17:18" s="122" customFormat="1" x14ac:dyDescent="0.2">
      <c r="Q1026" s="123"/>
      <c r="R1026" s="123"/>
    </row>
    <row r="1027" spans="17:18" s="122" customFormat="1" x14ac:dyDescent="0.2">
      <c r="Q1027" s="123"/>
      <c r="R1027" s="123"/>
    </row>
    <row r="1028" spans="17:18" s="122" customFormat="1" x14ac:dyDescent="0.2">
      <c r="Q1028" s="123"/>
      <c r="R1028" s="123"/>
    </row>
    <row r="1029" spans="17:18" s="122" customFormat="1" x14ac:dyDescent="0.2">
      <c r="Q1029" s="123"/>
      <c r="R1029" s="123"/>
    </row>
    <row r="1030" spans="17:18" s="122" customFormat="1" x14ac:dyDescent="0.2">
      <c r="Q1030" s="123"/>
      <c r="R1030" s="123"/>
    </row>
    <row r="1031" spans="17:18" s="122" customFormat="1" x14ac:dyDescent="0.2">
      <c r="Q1031" s="123"/>
      <c r="R1031" s="123"/>
    </row>
    <row r="1032" spans="17:18" s="122" customFormat="1" x14ac:dyDescent="0.2">
      <c r="Q1032" s="123"/>
      <c r="R1032" s="123"/>
    </row>
    <row r="1033" spans="17:18" s="122" customFormat="1" x14ac:dyDescent="0.2">
      <c r="Q1033" s="123"/>
      <c r="R1033" s="123"/>
    </row>
    <row r="1034" spans="17:18" s="122" customFormat="1" x14ac:dyDescent="0.2">
      <c r="Q1034" s="123"/>
      <c r="R1034" s="123"/>
    </row>
    <row r="1035" spans="17:18" s="122" customFormat="1" x14ac:dyDescent="0.2">
      <c r="Q1035" s="123"/>
      <c r="R1035" s="123"/>
    </row>
    <row r="1036" spans="17:18" s="122" customFormat="1" x14ac:dyDescent="0.2">
      <c r="Q1036" s="123"/>
      <c r="R1036" s="123"/>
    </row>
    <row r="1037" spans="17:18" s="122" customFormat="1" x14ac:dyDescent="0.2">
      <c r="Q1037" s="123"/>
      <c r="R1037" s="123"/>
    </row>
    <row r="1038" spans="17:18" s="122" customFormat="1" x14ac:dyDescent="0.2">
      <c r="Q1038" s="123"/>
      <c r="R1038" s="123"/>
    </row>
    <row r="1039" spans="17:18" s="122" customFormat="1" x14ac:dyDescent="0.2">
      <c r="Q1039" s="123"/>
      <c r="R1039" s="123"/>
    </row>
    <row r="1040" spans="17:18" s="122" customFormat="1" x14ac:dyDescent="0.2">
      <c r="Q1040" s="123"/>
      <c r="R1040" s="123"/>
    </row>
    <row r="1041" spans="17:18" s="122" customFormat="1" x14ac:dyDescent="0.2">
      <c r="Q1041" s="123"/>
      <c r="R1041" s="123"/>
    </row>
    <row r="1042" spans="17:18" s="122" customFormat="1" x14ac:dyDescent="0.2">
      <c r="Q1042" s="123"/>
      <c r="R1042" s="123"/>
    </row>
    <row r="1043" spans="17:18" s="122" customFormat="1" x14ac:dyDescent="0.2">
      <c r="Q1043" s="123"/>
      <c r="R1043" s="123"/>
    </row>
    <row r="1044" spans="17:18" s="122" customFormat="1" x14ac:dyDescent="0.2">
      <c r="Q1044" s="123"/>
      <c r="R1044" s="123"/>
    </row>
    <row r="1045" spans="17:18" s="122" customFormat="1" x14ac:dyDescent="0.2">
      <c r="Q1045" s="123"/>
      <c r="R1045" s="123"/>
    </row>
    <row r="1046" spans="17:18" s="122" customFormat="1" x14ac:dyDescent="0.2">
      <c r="Q1046" s="123"/>
      <c r="R1046" s="123"/>
    </row>
    <row r="1047" spans="17:18" s="122" customFormat="1" x14ac:dyDescent="0.2">
      <c r="Q1047" s="123"/>
      <c r="R1047" s="123"/>
    </row>
    <row r="1048" spans="17:18" s="122" customFormat="1" x14ac:dyDescent="0.2">
      <c r="Q1048" s="123"/>
      <c r="R1048" s="123"/>
    </row>
    <row r="1049" spans="17:18" s="122" customFormat="1" x14ac:dyDescent="0.2">
      <c r="Q1049" s="123"/>
      <c r="R1049" s="123"/>
    </row>
    <row r="1050" spans="17:18" s="122" customFormat="1" x14ac:dyDescent="0.2">
      <c r="Q1050" s="123"/>
      <c r="R1050" s="123"/>
    </row>
    <row r="1051" spans="17:18" s="122" customFormat="1" x14ac:dyDescent="0.2">
      <c r="Q1051" s="123"/>
      <c r="R1051" s="123"/>
    </row>
    <row r="1052" spans="17:18" s="122" customFormat="1" x14ac:dyDescent="0.2">
      <c r="Q1052" s="123"/>
      <c r="R1052" s="123"/>
    </row>
    <row r="1053" spans="17:18" s="122" customFormat="1" x14ac:dyDescent="0.2">
      <c r="Q1053" s="123"/>
      <c r="R1053" s="123"/>
    </row>
    <row r="1054" spans="17:18" s="122" customFormat="1" x14ac:dyDescent="0.2">
      <c r="Q1054" s="123"/>
      <c r="R1054" s="123"/>
    </row>
    <row r="1055" spans="17:18" s="122" customFormat="1" x14ac:dyDescent="0.2">
      <c r="Q1055" s="123"/>
      <c r="R1055" s="123"/>
    </row>
    <row r="1056" spans="17:18" s="122" customFormat="1" x14ac:dyDescent="0.2">
      <c r="Q1056" s="123"/>
      <c r="R1056" s="123"/>
    </row>
    <row r="1057" spans="17:18" s="122" customFormat="1" x14ac:dyDescent="0.2">
      <c r="Q1057" s="123"/>
      <c r="R1057" s="123"/>
    </row>
    <row r="1058" spans="17:18" s="122" customFormat="1" x14ac:dyDescent="0.2">
      <c r="Q1058" s="123"/>
      <c r="R1058" s="123"/>
    </row>
    <row r="1059" spans="17:18" s="122" customFormat="1" x14ac:dyDescent="0.2">
      <c r="Q1059" s="123"/>
      <c r="R1059" s="123"/>
    </row>
    <row r="1060" spans="17:18" s="122" customFormat="1" x14ac:dyDescent="0.2">
      <c r="Q1060" s="123"/>
      <c r="R1060" s="123"/>
    </row>
    <row r="1061" spans="17:18" s="122" customFormat="1" x14ac:dyDescent="0.2">
      <c r="Q1061" s="123"/>
      <c r="R1061" s="123"/>
    </row>
    <row r="1062" spans="17:18" s="122" customFormat="1" x14ac:dyDescent="0.2">
      <c r="Q1062" s="123"/>
      <c r="R1062" s="123"/>
    </row>
    <row r="1063" spans="17:18" s="122" customFormat="1" x14ac:dyDescent="0.2">
      <c r="Q1063" s="123"/>
      <c r="R1063" s="123"/>
    </row>
    <row r="1064" spans="17:18" s="122" customFormat="1" x14ac:dyDescent="0.2">
      <c r="Q1064" s="123"/>
      <c r="R1064" s="123"/>
    </row>
    <row r="1065" spans="17:18" s="122" customFormat="1" x14ac:dyDescent="0.2">
      <c r="Q1065" s="123"/>
      <c r="R1065" s="123"/>
    </row>
    <row r="1066" spans="17:18" s="122" customFormat="1" x14ac:dyDescent="0.2">
      <c r="Q1066" s="123"/>
      <c r="R1066" s="123"/>
    </row>
    <row r="1067" spans="17:18" s="122" customFormat="1" x14ac:dyDescent="0.2">
      <c r="Q1067" s="123"/>
      <c r="R1067" s="123"/>
    </row>
    <row r="1068" spans="17:18" s="122" customFormat="1" x14ac:dyDescent="0.2">
      <c r="Q1068" s="123"/>
      <c r="R1068" s="123"/>
    </row>
    <row r="1069" spans="17:18" s="122" customFormat="1" x14ac:dyDescent="0.2">
      <c r="Q1069" s="123"/>
      <c r="R1069" s="123"/>
    </row>
    <row r="1070" spans="17:18" s="122" customFormat="1" x14ac:dyDescent="0.2">
      <c r="Q1070" s="123"/>
      <c r="R1070" s="123"/>
    </row>
    <row r="1071" spans="17:18" s="122" customFormat="1" x14ac:dyDescent="0.2">
      <c r="Q1071" s="123"/>
      <c r="R1071" s="123"/>
    </row>
    <row r="1072" spans="17:18" s="122" customFormat="1" x14ac:dyDescent="0.2">
      <c r="Q1072" s="123"/>
      <c r="R1072" s="123"/>
    </row>
    <row r="1073" spans="17:18" s="122" customFormat="1" x14ac:dyDescent="0.2">
      <c r="Q1073" s="123"/>
      <c r="R1073" s="123"/>
    </row>
    <row r="1074" spans="17:18" s="122" customFormat="1" x14ac:dyDescent="0.2">
      <c r="Q1074" s="123"/>
      <c r="R1074" s="123"/>
    </row>
    <row r="1075" spans="17:18" s="122" customFormat="1" x14ac:dyDescent="0.2">
      <c r="Q1075" s="123"/>
      <c r="R1075" s="123"/>
    </row>
    <row r="1076" spans="17:18" s="122" customFormat="1" x14ac:dyDescent="0.2">
      <c r="Q1076" s="123"/>
      <c r="R1076" s="123"/>
    </row>
    <row r="1077" spans="17:18" s="122" customFormat="1" x14ac:dyDescent="0.2">
      <c r="Q1077" s="123"/>
      <c r="R1077" s="123"/>
    </row>
    <row r="1078" spans="17:18" s="122" customFormat="1" x14ac:dyDescent="0.2">
      <c r="Q1078" s="123"/>
      <c r="R1078" s="123"/>
    </row>
    <row r="1079" spans="17:18" s="122" customFormat="1" x14ac:dyDescent="0.2">
      <c r="Q1079" s="123"/>
      <c r="R1079" s="123"/>
    </row>
    <row r="1080" spans="17:18" s="122" customFormat="1" x14ac:dyDescent="0.2">
      <c r="Q1080" s="123"/>
      <c r="R1080" s="123"/>
    </row>
    <row r="1081" spans="17:18" s="122" customFormat="1" x14ac:dyDescent="0.2">
      <c r="Q1081" s="123"/>
      <c r="R1081" s="123"/>
    </row>
    <row r="1082" spans="17:18" s="122" customFormat="1" x14ac:dyDescent="0.2">
      <c r="Q1082" s="123"/>
      <c r="R1082" s="123"/>
    </row>
    <row r="1083" spans="17:18" s="122" customFormat="1" x14ac:dyDescent="0.2">
      <c r="Q1083" s="123"/>
      <c r="R1083" s="123"/>
    </row>
    <row r="1084" spans="17:18" s="122" customFormat="1" x14ac:dyDescent="0.2">
      <c r="Q1084" s="123"/>
      <c r="R1084" s="123"/>
    </row>
    <row r="1085" spans="17:18" s="122" customFormat="1" x14ac:dyDescent="0.2">
      <c r="Q1085" s="123"/>
      <c r="R1085" s="123"/>
    </row>
    <row r="1086" spans="17:18" s="122" customFormat="1" x14ac:dyDescent="0.2">
      <c r="Q1086" s="123"/>
      <c r="R1086" s="123"/>
    </row>
    <row r="1087" spans="17:18" s="122" customFormat="1" x14ac:dyDescent="0.2">
      <c r="Q1087" s="123"/>
      <c r="R1087" s="123"/>
    </row>
    <row r="1088" spans="17:18" s="122" customFormat="1" x14ac:dyDescent="0.2">
      <c r="Q1088" s="123"/>
      <c r="R1088" s="123"/>
    </row>
    <row r="1089" spans="17:18" s="122" customFormat="1" x14ac:dyDescent="0.2">
      <c r="Q1089" s="123"/>
      <c r="R1089" s="123"/>
    </row>
    <row r="1090" spans="17:18" s="122" customFormat="1" x14ac:dyDescent="0.2">
      <c r="Q1090" s="123"/>
      <c r="R1090" s="123"/>
    </row>
    <row r="1091" spans="17:18" s="122" customFormat="1" x14ac:dyDescent="0.2">
      <c r="Q1091" s="123"/>
      <c r="R1091" s="123"/>
    </row>
    <row r="1092" spans="17:18" s="122" customFormat="1" x14ac:dyDescent="0.2">
      <c r="Q1092" s="123"/>
      <c r="R1092" s="123"/>
    </row>
    <row r="1093" spans="17:18" s="122" customFormat="1" x14ac:dyDescent="0.2">
      <c r="Q1093" s="123"/>
      <c r="R1093" s="123"/>
    </row>
    <row r="1094" spans="17:18" s="122" customFormat="1" x14ac:dyDescent="0.2">
      <c r="Q1094" s="123"/>
      <c r="R1094" s="123"/>
    </row>
    <row r="1095" spans="17:18" s="122" customFormat="1" x14ac:dyDescent="0.2">
      <c r="Q1095" s="123"/>
      <c r="R1095" s="123"/>
    </row>
    <row r="1096" spans="17:18" s="122" customFormat="1" x14ac:dyDescent="0.2">
      <c r="Q1096" s="123"/>
      <c r="R1096" s="123"/>
    </row>
    <row r="1097" spans="17:18" s="122" customFormat="1" x14ac:dyDescent="0.2">
      <c r="Q1097" s="123"/>
      <c r="R1097" s="123"/>
    </row>
    <row r="1098" spans="17:18" s="122" customFormat="1" x14ac:dyDescent="0.2">
      <c r="Q1098" s="123"/>
      <c r="R1098" s="123"/>
    </row>
    <row r="1099" spans="17:18" s="122" customFormat="1" x14ac:dyDescent="0.2">
      <c r="Q1099" s="123"/>
      <c r="R1099" s="123"/>
    </row>
    <row r="1100" spans="17:18" s="122" customFormat="1" x14ac:dyDescent="0.2">
      <c r="Q1100" s="123"/>
      <c r="R1100" s="123"/>
    </row>
    <row r="1101" spans="17:18" s="122" customFormat="1" x14ac:dyDescent="0.2">
      <c r="Q1101" s="123"/>
      <c r="R1101" s="123"/>
    </row>
    <row r="1102" spans="17:18" s="122" customFormat="1" x14ac:dyDescent="0.2">
      <c r="Q1102" s="123"/>
      <c r="R1102" s="123"/>
    </row>
    <row r="1103" spans="17:18" s="122" customFormat="1" x14ac:dyDescent="0.2">
      <c r="Q1103" s="123"/>
      <c r="R1103" s="123"/>
    </row>
    <row r="1104" spans="17:18" s="122" customFormat="1" x14ac:dyDescent="0.2">
      <c r="Q1104" s="123"/>
      <c r="R1104" s="123"/>
    </row>
    <row r="1105" spans="17:18" s="122" customFormat="1" x14ac:dyDescent="0.2">
      <c r="Q1105" s="123"/>
      <c r="R1105" s="123"/>
    </row>
    <row r="1106" spans="17:18" s="122" customFormat="1" x14ac:dyDescent="0.2">
      <c r="Q1106" s="123"/>
      <c r="R1106" s="123"/>
    </row>
    <row r="1107" spans="17:18" s="122" customFormat="1" x14ac:dyDescent="0.2">
      <c r="Q1107" s="123"/>
      <c r="R1107" s="123"/>
    </row>
    <row r="1108" spans="17:18" s="122" customFormat="1" x14ac:dyDescent="0.2">
      <c r="Q1108" s="123"/>
      <c r="R1108" s="123"/>
    </row>
    <row r="1109" spans="17:18" s="122" customFormat="1" x14ac:dyDescent="0.2">
      <c r="Q1109" s="123"/>
      <c r="R1109" s="123"/>
    </row>
    <row r="1110" spans="17:18" s="122" customFormat="1" x14ac:dyDescent="0.2">
      <c r="Q1110" s="123"/>
      <c r="R1110" s="123"/>
    </row>
    <row r="1111" spans="17:18" s="122" customFormat="1" x14ac:dyDescent="0.2">
      <c r="Q1111" s="123"/>
      <c r="R1111" s="123"/>
    </row>
    <row r="1112" spans="17:18" s="122" customFormat="1" x14ac:dyDescent="0.2">
      <c r="Q1112" s="123"/>
      <c r="R1112" s="123"/>
    </row>
    <row r="1113" spans="17:18" s="122" customFormat="1" x14ac:dyDescent="0.2">
      <c r="Q1113" s="123"/>
      <c r="R1113" s="123"/>
    </row>
    <row r="1114" spans="17:18" s="122" customFormat="1" x14ac:dyDescent="0.2">
      <c r="Q1114" s="123"/>
      <c r="R1114" s="123"/>
    </row>
    <row r="1115" spans="17:18" s="122" customFormat="1" x14ac:dyDescent="0.2">
      <c r="Q1115" s="123"/>
      <c r="R1115" s="123"/>
    </row>
    <row r="1116" spans="17:18" s="122" customFormat="1" x14ac:dyDescent="0.2">
      <c r="Q1116" s="123"/>
      <c r="R1116" s="123"/>
    </row>
    <row r="1117" spans="17:18" s="122" customFormat="1" x14ac:dyDescent="0.2">
      <c r="Q1117" s="123"/>
      <c r="R1117" s="123"/>
    </row>
    <row r="1118" spans="17:18" s="122" customFormat="1" x14ac:dyDescent="0.2">
      <c r="Q1118" s="123"/>
      <c r="R1118" s="123"/>
    </row>
    <row r="1119" spans="17:18" s="122" customFormat="1" x14ac:dyDescent="0.2">
      <c r="Q1119" s="123"/>
      <c r="R1119" s="123"/>
    </row>
    <row r="1120" spans="17:18" s="122" customFormat="1" x14ac:dyDescent="0.2">
      <c r="Q1120" s="123"/>
      <c r="R1120" s="123"/>
    </row>
    <row r="1121" spans="17:18" s="122" customFormat="1" x14ac:dyDescent="0.2">
      <c r="Q1121" s="123"/>
      <c r="R1121" s="123"/>
    </row>
    <row r="1122" spans="17:18" s="122" customFormat="1" x14ac:dyDescent="0.2">
      <c r="Q1122" s="123"/>
      <c r="R1122" s="123"/>
    </row>
    <row r="1123" spans="17:18" s="122" customFormat="1" x14ac:dyDescent="0.2">
      <c r="Q1123" s="123"/>
      <c r="R1123" s="123"/>
    </row>
    <row r="1124" spans="17:18" s="122" customFormat="1" x14ac:dyDescent="0.2">
      <c r="Q1124" s="123"/>
      <c r="R1124" s="123"/>
    </row>
    <row r="1125" spans="17:18" s="122" customFormat="1" x14ac:dyDescent="0.2">
      <c r="Q1125" s="123"/>
      <c r="R1125" s="123"/>
    </row>
    <row r="1126" spans="17:18" s="122" customFormat="1" x14ac:dyDescent="0.2">
      <c r="Q1126" s="123"/>
      <c r="R1126" s="123"/>
    </row>
    <row r="1127" spans="17:18" s="122" customFormat="1" x14ac:dyDescent="0.2">
      <c r="Q1127" s="123"/>
      <c r="R1127" s="123"/>
    </row>
    <row r="1128" spans="17:18" s="122" customFormat="1" x14ac:dyDescent="0.2">
      <c r="Q1128" s="123"/>
      <c r="R1128" s="123"/>
    </row>
    <row r="1129" spans="17:18" s="122" customFormat="1" x14ac:dyDescent="0.2">
      <c r="Q1129" s="123"/>
      <c r="R1129" s="123"/>
    </row>
    <row r="1130" spans="17:18" s="122" customFormat="1" x14ac:dyDescent="0.2">
      <c r="Q1130" s="123"/>
      <c r="R1130" s="123"/>
    </row>
    <row r="1131" spans="17:18" s="122" customFormat="1" x14ac:dyDescent="0.2">
      <c r="Q1131" s="123"/>
      <c r="R1131" s="123"/>
    </row>
    <row r="1132" spans="17:18" s="122" customFormat="1" x14ac:dyDescent="0.2">
      <c r="Q1132" s="123"/>
      <c r="R1132" s="123"/>
    </row>
    <row r="1133" spans="17:18" s="122" customFormat="1" x14ac:dyDescent="0.2">
      <c r="Q1133" s="123"/>
      <c r="R1133" s="123"/>
    </row>
    <row r="1134" spans="17:18" s="122" customFormat="1" x14ac:dyDescent="0.2">
      <c r="Q1134" s="123"/>
      <c r="R1134" s="123"/>
    </row>
    <row r="1135" spans="17:18" s="122" customFormat="1" x14ac:dyDescent="0.2">
      <c r="Q1135" s="123"/>
      <c r="R1135" s="123"/>
    </row>
    <row r="1136" spans="17:18" s="122" customFormat="1" x14ac:dyDescent="0.2">
      <c r="Q1136" s="123"/>
      <c r="R1136" s="123"/>
    </row>
    <row r="1137" spans="17:18" s="122" customFormat="1" x14ac:dyDescent="0.2">
      <c r="Q1137" s="123"/>
      <c r="R1137" s="123"/>
    </row>
    <row r="1138" spans="17:18" s="122" customFormat="1" x14ac:dyDescent="0.2">
      <c r="Q1138" s="123"/>
      <c r="R1138" s="123"/>
    </row>
    <row r="1139" spans="17:18" s="122" customFormat="1" x14ac:dyDescent="0.2">
      <c r="Q1139" s="123"/>
      <c r="R1139" s="123"/>
    </row>
    <row r="1140" spans="17:18" s="122" customFormat="1" x14ac:dyDescent="0.2">
      <c r="Q1140" s="123"/>
      <c r="R1140" s="123"/>
    </row>
    <row r="1141" spans="17:18" s="122" customFormat="1" x14ac:dyDescent="0.2">
      <c r="Q1141" s="123"/>
      <c r="R1141" s="123"/>
    </row>
    <row r="1142" spans="17:18" s="122" customFormat="1" x14ac:dyDescent="0.2">
      <c r="Q1142" s="123"/>
      <c r="R1142" s="123"/>
    </row>
    <row r="1143" spans="17:18" s="122" customFormat="1" x14ac:dyDescent="0.2">
      <c r="Q1143" s="123"/>
      <c r="R1143" s="123"/>
    </row>
    <row r="1144" spans="17:18" s="122" customFormat="1" x14ac:dyDescent="0.2">
      <c r="Q1144" s="123"/>
      <c r="R1144" s="123"/>
    </row>
    <row r="1145" spans="17:18" s="122" customFormat="1" x14ac:dyDescent="0.2">
      <c r="Q1145" s="123"/>
      <c r="R1145" s="123"/>
    </row>
    <row r="1146" spans="17:18" s="122" customFormat="1" x14ac:dyDescent="0.2">
      <c r="Q1146" s="123"/>
      <c r="R1146" s="123"/>
    </row>
    <row r="1147" spans="17:18" s="122" customFormat="1" x14ac:dyDescent="0.2">
      <c r="Q1147" s="123"/>
      <c r="R1147" s="123"/>
    </row>
    <row r="1148" spans="17:18" s="122" customFormat="1" x14ac:dyDescent="0.2">
      <c r="Q1148" s="123"/>
      <c r="R1148" s="123"/>
    </row>
    <row r="1149" spans="17:18" s="122" customFormat="1" x14ac:dyDescent="0.2">
      <c r="Q1149" s="123"/>
      <c r="R1149" s="123"/>
    </row>
    <row r="1150" spans="17:18" s="122" customFormat="1" x14ac:dyDescent="0.2">
      <c r="Q1150" s="123"/>
      <c r="R1150" s="123"/>
    </row>
    <row r="1151" spans="17:18" s="122" customFormat="1" x14ac:dyDescent="0.2">
      <c r="Q1151" s="123"/>
      <c r="R1151" s="123"/>
    </row>
    <row r="1152" spans="17:18" s="122" customFormat="1" x14ac:dyDescent="0.2">
      <c r="Q1152" s="123"/>
      <c r="R1152" s="123"/>
    </row>
    <row r="1153" spans="17:18" s="122" customFormat="1" x14ac:dyDescent="0.2">
      <c r="Q1153" s="123"/>
      <c r="R1153" s="123"/>
    </row>
    <row r="1154" spans="17:18" s="122" customFormat="1" x14ac:dyDescent="0.2">
      <c r="Q1154" s="123"/>
      <c r="R1154" s="123"/>
    </row>
    <row r="1155" spans="17:18" s="122" customFormat="1" x14ac:dyDescent="0.2">
      <c r="Q1155" s="123"/>
      <c r="R1155" s="123"/>
    </row>
    <row r="1156" spans="17:18" s="122" customFormat="1" x14ac:dyDescent="0.2">
      <c r="Q1156" s="123"/>
      <c r="R1156" s="123"/>
    </row>
    <row r="1157" spans="17:18" s="122" customFormat="1" x14ac:dyDescent="0.2">
      <c r="Q1157" s="123"/>
      <c r="R1157" s="123"/>
    </row>
    <row r="1158" spans="17:18" s="122" customFormat="1" x14ac:dyDescent="0.2">
      <c r="Q1158" s="123"/>
      <c r="R1158" s="123"/>
    </row>
    <row r="1159" spans="17:18" s="122" customFormat="1" x14ac:dyDescent="0.2">
      <c r="Q1159" s="123"/>
      <c r="R1159" s="123"/>
    </row>
    <row r="1160" spans="17:18" s="122" customFormat="1" x14ac:dyDescent="0.2">
      <c r="Q1160" s="123"/>
      <c r="R1160" s="123"/>
    </row>
    <row r="1161" spans="17:18" s="122" customFormat="1" x14ac:dyDescent="0.2">
      <c r="Q1161" s="123"/>
      <c r="R1161" s="123"/>
    </row>
    <row r="1162" spans="17:18" s="122" customFormat="1" x14ac:dyDescent="0.2">
      <c r="Q1162" s="123"/>
      <c r="R1162" s="123"/>
    </row>
    <row r="1163" spans="17:18" s="122" customFormat="1" x14ac:dyDescent="0.2">
      <c r="Q1163" s="123"/>
      <c r="R1163" s="123"/>
    </row>
    <row r="1164" spans="17:18" s="122" customFormat="1" x14ac:dyDescent="0.2">
      <c r="Q1164" s="123"/>
      <c r="R1164" s="123"/>
    </row>
    <row r="1165" spans="17:18" s="122" customFormat="1" x14ac:dyDescent="0.2">
      <c r="Q1165" s="123"/>
      <c r="R1165" s="123"/>
    </row>
    <row r="1166" spans="17:18" s="122" customFormat="1" x14ac:dyDescent="0.2">
      <c r="Q1166" s="123"/>
      <c r="R1166" s="123"/>
    </row>
    <row r="1167" spans="17:18" s="122" customFormat="1" x14ac:dyDescent="0.2">
      <c r="Q1167" s="123"/>
      <c r="R1167" s="123"/>
    </row>
    <row r="1168" spans="17:18" s="122" customFormat="1" x14ac:dyDescent="0.2">
      <c r="Q1168" s="123"/>
      <c r="R1168" s="123"/>
    </row>
    <row r="1169" spans="17:18" s="122" customFormat="1" x14ac:dyDescent="0.2">
      <c r="Q1169" s="123"/>
      <c r="R1169" s="123"/>
    </row>
    <row r="1170" spans="17:18" s="122" customFormat="1" x14ac:dyDescent="0.2">
      <c r="Q1170" s="123"/>
      <c r="R1170" s="123"/>
    </row>
    <row r="1171" spans="17:18" s="122" customFormat="1" x14ac:dyDescent="0.2">
      <c r="Q1171" s="123"/>
      <c r="R1171" s="123"/>
    </row>
    <row r="1172" spans="17:18" s="122" customFormat="1" x14ac:dyDescent="0.2">
      <c r="Q1172" s="123"/>
      <c r="R1172" s="123"/>
    </row>
    <row r="1173" spans="17:18" s="122" customFormat="1" x14ac:dyDescent="0.2">
      <c r="Q1173" s="123"/>
      <c r="R1173" s="123"/>
    </row>
    <row r="1174" spans="17:18" s="122" customFormat="1" x14ac:dyDescent="0.2">
      <c r="Q1174" s="123"/>
      <c r="R1174" s="123"/>
    </row>
    <row r="1175" spans="17:18" s="122" customFormat="1" x14ac:dyDescent="0.2">
      <c r="Q1175" s="123"/>
      <c r="R1175" s="123"/>
    </row>
    <row r="1176" spans="17:18" s="122" customFormat="1" x14ac:dyDescent="0.2">
      <c r="Q1176" s="123"/>
      <c r="R1176" s="123"/>
    </row>
    <row r="1177" spans="17:18" s="122" customFormat="1" x14ac:dyDescent="0.2">
      <c r="Q1177" s="123"/>
      <c r="R1177" s="123"/>
    </row>
    <row r="1178" spans="17:18" s="122" customFormat="1" x14ac:dyDescent="0.2">
      <c r="Q1178" s="123"/>
      <c r="R1178" s="123"/>
    </row>
    <row r="1179" spans="17:18" s="122" customFormat="1" x14ac:dyDescent="0.2">
      <c r="Q1179" s="123"/>
      <c r="R1179" s="123"/>
    </row>
    <row r="1180" spans="17:18" s="122" customFormat="1" x14ac:dyDescent="0.2">
      <c r="Q1180" s="123"/>
      <c r="R1180" s="123"/>
    </row>
    <row r="1181" spans="17:18" s="122" customFormat="1" x14ac:dyDescent="0.2">
      <c r="Q1181" s="123"/>
      <c r="R1181" s="123"/>
    </row>
    <row r="1182" spans="17:18" s="122" customFormat="1" x14ac:dyDescent="0.2">
      <c r="Q1182" s="123"/>
      <c r="R1182" s="123"/>
    </row>
    <row r="1183" spans="17:18" s="122" customFormat="1" x14ac:dyDescent="0.2">
      <c r="Q1183" s="123"/>
      <c r="R1183" s="123"/>
    </row>
    <row r="1184" spans="17:18" s="122" customFormat="1" x14ac:dyDescent="0.2">
      <c r="Q1184" s="123"/>
      <c r="R1184" s="123"/>
    </row>
    <row r="1185" spans="17:18" s="122" customFormat="1" x14ac:dyDescent="0.2">
      <c r="Q1185" s="123"/>
      <c r="R1185" s="123"/>
    </row>
    <row r="1186" spans="17:18" s="122" customFormat="1" x14ac:dyDescent="0.2">
      <c r="Q1186" s="123"/>
      <c r="R1186" s="123"/>
    </row>
    <row r="1187" spans="17:18" s="122" customFormat="1" x14ac:dyDescent="0.2">
      <c r="Q1187" s="123"/>
      <c r="R1187" s="123"/>
    </row>
    <row r="1188" spans="17:18" s="122" customFormat="1" x14ac:dyDescent="0.2">
      <c r="Q1188" s="123"/>
      <c r="R1188" s="123"/>
    </row>
    <row r="1189" spans="17:18" s="122" customFormat="1" x14ac:dyDescent="0.2">
      <c r="Q1189" s="123"/>
      <c r="R1189" s="123"/>
    </row>
    <row r="1190" spans="17:18" s="122" customFormat="1" x14ac:dyDescent="0.2">
      <c r="Q1190" s="123"/>
      <c r="R1190" s="123"/>
    </row>
    <row r="1191" spans="17:18" s="122" customFormat="1" x14ac:dyDescent="0.2">
      <c r="Q1191" s="123"/>
      <c r="R1191" s="123"/>
    </row>
    <row r="1192" spans="17:18" s="122" customFormat="1" x14ac:dyDescent="0.2">
      <c r="Q1192" s="123"/>
      <c r="R1192" s="123"/>
    </row>
    <row r="1193" spans="17:18" s="122" customFormat="1" x14ac:dyDescent="0.2">
      <c r="Q1193" s="123"/>
      <c r="R1193" s="123"/>
    </row>
    <row r="1194" spans="17:18" s="122" customFormat="1" x14ac:dyDescent="0.2">
      <c r="Q1194" s="123"/>
      <c r="R1194" s="123"/>
    </row>
    <row r="1195" spans="17:18" s="122" customFormat="1" x14ac:dyDescent="0.2">
      <c r="Q1195" s="123"/>
      <c r="R1195" s="123"/>
    </row>
    <row r="1196" spans="17:18" s="122" customFormat="1" x14ac:dyDescent="0.2">
      <c r="Q1196" s="123"/>
      <c r="R1196" s="123"/>
    </row>
    <row r="1197" spans="17:18" s="122" customFormat="1" x14ac:dyDescent="0.2">
      <c r="Q1197" s="123"/>
      <c r="R1197" s="123"/>
    </row>
    <row r="1198" spans="17:18" s="122" customFormat="1" x14ac:dyDescent="0.2">
      <c r="Q1198" s="123"/>
      <c r="R1198" s="123"/>
    </row>
    <row r="1199" spans="17:18" s="122" customFormat="1" x14ac:dyDescent="0.2">
      <c r="Q1199" s="123"/>
      <c r="R1199" s="123"/>
    </row>
    <row r="1200" spans="17:18" s="122" customFormat="1" x14ac:dyDescent="0.2">
      <c r="Q1200" s="123"/>
      <c r="R1200" s="123"/>
    </row>
    <row r="1201" spans="17:18" s="122" customFormat="1" x14ac:dyDescent="0.2">
      <c r="Q1201" s="123"/>
      <c r="R1201" s="123"/>
    </row>
    <row r="1202" spans="17:18" s="122" customFormat="1" x14ac:dyDescent="0.2">
      <c r="Q1202" s="123"/>
      <c r="R1202" s="123"/>
    </row>
    <row r="1203" spans="17:18" s="122" customFormat="1" x14ac:dyDescent="0.2">
      <c r="Q1203" s="123"/>
      <c r="R1203" s="123"/>
    </row>
    <row r="1204" spans="17:18" s="122" customFormat="1" x14ac:dyDescent="0.2">
      <c r="Q1204" s="123"/>
      <c r="R1204" s="123"/>
    </row>
    <row r="1205" spans="17:18" s="122" customFormat="1" x14ac:dyDescent="0.2">
      <c r="Q1205" s="123"/>
      <c r="R1205" s="123"/>
    </row>
    <row r="1206" spans="17:18" s="122" customFormat="1" x14ac:dyDescent="0.2">
      <c r="Q1206" s="123"/>
      <c r="R1206" s="123"/>
    </row>
    <row r="1207" spans="17:18" s="122" customFormat="1" x14ac:dyDescent="0.2">
      <c r="Q1207" s="123"/>
      <c r="R1207" s="123"/>
    </row>
    <row r="1208" spans="17:18" s="122" customFormat="1" x14ac:dyDescent="0.2">
      <c r="Q1208" s="123"/>
      <c r="R1208" s="123"/>
    </row>
    <row r="1209" spans="17:18" s="122" customFormat="1" x14ac:dyDescent="0.2">
      <c r="Q1209" s="123"/>
      <c r="R1209" s="123"/>
    </row>
    <row r="1210" spans="17:18" s="122" customFormat="1" x14ac:dyDescent="0.2">
      <c r="Q1210" s="123"/>
      <c r="R1210" s="123"/>
    </row>
    <row r="1211" spans="17:18" s="122" customFormat="1" x14ac:dyDescent="0.2">
      <c r="Q1211" s="123"/>
      <c r="R1211" s="123"/>
    </row>
    <row r="1212" spans="17:18" s="122" customFormat="1" x14ac:dyDescent="0.2">
      <c r="Q1212" s="123"/>
      <c r="R1212" s="123"/>
    </row>
    <row r="1213" spans="17:18" s="122" customFormat="1" x14ac:dyDescent="0.2">
      <c r="Q1213" s="123"/>
      <c r="R1213" s="123"/>
    </row>
    <row r="1214" spans="17:18" s="122" customFormat="1" x14ac:dyDescent="0.2">
      <c r="Q1214" s="123"/>
      <c r="R1214" s="123"/>
    </row>
    <row r="1215" spans="17:18" s="122" customFormat="1" x14ac:dyDescent="0.2">
      <c r="Q1215" s="123"/>
      <c r="R1215" s="123"/>
    </row>
    <row r="1216" spans="17:18" s="122" customFormat="1" x14ac:dyDescent="0.2">
      <c r="Q1216" s="123"/>
      <c r="R1216" s="123"/>
    </row>
    <row r="1217" spans="17:18" s="122" customFormat="1" x14ac:dyDescent="0.2">
      <c r="Q1217" s="123"/>
      <c r="R1217" s="123"/>
    </row>
    <row r="1218" spans="17:18" s="122" customFormat="1" x14ac:dyDescent="0.2">
      <c r="Q1218" s="123"/>
      <c r="R1218" s="123"/>
    </row>
    <row r="1219" spans="17:18" s="122" customFormat="1" x14ac:dyDescent="0.2">
      <c r="Q1219" s="123"/>
      <c r="R1219" s="123"/>
    </row>
    <row r="1220" spans="17:18" s="122" customFormat="1" x14ac:dyDescent="0.2">
      <c r="Q1220" s="123"/>
      <c r="R1220" s="123"/>
    </row>
    <row r="1221" spans="17:18" s="122" customFormat="1" x14ac:dyDescent="0.2">
      <c r="Q1221" s="123"/>
      <c r="R1221" s="123"/>
    </row>
    <row r="1222" spans="17:18" s="122" customFormat="1" x14ac:dyDescent="0.2">
      <c r="Q1222" s="123"/>
      <c r="R1222" s="123"/>
    </row>
    <row r="1223" spans="17:18" s="122" customFormat="1" x14ac:dyDescent="0.2">
      <c r="Q1223" s="123"/>
      <c r="R1223" s="123"/>
    </row>
    <row r="1224" spans="17:18" s="122" customFormat="1" x14ac:dyDescent="0.2">
      <c r="Q1224" s="123"/>
      <c r="R1224" s="123"/>
    </row>
    <row r="1225" spans="17:18" s="122" customFormat="1" x14ac:dyDescent="0.2">
      <c r="Q1225" s="123"/>
      <c r="R1225" s="123"/>
    </row>
    <row r="1226" spans="17:18" s="122" customFormat="1" x14ac:dyDescent="0.2">
      <c r="Q1226" s="123"/>
      <c r="R1226" s="123"/>
    </row>
    <row r="1227" spans="17:18" s="122" customFormat="1" x14ac:dyDescent="0.2">
      <c r="Q1227" s="123"/>
      <c r="R1227" s="123"/>
    </row>
    <row r="1228" spans="17:18" s="122" customFormat="1" x14ac:dyDescent="0.2">
      <c r="Q1228" s="123"/>
      <c r="R1228" s="123"/>
    </row>
    <row r="1229" spans="17:18" s="122" customFormat="1" x14ac:dyDescent="0.2">
      <c r="Q1229" s="123"/>
      <c r="R1229" s="123"/>
    </row>
    <row r="1230" spans="17:18" s="122" customFormat="1" x14ac:dyDescent="0.2">
      <c r="Q1230" s="123"/>
      <c r="R1230" s="123"/>
    </row>
    <row r="1231" spans="17:18" s="122" customFormat="1" x14ac:dyDescent="0.2">
      <c r="Q1231" s="123"/>
      <c r="R1231" s="123"/>
    </row>
    <row r="1232" spans="17:18" s="122" customFormat="1" x14ac:dyDescent="0.2">
      <c r="Q1232" s="123"/>
      <c r="R1232" s="123"/>
    </row>
    <row r="1233" spans="17:18" s="122" customFormat="1" x14ac:dyDescent="0.2">
      <c r="Q1233" s="123"/>
      <c r="R1233" s="123"/>
    </row>
    <row r="1234" spans="17:18" s="122" customFormat="1" x14ac:dyDescent="0.2">
      <c r="Q1234" s="123"/>
      <c r="R1234" s="123"/>
    </row>
    <row r="1235" spans="17:18" s="122" customFormat="1" x14ac:dyDescent="0.2">
      <c r="Q1235" s="123"/>
      <c r="R1235" s="123"/>
    </row>
    <row r="1236" spans="17:18" s="122" customFormat="1" x14ac:dyDescent="0.2">
      <c r="Q1236" s="123"/>
      <c r="R1236" s="123"/>
    </row>
    <row r="1237" spans="17:18" s="122" customFormat="1" x14ac:dyDescent="0.2">
      <c r="Q1237" s="123"/>
      <c r="R1237" s="123"/>
    </row>
    <row r="1238" spans="17:18" s="122" customFormat="1" x14ac:dyDescent="0.2">
      <c r="Q1238" s="123"/>
      <c r="R1238" s="123"/>
    </row>
    <row r="1239" spans="17:18" s="122" customFormat="1" x14ac:dyDescent="0.2">
      <c r="Q1239" s="123"/>
      <c r="R1239" s="123"/>
    </row>
    <row r="1240" spans="17:18" s="122" customFormat="1" x14ac:dyDescent="0.2">
      <c r="Q1240" s="123"/>
      <c r="R1240" s="123"/>
    </row>
    <row r="1241" spans="17:18" s="122" customFormat="1" x14ac:dyDescent="0.2">
      <c r="Q1241" s="123"/>
      <c r="R1241" s="123"/>
    </row>
    <row r="1242" spans="17:18" s="122" customFormat="1" x14ac:dyDescent="0.2">
      <c r="Q1242" s="123"/>
      <c r="R1242" s="123"/>
    </row>
    <row r="1243" spans="17:18" s="122" customFormat="1" x14ac:dyDescent="0.2">
      <c r="Q1243" s="123"/>
      <c r="R1243" s="123"/>
    </row>
    <row r="1244" spans="17:18" s="122" customFormat="1" x14ac:dyDescent="0.2">
      <c r="Q1244" s="123"/>
      <c r="R1244" s="123"/>
    </row>
    <row r="1245" spans="17:18" s="122" customFormat="1" x14ac:dyDescent="0.2">
      <c r="Q1245" s="123"/>
      <c r="R1245" s="123"/>
    </row>
    <row r="1246" spans="17:18" s="122" customFormat="1" x14ac:dyDescent="0.2">
      <c r="Q1246" s="123"/>
      <c r="R1246" s="123"/>
    </row>
    <row r="1247" spans="17:18" s="122" customFormat="1" x14ac:dyDescent="0.2">
      <c r="Q1247" s="123"/>
      <c r="R1247" s="123"/>
    </row>
    <row r="1248" spans="17:18" s="122" customFormat="1" x14ac:dyDescent="0.2">
      <c r="Q1248" s="123"/>
      <c r="R1248" s="123"/>
    </row>
    <row r="1249" spans="17:18" s="122" customFormat="1" x14ac:dyDescent="0.2">
      <c r="Q1249" s="123"/>
      <c r="R1249" s="123"/>
    </row>
    <row r="1250" spans="17:18" s="122" customFormat="1" x14ac:dyDescent="0.2">
      <c r="Q1250" s="123"/>
      <c r="R1250" s="123"/>
    </row>
    <row r="1251" spans="17:18" s="122" customFormat="1" x14ac:dyDescent="0.2">
      <c r="Q1251" s="123"/>
      <c r="R1251" s="123"/>
    </row>
    <row r="1252" spans="17:18" s="122" customFormat="1" x14ac:dyDescent="0.2">
      <c r="Q1252" s="123"/>
      <c r="R1252" s="123"/>
    </row>
    <row r="1253" spans="17:18" s="122" customFormat="1" x14ac:dyDescent="0.2">
      <c r="Q1253" s="123"/>
      <c r="R1253" s="123"/>
    </row>
    <row r="1254" spans="17:18" s="122" customFormat="1" x14ac:dyDescent="0.2">
      <c r="Q1254" s="123"/>
      <c r="R1254" s="123"/>
    </row>
    <row r="1255" spans="17:18" s="122" customFormat="1" x14ac:dyDescent="0.2">
      <c r="Q1255" s="123"/>
      <c r="R1255" s="123"/>
    </row>
    <row r="1256" spans="17:18" s="122" customFormat="1" x14ac:dyDescent="0.2">
      <c r="Q1256" s="123"/>
      <c r="R1256" s="123"/>
    </row>
    <row r="1257" spans="17:18" s="122" customFormat="1" x14ac:dyDescent="0.2">
      <c r="Q1257" s="123"/>
      <c r="R1257" s="123"/>
    </row>
    <row r="1258" spans="17:18" s="122" customFormat="1" x14ac:dyDescent="0.2">
      <c r="Q1258" s="123"/>
      <c r="R1258" s="123"/>
    </row>
    <row r="1259" spans="17:18" s="122" customFormat="1" x14ac:dyDescent="0.2">
      <c r="Q1259" s="123"/>
      <c r="R1259" s="123"/>
    </row>
    <row r="1260" spans="17:18" s="122" customFormat="1" x14ac:dyDescent="0.2">
      <c r="Q1260" s="123"/>
      <c r="R1260" s="123"/>
    </row>
    <row r="1261" spans="17:18" s="122" customFormat="1" x14ac:dyDescent="0.2">
      <c r="Q1261" s="123"/>
      <c r="R1261" s="123"/>
    </row>
    <row r="1262" spans="17:18" s="122" customFormat="1" x14ac:dyDescent="0.2">
      <c r="Q1262" s="123"/>
      <c r="R1262" s="123"/>
    </row>
    <row r="1263" spans="17:18" s="122" customFormat="1" x14ac:dyDescent="0.2">
      <c r="Q1263" s="123"/>
      <c r="R1263" s="123"/>
    </row>
    <row r="1264" spans="17:18" s="122" customFormat="1" x14ac:dyDescent="0.2">
      <c r="Q1264" s="123"/>
      <c r="R1264" s="123"/>
    </row>
    <row r="1265" spans="17:18" s="122" customFormat="1" x14ac:dyDescent="0.2">
      <c r="Q1265" s="123"/>
      <c r="R1265" s="123"/>
    </row>
    <row r="1266" spans="17:18" s="122" customFormat="1" x14ac:dyDescent="0.2">
      <c r="Q1266" s="123"/>
      <c r="R1266" s="123"/>
    </row>
    <row r="1267" spans="17:18" s="122" customFormat="1" x14ac:dyDescent="0.2">
      <c r="Q1267" s="123"/>
      <c r="R1267" s="123"/>
    </row>
    <row r="1268" spans="17:18" s="122" customFormat="1" x14ac:dyDescent="0.2">
      <c r="Q1268" s="123"/>
      <c r="R1268" s="123"/>
    </row>
    <row r="1269" spans="17:18" s="122" customFormat="1" x14ac:dyDescent="0.2">
      <c r="Q1269" s="123"/>
      <c r="R1269" s="123"/>
    </row>
    <row r="1270" spans="17:18" s="122" customFormat="1" x14ac:dyDescent="0.2">
      <c r="Q1270" s="123"/>
      <c r="R1270" s="123"/>
    </row>
    <row r="1271" spans="17:18" s="122" customFormat="1" x14ac:dyDescent="0.2">
      <c r="Q1271" s="123"/>
      <c r="R1271" s="123"/>
    </row>
    <row r="1272" spans="17:18" s="122" customFormat="1" x14ac:dyDescent="0.2">
      <c r="Q1272" s="123"/>
      <c r="R1272" s="123"/>
    </row>
    <row r="1273" spans="17:18" s="122" customFormat="1" x14ac:dyDescent="0.2">
      <c r="Q1273" s="123"/>
      <c r="R1273" s="123"/>
    </row>
    <row r="1274" spans="17:18" s="122" customFormat="1" x14ac:dyDescent="0.2">
      <c r="Q1274" s="123"/>
      <c r="R1274" s="123"/>
    </row>
    <row r="1275" spans="17:18" s="122" customFormat="1" x14ac:dyDescent="0.2">
      <c r="Q1275" s="123"/>
      <c r="R1275" s="123"/>
    </row>
    <row r="1276" spans="17:18" s="122" customFormat="1" x14ac:dyDescent="0.2">
      <c r="Q1276" s="123"/>
      <c r="R1276" s="123"/>
    </row>
    <row r="1277" spans="17:18" s="122" customFormat="1" x14ac:dyDescent="0.2">
      <c r="Q1277" s="123"/>
      <c r="R1277" s="123"/>
    </row>
    <row r="1278" spans="17:18" s="122" customFormat="1" x14ac:dyDescent="0.2">
      <c r="Q1278" s="123"/>
      <c r="R1278" s="123"/>
    </row>
    <row r="1279" spans="17:18" s="122" customFormat="1" x14ac:dyDescent="0.2">
      <c r="Q1279" s="123"/>
      <c r="R1279" s="123"/>
    </row>
    <row r="1280" spans="17:18" s="122" customFormat="1" x14ac:dyDescent="0.2">
      <c r="Q1280" s="123"/>
      <c r="R1280" s="123"/>
    </row>
    <row r="1281" spans="17:18" s="122" customFormat="1" x14ac:dyDescent="0.2">
      <c r="Q1281" s="123"/>
      <c r="R1281" s="123"/>
    </row>
    <row r="1282" spans="17:18" s="122" customFormat="1" x14ac:dyDescent="0.2">
      <c r="Q1282" s="123"/>
      <c r="R1282" s="123"/>
    </row>
    <row r="1283" spans="17:18" s="122" customFormat="1" x14ac:dyDescent="0.2">
      <c r="Q1283" s="123"/>
      <c r="R1283" s="123"/>
    </row>
    <row r="1284" spans="17:18" s="122" customFormat="1" x14ac:dyDescent="0.2">
      <c r="Q1284" s="123"/>
      <c r="R1284" s="123"/>
    </row>
    <row r="1285" spans="17:18" s="122" customFormat="1" x14ac:dyDescent="0.2">
      <c r="Q1285" s="123"/>
      <c r="R1285" s="123"/>
    </row>
    <row r="1286" spans="17:18" s="122" customFormat="1" x14ac:dyDescent="0.2">
      <c r="Q1286" s="123"/>
      <c r="R1286" s="123"/>
    </row>
    <row r="1287" spans="17:18" s="122" customFormat="1" x14ac:dyDescent="0.2">
      <c r="Q1287" s="123"/>
      <c r="R1287" s="123"/>
    </row>
    <row r="1288" spans="17:18" s="122" customFormat="1" x14ac:dyDescent="0.2">
      <c r="Q1288" s="123"/>
      <c r="R1288" s="123"/>
    </row>
    <row r="1289" spans="17:18" s="122" customFormat="1" x14ac:dyDescent="0.2">
      <c r="Q1289" s="123"/>
      <c r="R1289" s="123"/>
    </row>
    <row r="1290" spans="17:18" s="122" customFormat="1" x14ac:dyDescent="0.2">
      <c r="Q1290" s="123"/>
      <c r="R1290" s="123"/>
    </row>
    <row r="1291" spans="17:18" s="122" customFormat="1" x14ac:dyDescent="0.2">
      <c r="Q1291" s="123"/>
      <c r="R1291" s="123"/>
    </row>
    <row r="1292" spans="17:18" s="122" customFormat="1" x14ac:dyDescent="0.2">
      <c r="Q1292" s="123"/>
      <c r="R1292" s="123"/>
    </row>
    <row r="1293" spans="17:18" s="122" customFormat="1" x14ac:dyDescent="0.2">
      <c r="Q1293" s="123"/>
      <c r="R1293" s="123"/>
    </row>
    <row r="1294" spans="17:18" s="122" customFormat="1" x14ac:dyDescent="0.2">
      <c r="Q1294" s="123"/>
      <c r="R1294" s="123"/>
    </row>
    <row r="1295" spans="17:18" s="122" customFormat="1" x14ac:dyDescent="0.2">
      <c r="Q1295" s="123"/>
      <c r="R1295" s="123"/>
    </row>
    <row r="1296" spans="17:18" s="122" customFormat="1" x14ac:dyDescent="0.2">
      <c r="Q1296" s="123"/>
      <c r="R1296" s="123"/>
    </row>
    <row r="1297" spans="17:18" s="122" customFormat="1" x14ac:dyDescent="0.2">
      <c r="Q1297" s="123"/>
      <c r="R1297" s="123"/>
    </row>
    <row r="1298" spans="17:18" s="122" customFormat="1" x14ac:dyDescent="0.2">
      <c r="Q1298" s="123"/>
      <c r="R1298" s="123"/>
    </row>
    <row r="1299" spans="17:18" s="122" customFormat="1" x14ac:dyDescent="0.2">
      <c r="Q1299" s="123"/>
      <c r="R1299" s="123"/>
    </row>
    <row r="1300" spans="17:18" s="122" customFormat="1" x14ac:dyDescent="0.2">
      <c r="Q1300" s="123"/>
      <c r="R1300" s="123"/>
    </row>
    <row r="1301" spans="17:18" s="122" customFormat="1" x14ac:dyDescent="0.2">
      <c r="Q1301" s="123"/>
      <c r="R1301" s="123"/>
    </row>
    <row r="1302" spans="17:18" s="122" customFormat="1" x14ac:dyDescent="0.2">
      <c r="Q1302" s="123"/>
      <c r="R1302" s="123"/>
    </row>
    <row r="1303" spans="17:18" s="122" customFormat="1" x14ac:dyDescent="0.2">
      <c r="Q1303" s="123"/>
      <c r="R1303" s="123"/>
    </row>
    <row r="1304" spans="17:18" s="122" customFormat="1" x14ac:dyDescent="0.2">
      <c r="Q1304" s="123"/>
      <c r="R1304" s="123"/>
    </row>
    <row r="1305" spans="17:18" s="122" customFormat="1" x14ac:dyDescent="0.2">
      <c r="Q1305" s="123"/>
      <c r="R1305" s="123"/>
    </row>
    <row r="1306" spans="17:18" s="122" customFormat="1" x14ac:dyDescent="0.2">
      <c r="Q1306" s="123"/>
      <c r="R1306" s="123"/>
    </row>
    <row r="1307" spans="17:18" s="122" customFormat="1" x14ac:dyDescent="0.2">
      <c r="Q1307" s="123"/>
      <c r="R1307" s="123"/>
    </row>
    <row r="1308" spans="17:18" s="122" customFormat="1" x14ac:dyDescent="0.2">
      <c r="Q1308" s="123"/>
      <c r="R1308" s="123"/>
    </row>
    <row r="1309" spans="17:18" s="122" customFormat="1" x14ac:dyDescent="0.2">
      <c r="Q1309" s="123"/>
      <c r="R1309" s="123"/>
    </row>
    <row r="1310" spans="17:18" s="122" customFormat="1" x14ac:dyDescent="0.2">
      <c r="Q1310" s="123"/>
      <c r="R1310" s="123"/>
    </row>
    <row r="1311" spans="17:18" s="122" customFormat="1" x14ac:dyDescent="0.2">
      <c r="Q1311" s="123"/>
      <c r="R1311" s="123"/>
    </row>
    <row r="1312" spans="17:18" s="122" customFormat="1" x14ac:dyDescent="0.2">
      <c r="Q1312" s="123"/>
      <c r="R1312" s="123"/>
    </row>
    <row r="1313" spans="17:18" s="122" customFormat="1" x14ac:dyDescent="0.2">
      <c r="Q1313" s="123"/>
      <c r="R1313" s="123"/>
    </row>
    <row r="1314" spans="17:18" s="122" customFormat="1" x14ac:dyDescent="0.2">
      <c r="Q1314" s="123"/>
      <c r="R1314" s="123"/>
    </row>
    <row r="1315" spans="17:18" s="122" customFormat="1" x14ac:dyDescent="0.2">
      <c r="Q1315" s="123"/>
      <c r="R1315" s="123"/>
    </row>
    <row r="1316" spans="17:18" s="122" customFormat="1" x14ac:dyDescent="0.2">
      <c r="Q1316" s="123"/>
      <c r="R1316" s="123"/>
    </row>
    <row r="1317" spans="17:18" s="122" customFormat="1" x14ac:dyDescent="0.2">
      <c r="Q1317" s="123"/>
      <c r="R1317" s="123"/>
    </row>
    <row r="1318" spans="17:18" s="122" customFormat="1" x14ac:dyDescent="0.2">
      <c r="Q1318" s="123"/>
      <c r="R1318" s="123"/>
    </row>
    <row r="1319" spans="17:18" s="122" customFormat="1" x14ac:dyDescent="0.2">
      <c r="Q1319" s="123"/>
      <c r="R1319" s="123"/>
    </row>
    <row r="1320" spans="17:18" s="122" customFormat="1" x14ac:dyDescent="0.2">
      <c r="Q1320" s="123"/>
      <c r="R1320" s="123"/>
    </row>
    <row r="1321" spans="17:18" s="122" customFormat="1" x14ac:dyDescent="0.2">
      <c r="Q1321" s="123"/>
      <c r="R1321" s="123"/>
    </row>
    <row r="1322" spans="17:18" s="122" customFormat="1" x14ac:dyDescent="0.2">
      <c r="Q1322" s="123"/>
      <c r="R1322" s="123"/>
    </row>
    <row r="1323" spans="17:18" s="122" customFormat="1" x14ac:dyDescent="0.2">
      <c r="Q1323" s="123"/>
      <c r="R1323" s="123"/>
    </row>
    <row r="1324" spans="17:18" s="122" customFormat="1" x14ac:dyDescent="0.2">
      <c r="Q1324" s="123"/>
      <c r="R1324" s="123"/>
    </row>
    <row r="1325" spans="17:18" s="122" customFormat="1" x14ac:dyDescent="0.2">
      <c r="Q1325" s="123"/>
      <c r="R1325" s="123"/>
    </row>
    <row r="1326" spans="17:18" s="122" customFormat="1" x14ac:dyDescent="0.2">
      <c r="Q1326" s="123"/>
      <c r="R1326" s="123"/>
    </row>
    <row r="1327" spans="17:18" s="122" customFormat="1" x14ac:dyDescent="0.2">
      <c r="Q1327" s="123"/>
      <c r="R1327" s="123"/>
    </row>
    <row r="1328" spans="17:18" s="122" customFormat="1" x14ac:dyDescent="0.2">
      <c r="Q1328" s="123"/>
      <c r="R1328" s="123"/>
    </row>
    <row r="1329" spans="17:18" s="122" customFormat="1" x14ac:dyDescent="0.2">
      <c r="Q1329" s="123"/>
      <c r="R1329" s="123"/>
    </row>
    <row r="1330" spans="17:18" s="122" customFormat="1" x14ac:dyDescent="0.2">
      <c r="Q1330" s="123"/>
      <c r="R1330" s="123"/>
    </row>
    <row r="1331" spans="17:18" s="122" customFormat="1" x14ac:dyDescent="0.2">
      <c r="Q1331" s="123"/>
      <c r="R1331" s="123"/>
    </row>
    <row r="1332" spans="17:18" s="122" customFormat="1" x14ac:dyDescent="0.2">
      <c r="Q1332" s="123"/>
      <c r="R1332" s="123"/>
    </row>
    <row r="1333" spans="17:18" s="122" customFormat="1" x14ac:dyDescent="0.2">
      <c r="Q1333" s="123"/>
      <c r="R1333" s="123"/>
    </row>
    <row r="1334" spans="17:18" s="122" customFormat="1" x14ac:dyDescent="0.2">
      <c r="Q1334" s="123"/>
      <c r="R1334" s="123"/>
    </row>
    <row r="1335" spans="17:18" s="122" customFormat="1" x14ac:dyDescent="0.2">
      <c r="Q1335" s="123"/>
      <c r="R1335" s="123"/>
    </row>
    <row r="1336" spans="17:18" s="122" customFormat="1" x14ac:dyDescent="0.2">
      <c r="Q1336" s="123"/>
      <c r="R1336" s="123"/>
    </row>
    <row r="1337" spans="17:18" s="122" customFormat="1" x14ac:dyDescent="0.2">
      <c r="Q1337" s="123"/>
      <c r="R1337" s="123"/>
    </row>
    <row r="1338" spans="17:18" s="122" customFormat="1" x14ac:dyDescent="0.2">
      <c r="Q1338" s="123"/>
      <c r="R1338" s="123"/>
    </row>
    <row r="1339" spans="17:18" s="122" customFormat="1" x14ac:dyDescent="0.2">
      <c r="Q1339" s="123"/>
      <c r="R1339" s="123"/>
    </row>
    <row r="1340" spans="17:18" s="122" customFormat="1" x14ac:dyDescent="0.2">
      <c r="Q1340" s="123"/>
      <c r="R1340" s="123"/>
    </row>
    <row r="1341" spans="17:18" s="122" customFormat="1" x14ac:dyDescent="0.2">
      <c r="Q1341" s="123"/>
      <c r="R1341" s="123"/>
    </row>
    <row r="1342" spans="17:18" s="122" customFormat="1" x14ac:dyDescent="0.2">
      <c r="Q1342" s="123"/>
      <c r="R1342" s="123"/>
    </row>
    <row r="1343" spans="17:18" s="122" customFormat="1" x14ac:dyDescent="0.2">
      <c r="Q1343" s="123"/>
      <c r="R1343" s="123"/>
    </row>
    <row r="1344" spans="17:18" s="122" customFormat="1" x14ac:dyDescent="0.2">
      <c r="Q1344" s="123"/>
      <c r="R1344" s="123"/>
    </row>
    <row r="1345" spans="17:18" s="122" customFormat="1" x14ac:dyDescent="0.2">
      <c r="Q1345" s="123"/>
      <c r="R1345" s="123"/>
    </row>
    <row r="1346" spans="17:18" s="122" customFormat="1" x14ac:dyDescent="0.2">
      <c r="Q1346" s="123"/>
      <c r="R1346" s="123"/>
    </row>
    <row r="1347" spans="17:18" s="122" customFormat="1" x14ac:dyDescent="0.2">
      <c r="Q1347" s="123"/>
      <c r="R1347" s="123"/>
    </row>
    <row r="1348" spans="17:18" s="122" customFormat="1" x14ac:dyDescent="0.2">
      <c r="Q1348" s="123"/>
      <c r="R1348" s="123"/>
    </row>
    <row r="1048575" spans="6:7" x14ac:dyDescent="0.2">
      <c r="F1048575" s="560"/>
      <c r="G1048575" s="562"/>
    </row>
  </sheetData>
  <sheetProtection algorithmName="SHA-512" hashValue="SIS63J6Rrume/uUCw5y5w/XZ1/pa8ZwakJCIDVD5h6PnMSkuHttdPcZ//+mgYLKyVa7KkJHxW4DSv8YIKCa0Bg==" saltValue="W+R+r7SUTs0ps6kQ1mxF0Q==" spinCount="100000" sheet="1" objects="1" scenarios="1" selectLockedCells="1"/>
  <protectedRanges>
    <protectedRange sqref="L1:L2" name="Intervalo2"/>
    <protectedRange sqref="I7 E10 K11 I10:I12 C7:C13" name="Intervalo1"/>
    <protectedRange sqref="L1:L2" name="voltar"/>
    <protectedRange sqref="L35:N36" name="avançar"/>
  </protectedRanges>
  <mergeCells count="74">
    <mergeCell ref="F1048575:G1048575"/>
    <mergeCell ref="E33:H33"/>
    <mergeCell ref="E34:H34"/>
    <mergeCell ref="C32:E32"/>
    <mergeCell ref="G32:K32"/>
    <mergeCell ref="H115:I115"/>
    <mergeCell ref="B77:L77"/>
    <mergeCell ref="B74:L74"/>
    <mergeCell ref="B78:L78"/>
    <mergeCell ref="B80:L80"/>
    <mergeCell ref="B86:L86"/>
    <mergeCell ref="B91:L91"/>
    <mergeCell ref="B97:L97"/>
    <mergeCell ref="B100:L100"/>
    <mergeCell ref="B101:L103"/>
    <mergeCell ref="B98:L99"/>
    <mergeCell ref="B31:K31"/>
    <mergeCell ref="C24:E24"/>
    <mergeCell ref="F24:G24"/>
    <mergeCell ref="H24:J24"/>
    <mergeCell ref="B28:K28"/>
    <mergeCell ref="B26:K26"/>
    <mergeCell ref="B27:K27"/>
    <mergeCell ref="B30:K30"/>
    <mergeCell ref="B29:K29"/>
    <mergeCell ref="F22:G22"/>
    <mergeCell ref="H22:J22"/>
    <mergeCell ref="C23:E23"/>
    <mergeCell ref="F23:G23"/>
    <mergeCell ref="H23:J23"/>
    <mergeCell ref="C21:E21"/>
    <mergeCell ref="F21:G21"/>
    <mergeCell ref="H21:J21"/>
    <mergeCell ref="C22:E22"/>
    <mergeCell ref="C16:E16"/>
    <mergeCell ref="F16:G16"/>
    <mergeCell ref="H16:J16"/>
    <mergeCell ref="C17:E17"/>
    <mergeCell ref="F17:G17"/>
    <mergeCell ref="H17:J17"/>
    <mergeCell ref="C20:E20"/>
    <mergeCell ref="F20:G20"/>
    <mergeCell ref="H20:J20"/>
    <mergeCell ref="C18:E18"/>
    <mergeCell ref="F18:G18"/>
    <mergeCell ref="H18:J18"/>
    <mergeCell ref="C19:E19"/>
    <mergeCell ref="F19:G19"/>
    <mergeCell ref="H19:J19"/>
    <mergeCell ref="D1:I1"/>
    <mergeCell ref="D5:I5"/>
    <mergeCell ref="B6:K6"/>
    <mergeCell ref="C7:G7"/>
    <mergeCell ref="I7:K7"/>
    <mergeCell ref="D3:I4"/>
    <mergeCell ref="C13:K13"/>
    <mergeCell ref="C8:K8"/>
    <mergeCell ref="C9:K9"/>
    <mergeCell ref="E10:G10"/>
    <mergeCell ref="I10:K10"/>
    <mergeCell ref="C11:G11"/>
    <mergeCell ref="C12:G12"/>
    <mergeCell ref="I12:K12"/>
    <mergeCell ref="C14:E14"/>
    <mergeCell ref="F14:G14"/>
    <mergeCell ref="H14:J14"/>
    <mergeCell ref="C15:E15"/>
    <mergeCell ref="F15:G15"/>
    <mergeCell ref="H15:J15"/>
    <mergeCell ref="H112:K112"/>
    <mergeCell ref="B92:L95"/>
    <mergeCell ref="B87:L89"/>
    <mergeCell ref="B81:L84"/>
    <mergeCell ref="H111:K111"/>
  </mergeCells>
  <conditionalFormatting sqref="K25">
    <cfRule type="cellIs" dxfId="10" priority="27" operator="equal">
      <formula>100</formula>
    </cfRule>
    <cfRule type="cellIs" dxfId="9" priority="28" operator="greaterThan">
      <formula>100</formula>
    </cfRule>
  </conditionalFormatting>
  <conditionalFormatting sqref="B16:B24">
    <cfRule type="containsText" dxfId="8" priority="26" operator="containsText" text="Corrigir">
      <formula>NOT(ISERROR(SEARCH("Corrigir",B16)))</formula>
    </cfRule>
  </conditionalFormatting>
  <conditionalFormatting sqref="B15">
    <cfRule type="cellIs" dxfId="7" priority="3" operator="equal">
      <formula>""</formula>
    </cfRule>
  </conditionalFormatting>
  <conditionalFormatting sqref="F15:F24">
    <cfRule type="cellIs" dxfId="6" priority="2" operator="equal">
      <formula>""</formula>
    </cfRule>
  </conditionalFormatting>
  <conditionalFormatting sqref="K15">
    <cfRule type="cellIs" dxfId="5" priority="1" operator="equal">
      <formula>""</formula>
    </cfRule>
  </conditionalFormatting>
  <dataValidations count="5">
    <dataValidation allowBlank="1" showInputMessage="1" showErrorMessage="1" errorTitle="error404" promptTitle="UC" prompt="DIGITAR O NUMERO DA UC SEM O 10/ E O DIGITO_x000a__x000a_EX:. QUANDO A UC FOR 10/12345-6_x000a__x000a_ DEVE-SE DIGITAR APENAS 12345" sqref="B15"/>
    <dataValidation type="list" allowBlank="1" showInputMessage="1" showErrorMessage="1" sqref="I7:K7">
      <formula1>"RESIDENCIAL,COMERCIAL,INDUSTRIAL,RURAL,PODER PÚBLICO, SERVIÇO PÚBLICO"</formula1>
    </dataValidation>
    <dataValidation allowBlank="1" showInputMessage="1" showErrorMessage="1" promptTitle="ASSINATURA DO PROJETISTA" prompt="CASO O CLIENTE ASSINE A PRIMEIRA PAGINA E O DRT, DEVERA SER ANEXADO O DOCUMENTO DO CLIENTE_x000a__x000a_CASO O CLIENTE NÃO ASSINE O DRT DEVERA SER ENVIADA PROCURAÇÃO " sqref="E33:H33"/>
    <dataValidation allowBlank="1" showInputMessage="1" showErrorMessage="1" promptTitle="DOCUMENTO" prompt="DIGITAR O NUMERO DO CPF OU CNPJ DO TITULAR DA UC" sqref="F15:G15"/>
    <dataValidation allowBlank="1" showInputMessage="1" showErrorMessage="1" promptTitle="PERCENTIL DE COMPARTILHAMENTO" prompt="A SOMA DOS PERCENTIS DE COMPARTILHAMENTO DEVE SER DE NO MAXIMO 100%_x000a__x000a_SOMENTE OS CREDITOS EXCEDENTES DO CONSUMO DA UC GERADORA SERÃO COMPARTILHADOS_x000a__x000a__x000a_CONFORME PRODIST 3 E REN 414/2012 " sqref="K15"/>
  </dataValidations>
  <pageMargins left="0.19685039370078741" right="0.19685039370078741" top="0.19685039370078741" bottom="0.19685039370078741" header="0.39370078740157483" footer="0.39370078740157483"/>
  <pageSetup paperSize="9" scale="57" fitToHeight="0" orientation="portrait" r:id="rId1"/>
  <colBreaks count="1" manualBreakCount="1">
    <brk id="11" max="37" man="1"/>
  </col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8">
    <tabColor rgb="FFFF0000"/>
  </sheetPr>
  <dimension ref="A1:FH50"/>
  <sheetViews>
    <sheetView showGridLines="0" showRowColHeaders="0" topLeftCell="AI1" zoomScale="70" zoomScaleNormal="70" workbookViewId="0">
      <selection activeCell="AI2" sqref="AI2"/>
    </sheetView>
  </sheetViews>
  <sheetFormatPr defaultColWidth="36.42578125" defaultRowHeight="14.25" x14ac:dyDescent="0.25"/>
  <cols>
    <col min="1" max="1" width="33.5703125" style="128" bestFit="1" customWidth="1"/>
    <col min="2" max="2" width="57.140625" style="128" customWidth="1"/>
    <col min="3" max="3" width="36.42578125" style="128"/>
    <col min="4" max="4" width="27.85546875" style="128" customWidth="1"/>
    <col min="5" max="115" width="36.42578125" style="128"/>
    <col min="116" max="116" width="36.42578125" style="128" customWidth="1"/>
    <col min="117" max="16384" width="36.42578125" style="128"/>
  </cols>
  <sheetData>
    <row r="1" spans="1:164" s="98" customFormat="1" ht="19.5" customHeight="1" x14ac:dyDescent="0.2">
      <c r="A1" s="477" t="s">
        <v>2959</v>
      </c>
      <c r="B1" s="477" t="s">
        <v>2974</v>
      </c>
      <c r="C1" s="477" t="s">
        <v>20</v>
      </c>
      <c r="D1" s="478" t="s">
        <v>21</v>
      </c>
      <c r="E1" s="478" t="s">
        <v>25</v>
      </c>
      <c r="F1" s="478" t="s">
        <v>27</v>
      </c>
      <c r="G1" s="477" t="s">
        <v>29</v>
      </c>
      <c r="H1" s="477" t="s">
        <v>22</v>
      </c>
      <c r="I1" s="477" t="s">
        <v>18</v>
      </c>
      <c r="J1" s="477" t="s">
        <v>26</v>
      </c>
      <c r="K1" s="477" t="s">
        <v>23</v>
      </c>
      <c r="L1" s="477" t="s">
        <v>28</v>
      </c>
      <c r="M1" s="477" t="s">
        <v>24</v>
      </c>
      <c r="N1" s="477" t="s">
        <v>71</v>
      </c>
      <c r="O1" s="477" t="s">
        <v>72</v>
      </c>
      <c r="P1" s="477" t="s">
        <v>78</v>
      </c>
      <c r="Q1" s="477" t="s">
        <v>76</v>
      </c>
      <c r="R1" s="477" t="s">
        <v>77</v>
      </c>
      <c r="S1" s="477" t="s">
        <v>2975</v>
      </c>
      <c r="T1" s="477" t="s">
        <v>81</v>
      </c>
      <c r="U1" s="477" t="s">
        <v>70</v>
      </c>
      <c r="V1" s="477" t="s">
        <v>85</v>
      </c>
      <c r="W1" s="477" t="s">
        <v>2976</v>
      </c>
      <c r="X1" s="477" t="s">
        <v>2977</v>
      </c>
      <c r="Y1" s="477" t="s">
        <v>2978</v>
      </c>
      <c r="Z1" s="477" t="s">
        <v>74</v>
      </c>
      <c r="AA1" s="477" t="s">
        <v>2979</v>
      </c>
      <c r="AB1" s="477" t="s">
        <v>2980</v>
      </c>
      <c r="AC1" s="477" t="s">
        <v>2981</v>
      </c>
      <c r="AD1" s="477" t="s">
        <v>89</v>
      </c>
      <c r="AE1" s="477" t="s">
        <v>94</v>
      </c>
      <c r="AF1" s="477" t="s">
        <v>2982</v>
      </c>
      <c r="AG1" s="477" t="s">
        <v>2983</v>
      </c>
      <c r="AH1" s="477" t="s">
        <v>2984</v>
      </c>
      <c r="AI1" s="477" t="s">
        <v>2985</v>
      </c>
      <c r="AJ1" s="477" t="s">
        <v>2986</v>
      </c>
      <c r="AK1" s="477" t="s">
        <v>97</v>
      </c>
      <c r="AL1" s="477" t="s">
        <v>2987</v>
      </c>
      <c r="AM1" s="477" t="s">
        <v>2988</v>
      </c>
      <c r="AN1" s="477" t="s">
        <v>2989</v>
      </c>
      <c r="AO1" s="477" t="s">
        <v>75</v>
      </c>
      <c r="AP1" s="477" t="s">
        <v>2990</v>
      </c>
      <c r="AQ1" s="479" t="s">
        <v>2991</v>
      </c>
      <c r="AR1" s="479" t="s">
        <v>2992</v>
      </c>
      <c r="AS1" s="479" t="s">
        <v>2993</v>
      </c>
      <c r="AT1" s="480" t="s">
        <v>2994</v>
      </c>
      <c r="AU1" s="480" t="s">
        <v>2995</v>
      </c>
      <c r="AV1" s="480" t="s">
        <v>2996</v>
      </c>
      <c r="AW1" s="479" t="s">
        <v>2997</v>
      </c>
      <c r="AX1" s="479" t="s">
        <v>2998</v>
      </c>
      <c r="AY1" s="479" t="s">
        <v>2999</v>
      </c>
      <c r="AZ1" s="480" t="s">
        <v>3000</v>
      </c>
      <c r="BA1" s="480" t="s">
        <v>3001</v>
      </c>
      <c r="BB1" s="480" t="s">
        <v>3002</v>
      </c>
      <c r="BC1" s="479" t="s">
        <v>3003</v>
      </c>
      <c r="BD1" s="479" t="s">
        <v>3004</v>
      </c>
      <c r="BE1" s="479" t="s">
        <v>3005</v>
      </c>
      <c r="BF1" s="480" t="s">
        <v>3006</v>
      </c>
      <c r="BG1" s="480" t="s">
        <v>3007</v>
      </c>
      <c r="BH1" s="480" t="s">
        <v>3008</v>
      </c>
      <c r="BI1" s="479" t="s">
        <v>3009</v>
      </c>
      <c r="BJ1" s="479" t="s">
        <v>3010</v>
      </c>
      <c r="BK1" s="479" t="s">
        <v>3011</v>
      </c>
      <c r="BL1" s="480" t="s">
        <v>3012</v>
      </c>
      <c r="BM1" s="480" t="s">
        <v>3013</v>
      </c>
      <c r="BN1" s="480" t="s">
        <v>3014</v>
      </c>
      <c r="BO1" s="479" t="s">
        <v>3015</v>
      </c>
      <c r="BP1" s="479" t="s">
        <v>3016</v>
      </c>
      <c r="BQ1" s="479" t="s">
        <v>3017</v>
      </c>
      <c r="BR1" s="480" t="s">
        <v>3018</v>
      </c>
      <c r="BS1" s="480" t="s">
        <v>3019</v>
      </c>
      <c r="BT1" s="480" t="s">
        <v>3020</v>
      </c>
      <c r="BU1" s="481" t="s">
        <v>3021</v>
      </c>
      <c r="BV1" s="481" t="s">
        <v>3022</v>
      </c>
      <c r="BW1" s="481" t="s">
        <v>3023</v>
      </c>
      <c r="BX1" s="482" t="s">
        <v>3024</v>
      </c>
      <c r="BY1" s="482" t="s">
        <v>3025</v>
      </c>
      <c r="BZ1" s="482" t="s">
        <v>3026</v>
      </c>
      <c r="CA1" s="481" t="s">
        <v>3027</v>
      </c>
      <c r="CB1" s="124" t="s">
        <v>3028</v>
      </c>
      <c r="CC1" s="124" t="s">
        <v>3029</v>
      </c>
      <c r="CD1" s="125" t="s">
        <v>3030</v>
      </c>
      <c r="CE1" s="125" t="s">
        <v>3031</v>
      </c>
      <c r="CF1" s="125" t="s">
        <v>3032</v>
      </c>
      <c r="CG1" s="124" t="s">
        <v>3033</v>
      </c>
      <c r="CH1" s="124" t="s">
        <v>3034</v>
      </c>
      <c r="CI1" s="124" t="s">
        <v>3035</v>
      </c>
      <c r="CJ1" s="125" t="s">
        <v>3036</v>
      </c>
      <c r="CK1" s="125" t="s">
        <v>3037</v>
      </c>
      <c r="CL1" s="125" t="s">
        <v>3038</v>
      </c>
      <c r="CM1" s="124" t="s">
        <v>3039</v>
      </c>
      <c r="CN1" s="124" t="s">
        <v>3040</v>
      </c>
      <c r="CO1" s="124" t="s">
        <v>3041</v>
      </c>
      <c r="CP1" s="125" t="s">
        <v>3042</v>
      </c>
      <c r="CQ1" s="125" t="s">
        <v>3043</v>
      </c>
      <c r="CR1" s="125" t="s">
        <v>3044</v>
      </c>
      <c r="CS1" s="124" t="s">
        <v>3045</v>
      </c>
      <c r="CT1" s="124" t="s">
        <v>3046</v>
      </c>
      <c r="CU1" s="124" t="s">
        <v>3047</v>
      </c>
      <c r="CV1" s="125" t="s">
        <v>3048</v>
      </c>
      <c r="CW1" s="125" t="s">
        <v>3049</v>
      </c>
      <c r="CX1" s="125" t="s">
        <v>3050</v>
      </c>
      <c r="CY1" s="126" t="s">
        <v>3052</v>
      </c>
      <c r="CZ1" s="126" t="s">
        <v>3051</v>
      </c>
      <c r="DA1" s="127" t="s">
        <v>3054</v>
      </c>
      <c r="DB1" s="127" t="s">
        <v>3053</v>
      </c>
      <c r="DC1" s="126" t="s">
        <v>3056</v>
      </c>
      <c r="DD1" s="126" t="s">
        <v>3055</v>
      </c>
      <c r="DE1" s="127" t="s">
        <v>3058</v>
      </c>
      <c r="DF1" s="127" t="s">
        <v>3057</v>
      </c>
      <c r="DG1" s="126" t="s">
        <v>3060</v>
      </c>
      <c r="DH1" s="126" t="s">
        <v>3059</v>
      </c>
      <c r="DI1" s="127" t="s">
        <v>3062</v>
      </c>
      <c r="DJ1" s="127" t="s">
        <v>3061</v>
      </c>
      <c r="DK1" s="126" t="s">
        <v>3064</v>
      </c>
      <c r="DL1" s="126" t="s">
        <v>3063</v>
      </c>
      <c r="DM1" s="127" t="s">
        <v>3066</v>
      </c>
      <c r="DN1" s="127" t="s">
        <v>3065</v>
      </c>
      <c r="DO1" s="126" t="s">
        <v>3068</v>
      </c>
      <c r="DP1" s="126" t="s">
        <v>3067</v>
      </c>
      <c r="DQ1" s="127" t="s">
        <v>3070</v>
      </c>
      <c r="DR1" s="127" t="s">
        <v>3069</v>
      </c>
      <c r="DS1" s="124" t="s">
        <v>3071</v>
      </c>
      <c r="EX1" s="128"/>
    </row>
    <row r="2" spans="1:164" s="98" customFormat="1" ht="96.75" customHeight="1" x14ac:dyDescent="0.2">
      <c r="A2" s="483" t="str">
        <f>IF('MD-SOLAR'!C6 = "UC NOVA","2001140",'MD-SOLAR'!C6)</f>
        <v/>
      </c>
      <c r="B2" s="483" t="str">
        <f>'MD-SOLAR'!C7</f>
        <v/>
      </c>
      <c r="C2" s="483" t="str">
        <f>'MD-SOLAR'!C8</f>
        <v/>
      </c>
      <c r="D2" s="483" t="str">
        <f>'MD-SOLAR'!C9</f>
        <v/>
      </c>
      <c r="E2" s="483" t="str">
        <f>'MD-SOLAR'!C10</f>
        <v/>
      </c>
      <c r="F2" s="483" t="str">
        <f>'MD-SOLAR'!C11</f>
        <v/>
      </c>
      <c r="G2" s="484" t="str">
        <f>'MD-SOLAR'!J6</f>
        <v/>
      </c>
      <c r="H2" s="483" t="str">
        <f>'MD-SOLAR'!E9</f>
        <v/>
      </c>
      <c r="I2" s="483" t="str">
        <f>'MD-SOLAR'!G6</f>
        <v/>
      </c>
      <c r="J2" s="483" t="str">
        <f>'MD-SOLAR'!I9</f>
        <v/>
      </c>
      <c r="K2" s="483" t="str">
        <f>'MD-SOLAR'!I10</f>
        <v/>
      </c>
      <c r="L2" s="483" t="str">
        <f>'MD-SOLAR'!G11</f>
        <v/>
      </c>
      <c r="M2" s="483" t="str">
        <f>'MD-SOLAR'!K10</f>
        <v/>
      </c>
      <c r="N2" s="483" t="str">
        <f>'MD-SOLAR'!B13</f>
        <v/>
      </c>
      <c r="O2" s="485" t="str">
        <f>'MD-SOLAR'!D13</f>
        <v/>
      </c>
      <c r="P2" s="486">
        <f>IF('MD-SOLAR'!G15=0,1,'MD-SOLAR'!G15)</f>
        <v>1</v>
      </c>
      <c r="Q2" s="483">
        <f>'MD-SOLAR'!B15</f>
        <v>0</v>
      </c>
      <c r="R2" s="483">
        <f>'MD-SOLAR'!D15</f>
        <v>0</v>
      </c>
      <c r="S2" s="487" t="str">
        <f>'MD-SOLAR'!G13</f>
        <v/>
      </c>
      <c r="T2" s="483">
        <f>'MD-SOLAR'!B17</f>
        <v>0</v>
      </c>
      <c r="U2" s="483" t="str">
        <f>'MD-SOLAR'!B13</f>
        <v/>
      </c>
      <c r="V2" s="483">
        <f>'MD-SOLAR'!F19</f>
        <v>0</v>
      </c>
      <c r="W2" s="483">
        <f>'MD-SOLAR'!H19</f>
        <v>0</v>
      </c>
      <c r="X2" s="483">
        <f>'MD-SOLAR'!J19</f>
        <v>0</v>
      </c>
      <c r="Y2" s="483" t="str">
        <f>'MD-SOLAR'!$B22</f>
        <v/>
      </c>
      <c r="Z2" s="483" t="str">
        <f>'MD-SOLAR'!$J12</f>
        <v/>
      </c>
      <c r="AA2" s="483">
        <f>'MD-SOLAR'!H22</f>
        <v>0</v>
      </c>
      <c r="AB2" s="483">
        <f>'MD-SOLAR'!I22</f>
        <v>0</v>
      </c>
      <c r="AC2" s="483">
        <f>'MD-SOLAR'!D22</f>
        <v>0</v>
      </c>
      <c r="AD2" s="483">
        <f>'MD-SOLAR'!C22</f>
        <v>0</v>
      </c>
      <c r="AE2" s="483">
        <f>'MD-SOLAR'!J22</f>
        <v>0</v>
      </c>
      <c r="AF2" s="488" t="str">
        <f>'MD-SOLAR'!D13</f>
        <v/>
      </c>
      <c r="AG2" s="483">
        <f>'MD-SOLAR'!E22</f>
        <v>0</v>
      </c>
      <c r="AH2" s="483">
        <f>'MD-SOLAR'!F22</f>
        <v>0</v>
      </c>
      <c r="AI2" s="483">
        <f>'MD-SOLAR'!G22</f>
        <v>0</v>
      </c>
      <c r="AJ2" s="483">
        <f>CONFIG!U34</f>
        <v>0</v>
      </c>
      <c r="AK2" s="489" t="str">
        <f>IF('MD-SOLAR'!C23 &lt;&gt; "",'MD-SOLAR'!C23,"")</f>
        <v/>
      </c>
      <c r="AL2" s="483" t="str">
        <f>IF('MD-SOLAR'!J58 &lt;&gt; 0,'MD-SOLAR'!J58,"")</f>
        <v/>
      </c>
      <c r="AM2" s="483" t="str">
        <f>IF('MD-SOLAR'!J61 &lt;&gt; 0,'MD-SOLAR'!J61,"")</f>
        <v/>
      </c>
      <c r="AN2" s="483" t="str">
        <f>IF('MD-SOLAR'!L58 &lt;&gt; 0,'MD-SOLAR'!L58,"")</f>
        <v/>
      </c>
      <c r="AO2" s="483" t="str">
        <f>CONFIG!X2</f>
        <v/>
      </c>
      <c r="AP2" s="483">
        <f>'MD-SOLAR'!G17</f>
        <v>0</v>
      </c>
      <c r="AQ2" s="483" t="str">
        <f>IF('MD-SOLAR'!C31 &lt;&gt; "",'MD-SOLAR'!C31,"")</f>
        <v/>
      </c>
      <c r="AR2" s="483" t="str">
        <f>IF('MD-SOLAR'!D31 &lt;&gt; "",VLOOKUP('MD-SOLAR'!D31,CONFIG!CC39:CD123,2,FALSE),"")</f>
        <v/>
      </c>
      <c r="AS2" s="483" t="str">
        <f>IF('MD-SOLAR'!G31 &lt;&gt; "",'MD-SOLAR'!G31,"")</f>
        <v/>
      </c>
      <c r="AT2" s="483" t="str">
        <f>IF('MD-SOLAR'!C32 &lt;&gt; "",'MD-SOLAR'!C32,"")</f>
        <v/>
      </c>
      <c r="AU2" s="483" t="str">
        <f>IF('MD-SOLAR'!D32 &lt;&gt; "",VLOOKUP('MD-SOLAR'!D32,CONFIG!$CC$39:$CD$123,2,FALSE),"")</f>
        <v/>
      </c>
      <c r="AV2" s="483" t="str">
        <f>IF('MD-SOLAR'!G32 &lt;&gt; "",'MD-SOLAR'!G32,"")</f>
        <v/>
      </c>
      <c r="AW2" s="483" t="str">
        <f>IF('MD-SOLAR'!C33 &lt;&gt; "",'MD-SOLAR'!C33,"")</f>
        <v/>
      </c>
      <c r="AX2" s="483" t="str">
        <f>IF('MD-SOLAR'!D33 &lt;&gt; "",VLOOKUP('MD-SOLAR'!D33,CONFIG!$CC$39:$CD$123,2,FALSE),"")</f>
        <v/>
      </c>
      <c r="AY2" s="483" t="str">
        <f>IF('MD-SOLAR'!G33 &lt;&gt; "",'MD-SOLAR'!G33,"")</f>
        <v/>
      </c>
      <c r="AZ2" s="483" t="str">
        <f>IF('MD-SOLAR'!C34 &lt;&gt; "",'MD-SOLAR'!C34,"")</f>
        <v/>
      </c>
      <c r="BA2" s="483" t="str">
        <f>IF('MD-SOLAR'!D34 &lt;&gt; "",VLOOKUP('MD-SOLAR'!D34,CONFIG!$CC$39:$CD$123,2,FALSE),"")</f>
        <v/>
      </c>
      <c r="BB2" s="483" t="str">
        <f>IF('MD-SOLAR'!G34 &lt;&gt; "",'MD-SOLAR'!G34,"")</f>
        <v/>
      </c>
      <c r="BC2" s="483" t="str">
        <f>IF('MD-SOLAR'!C35 &lt;&gt; "",'MD-SOLAR'!C35,"")</f>
        <v/>
      </c>
      <c r="BD2" s="483" t="str">
        <f>IF('MD-SOLAR'!D35 &lt;&gt; "",VLOOKUP('MD-SOLAR'!D35,CONFIG!$CC$39:$CD$123,2,FALSE),"")</f>
        <v/>
      </c>
      <c r="BE2" s="483" t="str">
        <f>IF('MD-SOLAR'!G35 &lt;&gt; "",'MD-SOLAR'!G35,"")</f>
        <v/>
      </c>
      <c r="BF2" s="483" t="str">
        <f>IF('MD-SOLAR'!C36 &lt;&gt; "",'MD-SOLAR'!C36,"")</f>
        <v/>
      </c>
      <c r="BG2" s="483" t="str">
        <f>IF('MD-SOLAR'!D36 &lt;&gt; "",VLOOKUP('MD-SOLAR'!D36,CONFIG!$CC$39:$CD$123,2,FALSE),"")</f>
        <v/>
      </c>
      <c r="BH2" s="483" t="str">
        <f>IF('MD-SOLAR'!G36 &lt;&gt; "",'MD-SOLAR'!G36,"")</f>
        <v/>
      </c>
      <c r="BI2" s="483" t="str">
        <f>IF('MD-SOLAR'!C37 &lt;&gt; "",'MD-SOLAR'!C37,"")</f>
        <v/>
      </c>
      <c r="BJ2" s="483" t="str">
        <f>IF('MD-SOLAR'!D37 &lt;&gt; "",VLOOKUP('MD-SOLAR'!D37,CONFIG!$CC$39:$CD$123,2,FALSE),"")</f>
        <v/>
      </c>
      <c r="BK2" s="483" t="str">
        <f>IF('MD-SOLAR'!G37 &lt;&gt; "",'MD-SOLAR'!G37,"")</f>
        <v/>
      </c>
      <c r="BL2" s="483" t="str">
        <f>IF('MD-SOLAR'!C38 &lt;&gt; "",'MD-SOLAR'!C38,"")</f>
        <v/>
      </c>
      <c r="BM2" s="483" t="str">
        <f>IF('MD-SOLAR'!D38 &lt;&gt; "",VLOOKUP('MD-SOLAR'!D38,CONFIG!$CC$39:$CD$123,2,FALSE),"")</f>
        <v/>
      </c>
      <c r="BN2" s="483" t="str">
        <f>IF('MD-SOLAR'!G38 &lt;&gt; "",'MD-SOLAR'!G38,"")</f>
        <v/>
      </c>
      <c r="BO2" s="483" t="str">
        <f>IF('MD-SOLAR'!C39 &lt;&gt; "",'MD-SOLAR'!C39,"")</f>
        <v/>
      </c>
      <c r="BP2" s="483" t="str">
        <f>IF('MD-SOLAR'!D39 &lt;&gt; "",VLOOKUP('MD-SOLAR'!D39,CONFIG!$CC$39:$CD$123,2,FALSE),"")</f>
        <v/>
      </c>
      <c r="BQ2" s="483" t="str">
        <f>IF('MD-SOLAR'!G39 &lt;&gt; "",'MD-SOLAR'!G39,"")</f>
        <v/>
      </c>
      <c r="BR2" s="483" t="str">
        <f>IF('MD-SOLAR'!C40 &lt;&gt; "",'MD-SOLAR'!C40,"")</f>
        <v/>
      </c>
      <c r="BS2" s="483" t="str">
        <f>IF('MD-SOLAR'!D40 &lt;&gt; "",VLOOKUP('MD-SOLAR'!D40,CONFIG!$CC$39:$CD$123,2,FALSE),"")</f>
        <v/>
      </c>
      <c r="BT2" s="483" t="str">
        <f>IF('MD-SOLAR'!G40 &lt;&gt; "",'MD-SOLAR'!G40,"")</f>
        <v/>
      </c>
      <c r="BU2" s="483" t="str">
        <f>IF('MD-SOLAR'!C46 &lt;&gt; "",'MD-SOLAR'!C46,"")</f>
        <v/>
      </c>
      <c r="BV2" s="483" t="str">
        <f>IF('MD-SOLAR'!D46 &lt;&gt; "",VLOOKUP('MD-SOLAR'!D46,CONFIG!$BG$169:$BH$225,2,FALSE),"")</f>
        <v/>
      </c>
      <c r="BW2" s="483" t="str">
        <f>IF('MD-SOLAR'!G46 &lt;&gt; "",'MD-SOLAR'!G46,"")</f>
        <v/>
      </c>
      <c r="BX2" s="483" t="str">
        <f>IF('MD-SOLAR'!C47 &lt;&gt; "",'MD-SOLAR'!C47,"")</f>
        <v/>
      </c>
      <c r="BY2" s="483" t="str">
        <f>IF('MD-SOLAR'!D47 &lt;&gt; "",VLOOKUP('MD-SOLAR'!D47,CONFIG!$BG$169:$BH$225,2,FALSE),"")</f>
        <v/>
      </c>
      <c r="BZ2" s="483" t="str">
        <f>IF('MD-SOLAR'!G47 &lt;&gt; "",'MD-SOLAR'!G47,"")</f>
        <v/>
      </c>
      <c r="CA2" s="483" t="str">
        <f>IF('MD-SOLAR'!C48 &lt;&gt; "",'MD-SOLAR'!C48,"")</f>
        <v/>
      </c>
      <c r="CB2" s="129" t="str">
        <f>IF('MD-SOLAR'!D48 &lt;&gt; "",VLOOKUP('MD-SOLAR'!D48,CONFIG!$BG$169:$BH$225,2,FALSE),"")</f>
        <v/>
      </c>
      <c r="CC2" s="129" t="str">
        <f>IF('MD-SOLAR'!G48 &lt;&gt; "",'MD-SOLAR'!G48,"")</f>
        <v/>
      </c>
      <c r="CD2" s="129" t="str">
        <f>IF('MD-SOLAR'!C49 &lt;&gt; "",'MD-SOLAR'!C49,"")</f>
        <v/>
      </c>
      <c r="CE2" s="129" t="str">
        <f>IF('MD-SOLAR'!D49 &lt;&gt; "",VLOOKUP('MD-SOLAR'!D49,CONFIG!$BG$169:$BH$225,2,FALSE),"")</f>
        <v/>
      </c>
      <c r="CF2" s="129" t="str">
        <f>IF('MD-SOLAR'!G49 &lt;&gt; "",'MD-SOLAR'!G49,"")</f>
        <v/>
      </c>
      <c r="CG2" s="129" t="str">
        <f>IF('MD-SOLAR'!C50 &lt;&gt; "",'MD-SOLAR'!C50,"")</f>
        <v/>
      </c>
      <c r="CH2" s="129" t="str">
        <f>IF('MD-SOLAR'!D50 &lt;&gt; "",VLOOKUP('MD-SOLAR'!D50,CONFIG!$BG$169:$BH$225,2,FALSE),"")</f>
        <v/>
      </c>
      <c r="CI2" s="129" t="str">
        <f>IF('MD-SOLAR'!G50 &lt;&gt; "",'MD-SOLAR'!G50,"")</f>
        <v/>
      </c>
      <c r="CJ2" s="129" t="str">
        <f>IF('MD-SOLAR'!C51 &lt;&gt; "",'MD-SOLAR'!C51,"")</f>
        <v/>
      </c>
      <c r="CK2" s="129" t="str">
        <f>IF('MD-SOLAR'!D51 &lt;&gt; "",VLOOKUP('MD-SOLAR'!D51,CONFIG!$BG$169:$BH$225,2,FALSE),"")</f>
        <v/>
      </c>
      <c r="CL2" s="129" t="str">
        <f>IF('MD-SOLAR'!G51 &lt;&gt; "",'MD-SOLAR'!G51,"")</f>
        <v/>
      </c>
      <c r="CM2" s="129" t="str">
        <f>IF('MD-SOLAR'!C52 &lt;&gt; "",'MD-SOLAR'!C52,"")</f>
        <v/>
      </c>
      <c r="CN2" s="129" t="str">
        <f>IF('MD-SOLAR'!D52 &lt;&gt; "",VLOOKUP('MD-SOLAR'!D52,CONFIG!$BG$169:$BH$225,2,FALSE),"")</f>
        <v/>
      </c>
      <c r="CO2" s="129" t="str">
        <f>IF('MD-SOLAR'!G52 &lt;&gt; "",'MD-SOLAR'!G52,"")</f>
        <v/>
      </c>
      <c r="CP2" s="129" t="str">
        <f>IF('MD-SOLAR'!C53 &lt;&gt; "",'MD-SOLAR'!C53,"")</f>
        <v/>
      </c>
      <c r="CQ2" s="129" t="str">
        <f>IF('MD-SOLAR'!D53 &lt;&gt; "",VLOOKUP('MD-SOLAR'!D53,CONFIG!$BG$169:$BH$225,2,FALSE),"")</f>
        <v/>
      </c>
      <c r="CR2" s="129" t="str">
        <f>IF('MD-SOLAR'!G53 &lt;&gt; "",'MD-SOLAR'!G53,"")</f>
        <v/>
      </c>
      <c r="CS2" s="129" t="str">
        <f>IF('MD-SOLAR'!C54 &lt;&gt; "",'MD-SOLAR'!C54,"")</f>
        <v/>
      </c>
      <c r="CT2" s="129" t="str">
        <f>IF('MD-SOLAR'!D54 &lt;&gt; "",VLOOKUP('MD-SOLAR'!D54,CONFIG!$BG$169:$BH$225,2,FALSE),"")</f>
        <v/>
      </c>
      <c r="CU2" s="129" t="str">
        <f>IF('MD-SOLAR'!G54 &lt;&gt; "",'MD-SOLAR'!G54,"")</f>
        <v/>
      </c>
      <c r="CV2" s="129" t="str">
        <f>IF('MD-SOLAR'!C55 &lt;&gt; "",'MD-SOLAR'!C55,"")</f>
        <v/>
      </c>
      <c r="CW2" s="129" t="str">
        <f>IF('MD-SOLAR'!D55 &lt;&gt; "",VLOOKUP('MD-SOLAR'!D55,CONFIG!$BG$169:$BH$225,2,FALSE),"")</f>
        <v/>
      </c>
      <c r="CX2" s="129" t="str">
        <f>IF('MD-SOLAR'!G55 &lt;&gt; "",'MD-SOLAR'!G55,"")</f>
        <v/>
      </c>
      <c r="CY2" s="130" t="str">
        <f>IF('UC BENEFICIARIAS'!$B15 &lt;&gt; "",'UC BENEFICIARIAS'!$K15,"")</f>
        <v/>
      </c>
      <c r="CZ2" s="129" t="str">
        <f>IF('UC BENEFICIARIAS'!$B15 &lt;&gt; "",'UC BENEFICIARIAS'!$B15,"")</f>
        <v/>
      </c>
      <c r="DA2" s="130" t="str">
        <f>IF('UC BENEFICIARIAS'!$B16 &lt;&gt; "",'UC BENEFICIARIAS'!$K16,"")</f>
        <v/>
      </c>
      <c r="DB2" s="129" t="str">
        <f>IF('UC BENEFICIARIAS'!$B16 &lt;&gt; "",'UC BENEFICIARIAS'!$B16,"")</f>
        <v/>
      </c>
      <c r="DC2" s="130" t="str">
        <f>IF('UC BENEFICIARIAS'!$B17 &lt;&gt; "",'UC BENEFICIARIAS'!$K17,"")</f>
        <v/>
      </c>
      <c r="DD2" s="129" t="str">
        <f>IF('UC BENEFICIARIAS'!$B17 &lt;&gt; "",'UC BENEFICIARIAS'!$B17,"")</f>
        <v/>
      </c>
      <c r="DE2" s="130" t="str">
        <f>IF('UC BENEFICIARIAS'!$B18 &lt;&gt; "",'UC BENEFICIARIAS'!$K18,"")</f>
        <v/>
      </c>
      <c r="DF2" s="129" t="str">
        <f>IF('UC BENEFICIARIAS'!$B18 &lt;&gt; "",'UC BENEFICIARIAS'!$B18,"")</f>
        <v/>
      </c>
      <c r="DG2" s="130" t="str">
        <f>IF('UC BENEFICIARIAS'!$B19 &lt;&gt; "",'UC BENEFICIARIAS'!$K19,"")</f>
        <v/>
      </c>
      <c r="DH2" s="129" t="str">
        <f>IF('UC BENEFICIARIAS'!$B19 &lt;&gt; "",'UC BENEFICIARIAS'!$B19,"")</f>
        <v/>
      </c>
      <c r="DI2" s="130" t="str">
        <f>IF('UC BENEFICIARIAS'!$B20 &lt;&gt; "",'UC BENEFICIARIAS'!$K20,"")</f>
        <v/>
      </c>
      <c r="DJ2" s="129" t="str">
        <f>IF('UC BENEFICIARIAS'!$B20 &lt;&gt; "",'UC BENEFICIARIAS'!$B20,"")</f>
        <v/>
      </c>
      <c r="DK2" s="130" t="str">
        <f>IF('UC BENEFICIARIAS'!$B21 &lt;&gt; "",'UC BENEFICIARIAS'!$K21,"")</f>
        <v/>
      </c>
      <c r="DL2" s="129" t="str">
        <f>IF('UC BENEFICIARIAS'!$B21 &lt;&gt; "",'UC BENEFICIARIAS'!$B21,"")</f>
        <v/>
      </c>
      <c r="DM2" s="130" t="str">
        <f>IF('UC BENEFICIARIAS'!$B22 &lt;&gt; "",'UC BENEFICIARIAS'!$K22,"")</f>
        <v/>
      </c>
      <c r="DN2" s="129" t="str">
        <f>IF('UC BENEFICIARIAS'!$B22 &lt;&gt; "",'UC BENEFICIARIAS'!$B22,"")</f>
        <v/>
      </c>
      <c r="DO2" s="130" t="str">
        <f>IF('UC BENEFICIARIAS'!$B23 &lt;&gt; "",'UC BENEFICIARIAS'!$K23,"")</f>
        <v/>
      </c>
      <c r="DP2" s="129" t="str">
        <f>IF('UC BENEFICIARIAS'!$B23 &lt;&gt; "",'UC BENEFICIARIAS'!$B23,"")</f>
        <v/>
      </c>
      <c r="DQ2" s="130" t="str">
        <f>IF('UC BENEFICIARIAS'!$B24 &lt;&gt; "",'UC BENEFICIARIAS'!$K24,"")</f>
        <v/>
      </c>
      <c r="DR2" s="130" t="str">
        <f>IF('UC BENEFICIARIAS'!$B24 &lt;&gt; "",'UC BENEFICIARIAS'!$B24,"")</f>
        <v/>
      </c>
      <c r="DS2" s="131">
        <v>4</v>
      </c>
      <c r="EX2" s="128"/>
      <c r="EY2" s="128"/>
      <c r="EZ2" s="128"/>
      <c r="FA2" s="128"/>
      <c r="FB2" s="128"/>
      <c r="FC2" s="128"/>
      <c r="FD2" s="128"/>
      <c r="FE2" s="128"/>
      <c r="FF2" s="128"/>
      <c r="FG2" s="132"/>
      <c r="FH2" s="128"/>
    </row>
    <row r="3" spans="1:164" s="98" customFormat="1" x14ac:dyDescent="0.2">
      <c r="A3" s="490"/>
      <c r="B3" s="490"/>
      <c r="C3" s="490"/>
      <c r="D3" s="490"/>
      <c r="E3" s="490"/>
      <c r="F3" s="490"/>
      <c r="G3" s="490"/>
      <c r="H3" s="490"/>
      <c r="I3" s="490"/>
      <c r="J3" s="490"/>
      <c r="K3" s="490"/>
      <c r="L3" s="490"/>
      <c r="M3" s="490"/>
      <c r="N3" s="490"/>
      <c r="O3" s="490"/>
      <c r="P3" s="490"/>
      <c r="Q3" s="490"/>
      <c r="R3" s="490"/>
      <c r="S3" s="490"/>
      <c r="T3" s="490"/>
      <c r="U3" s="490"/>
      <c r="V3" s="490"/>
      <c r="W3" s="490"/>
      <c r="X3" s="490"/>
      <c r="Y3" s="490"/>
      <c r="Z3" s="490"/>
      <c r="AA3" s="490"/>
      <c r="AB3" s="490"/>
      <c r="AC3" s="490"/>
      <c r="AD3" s="490"/>
      <c r="AE3" s="490"/>
      <c r="AF3" s="490"/>
      <c r="AG3" s="490"/>
      <c r="AH3" s="490"/>
      <c r="AI3" s="490"/>
      <c r="AJ3" s="490"/>
      <c r="AK3" s="491"/>
      <c r="AL3" s="492"/>
      <c r="AM3" s="492"/>
      <c r="AN3" s="492"/>
      <c r="AO3" s="492"/>
      <c r="AP3" s="492"/>
      <c r="AQ3" s="493"/>
      <c r="AR3" s="493"/>
      <c r="AS3" s="493"/>
      <c r="AT3" s="493"/>
      <c r="AU3" s="493"/>
      <c r="AV3" s="493"/>
      <c r="AW3" s="493"/>
      <c r="AX3" s="493"/>
      <c r="AY3" s="493"/>
      <c r="AZ3" s="493"/>
      <c r="BA3" s="493"/>
      <c r="BB3" s="493"/>
      <c r="BC3" s="493"/>
      <c r="BD3" s="493"/>
      <c r="BE3" s="493"/>
      <c r="BF3" s="493"/>
      <c r="BG3" s="493"/>
      <c r="BH3" s="493"/>
      <c r="BI3" s="493"/>
      <c r="BJ3" s="493"/>
      <c r="BK3" s="493"/>
      <c r="BL3" s="493"/>
      <c r="BM3" s="493"/>
      <c r="BN3" s="493"/>
      <c r="BO3" s="493"/>
      <c r="BP3" s="493"/>
      <c r="BQ3" s="493"/>
      <c r="BR3" s="493"/>
      <c r="BS3" s="493"/>
      <c r="BT3" s="493"/>
      <c r="BU3" s="493"/>
      <c r="BV3" s="493"/>
      <c r="BW3" s="493"/>
      <c r="BX3" s="493"/>
      <c r="BY3" s="493"/>
      <c r="BZ3" s="493"/>
      <c r="CA3" s="493"/>
      <c r="CB3" s="128"/>
      <c r="CC3" s="128"/>
      <c r="CD3" s="128"/>
      <c r="CE3" s="128"/>
      <c r="CF3" s="128"/>
      <c r="CG3" s="128"/>
      <c r="CH3" s="128"/>
      <c r="CI3" s="128"/>
      <c r="CJ3" s="129"/>
      <c r="CK3" s="129"/>
      <c r="CL3" s="129"/>
      <c r="CM3" s="133"/>
      <c r="CN3" s="133"/>
      <c r="CO3" s="128"/>
      <c r="CP3" s="128"/>
      <c r="CQ3" s="128"/>
      <c r="CR3" s="128"/>
      <c r="CS3" s="128"/>
      <c r="CT3" s="128"/>
      <c r="CU3" s="128"/>
      <c r="CV3" s="128"/>
      <c r="CW3" s="128"/>
      <c r="CX3" s="128"/>
      <c r="CY3" s="128"/>
      <c r="CZ3" s="128"/>
      <c r="DA3" s="128"/>
      <c r="DB3" s="128"/>
      <c r="DC3" s="128"/>
      <c r="DD3" s="128"/>
      <c r="DE3" s="128"/>
      <c r="DF3" s="128"/>
      <c r="DG3" s="128"/>
      <c r="DH3" s="128"/>
      <c r="DI3" s="128"/>
      <c r="DJ3" s="128"/>
      <c r="DK3" s="128"/>
      <c r="DL3" s="128"/>
      <c r="DM3" s="128"/>
      <c r="DN3" s="128"/>
      <c r="DO3" s="128"/>
      <c r="DP3" s="128"/>
      <c r="DQ3" s="128"/>
      <c r="DR3" s="128"/>
      <c r="DS3" s="128"/>
      <c r="DT3" s="128"/>
      <c r="DU3" s="128"/>
    </row>
    <row r="4" spans="1:164" s="98" customFormat="1" x14ac:dyDescent="0.2">
      <c r="A4" s="490"/>
      <c r="B4" s="490"/>
      <c r="C4" s="490"/>
      <c r="D4" s="490"/>
      <c r="E4" s="490"/>
      <c r="F4" s="490"/>
      <c r="G4" s="490"/>
      <c r="H4" s="490"/>
      <c r="I4" s="490"/>
      <c r="J4" s="490"/>
      <c r="K4" s="490"/>
      <c r="L4" s="490"/>
      <c r="M4" s="490"/>
      <c r="N4" s="490"/>
      <c r="O4" s="490"/>
      <c r="P4" s="490"/>
      <c r="Q4" s="490"/>
      <c r="R4" s="490"/>
      <c r="S4" s="490"/>
      <c r="T4" s="490"/>
      <c r="U4" s="490"/>
      <c r="V4" s="490"/>
      <c r="W4" s="490"/>
      <c r="X4" s="490"/>
      <c r="Y4" s="490"/>
      <c r="Z4" s="490"/>
      <c r="AA4" s="490"/>
      <c r="AB4" s="490"/>
      <c r="AC4" s="490"/>
      <c r="AD4" s="490"/>
      <c r="AE4" s="490"/>
      <c r="AF4" s="490"/>
      <c r="AG4" s="490"/>
      <c r="AH4" s="490"/>
      <c r="AI4" s="490"/>
      <c r="AJ4" s="490"/>
      <c r="AK4" s="490"/>
      <c r="AL4" s="492"/>
      <c r="AM4" s="492"/>
      <c r="AN4" s="492"/>
      <c r="AO4" s="492"/>
      <c r="AP4" s="492"/>
      <c r="AQ4" s="493"/>
      <c r="AR4" s="493"/>
      <c r="AS4" s="493"/>
      <c r="AT4" s="493"/>
      <c r="AU4" s="493"/>
      <c r="AV4" s="493"/>
      <c r="AW4" s="493"/>
      <c r="AX4" s="493"/>
      <c r="AY4" s="493"/>
      <c r="AZ4" s="493"/>
      <c r="BA4" s="493"/>
      <c r="BB4" s="493"/>
      <c r="BC4" s="493"/>
      <c r="BD4" s="493"/>
      <c r="BE4" s="493"/>
      <c r="BF4" s="493"/>
      <c r="BG4" s="493"/>
      <c r="BH4" s="493"/>
      <c r="BI4" s="493"/>
      <c r="BJ4" s="493"/>
      <c r="BK4" s="493"/>
      <c r="BL4" s="493"/>
      <c r="BM4" s="493"/>
      <c r="BN4" s="493"/>
      <c r="BO4" s="493"/>
      <c r="BP4" s="493"/>
      <c r="BQ4" s="493"/>
      <c r="BR4" s="493"/>
      <c r="BS4" s="493"/>
      <c r="BT4" s="493"/>
      <c r="BU4" s="493"/>
      <c r="BV4" s="493"/>
      <c r="BW4" s="493"/>
      <c r="BX4" s="493"/>
      <c r="BY4" s="493"/>
      <c r="BZ4" s="493"/>
      <c r="CA4" s="493"/>
      <c r="CB4" s="128"/>
      <c r="CC4" s="128"/>
      <c r="CD4" s="128"/>
      <c r="CE4" s="128"/>
      <c r="CF4" s="128"/>
      <c r="CG4" s="128"/>
      <c r="CH4" s="128"/>
      <c r="CI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row>
    <row r="5" spans="1:164" s="98" customFormat="1" x14ac:dyDescent="0.2">
      <c r="A5" s="490"/>
      <c r="B5" s="490"/>
      <c r="C5" s="490"/>
      <c r="D5" s="490"/>
      <c r="E5" s="490"/>
      <c r="F5" s="490"/>
      <c r="G5" s="490"/>
      <c r="H5" s="490"/>
      <c r="I5" s="490"/>
      <c r="J5" s="490"/>
      <c r="K5" s="490"/>
      <c r="L5" s="490"/>
      <c r="M5" s="490"/>
      <c r="N5" s="490"/>
      <c r="O5" s="490"/>
      <c r="P5" s="490"/>
      <c r="Q5" s="490"/>
      <c r="R5" s="490"/>
      <c r="S5" s="490"/>
      <c r="T5" s="490"/>
      <c r="U5" s="490"/>
      <c r="V5" s="490"/>
      <c r="W5" s="490"/>
      <c r="X5" s="490"/>
      <c r="Y5" s="490"/>
      <c r="Z5" s="490"/>
      <c r="AA5" s="490"/>
      <c r="AB5" s="490"/>
      <c r="AC5" s="490"/>
      <c r="AD5" s="490"/>
      <c r="AE5" s="490"/>
      <c r="AF5" s="490"/>
      <c r="AG5" s="490"/>
      <c r="AH5" s="490"/>
      <c r="AI5" s="490"/>
      <c r="AJ5" s="490"/>
      <c r="AK5" s="490"/>
      <c r="AL5" s="493"/>
      <c r="AM5" s="493"/>
      <c r="AN5" s="493"/>
      <c r="AO5" s="493"/>
      <c r="AP5" s="493"/>
      <c r="AQ5" s="493"/>
      <c r="AR5" s="493"/>
      <c r="AS5" s="493"/>
      <c r="AT5" s="493"/>
      <c r="AU5" s="493"/>
      <c r="AV5" s="493"/>
      <c r="AW5" s="493"/>
      <c r="AX5" s="493"/>
      <c r="AY5" s="493"/>
      <c r="AZ5" s="493"/>
      <c r="BA5" s="493"/>
      <c r="BB5" s="493"/>
      <c r="BC5" s="493"/>
      <c r="BD5" s="493"/>
      <c r="BE5" s="493"/>
      <c r="BF5" s="493"/>
      <c r="BG5" s="493"/>
      <c r="BH5" s="493"/>
      <c r="BI5" s="493"/>
      <c r="BJ5" s="493"/>
      <c r="BK5" s="493"/>
      <c r="BL5" s="493"/>
      <c r="BM5" s="493"/>
      <c r="BN5" s="493"/>
      <c r="BO5" s="493"/>
      <c r="BP5" s="493"/>
      <c r="BQ5" s="493"/>
      <c r="BR5" s="493"/>
      <c r="BS5" s="493"/>
      <c r="BT5" s="493"/>
      <c r="BU5" s="493"/>
      <c r="BV5" s="493"/>
      <c r="BW5" s="493"/>
      <c r="BX5" s="493"/>
      <c r="BY5" s="493"/>
      <c r="BZ5" s="493"/>
      <c r="CA5" s="493"/>
      <c r="CB5" s="128"/>
      <c r="CC5" s="128"/>
      <c r="CD5" s="128"/>
      <c r="CO5" s="128"/>
      <c r="CP5" s="128"/>
      <c r="CQ5" s="128"/>
      <c r="CR5" s="128"/>
      <c r="CS5" s="128"/>
      <c r="CT5" s="128"/>
      <c r="CU5" s="128"/>
      <c r="CV5" s="128"/>
      <c r="CW5" s="128"/>
      <c r="CX5" s="128"/>
      <c r="CY5" s="128"/>
      <c r="CZ5" s="128"/>
      <c r="DA5" s="128"/>
      <c r="DB5" s="128"/>
      <c r="DC5" s="128"/>
      <c r="DD5" s="128"/>
      <c r="DE5" s="128"/>
      <c r="DF5" s="128"/>
      <c r="DG5" s="128"/>
      <c r="DH5" s="128"/>
      <c r="DI5" s="128"/>
      <c r="DJ5" s="128"/>
      <c r="DK5" s="128"/>
      <c r="DL5" s="128"/>
      <c r="DM5" s="128"/>
      <c r="DN5" s="128"/>
      <c r="DO5" s="128"/>
      <c r="DP5" s="128"/>
    </row>
    <row r="6" spans="1:164" s="98" customFormat="1" x14ac:dyDescent="0.2">
      <c r="A6" s="490"/>
      <c r="B6" s="490"/>
      <c r="C6" s="490"/>
      <c r="D6" s="490"/>
      <c r="E6" s="490"/>
      <c r="F6" s="490"/>
      <c r="G6" s="490"/>
      <c r="H6" s="490"/>
      <c r="I6" s="490"/>
      <c r="J6" s="490"/>
      <c r="K6" s="490"/>
      <c r="L6" s="490"/>
      <c r="M6" s="490"/>
      <c r="N6" s="490"/>
      <c r="O6" s="490"/>
      <c r="P6" s="490"/>
      <c r="Q6" s="490"/>
      <c r="R6" s="490"/>
      <c r="S6" s="490"/>
      <c r="T6" s="490"/>
      <c r="U6" s="490"/>
      <c r="V6" s="490"/>
      <c r="W6" s="490"/>
      <c r="X6" s="490"/>
      <c r="Y6" s="490"/>
      <c r="Z6" s="490"/>
      <c r="AA6" s="490"/>
      <c r="AB6" s="490"/>
      <c r="AC6" s="490"/>
      <c r="AD6" s="490"/>
      <c r="AE6" s="490"/>
      <c r="AF6" s="490"/>
      <c r="AG6" s="490"/>
      <c r="AH6" s="490"/>
      <c r="AI6" s="490"/>
      <c r="AJ6" s="490"/>
      <c r="AK6" s="490"/>
      <c r="AL6" s="493"/>
      <c r="AM6" s="493"/>
      <c r="AN6" s="493"/>
      <c r="AO6" s="493"/>
      <c r="AP6" s="493"/>
      <c r="AQ6" s="493"/>
      <c r="AR6" s="493"/>
      <c r="AS6" s="493"/>
      <c r="AT6" s="493"/>
      <c r="AU6" s="493"/>
      <c r="AV6" s="493"/>
      <c r="AW6" s="493"/>
      <c r="AX6" s="493"/>
      <c r="AY6" s="493"/>
      <c r="AZ6" s="493"/>
      <c r="BA6" s="493"/>
      <c r="BB6" s="493"/>
      <c r="BC6" s="493"/>
      <c r="BD6" s="493"/>
      <c r="BE6" s="493"/>
      <c r="BF6" s="493"/>
      <c r="BG6" s="493"/>
      <c r="BH6" s="493"/>
      <c r="BI6" s="493"/>
      <c r="BJ6" s="493"/>
      <c r="BK6" s="493"/>
      <c r="BL6" s="493"/>
      <c r="BM6" s="493"/>
      <c r="BN6" s="493"/>
      <c r="BO6" s="493"/>
      <c r="BP6" s="493"/>
      <c r="BQ6" s="493"/>
      <c r="BR6" s="493"/>
      <c r="BS6" s="493"/>
      <c r="BT6" s="493"/>
      <c r="BU6" s="493"/>
      <c r="BV6" s="493"/>
      <c r="BW6" s="493"/>
      <c r="BX6" s="493"/>
      <c r="BY6" s="493"/>
      <c r="BZ6" s="492"/>
      <c r="CA6" s="492"/>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row>
    <row r="7" spans="1:164" s="98" customFormat="1" x14ac:dyDescent="0.2">
      <c r="A7" s="490"/>
      <c r="B7" s="490"/>
      <c r="C7" s="490"/>
      <c r="D7" s="490"/>
      <c r="E7" s="490"/>
      <c r="F7" s="490"/>
      <c r="G7" s="490"/>
      <c r="H7" s="490"/>
      <c r="I7" s="490"/>
      <c r="J7" s="490"/>
      <c r="K7" s="490"/>
      <c r="L7" s="490"/>
      <c r="M7" s="490"/>
      <c r="N7" s="490"/>
      <c r="O7" s="490"/>
      <c r="P7" s="490"/>
      <c r="Q7" s="490"/>
      <c r="R7" s="490"/>
      <c r="S7" s="490"/>
      <c r="T7" s="490"/>
      <c r="U7" s="490"/>
      <c r="V7" s="490"/>
      <c r="W7" s="490"/>
      <c r="X7" s="490"/>
      <c r="Y7" s="490"/>
      <c r="Z7" s="490"/>
      <c r="AA7" s="490"/>
      <c r="AB7" s="490"/>
      <c r="AC7" s="490"/>
      <c r="AD7" s="490"/>
      <c r="AE7" s="490"/>
      <c r="AF7" s="490"/>
      <c r="AG7" s="490"/>
      <c r="AH7" s="490"/>
      <c r="AI7" s="490"/>
      <c r="AJ7" s="490"/>
      <c r="AK7" s="490"/>
      <c r="AL7" s="492"/>
      <c r="AM7" s="492"/>
      <c r="AN7" s="492"/>
      <c r="AO7" s="492"/>
      <c r="AP7" s="492"/>
      <c r="AQ7" s="493"/>
      <c r="AR7" s="493"/>
      <c r="AS7" s="493"/>
      <c r="AT7" s="493"/>
      <c r="AU7" s="493"/>
      <c r="AV7" s="493"/>
      <c r="AW7" s="493"/>
      <c r="AX7" s="493"/>
      <c r="AY7" s="493"/>
      <c r="AZ7" s="493"/>
      <c r="BA7" s="493"/>
      <c r="BB7" s="493"/>
      <c r="BC7" s="493"/>
      <c r="BD7" s="493"/>
      <c r="BE7" s="493"/>
      <c r="BF7" s="493"/>
      <c r="BG7" s="493"/>
      <c r="BH7" s="493"/>
      <c r="BI7" s="493"/>
      <c r="BJ7" s="493"/>
      <c r="BK7" s="493"/>
      <c r="BL7" s="493"/>
      <c r="BM7" s="493"/>
      <c r="BN7" s="493"/>
      <c r="BO7" s="493"/>
      <c r="BP7" s="493"/>
      <c r="BQ7" s="493"/>
      <c r="BR7" s="493"/>
      <c r="BS7" s="493"/>
      <c r="BT7" s="493"/>
      <c r="BU7" s="492"/>
      <c r="BV7" s="492"/>
      <c r="BW7" s="492"/>
      <c r="BX7" s="492"/>
      <c r="BY7" s="492"/>
      <c r="BZ7" s="492"/>
      <c r="CA7" s="492"/>
      <c r="CO7" s="128"/>
      <c r="CP7" s="128"/>
      <c r="CQ7" s="128"/>
      <c r="CR7" s="128"/>
      <c r="CS7" s="128"/>
      <c r="CT7" s="128"/>
      <c r="CU7" s="128"/>
      <c r="CV7" s="128"/>
      <c r="CW7" s="128"/>
      <c r="CX7" s="128"/>
      <c r="CY7" s="128"/>
      <c r="CZ7" s="128"/>
      <c r="DA7" s="128"/>
      <c r="DB7" s="128"/>
      <c r="DC7" s="128"/>
      <c r="DD7" s="128"/>
      <c r="DE7" s="128"/>
      <c r="DF7" s="128"/>
      <c r="DG7" s="128"/>
      <c r="DH7" s="128"/>
    </row>
    <row r="8" spans="1:164" s="98" customFormat="1" x14ac:dyDescent="0.2">
      <c r="A8" s="490"/>
      <c r="B8" s="490"/>
      <c r="C8" s="490"/>
      <c r="D8" s="490"/>
      <c r="E8" s="490"/>
      <c r="F8" s="490"/>
      <c r="G8" s="490"/>
      <c r="H8" s="490"/>
      <c r="I8" s="490"/>
      <c r="J8" s="490"/>
      <c r="K8" s="490"/>
      <c r="L8" s="490"/>
      <c r="M8" s="490"/>
      <c r="N8" s="490"/>
      <c r="O8" s="490"/>
      <c r="P8" s="490"/>
      <c r="Q8" s="490"/>
      <c r="R8" s="490"/>
      <c r="S8" s="490"/>
      <c r="T8" s="490"/>
      <c r="U8" s="490"/>
      <c r="V8" s="490"/>
      <c r="W8" s="490"/>
      <c r="X8" s="490"/>
      <c r="Y8" s="490"/>
      <c r="Z8" s="490"/>
      <c r="AA8" s="490"/>
      <c r="AB8" s="490"/>
      <c r="AC8" s="490"/>
      <c r="AD8" s="490"/>
      <c r="AE8" s="490"/>
      <c r="AF8" s="490"/>
      <c r="AG8" s="490"/>
      <c r="AH8" s="490"/>
      <c r="AI8" s="490"/>
      <c r="AJ8" s="490"/>
      <c r="AK8" s="490"/>
      <c r="AL8" s="492"/>
      <c r="AM8" s="492"/>
      <c r="AN8" s="492"/>
      <c r="AO8" s="492"/>
      <c r="AP8" s="492"/>
      <c r="AQ8" s="493"/>
      <c r="AR8" s="493"/>
      <c r="AS8" s="493"/>
      <c r="AT8" s="493"/>
      <c r="AU8" s="493"/>
      <c r="AV8" s="493"/>
      <c r="AW8" s="493"/>
      <c r="AX8" s="493"/>
      <c r="AY8" s="493"/>
      <c r="AZ8" s="493"/>
      <c r="BA8" s="493"/>
      <c r="BB8" s="493"/>
      <c r="BC8" s="493"/>
      <c r="BD8" s="493"/>
      <c r="BE8" s="493"/>
      <c r="BF8" s="493"/>
      <c r="BG8" s="493"/>
      <c r="BH8" s="493"/>
      <c r="BI8" s="493"/>
      <c r="BJ8" s="493"/>
      <c r="BK8" s="493"/>
      <c r="BL8" s="493"/>
      <c r="BM8" s="493"/>
      <c r="BN8" s="493"/>
      <c r="BO8" s="493"/>
      <c r="BP8" s="492"/>
      <c r="BQ8" s="492"/>
      <c r="BR8" s="492"/>
      <c r="BS8" s="492"/>
      <c r="BT8" s="492"/>
      <c r="BU8" s="492"/>
      <c r="BV8" s="492"/>
      <c r="BW8" s="492"/>
      <c r="BX8" s="492"/>
      <c r="BY8" s="492"/>
      <c r="BZ8" s="492"/>
      <c r="CA8" s="492"/>
      <c r="CO8" s="128"/>
      <c r="CP8" s="128"/>
      <c r="CQ8" s="128"/>
      <c r="CR8" s="128"/>
      <c r="CS8" s="128"/>
      <c r="CT8" s="128"/>
      <c r="CU8" s="128"/>
      <c r="CV8" s="128"/>
      <c r="CW8" s="128"/>
      <c r="CX8" s="128"/>
      <c r="CY8" s="128"/>
      <c r="CZ8" s="128"/>
      <c r="DA8" s="128"/>
      <c r="DB8" s="128"/>
      <c r="DC8" s="128"/>
      <c r="DD8" s="128"/>
    </row>
    <row r="9" spans="1:164" s="98" customFormat="1" ht="15" thickBot="1" x14ac:dyDescent="0.25">
      <c r="A9" s="490"/>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2"/>
      <c r="AM9" s="492"/>
      <c r="AN9" s="492"/>
      <c r="AO9" s="492"/>
      <c r="AP9" s="492"/>
      <c r="AQ9" s="493"/>
      <c r="AR9" s="493"/>
      <c r="AS9" s="493"/>
      <c r="AT9" s="493"/>
      <c r="AU9" s="493"/>
      <c r="AV9" s="493"/>
      <c r="AW9" s="493"/>
      <c r="AX9" s="493"/>
      <c r="AY9" s="493"/>
      <c r="AZ9" s="493"/>
      <c r="BA9" s="493"/>
      <c r="BB9" s="493"/>
      <c r="BC9" s="493"/>
      <c r="BD9" s="493"/>
      <c r="BE9" s="493"/>
      <c r="BF9" s="493"/>
      <c r="BG9" s="493"/>
      <c r="BH9" s="493"/>
      <c r="BI9" s="493"/>
      <c r="BJ9" s="493"/>
      <c r="BK9" s="492"/>
      <c r="BL9" s="492"/>
      <c r="BM9" s="492"/>
      <c r="BN9" s="492"/>
      <c r="BO9" s="492"/>
      <c r="BP9" s="492"/>
      <c r="BQ9" s="492"/>
      <c r="BR9" s="492"/>
      <c r="BS9" s="492"/>
      <c r="BT9" s="492"/>
      <c r="BU9" s="492"/>
      <c r="BV9" s="492"/>
      <c r="BW9" s="492"/>
      <c r="BX9" s="492"/>
      <c r="BY9" s="492"/>
      <c r="BZ9" s="492"/>
      <c r="CA9" s="492"/>
      <c r="CO9" s="128"/>
      <c r="CP9" s="128"/>
      <c r="CQ9" s="128"/>
      <c r="CR9" s="128"/>
      <c r="CS9" s="128"/>
      <c r="CT9" s="128"/>
      <c r="CU9" s="128"/>
      <c r="CV9" s="128"/>
      <c r="CW9" s="128"/>
      <c r="CX9" s="128"/>
      <c r="CY9" s="128"/>
      <c r="CZ9" s="128"/>
    </row>
    <row r="10" spans="1:164" s="98" customFormat="1" x14ac:dyDescent="0.2">
      <c r="A10" s="494" t="s">
        <v>3126</v>
      </c>
      <c r="B10" s="495">
        <f>COUNTBLANK(A2:C2)</f>
        <v>3</v>
      </c>
      <c r="C10" s="490"/>
      <c r="D10" s="490"/>
      <c r="E10" s="490"/>
      <c r="F10" s="490"/>
      <c r="G10" s="490"/>
      <c r="H10" s="490"/>
      <c r="I10" s="490"/>
      <c r="J10" s="490"/>
      <c r="K10" s="490"/>
      <c r="L10" s="490"/>
      <c r="M10" s="490"/>
      <c r="N10" s="490"/>
      <c r="O10" s="490"/>
      <c r="P10" s="490"/>
      <c r="Q10" s="490"/>
      <c r="R10" s="490"/>
      <c r="S10" s="490"/>
      <c r="T10" s="490"/>
      <c r="U10" s="490"/>
      <c r="V10" s="490"/>
      <c r="W10" s="494" t="s">
        <v>3072</v>
      </c>
      <c r="X10" s="496"/>
      <c r="Y10" s="496"/>
      <c r="Z10" s="495"/>
      <c r="AA10" s="490"/>
      <c r="AB10" s="490"/>
      <c r="AC10" s="490"/>
      <c r="AD10" s="490"/>
      <c r="AE10" s="490"/>
      <c r="AF10" s="490"/>
      <c r="AG10" s="490"/>
      <c r="AH10" s="490"/>
      <c r="AI10" s="490"/>
      <c r="AJ10" s="490"/>
      <c r="AK10" s="490"/>
      <c r="AL10" s="492"/>
      <c r="AM10" s="492"/>
      <c r="AN10" s="492"/>
      <c r="AO10" s="492"/>
      <c r="AP10" s="492"/>
      <c r="AQ10" s="493"/>
      <c r="AR10" s="493"/>
      <c r="AS10" s="493"/>
      <c r="AT10" s="493"/>
      <c r="AU10" s="493"/>
      <c r="AV10" s="493"/>
      <c r="AW10" s="493"/>
      <c r="AX10" s="493"/>
      <c r="AY10" s="493"/>
      <c r="AZ10" s="493"/>
      <c r="BA10" s="493"/>
      <c r="BB10" s="493"/>
      <c r="BC10" s="493"/>
      <c r="BD10" s="493"/>
      <c r="BE10" s="493"/>
      <c r="BF10" s="492"/>
      <c r="BG10" s="492"/>
      <c r="BH10" s="492"/>
      <c r="BI10" s="492"/>
      <c r="BJ10" s="492"/>
      <c r="BK10" s="492"/>
      <c r="BL10" s="492"/>
      <c r="BM10" s="492"/>
      <c r="BN10" s="492"/>
      <c r="BO10" s="492"/>
      <c r="BP10" s="492"/>
      <c r="BQ10" s="492"/>
      <c r="BR10" s="492"/>
      <c r="BS10" s="492"/>
      <c r="BT10" s="492"/>
      <c r="BU10" s="492"/>
      <c r="BV10" s="492"/>
      <c r="BW10" s="492"/>
      <c r="BX10" s="492"/>
      <c r="BY10" s="492"/>
      <c r="BZ10" s="492"/>
      <c r="CA10" s="492"/>
      <c r="CO10" s="128"/>
      <c r="CP10" s="128"/>
      <c r="CQ10" s="128"/>
      <c r="CR10" s="128"/>
      <c r="CS10" s="128"/>
      <c r="CT10" s="128"/>
      <c r="CU10" s="128"/>
      <c r="CV10" s="128"/>
    </row>
    <row r="11" spans="1:164" s="98" customFormat="1" x14ac:dyDescent="0.2">
      <c r="A11" s="497" t="s">
        <v>3127</v>
      </c>
      <c r="B11" s="498">
        <f>COUNTBLANK(E2)</f>
        <v>1</v>
      </c>
      <c r="C11" s="490"/>
      <c r="D11" s="490"/>
      <c r="E11" s="490"/>
      <c r="F11" s="490"/>
      <c r="G11" s="490"/>
      <c r="H11" s="490"/>
      <c r="I11" s="490"/>
      <c r="J11" s="490"/>
      <c r="K11" s="490"/>
      <c r="L11" s="490"/>
      <c r="M11" s="490"/>
      <c r="N11" s="490"/>
      <c r="O11" s="490"/>
      <c r="P11" s="490"/>
      <c r="Q11" s="490"/>
      <c r="R11" s="490"/>
      <c r="S11" s="490"/>
      <c r="T11" s="490"/>
      <c r="U11" s="490"/>
      <c r="V11" s="490"/>
      <c r="W11" s="497" t="s">
        <v>3073</v>
      </c>
      <c r="X11" s="499"/>
      <c r="Y11" s="499"/>
      <c r="Z11" s="498"/>
      <c r="AA11" s="490"/>
      <c r="AB11" s="490"/>
      <c r="AC11" s="490"/>
      <c r="AD11" s="490"/>
      <c r="AE11" s="490"/>
      <c r="AF11" s="490"/>
      <c r="AG11" s="490"/>
      <c r="AH11" s="490"/>
      <c r="AI11" s="490"/>
      <c r="AJ11" s="490"/>
      <c r="AK11" s="490"/>
      <c r="AL11" s="492"/>
      <c r="AM11" s="492"/>
      <c r="AN11" s="492"/>
      <c r="AO11" s="492"/>
      <c r="AP11" s="492"/>
      <c r="AQ11" s="493"/>
      <c r="AR11" s="493"/>
      <c r="AS11" s="493"/>
      <c r="AT11" s="493"/>
      <c r="AU11" s="493"/>
      <c r="AV11" s="493"/>
      <c r="AW11" s="493"/>
      <c r="AX11" s="493"/>
      <c r="AY11" s="493"/>
      <c r="AZ11" s="493"/>
      <c r="BA11" s="492"/>
      <c r="BB11" s="492"/>
      <c r="BC11" s="492"/>
      <c r="BD11" s="492"/>
      <c r="BE11" s="492"/>
      <c r="BF11" s="492"/>
      <c r="BG11" s="492"/>
      <c r="BH11" s="492"/>
      <c r="BI11" s="492"/>
      <c r="BJ11" s="492"/>
      <c r="BK11" s="492"/>
      <c r="BL11" s="492"/>
      <c r="BM11" s="492"/>
      <c r="BN11" s="492"/>
      <c r="BO11" s="492"/>
      <c r="BP11" s="492"/>
      <c r="BQ11" s="492"/>
      <c r="BR11" s="492"/>
      <c r="BS11" s="492"/>
      <c r="BT11" s="492"/>
      <c r="BU11" s="492"/>
      <c r="BV11" s="492"/>
      <c r="BW11" s="492"/>
      <c r="BX11" s="492"/>
      <c r="BY11" s="492"/>
      <c r="BZ11" s="492"/>
      <c r="CA11" s="492"/>
      <c r="CO11" s="128"/>
      <c r="CP11" s="128"/>
      <c r="CQ11" s="128"/>
      <c r="CR11" s="128"/>
    </row>
    <row r="12" spans="1:164" s="98" customFormat="1" x14ac:dyDescent="0.2">
      <c r="A12" s="497" t="s">
        <v>3128</v>
      </c>
      <c r="B12" s="498">
        <f>COUNTBLANK(G2:AJ2)</f>
        <v>14</v>
      </c>
      <c r="C12" s="490"/>
      <c r="D12" s="490"/>
      <c r="E12" s="490"/>
      <c r="F12" s="490"/>
      <c r="G12" s="490"/>
      <c r="H12" s="490"/>
      <c r="I12" s="490"/>
      <c r="J12" s="490"/>
      <c r="K12" s="490"/>
      <c r="L12" s="490"/>
      <c r="M12" s="490"/>
      <c r="N12" s="490"/>
      <c r="O12" s="490"/>
      <c r="P12" s="490"/>
      <c r="Q12" s="490"/>
      <c r="R12" s="490"/>
      <c r="S12" s="490"/>
      <c r="T12" s="490"/>
      <c r="U12" s="490"/>
      <c r="V12" s="490"/>
      <c r="W12" s="497"/>
      <c r="X12" s="499"/>
      <c r="Y12" s="499"/>
      <c r="Z12" s="498"/>
      <c r="AA12" s="490"/>
      <c r="AB12" s="490"/>
      <c r="AC12" s="490"/>
      <c r="AD12" s="490"/>
      <c r="AE12" s="490"/>
      <c r="AF12" s="490"/>
      <c r="AG12" s="490"/>
      <c r="AH12" s="490"/>
      <c r="AI12" s="490"/>
      <c r="AJ12" s="490"/>
      <c r="AK12" s="490"/>
      <c r="AL12" s="492"/>
      <c r="AM12" s="492"/>
      <c r="AN12" s="492"/>
      <c r="AO12" s="492"/>
      <c r="AP12" s="492"/>
      <c r="AQ12" s="493"/>
      <c r="AR12" s="493"/>
      <c r="AS12" s="493"/>
      <c r="AT12" s="493"/>
      <c r="AU12" s="493"/>
      <c r="AV12" s="492"/>
      <c r="AW12" s="492"/>
      <c r="AX12" s="492"/>
      <c r="AY12" s="492"/>
      <c r="AZ12" s="492"/>
      <c r="BA12" s="492"/>
      <c r="BB12" s="492"/>
      <c r="BC12" s="492"/>
      <c r="BD12" s="492"/>
      <c r="BE12" s="492"/>
      <c r="BF12" s="492"/>
      <c r="BG12" s="492"/>
      <c r="BH12" s="492"/>
      <c r="BI12" s="492"/>
      <c r="BJ12" s="492"/>
      <c r="BK12" s="492"/>
      <c r="BL12" s="492"/>
      <c r="BM12" s="492"/>
      <c r="BN12" s="492"/>
      <c r="BO12" s="492"/>
      <c r="BP12" s="492"/>
      <c r="BQ12" s="492"/>
      <c r="BR12" s="492"/>
      <c r="BS12" s="492"/>
      <c r="BT12" s="492"/>
      <c r="BU12" s="492"/>
      <c r="BV12" s="492"/>
      <c r="BW12" s="492"/>
      <c r="BX12" s="492"/>
      <c r="BY12" s="492"/>
      <c r="BZ12" s="492"/>
      <c r="CA12" s="492"/>
    </row>
    <row r="13" spans="1:164" s="98" customFormat="1" x14ac:dyDescent="0.2">
      <c r="A13" s="497" t="s">
        <v>3125</v>
      </c>
      <c r="B13" s="500">
        <f>COUNTIF(A2:C2,0)</f>
        <v>0</v>
      </c>
      <c r="C13" s="490"/>
      <c r="D13" s="490"/>
      <c r="E13" s="490"/>
      <c r="F13" s="490"/>
      <c r="G13" s="490"/>
      <c r="H13" s="490"/>
      <c r="I13" s="490"/>
      <c r="J13" s="490"/>
      <c r="K13" s="490"/>
      <c r="L13" s="490"/>
      <c r="M13" s="490"/>
      <c r="N13" s="490"/>
      <c r="O13" s="490"/>
      <c r="P13" s="490"/>
      <c r="Q13" s="490"/>
      <c r="R13" s="490"/>
      <c r="S13" s="490"/>
      <c r="T13" s="490"/>
      <c r="U13" s="490"/>
      <c r="V13" s="490"/>
      <c r="W13" s="497" t="s">
        <v>3074</v>
      </c>
      <c r="X13" s="499" t="s">
        <v>3075</v>
      </c>
      <c r="Y13" s="499"/>
      <c r="Z13" s="498" t="s">
        <v>3076</v>
      </c>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501"/>
      <c r="BA13" s="501"/>
      <c r="BB13" s="501"/>
      <c r="BC13" s="501"/>
      <c r="BD13" s="501"/>
      <c r="BE13" s="501"/>
      <c r="BF13" s="501"/>
      <c r="BG13" s="501"/>
      <c r="BH13" s="501"/>
      <c r="BI13" s="501"/>
      <c r="BJ13" s="501"/>
      <c r="BK13" s="501"/>
      <c r="BL13" s="501"/>
      <c r="BM13" s="501"/>
      <c r="BN13" s="501"/>
      <c r="BO13" s="501"/>
      <c r="BP13" s="493"/>
      <c r="BQ13" s="493"/>
      <c r="BR13" s="493"/>
      <c r="BS13" s="493"/>
      <c r="BT13" s="493"/>
      <c r="BU13" s="493"/>
      <c r="BV13" s="493"/>
      <c r="BW13" s="493"/>
      <c r="BX13" s="493"/>
      <c r="BY13" s="493"/>
      <c r="BZ13" s="493"/>
      <c r="CA13" s="493"/>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row>
    <row r="14" spans="1:164" s="98" customFormat="1" x14ac:dyDescent="0.2">
      <c r="A14" s="497" t="s">
        <v>3124</v>
      </c>
      <c r="B14" s="500">
        <f>COUNTIF(E2,0)</f>
        <v>0</v>
      </c>
      <c r="C14" s="490"/>
      <c r="D14" s="490"/>
      <c r="E14" s="490"/>
      <c r="F14" s="490"/>
      <c r="G14" s="490"/>
      <c r="H14" s="490"/>
      <c r="I14" s="490"/>
      <c r="J14" s="490"/>
      <c r="K14" s="490"/>
      <c r="L14" s="490"/>
      <c r="M14" s="490"/>
      <c r="N14" s="490"/>
      <c r="O14" s="490"/>
      <c r="P14" s="490"/>
      <c r="Q14" s="490"/>
      <c r="R14" s="490"/>
      <c r="S14" s="490"/>
      <c r="T14" s="490"/>
      <c r="U14" s="490"/>
      <c r="V14" s="490"/>
      <c r="W14" s="502" t="s">
        <v>3077</v>
      </c>
      <c r="X14" s="503" t="s">
        <v>3078</v>
      </c>
      <c r="Y14" s="499"/>
      <c r="Z14" s="504" t="str">
        <f>W14&amp;X14</f>
        <v>-20.515799°-54.671309°</v>
      </c>
      <c r="AA14" s="490"/>
      <c r="AB14" s="490"/>
      <c r="AC14" s="490"/>
      <c r="AD14" s="490"/>
      <c r="AE14" s="490"/>
      <c r="AF14" s="490"/>
      <c r="AG14" s="490"/>
      <c r="AH14" s="490"/>
      <c r="AI14" s="490"/>
      <c r="AJ14" s="490"/>
      <c r="AK14" s="490"/>
      <c r="AL14" s="490"/>
      <c r="AM14" s="490"/>
      <c r="AN14" s="490"/>
      <c r="AO14" s="490"/>
      <c r="AP14" s="490"/>
      <c r="AQ14" s="490"/>
      <c r="AR14" s="490"/>
      <c r="AS14" s="490"/>
      <c r="AT14" s="490"/>
      <c r="AU14" s="490"/>
      <c r="AV14" s="490"/>
      <c r="AW14" s="490"/>
      <c r="AX14" s="490"/>
      <c r="AY14" s="490"/>
      <c r="AZ14" s="501"/>
      <c r="BA14" s="501"/>
      <c r="BB14" s="501"/>
      <c r="BC14" s="501"/>
      <c r="BD14" s="501"/>
      <c r="BE14" s="501"/>
      <c r="BF14" s="501"/>
      <c r="BG14" s="501"/>
      <c r="BH14" s="501"/>
      <c r="BI14" s="501"/>
      <c r="BJ14" s="501"/>
      <c r="BK14" s="501"/>
      <c r="BL14" s="501"/>
      <c r="BM14" s="501"/>
      <c r="BN14" s="501"/>
      <c r="BO14" s="501"/>
      <c r="BP14" s="493"/>
      <c r="BQ14" s="493"/>
      <c r="BR14" s="493"/>
      <c r="BS14" s="493"/>
      <c r="BT14" s="493"/>
      <c r="BU14" s="493"/>
      <c r="BV14" s="493"/>
      <c r="BW14" s="493"/>
      <c r="BX14" s="493"/>
      <c r="BY14" s="493"/>
      <c r="BZ14" s="493"/>
      <c r="CA14" s="493"/>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row>
    <row r="15" spans="1:164" s="98" customFormat="1" x14ac:dyDescent="0.2">
      <c r="A15" s="505" t="s">
        <v>3129</v>
      </c>
      <c r="B15" s="498">
        <f>COUNTIF(G2:AJ2,0)</f>
        <v>15</v>
      </c>
      <c r="C15" s="490"/>
      <c r="D15" s="490"/>
      <c r="E15" s="490"/>
      <c r="F15" s="490"/>
      <c r="G15" s="490"/>
      <c r="H15" s="490"/>
      <c r="I15" s="490"/>
      <c r="J15" s="490"/>
      <c r="K15" s="490"/>
      <c r="L15" s="490"/>
      <c r="M15" s="490"/>
      <c r="N15" s="490"/>
      <c r="O15" s="490"/>
      <c r="P15" s="490"/>
      <c r="Q15" s="490"/>
      <c r="R15" s="490"/>
      <c r="S15" s="490"/>
      <c r="T15" s="490"/>
      <c r="U15" s="490"/>
      <c r="V15" s="490"/>
      <c r="W15" s="497"/>
      <c r="X15" s="499"/>
      <c r="Y15" s="499"/>
      <c r="Z15" s="498"/>
      <c r="AA15" s="490"/>
      <c r="AB15" s="490"/>
      <c r="AC15" s="490"/>
      <c r="AD15" s="490"/>
      <c r="AE15" s="490"/>
      <c r="AF15" s="490"/>
      <c r="AG15" s="490"/>
      <c r="AH15" s="490"/>
      <c r="AI15" s="490"/>
      <c r="AJ15" s="490"/>
      <c r="AK15" s="490"/>
      <c r="AL15" s="490"/>
      <c r="AM15" s="490"/>
      <c r="AN15" s="490"/>
      <c r="AO15" s="490"/>
      <c r="AP15" s="490"/>
      <c r="AQ15" s="490"/>
      <c r="AR15" s="490"/>
      <c r="AS15" s="490"/>
      <c r="AT15" s="490"/>
      <c r="AU15" s="490"/>
      <c r="AV15" s="490"/>
      <c r="AW15" s="490"/>
      <c r="AX15" s="490"/>
      <c r="AY15" s="490"/>
      <c r="AZ15" s="501"/>
      <c r="BA15" s="501"/>
      <c r="BB15" s="501"/>
      <c r="BC15" s="501"/>
      <c r="BD15" s="501"/>
      <c r="BE15" s="501"/>
      <c r="BF15" s="501"/>
      <c r="BG15" s="501"/>
      <c r="BH15" s="501"/>
      <c r="BI15" s="501"/>
      <c r="BJ15" s="501"/>
      <c r="BK15" s="501"/>
      <c r="BL15" s="501"/>
      <c r="BM15" s="501"/>
      <c r="BN15" s="501"/>
      <c r="BO15" s="501"/>
      <c r="BP15" s="493"/>
      <c r="BQ15" s="493"/>
      <c r="BR15" s="493"/>
      <c r="BS15" s="493"/>
      <c r="BT15" s="493"/>
      <c r="BU15" s="493"/>
      <c r="BV15" s="493"/>
      <c r="BW15" s="493"/>
      <c r="BX15" s="493"/>
      <c r="BY15" s="493"/>
      <c r="BZ15" s="493"/>
      <c r="CA15" s="493"/>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row>
    <row r="16" spans="1:164" s="98" customFormat="1" x14ac:dyDescent="0.2">
      <c r="A16" s="505"/>
      <c r="B16" s="498"/>
      <c r="C16" s="490"/>
      <c r="D16" s="490"/>
      <c r="E16" s="490"/>
      <c r="F16" s="490"/>
      <c r="G16" s="490"/>
      <c r="H16" s="490"/>
      <c r="I16" s="490"/>
      <c r="J16" s="490"/>
      <c r="K16" s="490"/>
      <c r="L16" s="490"/>
      <c r="M16" s="490"/>
      <c r="N16" s="490"/>
      <c r="O16" s="490"/>
      <c r="P16" s="490"/>
      <c r="Q16" s="490"/>
      <c r="R16" s="490"/>
      <c r="S16" s="490"/>
      <c r="T16" s="490"/>
      <c r="U16" s="490"/>
      <c r="V16" s="490"/>
      <c r="W16" s="497" t="s">
        <v>3074</v>
      </c>
      <c r="X16" s="499" t="s">
        <v>3075</v>
      </c>
      <c r="Y16" s="499"/>
      <c r="Z16" s="498" t="s">
        <v>3079</v>
      </c>
      <c r="AA16" s="490"/>
      <c r="AB16" s="490"/>
      <c r="AC16" s="490"/>
      <c r="AD16" s="490"/>
      <c r="AE16" s="490"/>
      <c r="AF16" s="490"/>
      <c r="AG16" s="490"/>
      <c r="AH16" s="490"/>
      <c r="AI16" s="490"/>
      <c r="AJ16" s="490"/>
      <c r="AK16" s="490"/>
      <c r="AL16" s="490"/>
      <c r="AM16" s="490"/>
      <c r="AN16" s="490"/>
      <c r="AO16" s="490"/>
      <c r="AP16" s="490"/>
      <c r="AQ16" s="490"/>
      <c r="AR16" s="490"/>
      <c r="AS16" s="490"/>
      <c r="AT16" s="490"/>
      <c r="AU16" s="490"/>
      <c r="AV16" s="490"/>
      <c r="AW16" s="490"/>
      <c r="AX16" s="490"/>
      <c r="AY16" s="490"/>
      <c r="AZ16" s="501"/>
      <c r="BA16" s="501"/>
      <c r="BB16" s="501"/>
      <c r="BC16" s="501"/>
      <c r="BD16" s="501"/>
      <c r="BE16" s="501"/>
      <c r="BF16" s="501"/>
      <c r="BG16" s="501"/>
      <c r="BH16" s="501"/>
      <c r="BI16" s="501"/>
      <c r="BJ16" s="501"/>
      <c r="BK16" s="501"/>
      <c r="BL16" s="501"/>
      <c r="BM16" s="501"/>
      <c r="BN16" s="501"/>
      <c r="BO16" s="501"/>
      <c r="BP16" s="493"/>
      <c r="BQ16" s="493"/>
      <c r="BR16" s="493"/>
      <c r="BS16" s="493"/>
      <c r="BT16" s="493"/>
      <c r="BU16" s="493"/>
      <c r="BV16" s="493"/>
      <c r="BW16" s="493"/>
      <c r="BX16" s="493"/>
      <c r="BY16" s="493"/>
      <c r="BZ16" s="493"/>
      <c r="CA16" s="493"/>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row>
    <row r="17" spans="1:119" s="98" customFormat="1" ht="15" thickBot="1" x14ac:dyDescent="0.25">
      <c r="A17" s="506" t="s">
        <v>2967</v>
      </c>
      <c r="B17" s="507">
        <f>SUM(B10:B15)</f>
        <v>33</v>
      </c>
      <c r="C17" s="490"/>
      <c r="D17" s="490"/>
      <c r="E17" s="490"/>
      <c r="F17" s="490"/>
      <c r="G17" s="490"/>
      <c r="H17" s="490"/>
      <c r="I17" s="490"/>
      <c r="J17" s="490"/>
      <c r="K17" s="490"/>
      <c r="L17" s="490"/>
      <c r="M17" s="490"/>
      <c r="N17" s="490"/>
      <c r="O17" s="490"/>
      <c r="P17" s="490"/>
      <c r="Q17" s="490"/>
      <c r="R17" s="490"/>
      <c r="S17" s="490"/>
      <c r="T17" s="490"/>
      <c r="U17" s="490"/>
      <c r="V17" s="490"/>
      <c r="W17" s="508" t="s">
        <v>3080</v>
      </c>
      <c r="X17" s="509" t="s">
        <v>3081</v>
      </c>
      <c r="Y17" s="509"/>
      <c r="Z17" s="507" t="str">
        <f>W17&amp;X17</f>
        <v>20°30.948'S54°40.279'O</v>
      </c>
      <c r="AA17" s="490"/>
      <c r="AB17" s="490"/>
      <c r="AC17" s="490"/>
      <c r="AD17" s="490"/>
      <c r="AE17" s="490"/>
      <c r="AF17" s="490"/>
      <c r="AG17" s="490"/>
      <c r="AH17" s="490"/>
      <c r="AI17" s="490"/>
      <c r="AJ17" s="490"/>
      <c r="AK17" s="490"/>
      <c r="AL17" s="490"/>
      <c r="AM17" s="490"/>
      <c r="AN17" s="490"/>
      <c r="AO17" s="490"/>
      <c r="AP17" s="490"/>
      <c r="AQ17" s="490"/>
      <c r="AR17" s="490"/>
      <c r="AS17" s="490"/>
      <c r="AT17" s="490"/>
      <c r="AU17" s="490"/>
      <c r="AV17" s="490"/>
      <c r="AW17" s="490"/>
      <c r="AX17" s="490"/>
      <c r="AY17" s="490"/>
      <c r="AZ17" s="501"/>
      <c r="BA17" s="501"/>
      <c r="BB17" s="501"/>
      <c r="BC17" s="501"/>
      <c r="BD17" s="501"/>
      <c r="BE17" s="501"/>
      <c r="BF17" s="501"/>
      <c r="BG17" s="501"/>
      <c r="BH17" s="501"/>
      <c r="BI17" s="501"/>
      <c r="BJ17" s="501"/>
      <c r="BK17" s="501"/>
      <c r="BL17" s="501"/>
      <c r="BM17" s="501"/>
      <c r="BN17" s="501"/>
      <c r="BO17" s="501"/>
      <c r="BP17" s="493"/>
      <c r="BQ17" s="493"/>
      <c r="BR17" s="493"/>
      <c r="BS17" s="493"/>
      <c r="BT17" s="493"/>
      <c r="BU17" s="493"/>
      <c r="BV17" s="493"/>
      <c r="BW17" s="493"/>
      <c r="BX17" s="493"/>
      <c r="BY17" s="493"/>
      <c r="BZ17" s="493"/>
      <c r="CA17" s="493"/>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row>
    <row r="18" spans="1:119" s="98" customFormat="1" ht="15" thickBot="1" x14ac:dyDescent="0.25">
      <c r="A18" s="490"/>
      <c r="B18" s="490"/>
      <c r="C18" s="490"/>
      <c r="D18" s="490"/>
      <c r="E18" s="490"/>
      <c r="F18" s="490"/>
      <c r="G18" s="490"/>
      <c r="H18" s="490"/>
      <c r="I18" s="490"/>
      <c r="J18" s="490"/>
      <c r="K18" s="490"/>
      <c r="L18" s="490"/>
      <c r="M18" s="490"/>
      <c r="N18" s="490"/>
      <c r="O18" s="490"/>
      <c r="P18" s="490"/>
      <c r="Q18" s="490"/>
      <c r="R18" s="490"/>
      <c r="S18" s="490"/>
      <c r="T18" s="490"/>
      <c r="U18" s="490"/>
      <c r="V18" s="490"/>
      <c r="W18" s="490"/>
      <c r="X18" s="490"/>
      <c r="Y18" s="490"/>
      <c r="Z18" s="490"/>
      <c r="AA18" s="490"/>
      <c r="AB18" s="490"/>
      <c r="AC18" s="490"/>
      <c r="AD18" s="490"/>
      <c r="AE18" s="490"/>
      <c r="AF18" s="490"/>
      <c r="AG18" s="490"/>
      <c r="AH18" s="490"/>
      <c r="AI18" s="490"/>
      <c r="AJ18" s="490"/>
      <c r="AK18" s="490"/>
      <c r="AL18" s="490"/>
      <c r="AM18" s="490"/>
      <c r="AN18" s="490"/>
      <c r="AO18" s="490"/>
      <c r="AP18" s="490"/>
      <c r="AQ18" s="490"/>
      <c r="AR18" s="490"/>
      <c r="AS18" s="490"/>
      <c r="AT18" s="490"/>
      <c r="AU18" s="490"/>
      <c r="AV18" s="490"/>
      <c r="AW18" s="490"/>
      <c r="AX18" s="490"/>
      <c r="AY18" s="490"/>
      <c r="AZ18" s="501"/>
      <c r="BA18" s="501"/>
      <c r="BB18" s="501"/>
      <c r="BC18" s="501"/>
      <c r="BD18" s="501"/>
      <c r="BE18" s="501"/>
      <c r="BF18" s="501"/>
      <c r="BG18" s="501"/>
      <c r="BH18" s="501"/>
      <c r="BI18" s="501"/>
      <c r="BJ18" s="501"/>
      <c r="BK18" s="501"/>
      <c r="BL18" s="501"/>
      <c r="BM18" s="501"/>
      <c r="BN18" s="501"/>
      <c r="BO18" s="501"/>
      <c r="BP18" s="493"/>
      <c r="BQ18" s="493"/>
      <c r="BR18" s="493"/>
      <c r="BS18" s="493"/>
      <c r="BT18" s="493"/>
      <c r="BU18" s="493"/>
      <c r="BV18" s="493"/>
      <c r="BW18" s="493"/>
      <c r="BX18" s="493"/>
      <c r="BY18" s="493"/>
      <c r="BZ18" s="493"/>
      <c r="CA18" s="493"/>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row>
    <row r="19" spans="1:119" s="98" customFormat="1" x14ac:dyDescent="0.2">
      <c r="A19" s="766" t="s">
        <v>282</v>
      </c>
      <c r="B19" s="769" t="str">
        <f>IF(P2="",",- DEMANDA CONTRATADA","")&amp;IF(Q2=0,",- DISJUNTOR GERAL (A)","")&amp;IF(R2=0,",- FATOR DE POTÊNCIA","")&amp;IF(S2=0,",- POTÊNCIA DISPONIBILIZADA","")&amp;IF(T2=0,",- MODALIDADE","")&amp;IF(U2=0,",- TIPO DE CONEXÃO","")&amp;IF(V2=0,",- COORDENADA (FUSO)","")&amp;IF(W2=0,",- COORDENADA  (LATITUDE)","")&amp;IF(X2=0,",- COORDENADA  (LONGITUDE)","")&amp;IF(Y2=0,",- TENSÃO DE FORNECIMENTO","")&amp;IF(AND(Y2=",- ALTA",(OR(P2=0,P2=""))),",- DEMANDA DA UC","")&amp;IF(Z2=0,",- N° DE FASES","")&amp;IF(AA2=0,",- PREVISÃO DE LIGAÇÃO (MÊS)","")&amp;IF(AB2=0,",- PREVISÃO DE LIGAÇÃO (ANO)","")&amp;IF(AC2=0,",-  CARGA INSTALADA","")&amp;IF(AD2=0,",- CABOS POR FASE","")&amp;IF(AE2=0,",- ZONA DE ATENDIMENTO","")&amp;IF(AG2=0,",- BITOLA CABO FASE","")&amp;IF(AH2=0,",- BITOLA  CABO NEUTRO","")&amp;IF(AI2=0,",- NUMERO DE HASTES","")&amp;IF(AI2=0,",- BITOLA CABO TERRA","")&amp;IF(AJ2=0,",- POTÊNCIA DE GERAÇÃO NÃO INFORMADA. GENTILEZA PREENCHER OS DADOS DE MÓDULOS E INVERSORES","")</f>
        <v>,- DISJUNTOR GERAL (A),- FATOR DE POTÊNCIA,- MODALIDADE,- COORDENADA (FUSO),- COORDENADA  (LATITUDE),- COORDENADA  (LONGITUDE),- PREVISÃO DE LIGAÇÃO (MÊS),- PREVISÃO DE LIGAÇÃO (ANO),-  CARGA INSTALADA,- CABOS POR FASE,- ZONA DE ATENDIMENTO,- BITOLA CABO FASE,- BITOLA  CABO NEUTRO,- NUMERO DE HASTES,- BITOLA CABO TERRA,- POTÊNCIA DE GERAÇÃO NÃO INFORMADA. GENTILEZA PREENCHER OS DADOS DE MÓDULOS E INVERSORES</v>
      </c>
      <c r="C19" s="770"/>
      <c r="D19" s="770"/>
      <c r="E19" s="770"/>
      <c r="F19" s="771"/>
      <c r="G19" s="490"/>
      <c r="H19" s="490"/>
      <c r="I19" s="490"/>
      <c r="J19" s="490"/>
      <c r="K19" s="490"/>
      <c r="L19" s="490"/>
      <c r="M19" s="490"/>
      <c r="N19" s="490"/>
      <c r="O19" s="490"/>
      <c r="P19" s="490"/>
      <c r="Q19" s="490"/>
      <c r="R19" s="490"/>
      <c r="S19" s="490"/>
      <c r="T19" s="490"/>
      <c r="U19" s="490"/>
      <c r="V19" s="490"/>
      <c r="W19" s="490"/>
      <c r="X19" s="490"/>
      <c r="Y19" s="490"/>
      <c r="Z19" s="490"/>
      <c r="AA19" s="490"/>
      <c r="AB19" s="490"/>
      <c r="AC19" s="490"/>
      <c r="AD19" s="490"/>
      <c r="AE19" s="490"/>
      <c r="AF19" s="490"/>
      <c r="AG19" s="490"/>
      <c r="AH19" s="490"/>
      <c r="AI19" s="490"/>
      <c r="AJ19" s="490"/>
      <c r="AK19" s="490"/>
      <c r="AL19" s="490"/>
      <c r="AM19" s="490"/>
      <c r="AN19" s="490"/>
      <c r="AO19" s="490"/>
      <c r="AP19" s="490"/>
      <c r="AQ19" s="490"/>
      <c r="AR19" s="490"/>
      <c r="AS19" s="490"/>
      <c r="AT19" s="490"/>
      <c r="AU19" s="490"/>
      <c r="AV19" s="490"/>
      <c r="AW19" s="490"/>
      <c r="AX19" s="490"/>
      <c r="AY19" s="490"/>
      <c r="AZ19" s="501"/>
      <c r="BA19" s="501"/>
      <c r="BB19" s="501"/>
      <c r="BC19" s="501"/>
      <c r="BD19" s="501"/>
      <c r="BE19" s="501"/>
      <c r="BF19" s="501"/>
      <c r="BG19" s="501"/>
      <c r="BH19" s="501"/>
      <c r="BI19" s="501"/>
      <c r="BJ19" s="501"/>
      <c r="BK19" s="501"/>
      <c r="BL19" s="501"/>
      <c r="BM19" s="501"/>
      <c r="BN19" s="501"/>
      <c r="BO19" s="501"/>
      <c r="BP19" s="493"/>
      <c r="BQ19" s="493"/>
      <c r="BR19" s="493"/>
      <c r="BS19" s="493"/>
      <c r="BT19" s="493"/>
      <c r="BU19" s="493"/>
      <c r="BV19" s="493"/>
      <c r="BW19" s="493"/>
      <c r="BX19" s="493"/>
      <c r="BY19" s="493"/>
      <c r="BZ19" s="493"/>
      <c r="CA19" s="493"/>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row>
    <row r="20" spans="1:119" s="98" customFormat="1" x14ac:dyDescent="0.2">
      <c r="A20" s="767"/>
      <c r="B20" s="772"/>
      <c r="C20" s="773"/>
      <c r="D20" s="773"/>
      <c r="E20" s="773"/>
      <c r="F20" s="774"/>
      <c r="G20" s="490"/>
      <c r="H20" s="490"/>
      <c r="I20" s="490"/>
      <c r="J20" s="490"/>
      <c r="K20" s="490"/>
      <c r="L20" s="490"/>
      <c r="M20" s="490"/>
      <c r="N20" s="490"/>
      <c r="O20" s="490"/>
      <c r="P20" s="490"/>
      <c r="Q20" s="490"/>
      <c r="R20" s="490"/>
      <c r="S20" s="490"/>
      <c r="T20" s="490"/>
      <c r="U20" s="490"/>
      <c r="V20" s="490"/>
      <c r="W20" s="490"/>
      <c r="X20" s="490"/>
      <c r="Y20" s="490"/>
      <c r="Z20" s="490"/>
      <c r="AA20" s="490"/>
      <c r="AB20" s="490"/>
      <c r="AC20" s="490"/>
      <c r="AD20" s="490"/>
      <c r="AE20" s="490"/>
      <c r="AF20" s="490"/>
      <c r="AG20" s="490"/>
      <c r="AH20" s="490"/>
      <c r="AI20" s="490"/>
      <c r="AJ20" s="490"/>
      <c r="AK20" s="490"/>
      <c r="AL20" s="490"/>
      <c r="AM20" s="490"/>
      <c r="AN20" s="490"/>
      <c r="AO20" s="490"/>
      <c r="AP20" s="490"/>
      <c r="AQ20" s="490"/>
      <c r="AR20" s="490"/>
      <c r="AS20" s="490"/>
      <c r="AT20" s="490"/>
      <c r="AU20" s="490"/>
      <c r="AV20" s="490"/>
      <c r="AW20" s="490"/>
      <c r="AX20" s="490"/>
      <c r="AY20" s="490"/>
      <c r="AZ20" s="501"/>
      <c r="BA20" s="501"/>
      <c r="BB20" s="501"/>
      <c r="BC20" s="501"/>
      <c r="BD20" s="501"/>
      <c r="BE20" s="501"/>
      <c r="BF20" s="501"/>
      <c r="BG20" s="501"/>
      <c r="BH20" s="501"/>
      <c r="BI20" s="501"/>
      <c r="BJ20" s="501"/>
      <c r="BK20" s="501"/>
      <c r="BL20" s="501"/>
      <c r="BM20" s="501"/>
      <c r="BN20" s="501"/>
      <c r="BO20" s="501"/>
      <c r="BP20" s="493"/>
      <c r="BQ20" s="493"/>
      <c r="BR20" s="493"/>
      <c r="BS20" s="493"/>
      <c r="BT20" s="493"/>
      <c r="BU20" s="493"/>
      <c r="BV20" s="493"/>
      <c r="BW20" s="493"/>
      <c r="BX20" s="493"/>
      <c r="BY20" s="493"/>
      <c r="BZ20" s="493"/>
      <c r="CA20" s="493"/>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row>
    <row r="21" spans="1:119" s="98" customFormat="1" x14ac:dyDescent="0.2">
      <c r="A21" s="767"/>
      <c r="B21" s="772"/>
      <c r="C21" s="773"/>
      <c r="D21" s="773"/>
      <c r="E21" s="773"/>
      <c r="F21" s="774"/>
      <c r="G21" s="493"/>
      <c r="H21" s="493"/>
      <c r="I21" s="493"/>
      <c r="J21" s="493"/>
      <c r="K21" s="493"/>
      <c r="L21" s="493"/>
      <c r="M21" s="493"/>
      <c r="N21" s="493"/>
      <c r="O21" s="493"/>
      <c r="P21" s="493"/>
      <c r="Q21" s="493"/>
      <c r="R21" s="493"/>
      <c r="S21" s="493"/>
      <c r="T21" s="493"/>
      <c r="U21" s="493"/>
      <c r="V21" s="493"/>
      <c r="W21" s="493"/>
      <c r="X21" s="493"/>
      <c r="Y21" s="493"/>
      <c r="Z21" s="493"/>
      <c r="AA21" s="493"/>
      <c r="AB21" s="493"/>
      <c r="AC21" s="493"/>
      <c r="AD21" s="493"/>
      <c r="AE21" s="493"/>
      <c r="AF21" s="493"/>
      <c r="AG21" s="493"/>
      <c r="AH21" s="493"/>
      <c r="AI21" s="493"/>
      <c r="AJ21" s="493"/>
      <c r="AK21" s="493"/>
      <c r="AL21" s="493"/>
      <c r="AM21" s="493"/>
      <c r="AN21" s="493"/>
      <c r="AO21" s="493"/>
      <c r="AP21" s="493"/>
      <c r="AQ21" s="493"/>
      <c r="AR21" s="493"/>
      <c r="AS21" s="493"/>
      <c r="AT21" s="493"/>
      <c r="AU21" s="493"/>
      <c r="AV21" s="493"/>
      <c r="AW21" s="493"/>
      <c r="AX21" s="493"/>
      <c r="AY21" s="493"/>
      <c r="AZ21" s="493"/>
      <c r="BA21" s="493"/>
      <c r="BB21" s="493"/>
      <c r="BC21" s="493"/>
      <c r="BD21" s="493"/>
      <c r="BE21" s="493"/>
      <c r="BF21" s="493"/>
      <c r="BG21" s="493"/>
      <c r="BH21" s="493"/>
      <c r="BI21" s="493"/>
      <c r="BJ21" s="493"/>
      <c r="BK21" s="493"/>
      <c r="BL21" s="493"/>
      <c r="BM21" s="493"/>
      <c r="BN21" s="493"/>
      <c r="BO21" s="493"/>
      <c r="BP21" s="493"/>
      <c r="BQ21" s="493"/>
      <c r="BR21" s="493"/>
      <c r="BS21" s="493"/>
      <c r="BT21" s="493"/>
      <c r="BU21" s="493"/>
      <c r="BV21" s="493"/>
      <c r="BW21" s="493"/>
      <c r="BX21" s="493"/>
      <c r="BY21" s="493"/>
      <c r="BZ21" s="493"/>
      <c r="CA21" s="493"/>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row>
    <row r="22" spans="1:119" s="98" customFormat="1" x14ac:dyDescent="0.2">
      <c r="A22" s="767"/>
      <c r="B22" s="772"/>
      <c r="C22" s="773"/>
      <c r="D22" s="773"/>
      <c r="E22" s="773"/>
      <c r="F22" s="774"/>
      <c r="G22" s="493"/>
      <c r="H22" s="493"/>
      <c r="I22" s="493"/>
      <c r="J22" s="493"/>
      <c r="K22" s="493"/>
      <c r="L22" s="493"/>
      <c r="M22" s="493"/>
      <c r="N22" s="493"/>
      <c r="O22" s="493"/>
      <c r="P22" s="493"/>
      <c r="Q22" s="493"/>
      <c r="R22" s="493"/>
      <c r="S22" s="493"/>
      <c r="T22" s="493"/>
      <c r="U22" s="493"/>
      <c r="V22" s="493"/>
      <c r="W22" s="493"/>
      <c r="X22" s="493"/>
      <c r="Y22" s="493"/>
      <c r="Z22" s="493"/>
      <c r="AA22" s="493"/>
      <c r="AB22" s="493"/>
      <c r="AC22" s="493"/>
      <c r="AD22" s="493"/>
      <c r="AE22" s="493"/>
      <c r="AF22" s="493"/>
      <c r="AG22" s="493"/>
      <c r="AH22" s="493"/>
      <c r="AI22" s="493"/>
      <c r="AJ22" s="493"/>
      <c r="AK22" s="493"/>
      <c r="AL22" s="493"/>
      <c r="AM22" s="493"/>
      <c r="AN22" s="493"/>
      <c r="AO22" s="493"/>
      <c r="AP22" s="493"/>
      <c r="AQ22" s="493"/>
      <c r="AR22" s="493"/>
      <c r="AS22" s="493"/>
      <c r="AT22" s="493"/>
      <c r="AU22" s="493"/>
      <c r="AV22" s="493"/>
      <c r="AW22" s="493"/>
      <c r="AX22" s="493"/>
      <c r="AY22" s="493"/>
      <c r="AZ22" s="493"/>
      <c r="BA22" s="493"/>
      <c r="BB22" s="493"/>
      <c r="BC22" s="493"/>
      <c r="BD22" s="493"/>
      <c r="BE22" s="493"/>
      <c r="BF22" s="493"/>
      <c r="BG22" s="493"/>
      <c r="BH22" s="493"/>
      <c r="BI22" s="493"/>
      <c r="BJ22" s="493"/>
      <c r="BK22" s="493"/>
      <c r="BL22" s="493"/>
      <c r="BM22" s="493"/>
      <c r="BN22" s="493"/>
      <c r="BO22" s="493"/>
      <c r="BP22" s="493"/>
      <c r="BQ22" s="493"/>
      <c r="BR22" s="493"/>
      <c r="BS22" s="493"/>
      <c r="BT22" s="493"/>
      <c r="BU22" s="493"/>
      <c r="BV22" s="493"/>
      <c r="BW22" s="493"/>
      <c r="BX22" s="493"/>
      <c r="BY22" s="493"/>
      <c r="BZ22" s="493"/>
      <c r="CA22" s="493"/>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row>
    <row r="23" spans="1:119" s="98" customFormat="1" ht="15" thickBot="1" x14ac:dyDescent="0.25">
      <c r="A23" s="768"/>
      <c r="B23" s="775"/>
      <c r="C23" s="776"/>
      <c r="D23" s="776"/>
      <c r="E23" s="776"/>
      <c r="F23" s="777"/>
      <c r="G23" s="493"/>
      <c r="H23" s="493"/>
      <c r="I23" s="493"/>
      <c r="J23" s="493"/>
      <c r="K23" s="493"/>
      <c r="L23" s="493"/>
      <c r="M23" s="493"/>
      <c r="N23" s="493"/>
      <c r="O23" s="493"/>
      <c r="P23" s="493"/>
      <c r="Q23" s="493"/>
      <c r="R23" s="493"/>
      <c r="S23" s="493"/>
      <c r="T23" s="493"/>
      <c r="U23" s="493"/>
      <c r="V23" s="493"/>
      <c r="W23" s="493"/>
      <c r="X23" s="493"/>
      <c r="Y23" s="493"/>
      <c r="Z23" s="493"/>
      <c r="AA23" s="493"/>
      <c r="AB23" s="493"/>
      <c r="AC23" s="493"/>
      <c r="AD23" s="493"/>
      <c r="AE23" s="493"/>
      <c r="AF23" s="493"/>
      <c r="AG23" s="493"/>
      <c r="AH23" s="493"/>
      <c r="AI23" s="493"/>
      <c r="AJ23" s="493"/>
      <c r="AK23" s="493"/>
      <c r="AL23" s="493"/>
      <c r="AM23" s="493"/>
      <c r="AN23" s="493"/>
      <c r="AO23" s="493"/>
      <c r="AP23" s="493"/>
      <c r="AQ23" s="493"/>
      <c r="AR23" s="493"/>
      <c r="AS23" s="493"/>
      <c r="AT23" s="493"/>
      <c r="AU23" s="493"/>
      <c r="AV23" s="493"/>
      <c r="AW23" s="493"/>
      <c r="AX23" s="493"/>
      <c r="AY23" s="493"/>
      <c r="AZ23" s="493"/>
      <c r="BA23" s="493"/>
      <c r="BB23" s="493"/>
      <c r="BC23" s="493"/>
      <c r="BD23" s="493"/>
      <c r="BE23" s="493"/>
      <c r="BF23" s="493"/>
      <c r="BG23" s="493"/>
      <c r="BH23" s="493"/>
      <c r="BI23" s="493"/>
      <c r="BJ23" s="493"/>
      <c r="BK23" s="493"/>
      <c r="BL23" s="493"/>
      <c r="BM23" s="493"/>
      <c r="BN23" s="493"/>
      <c r="BO23" s="493"/>
      <c r="BP23" s="493"/>
      <c r="BQ23" s="493"/>
      <c r="BR23" s="493"/>
      <c r="BS23" s="493"/>
      <c r="BT23" s="493"/>
      <c r="BU23" s="493"/>
      <c r="BV23" s="493"/>
      <c r="BW23" s="493"/>
      <c r="BX23" s="493"/>
      <c r="BY23" s="493"/>
      <c r="BZ23" s="493"/>
      <c r="CA23" s="493"/>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row>
    <row r="24" spans="1:119" s="98" customFormat="1" x14ac:dyDescent="0.2">
      <c r="A24" s="493"/>
      <c r="B24" s="493"/>
      <c r="C24" s="493"/>
      <c r="D24" s="493"/>
      <c r="E24" s="493"/>
      <c r="F24" s="493"/>
      <c r="G24" s="493"/>
      <c r="H24" s="493"/>
      <c r="I24" s="493"/>
      <c r="J24" s="493"/>
      <c r="K24" s="493"/>
      <c r="L24" s="493"/>
      <c r="M24" s="493"/>
      <c r="N24" s="493"/>
      <c r="O24" s="493"/>
      <c r="P24" s="493"/>
      <c r="Q24" s="493"/>
      <c r="R24" s="493"/>
      <c r="S24" s="493"/>
      <c r="T24" s="493"/>
      <c r="U24" s="493"/>
      <c r="V24" s="493"/>
      <c r="W24" s="493"/>
      <c r="X24" s="493"/>
      <c r="Y24" s="493"/>
      <c r="Z24" s="493"/>
      <c r="AA24" s="493"/>
      <c r="AB24" s="493"/>
      <c r="AC24" s="493"/>
      <c r="AD24" s="493"/>
      <c r="AE24" s="493"/>
      <c r="AF24" s="493"/>
      <c r="AG24" s="493"/>
      <c r="AH24" s="493"/>
      <c r="AI24" s="493"/>
      <c r="AJ24" s="493"/>
      <c r="AK24" s="493"/>
      <c r="AL24" s="493"/>
      <c r="AM24" s="493"/>
      <c r="AN24" s="493"/>
      <c r="AO24" s="493"/>
      <c r="AP24" s="493"/>
      <c r="AQ24" s="493"/>
      <c r="AR24" s="493"/>
      <c r="AS24" s="493"/>
      <c r="AT24" s="493"/>
      <c r="AU24" s="493"/>
      <c r="AV24" s="493"/>
      <c r="AW24" s="493"/>
      <c r="AX24" s="493"/>
      <c r="AY24" s="493"/>
      <c r="AZ24" s="493"/>
      <c r="BA24" s="493"/>
      <c r="BB24" s="493"/>
      <c r="BC24" s="493"/>
      <c r="BD24" s="493"/>
      <c r="BE24" s="493"/>
      <c r="BF24" s="493"/>
      <c r="BG24" s="493"/>
      <c r="BH24" s="493"/>
      <c r="BI24" s="493"/>
      <c r="BJ24" s="493"/>
      <c r="BK24" s="493"/>
      <c r="BL24" s="493"/>
      <c r="BM24" s="493"/>
      <c r="BN24" s="493"/>
      <c r="BO24" s="493"/>
      <c r="BP24" s="493"/>
      <c r="BQ24" s="493"/>
      <c r="BR24" s="493"/>
      <c r="BS24" s="493"/>
      <c r="BT24" s="493"/>
      <c r="BU24" s="493"/>
      <c r="BV24" s="493"/>
      <c r="BW24" s="493"/>
      <c r="BX24" s="493"/>
      <c r="BY24" s="493"/>
      <c r="BZ24" s="493"/>
      <c r="CA24" s="493"/>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row>
    <row r="25" spans="1:119" s="98" customFormat="1" x14ac:dyDescent="0.2">
      <c r="A25" s="493"/>
      <c r="B25" s="493"/>
      <c r="C25" s="493"/>
      <c r="D25" s="493"/>
      <c r="E25" s="493"/>
      <c r="F25" s="493"/>
      <c r="G25" s="493"/>
      <c r="H25" s="493"/>
      <c r="I25" s="493"/>
      <c r="J25" s="493"/>
      <c r="K25" s="493"/>
      <c r="L25" s="493"/>
      <c r="M25" s="493"/>
      <c r="N25" s="493"/>
      <c r="O25" s="493"/>
      <c r="P25" s="493"/>
      <c r="Q25" s="493"/>
      <c r="R25" s="493"/>
      <c r="S25" s="493"/>
      <c r="T25" s="493"/>
      <c r="U25" s="493"/>
      <c r="V25" s="493"/>
      <c r="W25" s="493"/>
      <c r="X25" s="493"/>
      <c r="Y25" s="493"/>
      <c r="Z25" s="493"/>
      <c r="AA25" s="493"/>
      <c r="AB25" s="493"/>
      <c r="AC25" s="493"/>
      <c r="AD25" s="493"/>
      <c r="AE25" s="493"/>
      <c r="AF25" s="493"/>
      <c r="AG25" s="493"/>
      <c r="AH25" s="493"/>
      <c r="AI25" s="493"/>
      <c r="AJ25" s="493"/>
      <c r="AK25" s="493"/>
      <c r="AL25" s="493"/>
      <c r="AM25" s="493"/>
      <c r="AN25" s="493"/>
      <c r="AO25" s="493"/>
      <c r="AP25" s="493"/>
      <c r="AQ25" s="493"/>
      <c r="AR25" s="493"/>
      <c r="AS25" s="493"/>
      <c r="AT25" s="493"/>
      <c r="AU25" s="493"/>
      <c r="AV25" s="493"/>
      <c r="AW25" s="493"/>
      <c r="AX25" s="493"/>
      <c r="AY25" s="493"/>
      <c r="AZ25" s="493"/>
      <c r="BA25" s="493"/>
      <c r="BB25" s="493"/>
      <c r="BC25" s="493"/>
      <c r="BD25" s="493"/>
      <c r="BE25" s="493"/>
      <c r="BF25" s="493"/>
      <c r="BG25" s="493"/>
      <c r="BH25" s="493"/>
      <c r="BI25" s="493"/>
      <c r="BJ25" s="493"/>
      <c r="BK25" s="493"/>
      <c r="BL25" s="493"/>
      <c r="BM25" s="493"/>
      <c r="BN25" s="493"/>
      <c r="BO25" s="493"/>
      <c r="BP25" s="493"/>
      <c r="BQ25" s="493"/>
      <c r="BR25" s="493"/>
      <c r="BS25" s="493"/>
      <c r="BT25" s="493"/>
      <c r="BU25" s="493"/>
      <c r="BV25" s="493"/>
      <c r="BW25" s="493"/>
      <c r="BX25" s="493"/>
      <c r="BY25" s="493"/>
      <c r="BZ25" s="493"/>
      <c r="CA25" s="493"/>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row>
    <row r="26" spans="1:119" s="98" customFormat="1" x14ac:dyDescent="0.2">
      <c r="A26" s="493"/>
      <c r="B26" s="493"/>
      <c r="C26" s="493"/>
      <c r="D26" s="493"/>
      <c r="E26" s="493"/>
      <c r="F26" s="493"/>
      <c r="G26" s="493"/>
      <c r="H26" s="493"/>
      <c r="I26" s="493"/>
      <c r="J26" s="493"/>
      <c r="K26" s="493"/>
      <c r="L26" s="493"/>
      <c r="M26" s="493"/>
      <c r="N26" s="493"/>
      <c r="O26" s="493"/>
      <c r="P26" s="493"/>
      <c r="Q26" s="493"/>
      <c r="R26" s="493"/>
      <c r="S26" s="493"/>
      <c r="T26" s="493"/>
      <c r="U26" s="493"/>
      <c r="V26" s="493"/>
      <c r="W26" s="493"/>
      <c r="X26" s="493"/>
      <c r="Y26" s="493"/>
      <c r="Z26" s="493"/>
      <c r="AA26" s="493"/>
      <c r="AB26" s="493"/>
      <c r="AC26" s="493"/>
      <c r="AD26" s="493"/>
      <c r="AE26" s="493"/>
      <c r="AF26" s="493"/>
      <c r="AG26" s="493"/>
      <c r="AH26" s="493"/>
      <c r="AI26" s="493"/>
      <c r="AJ26" s="493"/>
      <c r="AK26" s="493"/>
      <c r="AL26" s="493"/>
      <c r="AM26" s="493"/>
      <c r="AN26" s="493"/>
      <c r="AO26" s="493"/>
      <c r="AP26" s="493"/>
      <c r="AQ26" s="493"/>
      <c r="AR26" s="493"/>
      <c r="AS26" s="493"/>
      <c r="AT26" s="493"/>
      <c r="AU26" s="493"/>
      <c r="AV26" s="493"/>
      <c r="AW26" s="493"/>
      <c r="AX26" s="493"/>
      <c r="AY26" s="493"/>
      <c r="AZ26" s="493"/>
      <c r="BA26" s="493"/>
      <c r="BB26" s="493"/>
      <c r="BC26" s="493"/>
      <c r="BD26" s="493"/>
      <c r="BE26" s="493"/>
      <c r="BF26" s="493"/>
      <c r="BG26" s="493"/>
      <c r="BH26" s="493"/>
      <c r="BI26" s="493"/>
      <c r="BJ26" s="493"/>
      <c r="BK26" s="493"/>
      <c r="BL26" s="493"/>
      <c r="BM26" s="493"/>
      <c r="BN26" s="493"/>
      <c r="BO26" s="493"/>
      <c r="BP26" s="493"/>
      <c r="BQ26" s="493"/>
      <c r="BR26" s="493"/>
      <c r="BS26" s="493"/>
      <c r="BT26" s="493"/>
      <c r="BU26" s="493"/>
      <c r="BV26" s="493"/>
      <c r="BW26" s="493"/>
      <c r="BX26" s="493"/>
      <c r="BY26" s="493"/>
      <c r="BZ26" s="493"/>
      <c r="CA26" s="493"/>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row>
    <row r="27" spans="1:119" s="98" customFormat="1" x14ac:dyDescent="0.2">
      <c r="A27" s="493"/>
      <c r="B27" s="493"/>
      <c r="C27" s="493"/>
      <c r="D27" s="493"/>
      <c r="E27" s="493"/>
      <c r="F27" s="493"/>
      <c r="G27" s="493"/>
      <c r="H27" s="493"/>
      <c r="I27" s="493"/>
      <c r="J27" s="493"/>
      <c r="K27" s="493"/>
      <c r="L27" s="493"/>
      <c r="M27" s="493"/>
      <c r="N27" s="493"/>
      <c r="O27" s="493"/>
      <c r="P27" s="493"/>
      <c r="Q27" s="493"/>
      <c r="R27" s="493"/>
      <c r="S27" s="493"/>
      <c r="T27" s="493"/>
      <c r="U27" s="493"/>
      <c r="V27" s="493"/>
      <c r="W27" s="493"/>
      <c r="X27" s="493"/>
      <c r="Y27" s="493"/>
      <c r="Z27" s="493"/>
      <c r="AA27" s="493"/>
      <c r="AB27" s="493"/>
      <c r="AC27" s="493"/>
      <c r="AD27" s="493"/>
      <c r="AE27" s="493"/>
      <c r="AF27" s="493"/>
      <c r="AG27" s="493"/>
      <c r="AH27" s="493"/>
      <c r="AI27" s="493"/>
      <c r="AJ27" s="493"/>
      <c r="AK27" s="493"/>
      <c r="AL27" s="493"/>
      <c r="AM27" s="493"/>
      <c r="AN27" s="493"/>
      <c r="AO27" s="493"/>
      <c r="AP27" s="493"/>
      <c r="AQ27" s="493"/>
      <c r="AR27" s="493"/>
      <c r="AS27" s="493"/>
      <c r="AT27" s="493"/>
      <c r="AU27" s="493"/>
      <c r="AV27" s="493"/>
      <c r="AW27" s="493"/>
      <c r="AX27" s="493"/>
      <c r="AY27" s="493"/>
      <c r="AZ27" s="493"/>
      <c r="BA27" s="493"/>
      <c r="BB27" s="493"/>
      <c r="BC27" s="493"/>
      <c r="BD27" s="493"/>
      <c r="BE27" s="493"/>
      <c r="BF27" s="493"/>
      <c r="BG27" s="493"/>
      <c r="BH27" s="493"/>
      <c r="BI27" s="493"/>
      <c r="BJ27" s="493"/>
      <c r="BK27" s="493"/>
      <c r="BL27" s="493"/>
      <c r="BM27" s="493"/>
      <c r="BN27" s="493"/>
      <c r="BO27" s="493"/>
      <c r="BP27" s="493"/>
      <c r="BQ27" s="493"/>
      <c r="BR27" s="493"/>
      <c r="BS27" s="493"/>
      <c r="BT27" s="493"/>
      <c r="BU27" s="493"/>
      <c r="BV27" s="493"/>
      <c r="BW27" s="493"/>
      <c r="BX27" s="493"/>
      <c r="BY27" s="493"/>
      <c r="BZ27" s="493"/>
      <c r="CA27" s="493"/>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row>
    <row r="28" spans="1:119" s="98" customFormat="1" x14ac:dyDescent="0.2">
      <c r="A28" s="493"/>
      <c r="B28" s="493"/>
      <c r="C28" s="493"/>
      <c r="D28" s="493"/>
      <c r="E28" s="493"/>
      <c r="F28" s="493"/>
      <c r="G28" s="493"/>
      <c r="H28" s="493"/>
      <c r="I28" s="493"/>
      <c r="J28" s="493"/>
      <c r="K28" s="493"/>
      <c r="L28" s="493"/>
      <c r="M28" s="493"/>
      <c r="N28" s="493"/>
      <c r="O28" s="493"/>
      <c r="P28" s="493"/>
      <c r="Q28" s="493"/>
      <c r="R28" s="493"/>
      <c r="S28" s="493"/>
      <c r="T28" s="493"/>
      <c r="U28" s="493"/>
      <c r="V28" s="493"/>
      <c r="W28" s="493"/>
      <c r="X28" s="493"/>
      <c r="Y28" s="493"/>
      <c r="Z28" s="493"/>
      <c r="AA28" s="493"/>
      <c r="AB28" s="493"/>
      <c r="AC28" s="493"/>
      <c r="AD28" s="493"/>
      <c r="AE28" s="493"/>
      <c r="AF28" s="493"/>
      <c r="AG28" s="493"/>
      <c r="AH28" s="493"/>
      <c r="AI28" s="493"/>
      <c r="AJ28" s="493"/>
      <c r="AK28" s="493"/>
      <c r="AL28" s="493"/>
      <c r="AM28" s="493"/>
      <c r="AN28" s="493"/>
      <c r="AO28" s="493"/>
      <c r="AP28" s="493"/>
      <c r="AQ28" s="493"/>
      <c r="AR28" s="493"/>
      <c r="AS28" s="493"/>
      <c r="AT28" s="493"/>
      <c r="AU28" s="493"/>
      <c r="AV28" s="493"/>
      <c r="AW28" s="493"/>
      <c r="AX28" s="493"/>
      <c r="AY28" s="493"/>
      <c r="AZ28" s="493"/>
      <c r="BA28" s="493"/>
      <c r="BB28" s="493"/>
      <c r="BC28" s="493"/>
      <c r="BD28" s="493"/>
      <c r="BE28" s="493"/>
      <c r="BF28" s="493"/>
      <c r="BG28" s="493"/>
      <c r="BH28" s="493"/>
      <c r="BI28" s="493"/>
      <c r="BJ28" s="493"/>
      <c r="BK28" s="493"/>
      <c r="BL28" s="493"/>
      <c r="BM28" s="493"/>
      <c r="BN28" s="493"/>
      <c r="BO28" s="493"/>
      <c r="BP28" s="493"/>
      <c r="BQ28" s="493"/>
      <c r="BR28" s="493"/>
      <c r="BS28" s="493"/>
      <c r="BT28" s="493"/>
      <c r="BU28" s="493"/>
      <c r="BV28" s="493"/>
      <c r="BW28" s="493"/>
      <c r="BX28" s="493"/>
      <c r="BY28" s="493"/>
      <c r="BZ28" s="493"/>
      <c r="CA28" s="493"/>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row>
    <row r="29" spans="1:119" s="98" customFormat="1" x14ac:dyDescent="0.2">
      <c r="A29" s="493"/>
      <c r="B29" s="493"/>
      <c r="C29" s="493"/>
      <c r="D29" s="493"/>
      <c r="E29" s="493"/>
      <c r="F29" s="493"/>
      <c r="G29" s="493"/>
      <c r="H29" s="493"/>
      <c r="I29" s="493"/>
      <c r="J29" s="493"/>
      <c r="K29" s="493"/>
      <c r="L29" s="493"/>
      <c r="M29" s="493"/>
      <c r="N29" s="493"/>
      <c r="O29" s="493"/>
      <c r="P29" s="493"/>
      <c r="Q29" s="493"/>
      <c r="R29" s="493"/>
      <c r="S29" s="493"/>
      <c r="T29" s="493"/>
      <c r="U29" s="493"/>
      <c r="V29" s="493"/>
      <c r="W29" s="493"/>
      <c r="X29" s="493"/>
      <c r="Y29" s="493"/>
      <c r="Z29" s="493"/>
      <c r="AA29" s="493"/>
      <c r="AB29" s="493"/>
      <c r="AC29" s="493"/>
      <c r="AD29" s="493"/>
      <c r="AE29" s="493"/>
      <c r="AF29" s="493"/>
      <c r="AG29" s="493"/>
      <c r="AH29" s="493"/>
      <c r="AI29" s="493"/>
      <c r="AJ29" s="493"/>
      <c r="AK29" s="493"/>
      <c r="AL29" s="493"/>
      <c r="AM29" s="493"/>
      <c r="AN29" s="493"/>
      <c r="AO29" s="493"/>
      <c r="AP29" s="493"/>
      <c r="AQ29" s="493"/>
      <c r="AR29" s="493"/>
      <c r="AS29" s="493"/>
      <c r="AT29" s="493"/>
      <c r="AU29" s="493"/>
      <c r="AV29" s="493"/>
      <c r="AW29" s="493"/>
      <c r="AX29" s="493"/>
      <c r="AY29" s="493"/>
      <c r="AZ29" s="493"/>
      <c r="BA29" s="493"/>
      <c r="BB29" s="493"/>
      <c r="BC29" s="493"/>
      <c r="BD29" s="493"/>
      <c r="BE29" s="493"/>
      <c r="BF29" s="493"/>
      <c r="BG29" s="493"/>
      <c r="BH29" s="493"/>
      <c r="BI29" s="493"/>
      <c r="BJ29" s="493"/>
      <c r="BK29" s="493"/>
      <c r="BL29" s="493"/>
      <c r="BM29" s="493"/>
      <c r="BN29" s="493"/>
      <c r="BO29" s="493"/>
      <c r="BP29" s="493"/>
      <c r="BQ29" s="493"/>
      <c r="BR29" s="493"/>
      <c r="BS29" s="493"/>
      <c r="BT29" s="493"/>
      <c r="BU29" s="493"/>
      <c r="BV29" s="493"/>
      <c r="BW29" s="493"/>
      <c r="BX29" s="493"/>
      <c r="BY29" s="493"/>
      <c r="BZ29" s="493"/>
      <c r="CA29" s="493"/>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row>
    <row r="30" spans="1:119" s="98" customFormat="1" x14ac:dyDescent="0.2">
      <c r="A30" s="493"/>
      <c r="B30" s="493"/>
      <c r="C30" s="493"/>
      <c r="D30" s="493"/>
      <c r="E30" s="493"/>
      <c r="F30" s="493"/>
      <c r="G30" s="493"/>
      <c r="H30" s="493"/>
      <c r="I30" s="493"/>
      <c r="J30" s="493"/>
      <c r="K30" s="493"/>
      <c r="L30" s="493"/>
      <c r="M30" s="493"/>
      <c r="N30" s="493"/>
      <c r="O30" s="493"/>
      <c r="P30" s="493"/>
      <c r="Q30" s="493"/>
      <c r="R30" s="493"/>
      <c r="S30" s="493"/>
      <c r="T30" s="493"/>
      <c r="U30" s="493"/>
      <c r="V30" s="493"/>
      <c r="W30" s="493"/>
      <c r="X30" s="493"/>
      <c r="Y30" s="493"/>
      <c r="Z30" s="493"/>
      <c r="AA30" s="493"/>
      <c r="AB30" s="493"/>
      <c r="AC30" s="493"/>
      <c r="AD30" s="493"/>
      <c r="AE30" s="493"/>
      <c r="AF30" s="493"/>
      <c r="AG30" s="493"/>
      <c r="AH30" s="493"/>
      <c r="AI30" s="493"/>
      <c r="AJ30" s="493"/>
      <c r="AK30" s="493"/>
      <c r="AL30" s="493"/>
      <c r="AM30" s="493"/>
      <c r="AN30" s="493"/>
      <c r="AO30" s="493"/>
      <c r="AP30" s="493"/>
      <c r="AQ30" s="493"/>
      <c r="AR30" s="493"/>
      <c r="AS30" s="493"/>
      <c r="AT30" s="493"/>
      <c r="AU30" s="493"/>
      <c r="AV30" s="493"/>
      <c r="AW30" s="493"/>
      <c r="AX30" s="493"/>
      <c r="AY30" s="493"/>
      <c r="AZ30" s="493"/>
      <c r="BA30" s="493"/>
      <c r="BB30" s="493"/>
      <c r="BC30" s="493"/>
      <c r="BD30" s="493"/>
      <c r="BE30" s="493"/>
      <c r="BF30" s="493"/>
      <c r="BG30" s="493"/>
      <c r="BH30" s="493"/>
      <c r="BI30" s="493"/>
      <c r="BJ30" s="493"/>
      <c r="BK30" s="493"/>
      <c r="BL30" s="493"/>
      <c r="BM30" s="493"/>
      <c r="BN30" s="493"/>
      <c r="BO30" s="493"/>
      <c r="BP30" s="493"/>
      <c r="BQ30" s="493"/>
      <c r="BR30" s="493"/>
      <c r="BS30" s="493"/>
      <c r="BT30" s="493"/>
      <c r="BU30" s="493"/>
      <c r="BV30" s="493"/>
      <c r="BW30" s="493"/>
      <c r="BX30" s="493"/>
      <c r="BY30" s="493"/>
      <c r="BZ30" s="493"/>
      <c r="CA30" s="493"/>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row>
    <row r="31" spans="1:119" s="98" customFormat="1" x14ac:dyDescent="0.2">
      <c r="A31" s="493"/>
      <c r="B31" s="493"/>
      <c r="C31" s="493"/>
      <c r="D31" s="493"/>
      <c r="E31" s="493"/>
      <c r="F31" s="493"/>
      <c r="G31" s="493"/>
      <c r="H31" s="493"/>
      <c r="I31" s="493"/>
      <c r="J31" s="493"/>
      <c r="K31" s="493"/>
      <c r="L31" s="493"/>
      <c r="M31" s="493"/>
      <c r="N31" s="493"/>
      <c r="O31" s="493"/>
      <c r="P31" s="493"/>
      <c r="Q31" s="493"/>
      <c r="R31" s="493"/>
      <c r="S31" s="493"/>
      <c r="T31" s="493"/>
      <c r="U31" s="493"/>
      <c r="V31" s="493"/>
      <c r="W31" s="493"/>
      <c r="X31" s="493"/>
      <c r="Y31" s="493"/>
      <c r="Z31" s="493"/>
      <c r="AA31" s="493"/>
      <c r="AB31" s="493"/>
      <c r="AC31" s="493"/>
      <c r="AD31" s="493"/>
      <c r="AE31" s="493"/>
      <c r="AF31" s="493"/>
      <c r="AG31" s="493"/>
      <c r="AH31" s="493"/>
      <c r="AI31" s="493"/>
      <c r="AJ31" s="493"/>
      <c r="AK31" s="493"/>
      <c r="AL31" s="493"/>
      <c r="AM31" s="493"/>
      <c r="AN31" s="493"/>
      <c r="AO31" s="493"/>
      <c r="AP31" s="493"/>
      <c r="AQ31" s="493"/>
      <c r="AR31" s="493"/>
      <c r="AS31" s="493"/>
      <c r="AT31" s="493"/>
      <c r="AU31" s="493"/>
      <c r="AV31" s="493"/>
      <c r="AW31" s="493"/>
      <c r="AX31" s="493"/>
      <c r="AY31" s="493"/>
      <c r="AZ31" s="493"/>
      <c r="BA31" s="493"/>
      <c r="BB31" s="493"/>
      <c r="BC31" s="493"/>
      <c r="BD31" s="493"/>
      <c r="BE31" s="493"/>
      <c r="BF31" s="493"/>
      <c r="BG31" s="493"/>
      <c r="BH31" s="493"/>
      <c r="BI31" s="493"/>
      <c r="BJ31" s="493"/>
      <c r="BK31" s="493"/>
      <c r="BL31" s="493"/>
      <c r="BM31" s="493"/>
      <c r="BN31" s="493"/>
      <c r="BO31" s="493"/>
      <c r="BP31" s="493"/>
      <c r="BQ31" s="493"/>
      <c r="BR31" s="493"/>
      <c r="BS31" s="493"/>
      <c r="BT31" s="493"/>
      <c r="BU31" s="493"/>
      <c r="BV31" s="493"/>
      <c r="BW31" s="493"/>
      <c r="BX31" s="493"/>
      <c r="BY31" s="493"/>
      <c r="BZ31" s="493"/>
      <c r="CA31" s="493"/>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row>
    <row r="32" spans="1:119" s="98" customFormat="1" x14ac:dyDescent="0.2">
      <c r="A32" s="493"/>
      <c r="B32" s="493"/>
      <c r="C32" s="493"/>
      <c r="D32" s="493"/>
      <c r="E32" s="493"/>
      <c r="F32" s="493"/>
      <c r="G32" s="493"/>
      <c r="H32" s="493"/>
      <c r="I32" s="493"/>
      <c r="J32" s="493"/>
      <c r="K32" s="493"/>
      <c r="L32" s="493"/>
      <c r="M32" s="493"/>
      <c r="N32" s="493"/>
      <c r="O32" s="493"/>
      <c r="P32" s="493"/>
      <c r="Q32" s="493"/>
      <c r="R32" s="493"/>
      <c r="S32" s="493"/>
      <c r="T32" s="493"/>
      <c r="U32" s="493"/>
      <c r="V32" s="493"/>
      <c r="W32" s="493"/>
      <c r="X32" s="493"/>
      <c r="Y32" s="493"/>
      <c r="Z32" s="493"/>
      <c r="AA32" s="493"/>
      <c r="AB32" s="493"/>
      <c r="AC32" s="493"/>
      <c r="AD32" s="493"/>
      <c r="AE32" s="493"/>
      <c r="AF32" s="493"/>
      <c r="AG32" s="493"/>
      <c r="AH32" s="493"/>
      <c r="AI32" s="493"/>
      <c r="AJ32" s="493"/>
      <c r="AK32" s="493"/>
      <c r="AL32" s="493"/>
      <c r="AM32" s="493"/>
      <c r="AN32" s="493"/>
      <c r="AO32" s="493"/>
      <c r="AP32" s="493"/>
      <c r="AQ32" s="493"/>
      <c r="AR32" s="493"/>
      <c r="AS32" s="493"/>
      <c r="AT32" s="493"/>
      <c r="AU32" s="493"/>
      <c r="AV32" s="493"/>
      <c r="AW32" s="493"/>
      <c r="AX32" s="493"/>
      <c r="AY32" s="493"/>
      <c r="AZ32" s="493"/>
      <c r="BA32" s="493"/>
      <c r="BB32" s="493"/>
      <c r="BC32" s="493"/>
      <c r="BD32" s="493"/>
      <c r="BE32" s="493"/>
      <c r="BF32" s="493"/>
      <c r="BG32" s="493"/>
      <c r="BH32" s="493"/>
      <c r="BI32" s="493"/>
      <c r="BJ32" s="493"/>
      <c r="BK32" s="493"/>
      <c r="BL32" s="493"/>
      <c r="BM32" s="493"/>
      <c r="BN32" s="493"/>
      <c r="BO32" s="493"/>
      <c r="BP32" s="493"/>
      <c r="BQ32" s="493"/>
      <c r="BR32" s="493"/>
      <c r="BS32" s="493"/>
      <c r="BT32" s="493"/>
      <c r="BU32" s="493"/>
      <c r="BV32" s="493"/>
      <c r="BW32" s="493"/>
      <c r="BX32" s="493"/>
      <c r="BY32" s="493"/>
      <c r="BZ32" s="493"/>
      <c r="CA32" s="493"/>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row>
    <row r="33" spans="1:119" s="98" customFormat="1" x14ac:dyDescent="0.2">
      <c r="A33" s="493"/>
      <c r="B33" s="493"/>
      <c r="C33" s="493"/>
      <c r="D33" s="493"/>
      <c r="E33" s="493"/>
      <c r="F33" s="493"/>
      <c r="G33" s="493"/>
      <c r="H33" s="493"/>
      <c r="I33" s="493"/>
      <c r="J33" s="493"/>
      <c r="K33" s="493"/>
      <c r="L33" s="493"/>
      <c r="M33" s="493"/>
      <c r="N33" s="493"/>
      <c r="O33" s="493"/>
      <c r="P33" s="493"/>
      <c r="Q33" s="493"/>
      <c r="R33" s="493"/>
      <c r="S33" s="493"/>
      <c r="T33" s="493"/>
      <c r="U33" s="493"/>
      <c r="V33" s="493"/>
      <c r="W33" s="493"/>
      <c r="X33" s="493"/>
      <c r="Y33" s="493"/>
      <c r="Z33" s="493"/>
      <c r="AA33" s="493"/>
      <c r="AB33" s="493"/>
      <c r="AC33" s="493"/>
      <c r="AD33" s="493"/>
      <c r="AE33" s="493"/>
      <c r="AF33" s="493"/>
      <c r="AG33" s="493"/>
      <c r="AH33" s="493"/>
      <c r="AI33" s="493"/>
      <c r="AJ33" s="493"/>
      <c r="AK33" s="493"/>
      <c r="AL33" s="493"/>
      <c r="AM33" s="493"/>
      <c r="AN33" s="493"/>
      <c r="AO33" s="493"/>
      <c r="AP33" s="493"/>
      <c r="AQ33" s="493"/>
      <c r="AR33" s="493"/>
      <c r="AS33" s="493"/>
      <c r="AT33" s="493"/>
      <c r="AU33" s="493"/>
      <c r="AV33" s="493"/>
      <c r="AW33" s="493"/>
      <c r="AX33" s="493"/>
      <c r="AY33" s="493"/>
      <c r="AZ33" s="493"/>
      <c r="BA33" s="493"/>
      <c r="BB33" s="493"/>
      <c r="BC33" s="493"/>
      <c r="BD33" s="493"/>
      <c r="BE33" s="493"/>
      <c r="BF33" s="493"/>
      <c r="BG33" s="493"/>
      <c r="BH33" s="493"/>
      <c r="BI33" s="493"/>
      <c r="BJ33" s="493"/>
      <c r="BK33" s="493"/>
      <c r="BL33" s="493"/>
      <c r="BM33" s="493"/>
      <c r="BN33" s="493"/>
      <c r="BO33" s="493"/>
      <c r="BP33" s="493"/>
      <c r="BQ33" s="493"/>
      <c r="BR33" s="493"/>
      <c r="BS33" s="493"/>
      <c r="BT33" s="493"/>
      <c r="BU33" s="493"/>
      <c r="BV33" s="493"/>
      <c r="BW33" s="493"/>
      <c r="BX33" s="493"/>
      <c r="BY33" s="493"/>
      <c r="BZ33" s="493"/>
      <c r="CA33" s="493"/>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row>
    <row r="34" spans="1:119" s="98" customFormat="1" x14ac:dyDescent="0.2">
      <c r="A34" s="493"/>
      <c r="B34" s="493"/>
      <c r="C34" s="493"/>
      <c r="D34" s="493"/>
      <c r="E34" s="493"/>
      <c r="F34" s="493"/>
      <c r="G34" s="493"/>
      <c r="H34" s="493"/>
      <c r="I34" s="493"/>
      <c r="J34" s="493"/>
      <c r="K34" s="493"/>
      <c r="L34" s="493"/>
      <c r="M34" s="493"/>
      <c r="N34" s="493"/>
      <c r="O34" s="493"/>
      <c r="P34" s="493"/>
      <c r="Q34" s="493"/>
      <c r="R34" s="493"/>
      <c r="S34" s="493"/>
      <c r="T34" s="493"/>
      <c r="U34" s="493"/>
      <c r="V34" s="493"/>
      <c r="W34" s="493"/>
      <c r="X34" s="493"/>
      <c r="Y34" s="493"/>
      <c r="Z34" s="493"/>
      <c r="AA34" s="493"/>
      <c r="AB34" s="493"/>
      <c r="AC34" s="493"/>
      <c r="AD34" s="493"/>
      <c r="AE34" s="493"/>
      <c r="AF34" s="493"/>
      <c r="AG34" s="493"/>
      <c r="AH34" s="493"/>
      <c r="AI34" s="493"/>
      <c r="AJ34" s="493"/>
      <c r="AK34" s="493"/>
      <c r="AL34" s="493"/>
      <c r="AM34" s="493"/>
      <c r="AN34" s="493"/>
      <c r="AO34" s="493"/>
      <c r="AP34" s="493"/>
      <c r="AQ34" s="493"/>
      <c r="AR34" s="493"/>
      <c r="AS34" s="493"/>
      <c r="AT34" s="493"/>
      <c r="AU34" s="493"/>
      <c r="AV34" s="493"/>
      <c r="AW34" s="493"/>
      <c r="AX34" s="493"/>
      <c r="AY34" s="493"/>
      <c r="AZ34" s="493"/>
      <c r="BA34" s="493"/>
      <c r="BB34" s="493"/>
      <c r="BC34" s="493"/>
      <c r="BD34" s="493"/>
      <c r="BE34" s="493"/>
      <c r="BF34" s="493"/>
      <c r="BG34" s="493"/>
      <c r="BH34" s="493"/>
      <c r="BI34" s="493"/>
      <c r="BJ34" s="493"/>
      <c r="BK34" s="493"/>
      <c r="BL34" s="493"/>
      <c r="BM34" s="493"/>
      <c r="BN34" s="493"/>
      <c r="BO34" s="493"/>
      <c r="BP34" s="493"/>
      <c r="BQ34" s="493"/>
      <c r="BR34" s="493"/>
      <c r="BS34" s="493"/>
      <c r="BT34" s="493"/>
      <c r="BU34" s="493"/>
      <c r="BV34" s="493"/>
      <c r="BW34" s="493"/>
      <c r="BX34" s="493"/>
      <c r="BY34" s="493"/>
      <c r="BZ34" s="493"/>
      <c r="CA34" s="493"/>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row>
    <row r="35" spans="1:119" s="98" customFormat="1" x14ac:dyDescent="0.2">
      <c r="A35" s="493"/>
      <c r="B35" s="493"/>
      <c r="C35" s="493"/>
      <c r="D35" s="493"/>
      <c r="E35" s="493"/>
      <c r="F35" s="493"/>
      <c r="G35" s="493"/>
      <c r="H35" s="493"/>
      <c r="I35" s="493"/>
      <c r="J35" s="493"/>
      <c r="K35" s="493"/>
      <c r="L35" s="493"/>
      <c r="M35" s="493"/>
      <c r="N35" s="493"/>
      <c r="O35" s="493"/>
      <c r="P35" s="493"/>
      <c r="Q35" s="493"/>
      <c r="R35" s="493"/>
      <c r="S35" s="493"/>
      <c r="T35" s="493"/>
      <c r="U35" s="493"/>
      <c r="V35" s="493"/>
      <c r="W35" s="493"/>
      <c r="X35" s="493"/>
      <c r="Y35" s="493"/>
      <c r="Z35" s="493"/>
      <c r="AA35" s="493"/>
      <c r="AB35" s="493"/>
      <c r="AC35" s="493"/>
      <c r="AD35" s="493"/>
      <c r="AE35" s="493"/>
      <c r="AF35" s="493"/>
      <c r="AG35" s="493"/>
      <c r="AH35" s="493"/>
      <c r="AI35" s="493"/>
      <c r="AJ35" s="493"/>
      <c r="AK35" s="493"/>
      <c r="AL35" s="493"/>
      <c r="AM35" s="493"/>
      <c r="AN35" s="493"/>
      <c r="AO35" s="493"/>
      <c r="AP35" s="493"/>
      <c r="AQ35" s="493"/>
      <c r="AR35" s="493"/>
      <c r="AS35" s="493"/>
      <c r="AT35" s="493"/>
      <c r="AU35" s="493"/>
      <c r="AV35" s="493"/>
      <c r="AW35" s="493"/>
      <c r="AX35" s="493"/>
      <c r="AY35" s="493"/>
      <c r="AZ35" s="493"/>
      <c r="BA35" s="493"/>
      <c r="BB35" s="493"/>
      <c r="BC35" s="493"/>
      <c r="BD35" s="493"/>
      <c r="BE35" s="493"/>
      <c r="BF35" s="493"/>
      <c r="BG35" s="493"/>
      <c r="BH35" s="493"/>
      <c r="BI35" s="493"/>
      <c r="BJ35" s="493"/>
      <c r="BK35" s="493"/>
      <c r="BL35" s="493"/>
      <c r="BM35" s="493"/>
      <c r="BN35" s="493"/>
      <c r="BO35" s="493"/>
      <c r="BP35" s="493"/>
      <c r="BQ35" s="493"/>
      <c r="BR35" s="493"/>
      <c r="BS35" s="493"/>
      <c r="BT35" s="493"/>
      <c r="BU35" s="493"/>
      <c r="BV35" s="493"/>
      <c r="BW35" s="493"/>
      <c r="BX35" s="493"/>
      <c r="BY35" s="493"/>
      <c r="BZ35" s="493"/>
      <c r="CA35" s="493"/>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row>
    <row r="36" spans="1:119" s="98" customFormat="1" x14ac:dyDescent="0.2">
      <c r="A36" s="493"/>
      <c r="B36" s="493"/>
      <c r="C36" s="493"/>
      <c r="D36" s="493"/>
      <c r="E36" s="493"/>
      <c r="F36" s="493"/>
      <c r="G36" s="493"/>
      <c r="H36" s="493"/>
      <c r="I36" s="493"/>
      <c r="J36" s="493"/>
      <c r="K36" s="493"/>
      <c r="L36" s="493"/>
      <c r="M36" s="493"/>
      <c r="N36" s="493"/>
      <c r="O36" s="493"/>
      <c r="P36" s="493"/>
      <c r="Q36" s="493"/>
      <c r="R36" s="493"/>
      <c r="S36" s="493"/>
      <c r="T36" s="493"/>
      <c r="U36" s="493"/>
      <c r="V36" s="493"/>
      <c r="W36" s="493"/>
      <c r="X36" s="493"/>
      <c r="Y36" s="493"/>
      <c r="Z36" s="493"/>
      <c r="AA36" s="493"/>
      <c r="AB36" s="493"/>
      <c r="AC36" s="493"/>
      <c r="AD36" s="493"/>
      <c r="AE36" s="493"/>
      <c r="AF36" s="493"/>
      <c r="AG36" s="493"/>
      <c r="AH36" s="493"/>
      <c r="AI36" s="493"/>
      <c r="AJ36" s="493"/>
      <c r="AK36" s="493"/>
      <c r="AL36" s="493"/>
      <c r="AM36" s="493"/>
      <c r="AN36" s="493"/>
      <c r="AO36" s="493"/>
      <c r="AP36" s="493"/>
      <c r="AQ36" s="493"/>
      <c r="AR36" s="493"/>
      <c r="AS36" s="493"/>
      <c r="AT36" s="493"/>
      <c r="AU36" s="493"/>
      <c r="AV36" s="493"/>
      <c r="AW36" s="493"/>
      <c r="AX36" s="493"/>
      <c r="AY36" s="493"/>
      <c r="AZ36" s="493"/>
      <c r="BA36" s="493"/>
      <c r="BB36" s="493"/>
      <c r="BC36" s="493"/>
      <c r="BD36" s="493"/>
      <c r="BE36" s="493"/>
      <c r="BF36" s="493"/>
      <c r="BG36" s="493"/>
      <c r="BH36" s="493"/>
      <c r="BI36" s="493"/>
      <c r="BJ36" s="493"/>
      <c r="BK36" s="493"/>
      <c r="BL36" s="493"/>
      <c r="BM36" s="493"/>
      <c r="BN36" s="493"/>
      <c r="BO36" s="493"/>
      <c r="BP36" s="493"/>
      <c r="BQ36" s="493"/>
      <c r="BR36" s="493"/>
      <c r="BS36" s="493"/>
      <c r="BT36" s="493"/>
      <c r="BU36" s="493"/>
      <c r="BV36" s="493"/>
      <c r="BW36" s="493"/>
      <c r="BX36" s="493"/>
      <c r="BY36" s="493"/>
      <c r="BZ36" s="493"/>
      <c r="CA36" s="493"/>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row>
    <row r="37" spans="1:119" s="98" customFormat="1" x14ac:dyDescent="0.2">
      <c r="A37" s="493"/>
      <c r="B37" s="493"/>
      <c r="C37" s="493"/>
      <c r="D37" s="493"/>
      <c r="E37" s="493"/>
      <c r="F37" s="493"/>
      <c r="G37" s="493"/>
      <c r="H37" s="493"/>
      <c r="I37" s="493"/>
      <c r="J37" s="493"/>
      <c r="K37" s="493"/>
      <c r="L37" s="493"/>
      <c r="M37" s="493"/>
      <c r="N37" s="493"/>
      <c r="O37" s="493"/>
      <c r="P37" s="493"/>
      <c r="Q37" s="493"/>
      <c r="R37" s="493"/>
      <c r="S37" s="493"/>
      <c r="T37" s="493"/>
      <c r="U37" s="493"/>
      <c r="V37" s="493"/>
      <c r="W37" s="493"/>
      <c r="X37" s="493"/>
      <c r="Y37" s="493"/>
      <c r="Z37" s="493"/>
      <c r="AA37" s="493"/>
      <c r="AB37" s="493"/>
      <c r="AC37" s="493"/>
      <c r="AD37" s="493"/>
      <c r="AE37" s="493"/>
      <c r="AF37" s="493"/>
      <c r="AG37" s="493"/>
      <c r="AH37" s="493"/>
      <c r="AI37" s="493"/>
      <c r="AJ37" s="493"/>
      <c r="AK37" s="493"/>
      <c r="AL37" s="493"/>
      <c r="AM37" s="493"/>
      <c r="AN37" s="493"/>
      <c r="AO37" s="493"/>
      <c r="AP37" s="493"/>
      <c r="AQ37" s="493"/>
      <c r="AR37" s="493"/>
      <c r="AS37" s="493"/>
      <c r="AT37" s="493"/>
      <c r="AU37" s="493"/>
      <c r="AV37" s="493"/>
      <c r="AW37" s="493"/>
      <c r="AX37" s="493"/>
      <c r="AY37" s="493"/>
      <c r="AZ37" s="493"/>
      <c r="BA37" s="493"/>
      <c r="BB37" s="493"/>
      <c r="BC37" s="493"/>
      <c r="BD37" s="493"/>
      <c r="BE37" s="493"/>
      <c r="BF37" s="493"/>
      <c r="BG37" s="493"/>
      <c r="BH37" s="493"/>
      <c r="BI37" s="493"/>
      <c r="BJ37" s="493"/>
      <c r="BK37" s="493"/>
      <c r="BL37" s="493"/>
      <c r="BM37" s="493"/>
      <c r="BN37" s="493"/>
      <c r="BO37" s="493"/>
      <c r="BP37" s="493"/>
      <c r="BQ37" s="493"/>
      <c r="BR37" s="493"/>
      <c r="BS37" s="493"/>
      <c r="BT37" s="493"/>
      <c r="BU37" s="493"/>
      <c r="BV37" s="493"/>
      <c r="BW37" s="493"/>
      <c r="BX37" s="493"/>
      <c r="BY37" s="493"/>
      <c r="BZ37" s="493"/>
      <c r="CA37" s="493"/>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row>
    <row r="38" spans="1:119" s="98" customFormat="1" x14ac:dyDescent="0.2">
      <c r="A38" s="493"/>
      <c r="B38" s="493"/>
      <c r="C38" s="493"/>
      <c r="D38" s="493"/>
      <c r="E38" s="493"/>
      <c r="F38" s="493"/>
      <c r="G38" s="493"/>
      <c r="H38" s="493"/>
      <c r="I38" s="493"/>
      <c r="J38" s="493"/>
      <c r="K38" s="493"/>
      <c r="L38" s="493"/>
      <c r="M38" s="493"/>
      <c r="N38" s="493"/>
      <c r="O38" s="493"/>
      <c r="P38" s="493"/>
      <c r="Q38" s="493"/>
      <c r="R38" s="493"/>
      <c r="S38" s="493"/>
      <c r="T38" s="493"/>
      <c r="U38" s="493"/>
      <c r="V38" s="493"/>
      <c r="W38" s="493"/>
      <c r="X38" s="493"/>
      <c r="Y38" s="493"/>
      <c r="Z38" s="493"/>
      <c r="AA38" s="493"/>
      <c r="AB38" s="493"/>
      <c r="AC38" s="493"/>
      <c r="AD38" s="493"/>
      <c r="AE38" s="493"/>
      <c r="AF38" s="493"/>
      <c r="AG38" s="493"/>
      <c r="AH38" s="493"/>
      <c r="AI38" s="493"/>
      <c r="AJ38" s="493"/>
      <c r="AK38" s="493"/>
      <c r="AL38" s="493"/>
      <c r="AM38" s="493"/>
      <c r="AN38" s="493"/>
      <c r="AO38" s="493"/>
      <c r="AP38" s="493"/>
      <c r="AQ38" s="493"/>
      <c r="AR38" s="493"/>
      <c r="AS38" s="493"/>
      <c r="AT38" s="493"/>
      <c r="AU38" s="493"/>
      <c r="AV38" s="493"/>
      <c r="AW38" s="493"/>
      <c r="AX38" s="493"/>
      <c r="AY38" s="493"/>
      <c r="AZ38" s="493"/>
      <c r="BA38" s="493"/>
      <c r="BB38" s="493"/>
      <c r="BC38" s="493"/>
      <c r="BD38" s="493"/>
      <c r="BE38" s="493"/>
      <c r="BF38" s="493"/>
      <c r="BG38" s="493"/>
      <c r="BH38" s="493"/>
      <c r="BI38" s="493"/>
      <c r="BJ38" s="493"/>
      <c r="BK38" s="493"/>
      <c r="BL38" s="493"/>
      <c r="BM38" s="493"/>
      <c r="BN38" s="493"/>
      <c r="BO38" s="493"/>
      <c r="BP38" s="493"/>
      <c r="BQ38" s="493"/>
      <c r="BR38" s="493"/>
      <c r="BS38" s="493"/>
      <c r="BT38" s="493"/>
      <c r="BU38" s="493"/>
      <c r="BV38" s="493"/>
      <c r="BW38" s="493"/>
      <c r="BX38" s="493"/>
      <c r="BY38" s="493"/>
      <c r="BZ38" s="493"/>
      <c r="CA38" s="493"/>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row>
    <row r="39" spans="1:119" s="98" customFormat="1" x14ac:dyDescent="0.2">
      <c r="A39" s="493"/>
      <c r="B39" s="493"/>
      <c r="C39" s="493"/>
      <c r="D39" s="493"/>
      <c r="E39" s="493"/>
      <c r="F39" s="493"/>
      <c r="G39" s="493"/>
      <c r="H39" s="493"/>
      <c r="I39" s="493"/>
      <c r="J39" s="493"/>
      <c r="K39" s="493"/>
      <c r="L39" s="493"/>
      <c r="M39" s="493"/>
      <c r="N39" s="493"/>
      <c r="O39" s="493"/>
      <c r="P39" s="493"/>
      <c r="Q39" s="493"/>
      <c r="R39" s="493"/>
      <c r="S39" s="493"/>
      <c r="T39" s="493"/>
      <c r="U39" s="493"/>
      <c r="V39" s="493"/>
      <c r="W39" s="493"/>
      <c r="X39" s="493"/>
      <c r="Y39" s="493"/>
      <c r="Z39" s="493"/>
      <c r="AA39" s="493"/>
      <c r="AB39" s="493"/>
      <c r="AC39" s="493"/>
      <c r="AD39" s="493"/>
      <c r="AE39" s="493"/>
      <c r="AF39" s="493"/>
      <c r="AG39" s="493"/>
      <c r="AH39" s="493"/>
      <c r="AI39" s="493"/>
      <c r="AJ39" s="493"/>
      <c r="AK39" s="493"/>
      <c r="AL39" s="493"/>
      <c r="AM39" s="493"/>
      <c r="AN39" s="493"/>
      <c r="AO39" s="493"/>
      <c r="AP39" s="493"/>
      <c r="AQ39" s="493"/>
      <c r="AR39" s="493"/>
      <c r="AS39" s="493"/>
      <c r="AT39" s="493"/>
      <c r="AU39" s="493"/>
      <c r="AV39" s="493"/>
      <c r="AW39" s="493"/>
      <c r="AX39" s="493"/>
      <c r="AY39" s="493"/>
      <c r="AZ39" s="493"/>
      <c r="BA39" s="493"/>
      <c r="BB39" s="493"/>
      <c r="BC39" s="493"/>
      <c r="BD39" s="493"/>
      <c r="BE39" s="493"/>
      <c r="BF39" s="493"/>
      <c r="BG39" s="493"/>
      <c r="BH39" s="493"/>
      <c r="BI39" s="493"/>
      <c r="BJ39" s="493"/>
      <c r="BK39" s="493"/>
      <c r="BL39" s="493"/>
      <c r="BM39" s="493"/>
      <c r="BN39" s="493"/>
      <c r="BO39" s="493"/>
      <c r="BP39" s="493"/>
      <c r="BQ39" s="493"/>
      <c r="BR39" s="493"/>
      <c r="BS39" s="493"/>
      <c r="BT39" s="493"/>
      <c r="BU39" s="493"/>
      <c r="BV39" s="493"/>
      <c r="BW39" s="493"/>
      <c r="BX39" s="493"/>
      <c r="BY39" s="493"/>
      <c r="BZ39" s="493"/>
      <c r="CA39" s="493"/>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row>
    <row r="40" spans="1:119" s="98" customFormat="1" x14ac:dyDescent="0.2">
      <c r="A40" s="493"/>
      <c r="B40" s="493"/>
      <c r="C40" s="493"/>
      <c r="D40" s="493"/>
      <c r="E40" s="493"/>
      <c r="F40" s="493"/>
      <c r="G40" s="493"/>
      <c r="H40" s="493"/>
      <c r="I40" s="493"/>
      <c r="J40" s="493"/>
      <c r="K40" s="493"/>
      <c r="L40" s="493"/>
      <c r="M40" s="493"/>
      <c r="N40" s="493"/>
      <c r="O40" s="493"/>
      <c r="P40" s="493"/>
      <c r="Q40" s="493"/>
      <c r="R40" s="493"/>
      <c r="S40" s="493"/>
      <c r="T40" s="493"/>
      <c r="U40" s="493"/>
      <c r="V40" s="493"/>
      <c r="W40" s="493"/>
      <c r="X40" s="493"/>
      <c r="Y40" s="493"/>
      <c r="Z40" s="493"/>
      <c r="AA40" s="493"/>
      <c r="AB40" s="493"/>
      <c r="AC40" s="493"/>
      <c r="AD40" s="493"/>
      <c r="AE40" s="493"/>
      <c r="AF40" s="493"/>
      <c r="AG40" s="493"/>
      <c r="AH40" s="493"/>
      <c r="AI40" s="493"/>
      <c r="AJ40" s="493"/>
      <c r="AK40" s="493"/>
      <c r="AL40" s="493"/>
      <c r="AM40" s="493"/>
      <c r="AN40" s="493"/>
      <c r="AO40" s="493"/>
      <c r="AP40" s="493"/>
      <c r="AQ40" s="493"/>
      <c r="AR40" s="493"/>
      <c r="AS40" s="493"/>
      <c r="AT40" s="493"/>
      <c r="AU40" s="493"/>
      <c r="AV40" s="493"/>
      <c r="AW40" s="493"/>
      <c r="AX40" s="493"/>
      <c r="AY40" s="493"/>
      <c r="AZ40" s="493"/>
      <c r="BA40" s="493"/>
      <c r="BB40" s="493"/>
      <c r="BC40" s="493"/>
      <c r="BD40" s="493"/>
      <c r="BE40" s="493"/>
      <c r="BF40" s="493"/>
      <c r="BG40" s="493"/>
      <c r="BH40" s="493"/>
      <c r="BI40" s="493"/>
      <c r="BJ40" s="493"/>
      <c r="BK40" s="493"/>
      <c r="BL40" s="493"/>
      <c r="BM40" s="493"/>
      <c r="BN40" s="493"/>
      <c r="BO40" s="493"/>
      <c r="BP40" s="493"/>
      <c r="BQ40" s="493"/>
      <c r="BR40" s="493"/>
      <c r="BS40" s="493"/>
      <c r="BT40" s="493"/>
      <c r="BU40" s="493"/>
      <c r="BV40" s="493"/>
      <c r="BW40" s="493"/>
      <c r="BX40" s="493"/>
      <c r="BY40" s="493"/>
      <c r="BZ40" s="493"/>
      <c r="CA40" s="493"/>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row>
    <row r="41" spans="1:119" s="98" customFormat="1" x14ac:dyDescent="0.2">
      <c r="A41" s="493"/>
      <c r="B41" s="493"/>
      <c r="C41" s="493"/>
      <c r="D41" s="493"/>
      <c r="E41" s="493"/>
      <c r="F41" s="493"/>
      <c r="G41" s="493"/>
      <c r="H41" s="493"/>
      <c r="I41" s="493"/>
      <c r="J41" s="493"/>
      <c r="K41" s="493"/>
      <c r="L41" s="493"/>
      <c r="M41" s="493"/>
      <c r="N41" s="493"/>
      <c r="O41" s="493"/>
      <c r="P41" s="493"/>
      <c r="Q41" s="493"/>
      <c r="R41" s="493"/>
      <c r="S41" s="493"/>
      <c r="T41" s="493"/>
      <c r="U41" s="493"/>
      <c r="V41" s="493"/>
      <c r="W41" s="493"/>
      <c r="X41" s="493"/>
      <c r="Y41" s="493"/>
      <c r="Z41" s="493"/>
      <c r="AA41" s="493"/>
      <c r="AB41" s="493"/>
      <c r="AC41" s="493"/>
      <c r="AD41" s="493"/>
      <c r="AE41" s="493"/>
      <c r="AF41" s="493"/>
      <c r="AG41" s="493"/>
      <c r="AH41" s="493"/>
      <c r="AI41" s="493"/>
      <c r="AJ41" s="493"/>
      <c r="AK41" s="493"/>
      <c r="AL41" s="493"/>
      <c r="AM41" s="493"/>
      <c r="AN41" s="493"/>
      <c r="AO41" s="493"/>
      <c r="AP41" s="493"/>
      <c r="AQ41" s="493"/>
      <c r="AR41" s="493"/>
      <c r="AS41" s="493"/>
      <c r="AT41" s="493"/>
      <c r="AU41" s="493"/>
      <c r="AV41" s="493"/>
      <c r="AW41" s="493"/>
      <c r="AX41" s="493"/>
      <c r="AY41" s="493"/>
      <c r="AZ41" s="493"/>
      <c r="BA41" s="493"/>
      <c r="BB41" s="493"/>
      <c r="BC41" s="493"/>
      <c r="BD41" s="493"/>
      <c r="BE41" s="493"/>
      <c r="BF41" s="493"/>
      <c r="BG41" s="493"/>
      <c r="BH41" s="493"/>
      <c r="BI41" s="493"/>
      <c r="BJ41" s="493"/>
      <c r="BK41" s="493"/>
      <c r="BL41" s="493"/>
      <c r="BM41" s="493"/>
      <c r="BN41" s="493"/>
      <c r="BO41" s="493"/>
      <c r="BP41" s="493"/>
      <c r="BQ41" s="493"/>
      <c r="BR41" s="493"/>
      <c r="BS41" s="493"/>
      <c r="BT41" s="493"/>
      <c r="BU41" s="493"/>
      <c r="BV41" s="493"/>
      <c r="BW41" s="493"/>
      <c r="BX41" s="493"/>
      <c r="BY41" s="493"/>
      <c r="BZ41" s="493"/>
      <c r="CA41" s="493"/>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row>
    <row r="42" spans="1:119" s="98" customFormat="1" x14ac:dyDescent="0.2">
      <c r="A42" s="493"/>
      <c r="B42" s="493"/>
      <c r="C42" s="493"/>
      <c r="D42" s="493"/>
      <c r="E42" s="493"/>
      <c r="F42" s="493"/>
      <c r="G42" s="493"/>
      <c r="H42" s="493"/>
      <c r="I42" s="493"/>
      <c r="J42" s="493"/>
      <c r="K42" s="493"/>
      <c r="L42" s="493"/>
      <c r="M42" s="493"/>
      <c r="N42" s="493"/>
      <c r="O42" s="493"/>
      <c r="P42" s="493"/>
      <c r="Q42" s="493"/>
      <c r="R42" s="493"/>
      <c r="S42" s="493"/>
      <c r="T42" s="493"/>
      <c r="U42" s="493"/>
      <c r="V42" s="493"/>
      <c r="W42" s="493"/>
      <c r="X42" s="493"/>
      <c r="Y42" s="493"/>
      <c r="Z42" s="493"/>
      <c r="AA42" s="493"/>
      <c r="AB42" s="493"/>
      <c r="AC42" s="493"/>
      <c r="AD42" s="493"/>
      <c r="AE42" s="493"/>
      <c r="AF42" s="493"/>
      <c r="AG42" s="493"/>
      <c r="AH42" s="493"/>
      <c r="AI42" s="493"/>
      <c r="AJ42" s="493"/>
      <c r="AK42" s="493"/>
      <c r="AL42" s="493"/>
      <c r="AM42" s="493"/>
      <c r="AN42" s="493"/>
      <c r="AO42" s="493"/>
      <c r="AP42" s="493"/>
      <c r="AQ42" s="493"/>
      <c r="AR42" s="493"/>
      <c r="AS42" s="493"/>
      <c r="AT42" s="493"/>
      <c r="AU42" s="493"/>
      <c r="AV42" s="493"/>
      <c r="AW42" s="493"/>
      <c r="AX42" s="493"/>
      <c r="AY42" s="493"/>
      <c r="AZ42" s="493"/>
      <c r="BA42" s="493"/>
      <c r="BB42" s="493"/>
      <c r="BC42" s="493"/>
      <c r="BD42" s="493"/>
      <c r="BE42" s="493"/>
      <c r="BF42" s="493"/>
      <c r="BG42" s="493"/>
      <c r="BH42" s="493"/>
      <c r="BI42" s="493"/>
      <c r="BJ42" s="493"/>
      <c r="BK42" s="493"/>
      <c r="BL42" s="493"/>
      <c r="BM42" s="493"/>
      <c r="BN42" s="493"/>
      <c r="BO42" s="493"/>
      <c r="BP42" s="493"/>
      <c r="BQ42" s="493"/>
      <c r="BR42" s="493"/>
      <c r="BS42" s="493"/>
      <c r="BT42" s="493"/>
      <c r="BU42" s="493"/>
      <c r="BV42" s="493"/>
      <c r="BW42" s="493"/>
      <c r="BX42" s="493"/>
      <c r="BY42" s="493"/>
      <c r="BZ42" s="493"/>
      <c r="CA42" s="493"/>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row>
    <row r="43" spans="1:119" s="98" customFormat="1" x14ac:dyDescent="0.2">
      <c r="A43" s="493"/>
      <c r="B43" s="493"/>
      <c r="C43" s="493"/>
      <c r="D43" s="493"/>
      <c r="E43" s="493"/>
      <c r="F43" s="493"/>
      <c r="G43" s="493"/>
      <c r="H43" s="493"/>
      <c r="I43" s="493"/>
      <c r="J43" s="493"/>
      <c r="K43" s="493"/>
      <c r="L43" s="493"/>
      <c r="M43" s="493"/>
      <c r="N43" s="493"/>
      <c r="O43" s="493"/>
      <c r="P43" s="493"/>
      <c r="Q43" s="493"/>
      <c r="R43" s="493"/>
      <c r="S43" s="493"/>
      <c r="T43" s="493"/>
      <c r="U43" s="493"/>
      <c r="V43" s="493"/>
      <c r="W43" s="493"/>
      <c r="X43" s="493"/>
      <c r="Y43" s="493"/>
      <c r="Z43" s="493"/>
      <c r="AA43" s="493"/>
      <c r="AB43" s="493"/>
      <c r="AC43" s="493"/>
      <c r="AD43" s="493"/>
      <c r="AE43" s="493"/>
      <c r="AF43" s="493"/>
      <c r="AG43" s="493"/>
      <c r="AH43" s="493"/>
      <c r="AI43" s="493"/>
      <c r="AJ43" s="493"/>
      <c r="AK43" s="493"/>
      <c r="AL43" s="493"/>
      <c r="AM43" s="493"/>
      <c r="AN43" s="493"/>
      <c r="AO43" s="493"/>
      <c r="AP43" s="493"/>
      <c r="AQ43" s="493"/>
      <c r="AR43" s="493"/>
      <c r="AS43" s="493"/>
      <c r="AT43" s="493"/>
      <c r="AU43" s="493"/>
      <c r="AV43" s="493"/>
      <c r="AW43" s="493"/>
      <c r="AX43" s="493"/>
      <c r="AY43" s="493"/>
      <c r="AZ43" s="493"/>
      <c r="BA43" s="493"/>
      <c r="BB43" s="493"/>
      <c r="BC43" s="493"/>
      <c r="BD43" s="493"/>
      <c r="BE43" s="493"/>
      <c r="BF43" s="493"/>
      <c r="BG43" s="493"/>
      <c r="BH43" s="493"/>
      <c r="BI43" s="493"/>
      <c r="BJ43" s="493"/>
      <c r="BK43" s="493"/>
      <c r="BL43" s="493"/>
      <c r="BM43" s="493"/>
      <c r="BN43" s="493"/>
      <c r="BO43" s="493"/>
      <c r="BP43" s="493"/>
      <c r="BQ43" s="493"/>
      <c r="BR43" s="493"/>
      <c r="BS43" s="493"/>
      <c r="BT43" s="493"/>
      <c r="BU43" s="493"/>
      <c r="BV43" s="493"/>
      <c r="BW43" s="493"/>
      <c r="BX43" s="493"/>
      <c r="BY43" s="493"/>
      <c r="BZ43" s="493"/>
      <c r="CA43" s="493"/>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row>
    <row r="44" spans="1:119" s="98" customFormat="1" x14ac:dyDescent="0.2">
      <c r="A44" s="493"/>
      <c r="B44" s="493"/>
      <c r="C44" s="493"/>
      <c r="D44" s="493"/>
      <c r="E44" s="493"/>
      <c r="F44" s="493"/>
      <c r="G44" s="493"/>
      <c r="H44" s="493"/>
      <c r="I44" s="493"/>
      <c r="J44" s="493"/>
      <c r="K44" s="493"/>
      <c r="L44" s="493"/>
      <c r="M44" s="493"/>
      <c r="N44" s="493"/>
      <c r="O44" s="493"/>
      <c r="P44" s="493"/>
      <c r="Q44" s="493"/>
      <c r="R44" s="493"/>
      <c r="S44" s="493"/>
      <c r="T44" s="493"/>
      <c r="U44" s="493"/>
      <c r="V44" s="493"/>
      <c r="W44" s="493"/>
      <c r="X44" s="493"/>
      <c r="Y44" s="493"/>
      <c r="Z44" s="493"/>
      <c r="AA44" s="493"/>
      <c r="AB44" s="493"/>
      <c r="AC44" s="493"/>
      <c r="AD44" s="493"/>
      <c r="AE44" s="493"/>
      <c r="AF44" s="493"/>
      <c r="AG44" s="493"/>
      <c r="AH44" s="493"/>
      <c r="AI44" s="493"/>
      <c r="AJ44" s="493"/>
      <c r="AK44" s="493"/>
      <c r="AL44" s="493"/>
      <c r="AM44" s="493"/>
      <c r="AN44" s="493"/>
      <c r="AO44" s="493"/>
      <c r="AP44" s="493"/>
      <c r="AQ44" s="493"/>
      <c r="AR44" s="493"/>
      <c r="AS44" s="493"/>
      <c r="AT44" s="493"/>
      <c r="AU44" s="493"/>
      <c r="AV44" s="493"/>
      <c r="AW44" s="493"/>
      <c r="AX44" s="493"/>
      <c r="AY44" s="493"/>
      <c r="AZ44" s="493"/>
      <c r="BA44" s="493"/>
      <c r="BB44" s="493"/>
      <c r="BC44" s="493"/>
      <c r="BD44" s="493"/>
      <c r="BE44" s="493"/>
      <c r="BF44" s="493"/>
      <c r="BG44" s="493"/>
      <c r="BH44" s="493"/>
      <c r="BI44" s="493"/>
      <c r="BJ44" s="493"/>
      <c r="BK44" s="493"/>
      <c r="BL44" s="493"/>
      <c r="BM44" s="493"/>
      <c r="BN44" s="493"/>
      <c r="BO44" s="493"/>
      <c r="BP44" s="493"/>
      <c r="BQ44" s="493"/>
      <c r="BR44" s="493"/>
      <c r="BS44" s="493"/>
      <c r="BT44" s="493"/>
      <c r="BU44" s="493"/>
      <c r="BV44" s="493"/>
      <c r="BW44" s="493"/>
      <c r="BX44" s="493"/>
      <c r="BY44" s="493"/>
      <c r="BZ44" s="493"/>
      <c r="CA44" s="493"/>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row>
    <row r="45" spans="1:119" s="98" customFormat="1" x14ac:dyDescent="0.2">
      <c r="A45" s="493"/>
      <c r="B45" s="493"/>
      <c r="C45" s="493"/>
      <c r="D45" s="493"/>
      <c r="E45" s="493"/>
      <c r="F45" s="493"/>
      <c r="G45" s="493"/>
      <c r="H45" s="493"/>
      <c r="I45" s="493"/>
      <c r="J45" s="493"/>
      <c r="K45" s="493"/>
      <c r="L45" s="493"/>
      <c r="M45" s="493"/>
      <c r="N45" s="493"/>
      <c r="O45" s="493"/>
      <c r="P45" s="493"/>
      <c r="Q45" s="493"/>
      <c r="R45" s="493"/>
      <c r="S45" s="493"/>
      <c r="T45" s="493"/>
      <c r="U45" s="493"/>
      <c r="V45" s="493"/>
      <c r="W45" s="493"/>
      <c r="X45" s="493"/>
      <c r="Y45" s="493"/>
      <c r="Z45" s="493"/>
      <c r="AA45" s="493"/>
      <c r="AB45" s="493"/>
      <c r="AC45" s="493"/>
      <c r="AD45" s="493"/>
      <c r="AE45" s="493"/>
      <c r="AF45" s="493"/>
      <c r="AG45" s="493"/>
      <c r="AH45" s="493"/>
      <c r="AI45" s="493"/>
      <c r="AJ45" s="493"/>
      <c r="AK45" s="493"/>
      <c r="AL45" s="493"/>
      <c r="AM45" s="493"/>
      <c r="AN45" s="493"/>
      <c r="AO45" s="493"/>
      <c r="AP45" s="493"/>
      <c r="AQ45" s="493"/>
      <c r="AR45" s="493"/>
      <c r="AS45" s="493"/>
      <c r="AT45" s="493"/>
      <c r="AU45" s="493"/>
      <c r="AV45" s="493"/>
      <c r="AW45" s="493"/>
      <c r="AX45" s="493"/>
      <c r="AY45" s="493"/>
      <c r="AZ45" s="493"/>
      <c r="BA45" s="493"/>
      <c r="BB45" s="493"/>
      <c r="BC45" s="493"/>
      <c r="BD45" s="493"/>
      <c r="BE45" s="493"/>
      <c r="BF45" s="493"/>
      <c r="BG45" s="493"/>
      <c r="BH45" s="493"/>
      <c r="BI45" s="493"/>
      <c r="BJ45" s="493"/>
      <c r="BK45" s="493"/>
      <c r="BL45" s="493"/>
      <c r="BM45" s="493"/>
      <c r="BN45" s="493"/>
      <c r="BO45" s="493"/>
      <c r="BP45" s="493"/>
      <c r="BQ45" s="493"/>
      <c r="BR45" s="493"/>
      <c r="BS45" s="493"/>
      <c r="BT45" s="493"/>
      <c r="BU45" s="493"/>
      <c r="BV45" s="493"/>
      <c r="BW45" s="493"/>
      <c r="BX45" s="493"/>
      <c r="BY45" s="493"/>
      <c r="BZ45" s="493"/>
      <c r="CA45" s="493"/>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row>
    <row r="46" spans="1:119" s="98" customFormat="1" x14ac:dyDescent="0.2">
      <c r="A46" s="493"/>
      <c r="B46" s="493"/>
      <c r="C46" s="493"/>
      <c r="D46" s="493"/>
      <c r="E46" s="493"/>
      <c r="F46" s="493"/>
      <c r="G46" s="493"/>
      <c r="H46" s="493"/>
      <c r="I46" s="493"/>
      <c r="J46" s="493"/>
      <c r="K46" s="493"/>
      <c r="L46" s="493"/>
      <c r="M46" s="493"/>
      <c r="N46" s="493"/>
      <c r="O46" s="493"/>
      <c r="P46" s="493"/>
      <c r="Q46" s="493"/>
      <c r="R46" s="493"/>
      <c r="S46" s="493"/>
      <c r="T46" s="493"/>
      <c r="U46" s="493"/>
      <c r="V46" s="493"/>
      <c r="W46" s="493"/>
      <c r="X46" s="493"/>
      <c r="Y46" s="493"/>
      <c r="Z46" s="493"/>
      <c r="AA46" s="493"/>
      <c r="AB46" s="493"/>
      <c r="AC46" s="493"/>
      <c r="AD46" s="493"/>
      <c r="AE46" s="493"/>
      <c r="AF46" s="493"/>
      <c r="AG46" s="493"/>
      <c r="AH46" s="493"/>
      <c r="AI46" s="493"/>
      <c r="AJ46" s="493"/>
      <c r="AK46" s="493"/>
      <c r="AL46" s="493"/>
      <c r="AM46" s="493"/>
      <c r="AN46" s="493"/>
      <c r="AO46" s="493"/>
      <c r="AP46" s="493"/>
      <c r="AQ46" s="493"/>
      <c r="AR46" s="493"/>
      <c r="AS46" s="493"/>
      <c r="AT46" s="493"/>
      <c r="AU46" s="493"/>
      <c r="AV46" s="493"/>
      <c r="AW46" s="493"/>
      <c r="AX46" s="493"/>
      <c r="AY46" s="493"/>
      <c r="AZ46" s="493"/>
      <c r="BA46" s="493"/>
      <c r="BB46" s="493"/>
      <c r="BC46" s="493"/>
      <c r="BD46" s="493"/>
      <c r="BE46" s="493"/>
      <c r="BF46" s="493"/>
      <c r="BG46" s="493"/>
      <c r="BH46" s="493"/>
      <c r="BI46" s="493"/>
      <c r="BJ46" s="493"/>
      <c r="BK46" s="493"/>
      <c r="BL46" s="493"/>
      <c r="BM46" s="493"/>
      <c r="BN46" s="493"/>
      <c r="BO46" s="493"/>
      <c r="BP46" s="493"/>
      <c r="BQ46" s="493"/>
      <c r="BR46" s="493"/>
      <c r="BS46" s="493"/>
      <c r="BT46" s="493"/>
      <c r="BU46" s="493"/>
      <c r="BV46" s="493"/>
      <c r="BW46" s="493"/>
      <c r="BX46" s="493"/>
      <c r="BY46" s="493"/>
      <c r="BZ46" s="493"/>
      <c r="CA46" s="493"/>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row>
    <row r="47" spans="1:119" s="98" customFormat="1" x14ac:dyDescent="0.2">
      <c r="A47" s="493"/>
      <c r="B47" s="493"/>
      <c r="C47" s="493"/>
      <c r="D47" s="493"/>
      <c r="E47" s="493"/>
      <c r="F47" s="493"/>
      <c r="G47" s="493"/>
      <c r="H47" s="493"/>
      <c r="I47" s="493"/>
      <c r="J47" s="493"/>
      <c r="K47" s="493"/>
      <c r="L47" s="493"/>
      <c r="M47" s="493"/>
      <c r="N47" s="493"/>
      <c r="O47" s="493"/>
      <c r="P47" s="493"/>
      <c r="Q47" s="493"/>
      <c r="R47" s="493"/>
      <c r="S47" s="493"/>
      <c r="T47" s="493"/>
      <c r="U47" s="493"/>
      <c r="V47" s="493"/>
      <c r="W47" s="493"/>
      <c r="X47" s="493"/>
      <c r="Y47" s="493"/>
      <c r="Z47" s="493"/>
      <c r="AA47" s="493"/>
      <c r="AB47" s="493"/>
      <c r="AC47" s="493"/>
      <c r="AD47" s="493"/>
      <c r="AE47" s="493"/>
      <c r="AF47" s="493"/>
      <c r="AG47" s="493"/>
      <c r="AH47" s="493"/>
      <c r="AI47" s="493"/>
      <c r="AJ47" s="493"/>
      <c r="AK47" s="493"/>
      <c r="AL47" s="493"/>
      <c r="AM47" s="493"/>
      <c r="AN47" s="493"/>
      <c r="AO47" s="493"/>
      <c r="AP47" s="493"/>
      <c r="AQ47" s="493"/>
      <c r="AR47" s="493"/>
      <c r="AS47" s="493"/>
      <c r="AT47" s="493"/>
      <c r="AU47" s="493"/>
      <c r="AV47" s="493"/>
      <c r="AW47" s="493"/>
      <c r="AX47" s="493"/>
      <c r="AY47" s="493"/>
      <c r="AZ47" s="493"/>
      <c r="BA47" s="493"/>
      <c r="BB47" s="493"/>
      <c r="BC47" s="493"/>
      <c r="BD47" s="493"/>
      <c r="BE47" s="493"/>
      <c r="BF47" s="493"/>
      <c r="BG47" s="493"/>
      <c r="BH47" s="493"/>
      <c r="BI47" s="493"/>
      <c r="BJ47" s="493"/>
      <c r="BK47" s="493"/>
      <c r="BL47" s="493"/>
      <c r="BM47" s="493"/>
      <c r="BN47" s="493"/>
      <c r="BO47" s="493"/>
      <c r="BP47" s="493"/>
      <c r="BQ47" s="493"/>
      <c r="BR47" s="493"/>
      <c r="BS47" s="493"/>
      <c r="BT47" s="493"/>
      <c r="BU47" s="493"/>
      <c r="BV47" s="493"/>
      <c r="BW47" s="493"/>
      <c r="BX47" s="493"/>
      <c r="BY47" s="493"/>
      <c r="BZ47" s="493"/>
      <c r="CA47" s="493"/>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row>
    <row r="48" spans="1:119" s="98" customFormat="1" x14ac:dyDescent="0.2">
      <c r="A48" s="493"/>
      <c r="B48" s="493"/>
      <c r="C48" s="493"/>
      <c r="D48" s="493"/>
      <c r="E48" s="493"/>
      <c r="F48" s="493"/>
      <c r="G48" s="493"/>
      <c r="H48" s="493"/>
      <c r="I48" s="493"/>
      <c r="J48" s="493"/>
      <c r="K48" s="493"/>
      <c r="L48" s="493"/>
      <c r="M48" s="493"/>
      <c r="N48" s="493"/>
      <c r="O48" s="493"/>
      <c r="P48" s="493"/>
      <c r="Q48" s="493"/>
      <c r="R48" s="493"/>
      <c r="S48" s="493"/>
      <c r="T48" s="493"/>
      <c r="U48" s="493"/>
      <c r="V48" s="493"/>
      <c r="W48" s="493"/>
      <c r="X48" s="493"/>
      <c r="Y48" s="493"/>
      <c r="Z48" s="493"/>
      <c r="AA48" s="493"/>
      <c r="AB48" s="493"/>
      <c r="AC48" s="493"/>
      <c r="AD48" s="493"/>
      <c r="AE48" s="493"/>
      <c r="AF48" s="493"/>
      <c r="AG48" s="493"/>
      <c r="AH48" s="493"/>
      <c r="AI48" s="493"/>
      <c r="AJ48" s="493"/>
      <c r="AK48" s="493"/>
      <c r="AL48" s="493"/>
      <c r="AM48" s="493"/>
      <c r="AN48" s="493"/>
      <c r="AO48" s="493"/>
      <c r="AP48" s="493"/>
      <c r="AQ48" s="493"/>
      <c r="AR48" s="493"/>
      <c r="AS48" s="493"/>
      <c r="AT48" s="493"/>
      <c r="AU48" s="493"/>
      <c r="AV48" s="493"/>
      <c r="AW48" s="493"/>
      <c r="AX48" s="493"/>
      <c r="AY48" s="493"/>
      <c r="AZ48" s="493"/>
      <c r="BA48" s="493"/>
      <c r="BB48" s="493"/>
      <c r="BC48" s="493"/>
      <c r="BD48" s="493"/>
      <c r="BE48" s="493"/>
      <c r="BF48" s="493"/>
      <c r="BG48" s="493"/>
      <c r="BH48" s="493"/>
      <c r="BI48" s="493"/>
      <c r="BJ48" s="493"/>
      <c r="BK48" s="493"/>
      <c r="BL48" s="493"/>
      <c r="BM48" s="493"/>
      <c r="BN48" s="493"/>
      <c r="BO48" s="493"/>
      <c r="BP48" s="493"/>
      <c r="BQ48" s="493"/>
      <c r="BR48" s="493"/>
      <c r="BS48" s="493"/>
      <c r="BT48" s="493"/>
      <c r="BU48" s="493"/>
      <c r="BV48" s="493"/>
      <c r="BW48" s="493"/>
      <c r="BX48" s="493"/>
      <c r="BY48" s="493"/>
      <c r="BZ48" s="493"/>
      <c r="CA48" s="493"/>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row>
    <row r="49" spans="1:119" s="98" customFormat="1" x14ac:dyDescent="0.2">
      <c r="A49" s="493"/>
      <c r="B49" s="493"/>
      <c r="C49" s="493"/>
      <c r="D49" s="493"/>
      <c r="E49" s="493"/>
      <c r="F49" s="493"/>
      <c r="G49" s="493"/>
      <c r="H49" s="493"/>
      <c r="I49" s="493"/>
      <c r="J49" s="493"/>
      <c r="K49" s="493"/>
      <c r="L49" s="493"/>
      <c r="M49" s="493"/>
      <c r="N49" s="493"/>
      <c r="O49" s="493"/>
      <c r="P49" s="493"/>
      <c r="Q49" s="493"/>
      <c r="R49" s="493"/>
      <c r="S49" s="493"/>
      <c r="T49" s="493"/>
      <c r="U49" s="493"/>
      <c r="V49" s="493"/>
      <c r="W49" s="493"/>
      <c r="X49" s="493"/>
      <c r="Y49" s="493"/>
      <c r="Z49" s="493"/>
      <c r="AA49" s="493"/>
      <c r="AB49" s="493"/>
      <c r="AC49" s="493"/>
      <c r="AD49" s="493"/>
      <c r="AE49" s="493"/>
      <c r="AF49" s="493"/>
      <c r="AG49" s="493"/>
      <c r="AH49" s="493"/>
      <c r="AI49" s="493"/>
      <c r="AJ49" s="493"/>
      <c r="AK49" s="493"/>
      <c r="AL49" s="493"/>
      <c r="AM49" s="493"/>
      <c r="AN49" s="493"/>
      <c r="AO49" s="493"/>
      <c r="AP49" s="493"/>
      <c r="AQ49" s="493"/>
      <c r="AR49" s="493"/>
      <c r="AS49" s="493"/>
      <c r="AT49" s="493"/>
      <c r="AU49" s="493"/>
      <c r="AV49" s="493"/>
      <c r="AW49" s="493"/>
      <c r="AX49" s="493"/>
      <c r="AY49" s="493"/>
      <c r="AZ49" s="493"/>
      <c r="BA49" s="493"/>
      <c r="BB49" s="493"/>
      <c r="BC49" s="493"/>
      <c r="BD49" s="493"/>
      <c r="BE49" s="493"/>
      <c r="BF49" s="493"/>
      <c r="BG49" s="493"/>
      <c r="BH49" s="493"/>
      <c r="BI49" s="493"/>
      <c r="BJ49" s="493"/>
      <c r="BK49" s="493"/>
      <c r="BL49" s="493"/>
      <c r="BM49" s="493"/>
      <c r="BN49" s="493"/>
      <c r="BO49" s="493"/>
      <c r="BP49" s="493"/>
      <c r="BQ49" s="493"/>
      <c r="BR49" s="493"/>
      <c r="BS49" s="493"/>
      <c r="BT49" s="493"/>
      <c r="BU49" s="493"/>
      <c r="BV49" s="493"/>
      <c r="BW49" s="493"/>
      <c r="BX49" s="493"/>
      <c r="BY49" s="493"/>
      <c r="BZ49" s="493"/>
      <c r="CA49" s="493"/>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row>
    <row r="50" spans="1:119" s="98" customFormat="1" x14ac:dyDescent="0.2">
      <c r="A50" s="493"/>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3"/>
      <c r="BC50" s="493"/>
      <c r="BD50" s="493"/>
      <c r="BE50" s="493"/>
      <c r="BF50" s="493"/>
      <c r="BG50" s="493"/>
      <c r="BH50" s="493"/>
      <c r="BI50" s="493"/>
      <c r="BJ50" s="493"/>
      <c r="BK50" s="493"/>
      <c r="BL50" s="493"/>
      <c r="BM50" s="493"/>
      <c r="BN50" s="493"/>
      <c r="BO50" s="493"/>
      <c r="BP50" s="493"/>
      <c r="BQ50" s="493"/>
      <c r="BR50" s="493"/>
      <c r="BS50" s="493"/>
      <c r="BT50" s="493"/>
      <c r="BU50" s="493"/>
      <c r="BV50" s="493"/>
      <c r="BW50" s="493"/>
      <c r="BX50" s="493"/>
      <c r="BY50" s="493"/>
      <c r="BZ50" s="493"/>
      <c r="CA50" s="493"/>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row>
  </sheetData>
  <sheetProtection algorithmName="SHA-512" hashValue="wpCHxfq3cnaWJX/ZDQq6vNFbjegmJXKl9h2aix01o6+/QcFjHjP9O2uxRcDwZ5n7AnpQjSpTEINxziWTYmPAyw==" saltValue="sbSKdkNhWUj6mfZVm4qEaA==" spinCount="100000" sheet="1" objects="1" scenarios="1" selectLockedCells="1" selectUnlockedCells="1"/>
  <mergeCells count="2">
    <mergeCell ref="A19:A23"/>
    <mergeCell ref="B19:F23"/>
  </mergeCells>
  <pageMargins left="0.511811024" right="0.511811024" top="0.78740157499999996" bottom="0.78740157499999996" header="0.31496062000000002" footer="0.31496062000000002"/>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2">
    <pageSetUpPr fitToPage="1"/>
  </sheetPr>
  <dimension ref="B1:W112"/>
  <sheetViews>
    <sheetView showGridLines="0" showRowColHeaders="0" view="pageBreakPreview" zoomScale="55" zoomScaleNormal="85" zoomScaleSheetLayoutView="55" workbookViewId="0">
      <selection activeCell="B15" sqref="B15"/>
    </sheetView>
  </sheetViews>
  <sheetFormatPr defaultColWidth="9.140625" defaultRowHeight="21" x14ac:dyDescent="0.35"/>
  <cols>
    <col min="1" max="1" width="9.140625" style="143"/>
    <col min="2" max="2" width="46.28515625" style="143" customWidth="1"/>
    <col min="3" max="3" width="52" style="143" customWidth="1"/>
    <col min="4" max="4" width="33" style="143" customWidth="1"/>
    <col min="5" max="5" width="13.7109375" style="143" customWidth="1"/>
    <col min="6" max="6" width="15.5703125" style="143" customWidth="1"/>
    <col min="7" max="7" width="17.85546875" style="143" customWidth="1"/>
    <col min="8" max="9" width="15.5703125" style="143" customWidth="1"/>
    <col min="10" max="10" width="20" style="143" customWidth="1"/>
    <col min="11" max="11" width="14.28515625" style="143" customWidth="1"/>
    <col min="12" max="12" width="18" style="143" customWidth="1"/>
    <col min="13" max="13" width="11.5703125" style="143" customWidth="1"/>
    <col min="14" max="14" width="15.42578125" style="143" customWidth="1"/>
    <col min="15" max="15" width="28.7109375" style="143" customWidth="1"/>
    <col min="16" max="16" width="35.28515625" style="143" customWidth="1"/>
    <col min="17" max="17" width="14.85546875" style="143" customWidth="1"/>
    <col min="18" max="16384" width="9.140625" style="143"/>
  </cols>
  <sheetData>
    <row r="1" spans="2:18" ht="21" customHeight="1" x14ac:dyDescent="0.35">
      <c r="B1" s="795" t="s">
        <v>3082</v>
      </c>
      <c r="C1" s="796"/>
      <c r="D1" s="796"/>
      <c r="E1" s="796"/>
      <c r="F1" s="207"/>
      <c r="G1" s="206"/>
      <c r="H1" s="206"/>
      <c r="I1" s="206"/>
      <c r="J1" s="206"/>
      <c r="K1" s="206"/>
      <c r="L1" s="206"/>
      <c r="M1" s="207"/>
      <c r="N1" s="207"/>
      <c r="O1" s="207"/>
      <c r="P1" s="207"/>
      <c r="Q1" s="208"/>
      <c r="R1" s="142"/>
    </row>
    <row r="2" spans="2:18" ht="24.95" customHeight="1" x14ac:dyDescent="0.35">
      <c r="B2" s="797"/>
      <c r="C2" s="798"/>
      <c r="D2" s="798"/>
      <c r="E2" s="798"/>
      <c r="G2" s="139"/>
      <c r="H2" s="139"/>
      <c r="I2" s="139"/>
      <c r="J2" s="139"/>
      <c r="K2" s="139"/>
      <c r="L2" s="139"/>
      <c r="M2" s="793"/>
      <c r="N2" s="793"/>
      <c r="O2" s="793"/>
      <c r="P2" s="793"/>
      <c r="Q2" s="210"/>
    </row>
    <row r="3" spans="2:18" ht="24.95" customHeight="1" x14ac:dyDescent="0.35">
      <c r="B3" s="797"/>
      <c r="C3" s="798"/>
      <c r="D3" s="798"/>
      <c r="E3" s="798"/>
      <c r="K3" s="139"/>
      <c r="L3" s="139"/>
      <c r="M3" s="139"/>
      <c r="O3" s="139"/>
      <c r="Q3" s="210"/>
    </row>
    <row r="4" spans="2:18" ht="24.95" customHeight="1" x14ac:dyDescent="0.35">
      <c r="B4" s="797"/>
      <c r="C4" s="798"/>
      <c r="D4" s="798"/>
      <c r="E4" s="798"/>
      <c r="G4" s="139"/>
      <c r="J4" s="139"/>
      <c r="K4" s="139"/>
      <c r="L4" s="139"/>
      <c r="M4" s="139"/>
      <c r="O4" s="139"/>
      <c r="Q4" s="210"/>
    </row>
    <row r="5" spans="2:18" ht="24.95" customHeight="1" x14ac:dyDescent="0.35">
      <c r="B5" s="788" t="s">
        <v>3083</v>
      </c>
      <c r="C5" s="789"/>
      <c r="D5" s="149"/>
      <c r="E5" s="149"/>
      <c r="G5" s="139"/>
      <c r="J5" s="139"/>
      <c r="K5" s="139"/>
      <c r="L5" s="139"/>
      <c r="M5" s="139"/>
      <c r="O5" s="139"/>
      <c r="Q5" s="210"/>
    </row>
    <row r="6" spans="2:18" ht="24.95" customHeight="1" x14ac:dyDescent="0.35">
      <c r="B6" s="202" t="str">
        <f>IF(OR('MD-SOLAR'!D13 ="6,58kV",'MD-SOLAR'!D13 ="7,96kV",'MD-SOLAR'!D13 ="11,4kV",'MD-SOLAR'!D13 ="12,7kV",'MD-SOLAR'!D13 ="13,8kV",'MD-SOLAR'!D13 ="19,9kV",'MD-SOLAR'!D13 ="22kV",'MD-SOLAR'!D13 ="34,5kV",'MD-SOLAR'!D13 ="69kV",'MD-SOLAR'!D13 ="138kV"), "Tensão Nominal (kV):","Tensão Nominal (V):")</f>
        <v>Tensão Nominal (V):</v>
      </c>
      <c r="C6" s="203" t="str">
        <f>IF(OR('MD-SOLAR'!D13 ="6,58kV",'MD-SOLAR'!D13 ="7,96kV",'MD-SOLAR'!D13 ="11,4kV",'MD-SOLAR'!D13 ="12,7kV",'MD-SOLAR'!D13 ="13,8kV",'MD-SOLAR'!D13 ="19,9kV",'MD-SOLAR'!D13 ="22kV",'MD-SOLAR'!D13 ="34,5kV",'MD-SOLAR'!D13 ="69kV",'MD-SOLAR'!D13 ="138kV"), LEFT('MD-SOLAR'!D13,4),'MD-SOLAR'!D13)</f>
        <v/>
      </c>
      <c r="G6" s="141"/>
      <c r="J6" s="139"/>
      <c r="K6" s="139"/>
      <c r="L6" s="139"/>
      <c r="M6" s="139"/>
      <c r="O6" s="139"/>
      <c r="P6" s="139"/>
      <c r="Q6" s="210"/>
    </row>
    <row r="7" spans="2:18" ht="24.95" customHeight="1" x14ac:dyDescent="0.35">
      <c r="B7" s="187" t="s">
        <v>74</v>
      </c>
      <c r="C7" s="188" t="str">
        <f>'MD-SOLAR'!J12</f>
        <v/>
      </c>
      <c r="D7" s="213"/>
      <c r="E7" s="213"/>
      <c r="G7" s="139"/>
      <c r="J7" s="139"/>
      <c r="K7" s="139"/>
      <c r="L7" s="139"/>
      <c r="Q7" s="210"/>
    </row>
    <row r="8" spans="2:18" ht="24.95" customHeight="1" x14ac:dyDescent="0.35">
      <c r="B8" s="187" t="s">
        <v>89</v>
      </c>
      <c r="C8" s="188">
        <f>'MD-SOLAR'!C22</f>
        <v>0</v>
      </c>
      <c r="D8" s="213"/>
      <c r="E8" s="213"/>
      <c r="K8" s="139"/>
      <c r="Q8" s="210"/>
    </row>
    <row r="9" spans="2:18" ht="24.95" customHeight="1" x14ac:dyDescent="0.35">
      <c r="B9" s="187" t="s">
        <v>3084</v>
      </c>
      <c r="C9" s="188">
        <f>'MD-SOLAR'!E22</f>
        <v>0</v>
      </c>
      <c r="H9" s="139"/>
      <c r="N9" s="787" t="str">
        <f>"                 "&amp;'MD-SOLAR'!J16&amp;"A"</f>
        <v xml:space="preserve">                 A</v>
      </c>
      <c r="O9" s="787"/>
      <c r="Q9" s="210"/>
    </row>
    <row r="10" spans="2:18" ht="24.95" customHeight="1" x14ac:dyDescent="0.35">
      <c r="B10" s="187" t="s">
        <v>3085</v>
      </c>
      <c r="C10" s="188">
        <f>'MD-SOLAR'!F22</f>
        <v>0</v>
      </c>
      <c r="D10" s="213"/>
      <c r="E10" s="213"/>
      <c r="H10" s="139"/>
      <c r="I10" s="139"/>
      <c r="J10" s="265" t="str">
        <f>C12&amp;"A"</f>
        <v>0A</v>
      </c>
      <c r="K10" s="224"/>
      <c r="L10" s="224"/>
      <c r="Q10" s="210"/>
    </row>
    <row r="11" spans="2:18" ht="24.95" customHeight="1" x14ac:dyDescent="0.35">
      <c r="B11" s="187" t="s">
        <v>3086</v>
      </c>
      <c r="C11" s="188">
        <f>'MD-SOLAR'!G22</f>
        <v>0</v>
      </c>
      <c r="D11" s="213"/>
      <c r="E11" s="213"/>
      <c r="J11" s="139"/>
      <c r="K11" s="139"/>
      <c r="L11" s="139"/>
      <c r="Q11" s="210"/>
    </row>
    <row r="12" spans="2:18" ht="24.95" customHeight="1" x14ac:dyDescent="0.35">
      <c r="B12" s="189" t="s">
        <v>3087</v>
      </c>
      <c r="C12" s="190">
        <f>'MD-SOLAR'!B15</f>
        <v>0</v>
      </c>
      <c r="D12" s="786" t="str">
        <f>IF(OR('MD-SOLAR'!D13 ="6,58kV",'MD-SOLAR'!D13 ="7,96kV",'MD-SOLAR'!D13 ="11,4kV",'MD-SOLAR'!D13 ="12,7kV",'MD-SOLAR'!D13 ="13,8kV",'MD-SOLAR'!D13 ="19,9kV",'MD-SOLAR'!D13 ="22kV",'MD-SOLAR'!D13 ="34,5kV",'MD-SOLAR'!D13 ="69kV",'MD-SOLAR'!D13 ="138kV"), C6&amp;"kV",C6&amp;"V")</f>
        <v>V</v>
      </c>
      <c r="E12" s="787"/>
      <c r="F12" s="787"/>
      <c r="H12" s="139"/>
      <c r="I12" s="139"/>
      <c r="L12" s="139"/>
      <c r="Q12" s="210"/>
    </row>
    <row r="13" spans="2:18" ht="24.95" customHeight="1" x14ac:dyDescent="0.35">
      <c r="B13" s="209"/>
      <c r="H13" s="139"/>
      <c r="I13" s="139"/>
      <c r="J13" s="139"/>
      <c r="K13" s="139"/>
      <c r="L13" s="139"/>
      <c r="Q13" s="210"/>
    </row>
    <row r="14" spans="2:18" ht="24.95" customHeight="1" x14ac:dyDescent="0.35">
      <c r="B14" s="788" t="s">
        <v>3088</v>
      </c>
      <c r="C14" s="789"/>
      <c r="D14" s="266"/>
      <c r="E14" s="175"/>
      <c r="H14" s="139"/>
      <c r="I14" s="139"/>
      <c r="J14" s="139"/>
      <c r="K14" s="139"/>
      <c r="L14" s="139"/>
      <c r="O14" s="139"/>
      <c r="Q14" s="210"/>
    </row>
    <row r="15" spans="2:18" ht="61.5" customHeight="1" x14ac:dyDescent="0.35">
      <c r="B15" s="204" t="s">
        <v>3089</v>
      </c>
      <c r="C15" s="186" t="str">
        <f>CONCATENATE(IF(SAIDA!AR2&lt;&gt;"",SAIDA!AR2,""),IF(SAIDA!AU2&lt;&gt;"",","&amp;SAIDA!AU2,""),IF(SAIDA!AX2&lt;&gt;"",","&amp;SAIDA!AX2,""),IF(SAIDA!BA2&lt;&gt;"",","&amp;SAIDA!BA2,""),IF(SAIDA!BD2&lt;&gt;"",","&amp;SAIDA!BD2,""),IF(SAIDA!BG2&lt;&gt;"",","&amp;SAIDA!BG2,""),IF(SAIDA!BJ2&lt;&gt;"",","&amp;SAIDA!BJ2,""),IF(SAIDA!BM2&lt;&gt;"",","&amp;SAIDA!BM2,""),IF(SAIDA!BP2&lt;&gt;"",","&amp;SAIDA!BP2,""),IF(SAIDA!BS2&lt;&gt;"",","&amp;SAIDA!BS2,""))</f>
        <v/>
      </c>
      <c r="D15" s="213"/>
      <c r="E15" s="213"/>
      <c r="H15" s="139"/>
      <c r="I15" s="139"/>
      <c r="J15" s="139"/>
      <c r="K15" s="139"/>
      <c r="L15" s="139"/>
      <c r="O15" s="229" t="str">
        <f>"  "&amp;'MD-SOLAR'!I16&amp;"kA"</f>
        <v xml:space="preserve">  kA</v>
      </c>
      <c r="Q15" s="210"/>
    </row>
    <row r="16" spans="2:18" ht="61.5" customHeight="1" x14ac:dyDescent="0.35">
      <c r="B16" s="187" t="s">
        <v>3090</v>
      </c>
      <c r="C16" s="188" t="str">
        <f>CONCATENATE(IF(SAIDA!AS2&lt;&gt;"",SAIDA!AS2,""),IF(SAIDA!AV2&lt;&gt;"",","&amp;SAIDA!AV2,""),IF(SAIDA!AY2&lt;&gt;"",","&amp;SAIDA!AY2,""),IF(SAIDA!BB2&lt;&gt;"",","&amp;SAIDA!BB2,""),IF(SAIDA!BE2&lt;&gt;"",","&amp;SAIDA!BE2,""),IF(SAIDA!BH2&lt;&gt;"",","&amp;SAIDA!BH2,""),IF(SAIDA!BK2&lt;&gt;"",","&amp;SAIDA!BK2,""),IF(SAIDA!BN2&lt;&gt;"",","&amp;SAIDA!BN2,""),IF(SAIDA!BQ2&lt;&gt;"",","&amp;SAIDA!BQ2,""),IF(SAIDA!BT2&lt;&gt;"",","&amp;SAIDA!BT2,""))</f>
        <v/>
      </c>
      <c r="D16" s="213"/>
      <c r="E16" s="213"/>
      <c r="H16" s="139"/>
      <c r="I16" s="139"/>
      <c r="J16" s="787" t="str">
        <f>"             "&amp;'MD-SOLAR'!L16&amp;"A"</f>
        <v xml:space="preserve">             A</v>
      </c>
      <c r="K16" s="787"/>
      <c r="L16" s="139"/>
      <c r="Q16" s="210"/>
    </row>
    <row r="17" spans="2:18" ht="24.95" customHeight="1" x14ac:dyDescent="0.35">
      <c r="B17" s="187" t="s">
        <v>3091</v>
      </c>
      <c r="C17" s="192">
        <f>SUM('MD-SOLAR'!C31:C40)</f>
        <v>0</v>
      </c>
      <c r="D17" s="179"/>
      <c r="E17" s="179"/>
      <c r="H17" s="139"/>
      <c r="I17" s="139"/>
      <c r="J17" s="139"/>
      <c r="K17" s="139"/>
      <c r="L17" s="139"/>
      <c r="Q17" s="210"/>
    </row>
    <row r="18" spans="2:18" ht="24.95" customHeight="1" x14ac:dyDescent="0.35">
      <c r="B18" s="193" t="s">
        <v>3092</v>
      </c>
      <c r="C18" s="194" t="str">
        <f>CONCATENATE('MD-SOLAR'!L41," kWp")</f>
        <v>0 kWp</v>
      </c>
      <c r="D18" s="179"/>
      <c r="E18" s="179"/>
      <c r="H18" s="139"/>
      <c r="I18" s="139"/>
      <c r="K18" s="139"/>
      <c r="L18" s="139"/>
      <c r="P18" s="141"/>
      <c r="Q18" s="211"/>
      <c r="R18" s="142"/>
    </row>
    <row r="19" spans="2:18" ht="24.95" customHeight="1" x14ac:dyDescent="0.35">
      <c r="B19" s="187"/>
      <c r="C19" s="177"/>
      <c r="E19" s="213"/>
      <c r="H19" s="139"/>
      <c r="I19" s="139"/>
      <c r="K19" s="790" t="str">
        <f>""&amp;'MD-SOLAR'!K16&amp;"kA"</f>
        <v>kA</v>
      </c>
      <c r="L19" s="790"/>
      <c r="P19" s="141"/>
      <c r="Q19" s="211"/>
      <c r="R19" s="142"/>
    </row>
    <row r="20" spans="2:18" ht="24.95" customHeight="1" x14ac:dyDescent="0.35">
      <c r="B20" s="788" t="s">
        <v>3093</v>
      </c>
      <c r="C20" s="789"/>
      <c r="D20" s="178"/>
      <c r="E20" s="213"/>
      <c r="H20" s="150"/>
      <c r="I20" s="150"/>
      <c r="J20" s="150"/>
      <c r="K20" s="790"/>
      <c r="L20" s="790"/>
      <c r="Q20" s="210"/>
    </row>
    <row r="21" spans="2:18" ht="61.5" customHeight="1" x14ac:dyDescent="0.35">
      <c r="B21" s="204" t="s">
        <v>3089</v>
      </c>
      <c r="C21" s="205" t="str">
        <f>CONCATENATE(IF(SAIDA!BV2&lt;&gt;"",SAIDA!BV2,""),IF(SAIDA!BY2&lt;&gt;"",","&amp;SAIDA!BY2,""),IF(SAIDA!CB2&lt;&gt;"",","&amp;SAIDA!CB2,""),IF(SAIDA!CE2&lt;&gt;"",","&amp;SAIDA!CE2,""),IF(SAIDA!CH2&lt;&gt;"",","&amp;SAIDA!CH2,""),IF(SAIDA!CK2&lt;&gt;"",","&amp;SAIDA!CK2,""),IF(SAIDA!CN2&lt;&gt;"",","&amp;SAIDA!CN2,""),IF(SAIDA!CQ2&lt;&gt;"",","&amp;SAIDA!CQ2,""),IF(SAIDA!CS2&lt;&gt;"",","&amp;SAIDA!CS2,""),IF(SAIDA!CW2&lt;&gt;"",","&amp;SAIDA!CW2,""))</f>
        <v/>
      </c>
      <c r="D21" s="179"/>
      <c r="E21" s="179"/>
      <c r="H21" s="225" t="str">
        <f>C24</f>
        <v>0 kW</v>
      </c>
      <c r="I21" s="141"/>
      <c r="J21" s="141"/>
      <c r="M21" s="141"/>
      <c r="Q21" s="210"/>
    </row>
    <row r="22" spans="2:18" ht="61.5" customHeight="1" x14ac:dyDescent="0.35">
      <c r="B22" s="191" t="s">
        <v>3094</v>
      </c>
      <c r="C22" s="195" t="str">
        <f>CONCATENATE(IF(SAIDA!BW2&lt;&gt;"",SAIDA!BW2,""),IF(SAIDA!BZ2&lt;&gt;"",","&amp;SAIDA!BZ2,""),IF(SAIDA!CC2&lt;&gt;"",","&amp;SAIDA!CC2,""),IF(SAIDA!CF2&lt;&gt;"",","&amp;SAIDA!CF2,""),IF(SAIDA!CI2&lt;&gt;"",","&amp;SAIDA!CI2,""),IF(SAIDA!CL2&lt;&gt;"",","&amp;SAIDA!CL2,""),IF(SAIDA!CO2&lt;&gt;"",","&amp;SAIDA!CO2,""),IF(SAIDA!CR2&lt;&gt;"",","&amp;SAIDA!CR2,""),IF(SAIDA!CT2&lt;&gt;"",","&amp;SAIDA!CT2,""),IF(SAIDA!CX2&lt;&gt;"",","&amp;SAIDA!CX2,""))</f>
        <v/>
      </c>
      <c r="D22" s="180"/>
      <c r="E22" s="180"/>
      <c r="H22" s="141"/>
      <c r="I22" s="141"/>
      <c r="J22" s="141"/>
      <c r="K22" s="141"/>
      <c r="L22" s="141"/>
      <c r="M22" s="141"/>
      <c r="Q22" s="210"/>
    </row>
    <row r="23" spans="2:18" ht="24.95" customHeight="1" x14ac:dyDescent="0.35">
      <c r="B23" s="191" t="s">
        <v>3095</v>
      </c>
      <c r="C23" s="192">
        <f>SUM('MD-SOLAR'!C46:C55)</f>
        <v>0</v>
      </c>
      <c r="D23" s="179"/>
      <c r="E23" s="179"/>
      <c r="H23" s="141"/>
      <c r="I23" s="141"/>
      <c r="J23" s="141"/>
      <c r="K23" s="141"/>
      <c r="L23" s="141"/>
      <c r="M23" s="141"/>
      <c r="N23" s="265" t="str">
        <f>C18</f>
        <v>0 kWp</v>
      </c>
      <c r="Q23" s="210"/>
    </row>
    <row r="24" spans="2:18" ht="24.95" customHeight="1" x14ac:dyDescent="0.35">
      <c r="B24" s="191" t="s">
        <v>3096</v>
      </c>
      <c r="C24" s="196" t="str">
        <f>CONCATENATE('MD-SOLAR'!K56," kW")</f>
        <v>0 kW</v>
      </c>
      <c r="D24" s="179"/>
      <c r="E24" s="179"/>
      <c r="H24" s="141"/>
      <c r="I24" s="141"/>
      <c r="J24" s="141"/>
      <c r="M24" s="141"/>
      <c r="O24" s="142"/>
      <c r="P24" s="142"/>
      <c r="Q24" s="210"/>
    </row>
    <row r="25" spans="2:18" ht="24.95" customHeight="1" x14ac:dyDescent="0.35">
      <c r="B25" s="191" t="s">
        <v>3097</v>
      </c>
      <c r="C25" s="188">
        <f>'MD-SOLAR'!I16</f>
        <v>0</v>
      </c>
      <c r="D25" s="213"/>
      <c r="E25" s="213"/>
      <c r="H25" s="220"/>
      <c r="I25" s="141"/>
      <c r="J25" s="141"/>
      <c r="K25" s="141"/>
      <c r="L25" s="220"/>
      <c r="M25" s="141"/>
      <c r="N25" s="139"/>
      <c r="O25" s="150" t="s">
        <v>3099</v>
      </c>
      <c r="Q25" s="212"/>
    </row>
    <row r="26" spans="2:18" ht="24.95" customHeight="1" x14ac:dyDescent="0.35">
      <c r="B26" s="197" t="s">
        <v>3098</v>
      </c>
      <c r="C26" s="190">
        <f>'MD-SOLAR'!K16</f>
        <v>0</v>
      </c>
      <c r="D26" s="213"/>
      <c r="E26" s="213"/>
      <c r="H26" s="222"/>
      <c r="I26" s="141"/>
      <c r="J26" s="141"/>
      <c r="K26" s="141"/>
      <c r="L26" s="222"/>
      <c r="M26" s="222"/>
      <c r="N26" s="223"/>
      <c r="O26" s="263" t="s">
        <v>3100</v>
      </c>
      <c r="P26" s="223"/>
      <c r="Q26" s="212"/>
    </row>
    <row r="27" spans="2:18" ht="24.95" customHeight="1" x14ac:dyDescent="0.35">
      <c r="B27" s="191"/>
      <c r="C27" s="177"/>
      <c r="D27" s="213"/>
      <c r="E27" s="213"/>
      <c r="H27" s="222"/>
      <c r="I27" s="141"/>
      <c r="J27" s="141"/>
      <c r="K27" s="141"/>
      <c r="L27" s="222"/>
      <c r="M27" s="222"/>
      <c r="N27" s="222"/>
      <c r="O27" s="263" t="s">
        <v>3102</v>
      </c>
      <c r="P27" s="222"/>
      <c r="Q27" s="212"/>
    </row>
    <row r="28" spans="2:18" ht="24.95" customHeight="1" x14ac:dyDescent="0.35">
      <c r="B28" s="788" t="s">
        <v>3101</v>
      </c>
      <c r="C28" s="789"/>
      <c r="D28" s="214"/>
      <c r="E28" s="215"/>
      <c r="G28" s="145"/>
      <c r="H28" s="222"/>
      <c r="I28" s="141"/>
      <c r="J28" s="141"/>
      <c r="K28" s="141"/>
      <c r="L28" s="222"/>
      <c r="M28" s="222"/>
      <c r="N28" s="222"/>
      <c r="O28" s="263" t="s">
        <v>3104</v>
      </c>
      <c r="P28" s="222"/>
      <c r="Q28" s="212"/>
    </row>
    <row r="29" spans="2:18" ht="24.95" customHeight="1" x14ac:dyDescent="0.35">
      <c r="B29" s="204" t="s">
        <v>3103</v>
      </c>
      <c r="C29" s="186" t="str">
        <f>SAIDA!A2</f>
        <v/>
      </c>
      <c r="D29" s="213"/>
      <c r="E29" s="213"/>
      <c r="G29" s="145"/>
      <c r="H29" s="222"/>
      <c r="I29" s="141"/>
      <c r="J29" s="141"/>
      <c r="K29" s="141"/>
      <c r="L29" s="222"/>
      <c r="M29" s="222"/>
      <c r="N29" s="222"/>
      <c r="O29" s="263" t="s">
        <v>3106</v>
      </c>
      <c r="P29" s="222"/>
      <c r="Q29" s="212"/>
    </row>
    <row r="30" spans="2:18" ht="24.95" customHeight="1" x14ac:dyDescent="0.35">
      <c r="B30" s="191" t="s">
        <v>3105</v>
      </c>
      <c r="C30" s="188" t="str">
        <f>SAIDA!B2</f>
        <v/>
      </c>
      <c r="D30" s="213"/>
      <c r="E30" s="213"/>
      <c r="H30" s="222"/>
      <c r="K30" s="141"/>
      <c r="L30" s="222"/>
      <c r="M30" s="222"/>
      <c r="N30" s="222"/>
      <c r="O30" s="263" t="s">
        <v>3107</v>
      </c>
      <c r="P30" s="222"/>
      <c r="Q30" s="212"/>
    </row>
    <row r="31" spans="2:18" s="216" customFormat="1" ht="54.95" customHeight="1" x14ac:dyDescent="0.35">
      <c r="B31" s="191" t="s">
        <v>20</v>
      </c>
      <c r="C31" s="188" t="str">
        <f>CONCATENATE(SAIDA!C2,,", ",SAIDA!D2)</f>
        <v xml:space="preserve">, </v>
      </c>
      <c r="D31" s="799" t="s">
        <v>3120</v>
      </c>
      <c r="E31" s="800"/>
      <c r="F31" s="800"/>
      <c r="G31" s="137"/>
      <c r="H31" s="222"/>
      <c r="K31" s="147"/>
      <c r="L31" s="222"/>
      <c r="M31" s="222"/>
      <c r="N31" s="222"/>
      <c r="O31" s="263" t="s">
        <v>3108</v>
      </c>
      <c r="P31" s="222"/>
      <c r="Q31" s="267"/>
    </row>
    <row r="32" spans="2:18" ht="24.95" customHeight="1" x14ac:dyDescent="0.35">
      <c r="B32" s="191" t="s">
        <v>22</v>
      </c>
      <c r="C32" s="188" t="str">
        <f>SAIDA!H2</f>
        <v/>
      </c>
      <c r="D32" s="799"/>
      <c r="E32" s="800"/>
      <c r="F32" s="800"/>
      <c r="G32" s="137"/>
      <c r="H32" s="222"/>
      <c r="K32" s="141"/>
      <c r="L32" s="222"/>
      <c r="M32" s="222"/>
      <c r="N32" s="222"/>
      <c r="O32" s="263" t="s">
        <v>3109</v>
      </c>
      <c r="P32" s="222"/>
      <c r="Q32" s="212"/>
    </row>
    <row r="33" spans="2:23" ht="24.95" customHeight="1" x14ac:dyDescent="0.35">
      <c r="B33" s="191" t="s">
        <v>26</v>
      </c>
      <c r="C33" s="188" t="str">
        <f>SAIDA!J2</f>
        <v/>
      </c>
      <c r="D33" s="799"/>
      <c r="E33" s="800"/>
      <c r="F33" s="800"/>
      <c r="G33" s="137"/>
      <c r="H33" s="222"/>
      <c r="L33" s="222"/>
      <c r="M33" s="222"/>
      <c r="N33" s="222"/>
      <c r="O33" s="263" t="s">
        <v>3110</v>
      </c>
      <c r="P33" s="222"/>
      <c r="Q33" s="212"/>
    </row>
    <row r="34" spans="2:23" ht="24.95" customHeight="1" x14ac:dyDescent="0.35">
      <c r="B34" s="191" t="s">
        <v>24</v>
      </c>
      <c r="C34" s="188" t="str">
        <f>SAIDA!M2</f>
        <v/>
      </c>
      <c r="D34" s="799"/>
      <c r="E34" s="800"/>
      <c r="F34" s="800"/>
      <c r="G34" s="137"/>
      <c r="H34" s="222"/>
      <c r="L34" s="222"/>
      <c r="M34" s="222"/>
      <c r="N34" s="222"/>
      <c r="O34" s="263" t="s">
        <v>3112</v>
      </c>
      <c r="P34" s="222"/>
      <c r="Q34" s="212"/>
    </row>
    <row r="35" spans="2:23" ht="24.95" customHeight="1" x14ac:dyDescent="0.35">
      <c r="B35" s="191" t="s">
        <v>3111</v>
      </c>
      <c r="C35" s="188">
        <f>SAIDA!V2</f>
        <v>0</v>
      </c>
      <c r="D35" s="799"/>
      <c r="E35" s="800"/>
      <c r="F35" s="800"/>
      <c r="G35" s="137"/>
      <c r="H35" s="222"/>
      <c r="L35" s="222"/>
      <c r="M35" s="222"/>
      <c r="N35" s="222"/>
      <c r="O35" s="263" t="s">
        <v>3114</v>
      </c>
      <c r="P35" s="222"/>
      <c r="Q35" s="212"/>
    </row>
    <row r="36" spans="2:23" ht="24.95" customHeight="1" x14ac:dyDescent="0.35">
      <c r="B36" s="198" t="s">
        <v>3113</v>
      </c>
      <c r="C36" s="199">
        <f>SAIDA!W2</f>
        <v>0</v>
      </c>
      <c r="D36" s="801" t="s">
        <v>3121</v>
      </c>
      <c r="E36" s="802"/>
      <c r="F36" s="802"/>
      <c r="G36" s="137"/>
      <c r="H36" s="222"/>
      <c r="K36" s="264"/>
      <c r="L36" s="222"/>
      <c r="M36" s="222"/>
      <c r="N36" s="222"/>
      <c r="O36" s="263" t="s">
        <v>3116</v>
      </c>
      <c r="P36" s="222"/>
      <c r="Q36" s="212"/>
    </row>
    <row r="37" spans="2:23" ht="24.95" customHeight="1" x14ac:dyDescent="0.35">
      <c r="B37" s="200" t="s">
        <v>3115</v>
      </c>
      <c r="C37" s="201">
        <f>SAIDA!X2</f>
        <v>0</v>
      </c>
      <c r="D37" s="221"/>
      <c r="E37" s="221"/>
      <c r="F37" s="221"/>
      <c r="G37" s="221"/>
      <c r="K37" s="141"/>
      <c r="L37" s="218"/>
      <c r="M37" s="185"/>
      <c r="N37" s="185"/>
      <c r="O37" s="226" t="s">
        <v>3122</v>
      </c>
      <c r="P37" s="185"/>
      <c r="Q37" s="212"/>
      <c r="R37" s="147"/>
      <c r="S37" s="147"/>
      <c r="T37" s="147"/>
    </row>
    <row r="38" spans="2:23" ht="24.95" customHeight="1" x14ac:dyDescent="0.35">
      <c r="B38" s="209"/>
      <c r="C38" s="176"/>
      <c r="D38" s="221"/>
      <c r="E38" s="221"/>
      <c r="F38" s="221"/>
      <c r="G38" s="803" t="s">
        <v>3117</v>
      </c>
      <c r="H38" s="803"/>
      <c r="I38" s="803"/>
      <c r="J38" s="803"/>
      <c r="K38" s="803"/>
      <c r="M38" s="142"/>
      <c r="N38" s="142"/>
      <c r="O38" s="226" t="s">
        <v>3123</v>
      </c>
      <c r="P38" s="142"/>
      <c r="Q38" s="212"/>
      <c r="R38" s="147"/>
      <c r="S38" s="147"/>
      <c r="T38" s="147"/>
    </row>
    <row r="39" spans="2:23" ht="24.95" customHeight="1" x14ac:dyDescent="0.35">
      <c r="B39" s="209"/>
      <c r="C39" s="137"/>
      <c r="D39" s="137"/>
      <c r="E39" s="137"/>
      <c r="G39" s="804" t="s">
        <v>114</v>
      </c>
      <c r="H39" s="804"/>
      <c r="I39" s="804"/>
      <c r="J39" s="804"/>
      <c r="K39" s="804"/>
      <c r="M39" s="147"/>
      <c r="O39" s="148"/>
      <c r="P39" s="148"/>
      <c r="Q39" s="217"/>
      <c r="S39" s="147"/>
      <c r="T39" s="147"/>
    </row>
    <row r="40" spans="2:23" ht="24.95" customHeight="1" x14ac:dyDescent="0.35">
      <c r="B40" s="209"/>
      <c r="G40" s="141"/>
      <c r="H40" s="141"/>
      <c r="I40" s="141"/>
      <c r="J40" s="141"/>
      <c r="K40" s="141"/>
      <c r="L40" s="147"/>
      <c r="M40" s="147"/>
      <c r="O40" s="219"/>
      <c r="P40" s="219"/>
      <c r="Q40" s="212"/>
      <c r="S40" s="147"/>
      <c r="U40" s="148"/>
      <c r="V40" s="148"/>
      <c r="W40" s="144"/>
    </row>
    <row r="41" spans="2:23" ht="24.95" customHeight="1" x14ac:dyDescent="0.35">
      <c r="B41" s="780" t="s">
        <v>3118</v>
      </c>
      <c r="C41" s="781"/>
      <c r="D41" s="781"/>
      <c r="E41" s="781"/>
      <c r="F41" s="781"/>
      <c r="G41" s="781"/>
      <c r="H41" s="781"/>
      <c r="I41" s="781"/>
      <c r="J41" s="781"/>
      <c r="K41" s="781"/>
      <c r="L41" s="781"/>
      <c r="M41" s="781"/>
      <c r="N41" s="781"/>
      <c r="O41" s="781"/>
      <c r="P41" s="781"/>
      <c r="Q41" s="782"/>
      <c r="R41" s="147"/>
      <c r="S41" s="147"/>
      <c r="U41" s="219"/>
      <c r="V41" s="219"/>
    </row>
    <row r="42" spans="2:23" ht="36.75" customHeight="1" x14ac:dyDescent="0.35">
      <c r="B42" s="783"/>
      <c r="C42" s="784"/>
      <c r="D42" s="784"/>
      <c r="E42" s="784"/>
      <c r="F42" s="784"/>
      <c r="G42" s="784"/>
      <c r="H42" s="784"/>
      <c r="I42" s="784"/>
      <c r="J42" s="784"/>
      <c r="K42" s="784"/>
      <c r="L42" s="784"/>
      <c r="M42" s="784"/>
      <c r="N42" s="784"/>
      <c r="O42" s="784"/>
      <c r="P42" s="784"/>
      <c r="Q42" s="785"/>
    </row>
    <row r="43" spans="2:23" ht="21" customHeight="1" x14ac:dyDescent="0.35">
      <c r="Q43" s="140"/>
    </row>
    <row r="44" spans="2:23" x14ac:dyDescent="0.35">
      <c r="Q44" s="137"/>
    </row>
    <row r="45" spans="2:23" x14ac:dyDescent="0.35">
      <c r="Q45" s="137"/>
    </row>
    <row r="47" spans="2:23" ht="21" customHeight="1" x14ac:dyDescent="0.35">
      <c r="C47" s="184"/>
      <c r="D47" s="184"/>
      <c r="E47" s="184"/>
      <c r="F47" s="184"/>
      <c r="G47" s="184"/>
      <c r="H47" s="184"/>
      <c r="I47" s="184"/>
      <c r="J47" s="184"/>
      <c r="K47" s="184"/>
      <c r="L47" s="184"/>
      <c r="M47" s="184"/>
      <c r="N47" s="184"/>
      <c r="O47" s="184"/>
      <c r="P47" s="184"/>
    </row>
    <row r="48" spans="2:23" ht="21" customHeight="1" x14ac:dyDescent="0.35">
      <c r="B48" s="794" t="s">
        <v>64</v>
      </c>
      <c r="C48" s="794"/>
      <c r="D48" s="794"/>
      <c r="E48" s="794"/>
      <c r="F48" s="794"/>
      <c r="G48" s="794"/>
      <c r="H48" s="794"/>
      <c r="I48" s="794"/>
      <c r="J48" s="794"/>
      <c r="K48" s="794"/>
      <c r="L48" s="794"/>
      <c r="M48" s="794"/>
      <c r="N48" s="794"/>
      <c r="O48" s="794"/>
      <c r="P48" s="794"/>
      <c r="Q48" s="794"/>
    </row>
    <row r="49" spans="2:17" x14ac:dyDescent="0.35">
      <c r="B49" s="794"/>
      <c r="C49" s="794"/>
      <c r="D49" s="794"/>
      <c r="E49" s="794"/>
      <c r="F49" s="794"/>
      <c r="G49" s="794"/>
      <c r="H49" s="794"/>
      <c r="I49" s="794"/>
      <c r="J49" s="794"/>
      <c r="K49" s="794"/>
      <c r="L49" s="794"/>
      <c r="M49" s="794"/>
      <c r="N49" s="794"/>
      <c r="O49" s="794"/>
      <c r="P49" s="794"/>
      <c r="Q49" s="794"/>
    </row>
    <row r="50" spans="2:17" x14ac:dyDescent="0.35">
      <c r="B50" s="794"/>
      <c r="C50" s="794"/>
      <c r="D50" s="794"/>
      <c r="E50" s="794"/>
      <c r="F50" s="794"/>
      <c r="G50" s="794"/>
      <c r="H50" s="794"/>
      <c r="I50" s="794"/>
      <c r="J50" s="794"/>
      <c r="K50" s="794"/>
      <c r="L50" s="794"/>
      <c r="M50" s="794"/>
      <c r="N50" s="794"/>
      <c r="O50" s="794"/>
      <c r="P50" s="794"/>
      <c r="Q50" s="794"/>
    </row>
    <row r="51" spans="2:17" x14ac:dyDescent="0.35">
      <c r="B51" s="794"/>
      <c r="C51" s="794"/>
      <c r="D51" s="794"/>
      <c r="E51" s="794"/>
      <c r="F51" s="794"/>
      <c r="G51" s="794"/>
      <c r="H51" s="794"/>
      <c r="I51" s="794"/>
      <c r="J51" s="794"/>
      <c r="K51" s="794"/>
      <c r="L51" s="794"/>
      <c r="M51" s="794"/>
      <c r="N51" s="794"/>
      <c r="O51" s="794"/>
      <c r="P51" s="794"/>
      <c r="Q51" s="794"/>
    </row>
    <row r="52" spans="2:17" ht="21" customHeight="1" x14ac:dyDescent="0.35">
      <c r="B52" s="794" t="s">
        <v>65</v>
      </c>
      <c r="C52" s="794"/>
      <c r="D52" s="794"/>
      <c r="E52" s="794"/>
      <c r="F52" s="794"/>
      <c r="G52" s="794"/>
      <c r="H52" s="794"/>
      <c r="I52" s="794"/>
      <c r="J52" s="794"/>
      <c r="K52" s="794"/>
      <c r="L52" s="794"/>
      <c r="M52" s="794"/>
      <c r="N52" s="794"/>
      <c r="O52" s="794"/>
      <c r="P52" s="794"/>
      <c r="Q52" s="794"/>
    </row>
    <row r="53" spans="2:17" x14ac:dyDescent="0.35">
      <c r="B53" s="794"/>
      <c r="C53" s="794"/>
      <c r="D53" s="794"/>
      <c r="E53" s="794"/>
      <c r="F53" s="794"/>
      <c r="G53" s="794"/>
      <c r="H53" s="794"/>
      <c r="I53" s="794"/>
      <c r="J53" s="794"/>
      <c r="K53" s="794"/>
      <c r="L53" s="794"/>
      <c r="M53" s="794"/>
      <c r="N53" s="794"/>
      <c r="O53" s="794"/>
      <c r="P53" s="794"/>
      <c r="Q53" s="794"/>
    </row>
    <row r="54" spans="2:17" x14ac:dyDescent="0.35">
      <c r="B54" s="794"/>
      <c r="C54" s="794"/>
      <c r="D54" s="794"/>
      <c r="E54" s="794"/>
      <c r="F54" s="794"/>
      <c r="G54" s="794"/>
      <c r="H54" s="794"/>
      <c r="I54" s="794"/>
      <c r="J54" s="794"/>
      <c r="K54" s="794"/>
      <c r="L54" s="794"/>
      <c r="M54" s="794"/>
      <c r="N54" s="794"/>
      <c r="O54" s="794"/>
      <c r="P54" s="794"/>
      <c r="Q54" s="794"/>
    </row>
    <row r="55" spans="2:17" x14ac:dyDescent="0.35">
      <c r="B55" s="794"/>
      <c r="C55" s="794"/>
      <c r="D55" s="794"/>
      <c r="E55" s="794"/>
      <c r="F55" s="794"/>
      <c r="G55" s="794"/>
      <c r="H55" s="794"/>
      <c r="I55" s="794"/>
      <c r="J55" s="794"/>
      <c r="K55" s="794"/>
      <c r="L55" s="794"/>
      <c r="M55" s="794"/>
      <c r="N55" s="794"/>
      <c r="O55" s="794"/>
      <c r="P55" s="794"/>
      <c r="Q55" s="794"/>
    </row>
    <row r="56" spans="2:17" ht="21" customHeight="1" x14ac:dyDescent="0.35">
      <c r="B56" s="794" t="s">
        <v>66</v>
      </c>
      <c r="C56" s="794"/>
      <c r="D56" s="794"/>
      <c r="E56" s="794"/>
      <c r="F56" s="794"/>
      <c r="G56" s="794"/>
      <c r="H56" s="794"/>
      <c r="I56" s="794"/>
      <c r="J56" s="794"/>
      <c r="K56" s="794"/>
      <c r="L56" s="794"/>
      <c r="M56" s="794"/>
      <c r="N56" s="794"/>
      <c r="O56" s="794"/>
      <c r="P56" s="794"/>
      <c r="Q56" s="794"/>
    </row>
    <row r="57" spans="2:17" x14ac:dyDescent="0.35">
      <c r="B57" s="794"/>
      <c r="C57" s="794"/>
      <c r="D57" s="794"/>
      <c r="E57" s="794"/>
      <c r="F57" s="794"/>
      <c r="G57" s="794"/>
      <c r="H57" s="794"/>
      <c r="I57" s="794"/>
      <c r="J57" s="794"/>
      <c r="K57" s="794"/>
      <c r="L57" s="794"/>
      <c r="M57" s="794"/>
      <c r="N57" s="794"/>
      <c r="O57" s="794"/>
      <c r="P57" s="794"/>
      <c r="Q57" s="794"/>
    </row>
    <row r="58" spans="2:17" x14ac:dyDescent="0.35">
      <c r="B58" s="794"/>
      <c r="C58" s="794"/>
      <c r="D58" s="794"/>
      <c r="E58" s="794"/>
      <c r="F58" s="794"/>
      <c r="G58" s="794"/>
      <c r="H58" s="794"/>
      <c r="I58" s="794"/>
      <c r="J58" s="794"/>
      <c r="K58" s="794"/>
      <c r="L58" s="794"/>
      <c r="M58" s="794"/>
      <c r="N58" s="794"/>
      <c r="O58" s="794"/>
      <c r="P58" s="794"/>
      <c r="Q58" s="794"/>
    </row>
    <row r="59" spans="2:17" x14ac:dyDescent="0.35">
      <c r="B59" s="794"/>
      <c r="C59" s="794"/>
      <c r="D59" s="794"/>
      <c r="E59" s="794"/>
      <c r="F59" s="794"/>
      <c r="G59" s="794"/>
      <c r="H59" s="794"/>
      <c r="I59" s="794"/>
      <c r="J59" s="794"/>
      <c r="K59" s="794"/>
      <c r="L59" s="794"/>
      <c r="M59" s="794"/>
      <c r="N59" s="794"/>
      <c r="O59" s="794"/>
      <c r="P59" s="794"/>
      <c r="Q59" s="794"/>
    </row>
    <row r="67" spans="2:17" x14ac:dyDescent="0.35">
      <c r="B67" s="778"/>
      <c r="C67" s="778"/>
      <c r="D67" s="778"/>
      <c r="E67" s="778"/>
      <c r="F67" s="778"/>
      <c r="G67" s="778"/>
      <c r="H67" s="778"/>
      <c r="I67" s="778"/>
      <c r="J67" s="778"/>
      <c r="K67" s="778"/>
      <c r="L67" s="778"/>
      <c r="M67" s="778"/>
      <c r="N67" s="778"/>
      <c r="O67" s="778"/>
      <c r="P67" s="778"/>
      <c r="Q67" s="778"/>
    </row>
    <row r="68" spans="2:17" x14ac:dyDescent="0.35">
      <c r="B68" s="779"/>
      <c r="C68" s="779"/>
      <c r="D68" s="779"/>
      <c r="E68" s="779"/>
      <c r="F68" s="779"/>
      <c r="G68" s="779"/>
      <c r="H68" s="779"/>
      <c r="I68" s="779"/>
      <c r="J68" s="779"/>
      <c r="K68" s="779"/>
      <c r="L68" s="779"/>
      <c r="M68" s="779"/>
      <c r="N68" s="779"/>
      <c r="O68" s="779"/>
      <c r="P68" s="779"/>
      <c r="Q68" s="779"/>
    </row>
    <row r="69" spans="2:17" x14ac:dyDescent="0.35">
      <c r="C69" s="178"/>
      <c r="D69" s="178"/>
      <c r="E69" s="178"/>
      <c r="F69" s="178"/>
      <c r="G69" s="178"/>
      <c r="H69" s="178"/>
      <c r="I69" s="178"/>
      <c r="J69" s="178"/>
      <c r="K69" s="178"/>
      <c r="L69" s="178"/>
    </row>
    <row r="70" spans="2:17" x14ac:dyDescent="0.35">
      <c r="C70" s="145"/>
      <c r="D70" s="145"/>
      <c r="E70" s="145"/>
      <c r="F70" s="145"/>
      <c r="G70" s="145"/>
      <c r="H70" s="145"/>
      <c r="I70" s="145"/>
      <c r="J70" s="145"/>
      <c r="K70" s="145"/>
      <c r="L70" s="145"/>
    </row>
    <row r="71" spans="2:17" x14ac:dyDescent="0.35">
      <c r="C71" s="145"/>
      <c r="D71" s="145"/>
      <c r="E71" s="145"/>
      <c r="F71" s="145"/>
      <c r="G71" s="145"/>
      <c r="H71" s="145"/>
      <c r="I71" s="145"/>
      <c r="J71" s="145"/>
      <c r="K71" s="145"/>
      <c r="L71" s="145"/>
    </row>
    <row r="72" spans="2:17" x14ac:dyDescent="0.35">
      <c r="C72" s="145"/>
      <c r="D72" s="145"/>
      <c r="E72" s="145"/>
      <c r="F72" s="145"/>
      <c r="G72" s="145"/>
      <c r="H72" s="145"/>
      <c r="I72" s="145"/>
      <c r="J72" s="145"/>
      <c r="K72" s="145"/>
      <c r="L72" s="145"/>
    </row>
    <row r="73" spans="2:17" x14ac:dyDescent="0.35">
      <c r="B73" s="145"/>
      <c r="C73" s="145"/>
      <c r="D73" s="145"/>
      <c r="E73" s="145"/>
      <c r="F73" s="145"/>
      <c r="G73" s="145"/>
      <c r="H73" s="145"/>
      <c r="I73" s="145"/>
      <c r="J73" s="145"/>
      <c r="K73" s="145"/>
      <c r="L73" s="145"/>
    </row>
    <row r="74" spans="2:17" x14ac:dyDescent="0.35">
      <c r="C74" s="178"/>
      <c r="D74" s="178"/>
      <c r="E74" s="178"/>
      <c r="F74" s="178"/>
      <c r="G74" s="178"/>
      <c r="H74" s="178"/>
      <c r="I74" s="178"/>
      <c r="J74" s="178"/>
      <c r="K74" s="178"/>
      <c r="L74" s="178"/>
    </row>
    <row r="75" spans="2:17" x14ac:dyDescent="0.35">
      <c r="B75" s="178"/>
      <c r="C75" s="178"/>
      <c r="D75" s="178"/>
      <c r="E75" s="178"/>
      <c r="F75" s="178"/>
      <c r="G75" s="178"/>
      <c r="H75" s="178"/>
      <c r="I75" s="178"/>
      <c r="J75" s="178"/>
      <c r="K75" s="178"/>
      <c r="L75" s="178"/>
    </row>
    <row r="76" spans="2:17" x14ac:dyDescent="0.35">
      <c r="B76" s="178"/>
      <c r="C76" s="178"/>
      <c r="D76" s="178"/>
      <c r="E76" s="178"/>
      <c r="F76" s="178"/>
      <c r="G76" s="178"/>
      <c r="H76" s="178"/>
      <c r="I76" s="178"/>
      <c r="J76" s="178"/>
      <c r="K76" s="178"/>
      <c r="L76" s="178"/>
      <c r="O76" s="146"/>
    </row>
    <row r="77" spans="2:17" x14ac:dyDescent="0.35">
      <c r="B77" s="146"/>
      <c r="C77" s="146"/>
      <c r="D77" s="146"/>
      <c r="E77" s="146"/>
      <c r="F77" s="146"/>
      <c r="G77" s="146"/>
      <c r="H77" s="146"/>
      <c r="I77" s="146"/>
      <c r="J77" s="146"/>
      <c r="K77" s="146"/>
      <c r="L77" s="146"/>
    </row>
    <row r="78" spans="2:17" x14ac:dyDescent="0.35">
      <c r="B78" s="792"/>
      <c r="C78" s="792"/>
      <c r="D78" s="792"/>
      <c r="E78" s="792"/>
      <c r="F78" s="792"/>
      <c r="G78" s="792"/>
      <c r="H78" s="792"/>
      <c r="I78" s="792"/>
      <c r="J78" s="792"/>
      <c r="K78" s="792"/>
      <c r="L78" s="792"/>
    </row>
    <row r="83" spans="2:15" x14ac:dyDescent="0.35">
      <c r="B83" s="146"/>
      <c r="C83" s="146"/>
      <c r="D83" s="146"/>
      <c r="E83" s="146"/>
      <c r="F83" s="146"/>
      <c r="G83" s="146"/>
      <c r="H83" s="146"/>
      <c r="I83" s="146"/>
      <c r="J83" s="146"/>
      <c r="K83" s="146"/>
      <c r="L83" s="146"/>
    </row>
    <row r="84" spans="2:15" x14ac:dyDescent="0.35">
      <c r="B84" s="792"/>
      <c r="C84" s="792"/>
      <c r="D84" s="792"/>
      <c r="E84" s="792"/>
      <c r="F84" s="792"/>
      <c r="G84" s="792"/>
      <c r="H84" s="792"/>
      <c r="I84" s="792"/>
      <c r="J84" s="792"/>
      <c r="K84" s="792"/>
      <c r="L84" s="792"/>
    </row>
    <row r="85" spans="2:15" x14ac:dyDescent="0.35">
      <c r="C85" s="145"/>
      <c r="D85" s="145"/>
      <c r="E85" s="145"/>
      <c r="F85" s="145"/>
      <c r="G85" s="145"/>
      <c r="H85" s="145"/>
      <c r="I85" s="145"/>
      <c r="J85" s="145"/>
      <c r="K85" s="145"/>
      <c r="L85" s="145"/>
    </row>
    <row r="86" spans="2:15" x14ac:dyDescent="0.35">
      <c r="C86" s="145"/>
      <c r="D86" s="145"/>
      <c r="E86" s="145"/>
      <c r="F86" s="145"/>
      <c r="G86" s="145"/>
      <c r="H86" s="145"/>
      <c r="I86" s="145"/>
      <c r="J86" s="145"/>
      <c r="K86" s="145"/>
      <c r="L86" s="145"/>
    </row>
    <row r="87" spans="2:15" x14ac:dyDescent="0.35">
      <c r="B87" s="791"/>
      <c r="C87" s="791"/>
      <c r="D87" s="791"/>
      <c r="E87" s="791"/>
      <c r="F87" s="791"/>
      <c r="G87" s="791"/>
      <c r="H87" s="791"/>
      <c r="I87" s="791"/>
      <c r="J87" s="791"/>
      <c r="K87" s="791"/>
      <c r="L87" s="791"/>
    </row>
    <row r="88" spans="2:15" x14ac:dyDescent="0.35">
      <c r="C88" s="145"/>
      <c r="D88" s="145"/>
      <c r="E88" s="145"/>
      <c r="F88" s="145"/>
      <c r="G88" s="145"/>
      <c r="H88" s="145"/>
      <c r="I88" s="145"/>
      <c r="J88" s="145"/>
      <c r="K88" s="145"/>
      <c r="L88" s="145"/>
    </row>
    <row r="89" spans="2:15" x14ac:dyDescent="0.35">
      <c r="B89" s="145"/>
      <c r="C89" s="145"/>
      <c r="D89" s="145"/>
      <c r="E89" s="145"/>
      <c r="F89" s="145"/>
      <c r="G89" s="145"/>
      <c r="H89" s="145"/>
      <c r="I89" s="145"/>
      <c r="J89" s="145"/>
      <c r="K89" s="145"/>
      <c r="L89" s="145"/>
    </row>
    <row r="90" spans="2:15" x14ac:dyDescent="0.35">
      <c r="B90" s="145"/>
      <c r="C90" s="145"/>
      <c r="D90" s="145"/>
      <c r="E90" s="145"/>
      <c r="F90" s="145"/>
      <c r="G90" s="145"/>
      <c r="H90" s="145"/>
      <c r="I90" s="145"/>
      <c r="J90" s="145"/>
      <c r="K90" s="145"/>
      <c r="L90" s="145"/>
    </row>
    <row r="91" spans="2:15" x14ac:dyDescent="0.35">
      <c r="M91" s="146"/>
      <c r="N91" s="146"/>
      <c r="O91" s="146"/>
    </row>
    <row r="92" spans="2:15" x14ac:dyDescent="0.35">
      <c r="M92" s="146"/>
      <c r="N92" s="146"/>
      <c r="O92" s="146"/>
    </row>
    <row r="93" spans="2:15" x14ac:dyDescent="0.35">
      <c r="M93" s="146"/>
      <c r="N93" s="146"/>
      <c r="O93" s="146"/>
    </row>
    <row r="97" spans="8:15" x14ac:dyDescent="0.35">
      <c r="M97" s="146"/>
      <c r="N97" s="146"/>
      <c r="O97" s="146"/>
    </row>
    <row r="98" spans="8:15" x14ac:dyDescent="0.35">
      <c r="M98" s="146"/>
      <c r="N98" s="146"/>
      <c r="O98" s="146"/>
    </row>
    <row r="99" spans="8:15" x14ac:dyDescent="0.35">
      <c r="M99" s="146"/>
      <c r="N99" s="146"/>
    </row>
    <row r="100" spans="8:15" x14ac:dyDescent="0.35">
      <c r="M100" s="146"/>
      <c r="N100" s="146"/>
      <c r="O100" s="146"/>
    </row>
    <row r="101" spans="8:15" x14ac:dyDescent="0.35">
      <c r="M101" s="146"/>
      <c r="N101" s="146"/>
      <c r="O101" s="146"/>
    </row>
    <row r="110" spans="8:15" x14ac:dyDescent="0.35">
      <c r="J110" s="146"/>
      <c r="K110" s="146"/>
      <c r="L110" s="146"/>
      <c r="M110" s="146"/>
    </row>
    <row r="111" spans="8:15" x14ac:dyDescent="0.35">
      <c r="H111" s="791"/>
      <c r="I111" s="791"/>
      <c r="J111" s="791"/>
      <c r="K111" s="791"/>
      <c r="L111" s="146"/>
      <c r="M111" s="146"/>
    </row>
    <row r="112" spans="8:15" x14ac:dyDescent="0.35">
      <c r="H112" s="791"/>
      <c r="I112" s="791"/>
      <c r="J112" s="791"/>
      <c r="K112" s="791"/>
    </row>
  </sheetData>
  <sheetProtection algorithmName="SHA-512" hashValue="3zvugQjaxYJLH3Pu2L7sNTvnUd398yQxbiPNduHOYR/VVMZ67rAOIFiWD/PD5b9QICZ1VUnmbBFe1TUhdfR3Xg==" saltValue="PngNguc7hv50SSPxunSk1A==" spinCount="100000" sheet="1" objects="1" scenarios="1" selectLockedCells="1" selectUnlockedCells="1"/>
  <mergeCells count="25">
    <mergeCell ref="M2:P2"/>
    <mergeCell ref="B56:Q59"/>
    <mergeCell ref="B52:Q55"/>
    <mergeCell ref="B48:Q51"/>
    <mergeCell ref="B1:E4"/>
    <mergeCell ref="B5:C5"/>
    <mergeCell ref="D31:F35"/>
    <mergeCell ref="D36:F36"/>
    <mergeCell ref="N9:O9"/>
    <mergeCell ref="G38:K38"/>
    <mergeCell ref="G39:K39"/>
    <mergeCell ref="H111:K111"/>
    <mergeCell ref="H112:K112"/>
    <mergeCell ref="B87:L87"/>
    <mergeCell ref="B84:L84"/>
    <mergeCell ref="B78:L78"/>
    <mergeCell ref="B67:Q67"/>
    <mergeCell ref="B68:Q68"/>
    <mergeCell ref="B41:Q42"/>
    <mergeCell ref="D12:F12"/>
    <mergeCell ref="B14:C14"/>
    <mergeCell ref="B20:C20"/>
    <mergeCell ref="B28:C28"/>
    <mergeCell ref="J16:K16"/>
    <mergeCell ref="K19:L20"/>
  </mergeCells>
  <dataValidations count="1">
    <dataValidation allowBlank="1" showInputMessage="1" showErrorMessage="1" promptTitle="ASSINATURA DO PROJETISTA" prompt="CASO O CLIENTE ASSINE A PRIMEIRA PAGINA E O DRT, DEVERA SER ANEXADO O DOCUMENTO DO CLIENTE_x000a__x000a_CASO O CLIENTE NÃO ASSINE O DRT DEVERA SER ENVIADA PROCURAÇÃO " sqref="G38:K38"/>
  </dataValidations>
  <pageMargins left="0.19685039370078741" right="0.19685039370078741" top="0.19685039370078741" bottom="0.19685039370078741" header="0.39370078740157483" footer="0.39370078740157483"/>
  <pageSetup paperSize="9" scale="37"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rgb="FFFF0000"/>
  </sheetPr>
  <dimension ref="A1:E3"/>
  <sheetViews>
    <sheetView showGridLines="0" showRowColHeaders="0" workbookViewId="0">
      <selection sqref="A1:E3"/>
    </sheetView>
  </sheetViews>
  <sheetFormatPr defaultRowHeight="15" x14ac:dyDescent="0.25"/>
  <cols>
    <col min="1" max="2" width="11.140625" bestFit="1" customWidth="1"/>
    <col min="3" max="3" width="15.85546875" bestFit="1" customWidth="1"/>
    <col min="4" max="4" width="31.42578125" bestFit="1" customWidth="1"/>
    <col min="5" max="5" width="11.140625" bestFit="1" customWidth="1"/>
  </cols>
  <sheetData>
    <row r="1" spans="1:5" x14ac:dyDescent="0.25">
      <c r="A1" s="254" t="s">
        <v>3172</v>
      </c>
      <c r="B1" s="254" t="s">
        <v>3173</v>
      </c>
      <c r="C1" s="254" t="s">
        <v>3174</v>
      </c>
      <c r="D1" s="254" t="s">
        <v>3175</v>
      </c>
      <c r="E1" s="254" t="s">
        <v>3176</v>
      </c>
    </row>
    <row r="2" spans="1:5" x14ac:dyDescent="0.25">
      <c r="A2" s="254" t="s">
        <v>484</v>
      </c>
      <c r="B2" s="254">
        <v>1</v>
      </c>
      <c r="C2" s="254" t="s">
        <v>3132</v>
      </c>
      <c r="D2" s="254" t="s">
        <v>3133</v>
      </c>
      <c r="E2" s="254" t="s">
        <v>3171</v>
      </c>
    </row>
    <row r="3" spans="1:5" x14ac:dyDescent="0.25">
      <c r="A3" s="254" t="s">
        <v>484</v>
      </c>
      <c r="B3" s="254">
        <v>2</v>
      </c>
      <c r="C3" s="254" t="s">
        <v>3773</v>
      </c>
      <c r="D3" s="254" t="s">
        <v>3774</v>
      </c>
      <c r="E3" s="254" t="s">
        <v>3184</v>
      </c>
    </row>
  </sheetData>
  <phoneticPr fontId="69" type="noConversion"/>
  <pageMargins left="0.511811024" right="0.511811024" top="0.78740157499999996" bottom="0.78740157499999996" header="0.31496062000000002" footer="0.31496062000000002"/>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3CD3D54-27B8-4AB4-B07D-3A712E9E05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147</vt:i4>
      </vt:variant>
    </vt:vector>
  </HeadingPairs>
  <TitlesOfParts>
    <vt:vector size="159" baseType="lpstr">
      <vt:lpstr>Ativar Macros</vt:lpstr>
      <vt:lpstr>Início</vt:lpstr>
      <vt:lpstr>2</vt:lpstr>
      <vt:lpstr>FSA MICRO &lt;=10</vt:lpstr>
      <vt:lpstr>FSA MICRO &gt;10</vt:lpstr>
      <vt:lpstr>FSA MINI</vt:lpstr>
      <vt:lpstr>MD-SOLAR</vt:lpstr>
      <vt:lpstr>CONFIG</vt:lpstr>
      <vt:lpstr>UC BENEFICIARIAS</vt:lpstr>
      <vt:lpstr>SAIDA</vt:lpstr>
      <vt:lpstr>DU-SOLAR</vt:lpstr>
      <vt:lpstr>Consulta Versão Online</vt:lpstr>
      <vt:lpstr>ABB_LTDA</vt:lpstr>
      <vt:lpstr>AC</vt:lpstr>
      <vt:lpstr>AE_SOLAR</vt:lpstr>
      <vt:lpstr>AMERISOLAR</vt:lpstr>
      <vt:lpstr>APSYSTEMS</vt:lpstr>
      <vt:lpstr>'2'!Area_de_impressao</vt:lpstr>
      <vt:lpstr>'DU-SOLAR'!Area_de_impressao</vt:lpstr>
      <vt:lpstr>'FSA MICRO &lt;=10'!Area_de_impressao</vt:lpstr>
      <vt:lpstr>'FSA MICRO &gt;10'!Area_de_impressao</vt:lpstr>
      <vt:lpstr>'FSA MINI'!Area_de_impressao</vt:lpstr>
      <vt:lpstr>Início!Area_de_impressao</vt:lpstr>
      <vt:lpstr>'MD-SOLAR'!Area_de_impressao</vt:lpstr>
      <vt:lpstr>'UC BENEFICIARIAS'!Area_de_impressao</vt:lpstr>
      <vt:lpstr>ASTROHALO</vt:lpstr>
      <vt:lpstr>ASTRONERGY</vt:lpstr>
      <vt:lpstr>AXITEC</vt:lpstr>
      <vt:lpstr>BALFAR_SOLAR</vt:lpstr>
      <vt:lpstr>BeB_POWER</vt:lpstr>
      <vt:lpstr>BEDIN_SOLAR</vt:lpstr>
      <vt:lpstr>BEDIN_SOLAR_PAINEIS</vt:lpstr>
      <vt:lpstr>BELENERGY_PAINEIS</vt:lpstr>
      <vt:lpstr>BEYONDSUN</vt:lpstr>
      <vt:lpstr>BLADE_SOLAR</vt:lpstr>
      <vt:lpstr>BST</vt:lpstr>
      <vt:lpstr>BYD</vt:lpstr>
      <vt:lpstr>CANADIAN_SOLAR</vt:lpstr>
      <vt:lpstr>CANADIAN_SOLAR_PAINEIS</vt:lpstr>
      <vt:lpstr>CHINT_POWER</vt:lpstr>
      <vt:lpstr>CPS</vt:lpstr>
      <vt:lpstr>CSUN</vt:lpstr>
      <vt:lpstr>DAH_SOLAR</vt:lpstr>
      <vt:lpstr>DEYE</vt:lpstr>
      <vt:lpstr>EAC</vt:lpstr>
      <vt:lpstr>EAST</vt:lpstr>
      <vt:lpstr>EBO</vt:lpstr>
      <vt:lpstr>ECOSOLYS</vt:lpstr>
      <vt:lpstr>ELCO</vt:lpstr>
      <vt:lpstr>ELGIN_S.A.</vt:lpstr>
      <vt:lpstr>ELGIN_S.A._PAINEIS</vt:lpstr>
      <vt:lpstr>EMG</vt:lpstr>
      <vt:lpstr>EMPALUX</vt:lpstr>
      <vt:lpstr>EMPALUX_PAINEIS</vt:lpstr>
      <vt:lpstr>EMS</vt:lpstr>
      <vt:lpstr>EMT</vt:lpstr>
      <vt:lpstr>ENF</vt:lpstr>
      <vt:lpstr>EPB</vt:lpstr>
      <vt:lpstr>ERA_SOLAR</vt:lpstr>
      <vt:lpstr>ERO</vt:lpstr>
      <vt:lpstr>ESE</vt:lpstr>
      <vt:lpstr>ESS</vt:lpstr>
      <vt:lpstr>ETO</vt:lpstr>
      <vt:lpstr>FRONIUS</vt:lpstr>
      <vt:lpstr>GCL</vt:lpstr>
      <vt:lpstr>GLOBO</vt:lpstr>
      <vt:lpstr>GOODWE</vt:lpstr>
      <vt:lpstr>GROWATT</vt:lpstr>
      <vt:lpstr>HELIUS</vt:lpstr>
      <vt:lpstr>HELTE</vt:lpstr>
      <vt:lpstr>HOYMILES</vt:lpstr>
      <vt:lpstr>HT_SAAE</vt:lpstr>
      <vt:lpstr>HUAWEI</vt:lpstr>
      <vt:lpstr>INGETEAM_S.A.</vt:lpstr>
      <vt:lpstr>INTELBRAS</vt:lpstr>
      <vt:lpstr>INTELBRAS_PAINEIS</vt:lpstr>
      <vt:lpstr>INVERSORES</vt:lpstr>
      <vt:lpstr>INVT</vt:lpstr>
      <vt:lpstr>JÁ_SOLAR</vt:lpstr>
      <vt:lpstr>JAYU_SOLAR</vt:lpstr>
      <vt:lpstr>JETION_SOLAR</vt:lpstr>
      <vt:lpstr>JINKO_SOLAR</vt:lpstr>
      <vt:lpstr>KEHUA_TECH</vt:lpstr>
      <vt:lpstr>KOMECO</vt:lpstr>
      <vt:lpstr>KOMECO_PAINEIS</vt:lpstr>
      <vt:lpstr>KSTAR_NEW_ENERGY</vt:lpstr>
      <vt:lpstr>KVA_SISTEMAS_DE_ENERGIA</vt:lpstr>
      <vt:lpstr>LIVOLTEK_POWER</vt:lpstr>
      <vt:lpstr>LONGI_SOLAR</vt:lpstr>
      <vt:lpstr>LUCKSOLAR</vt:lpstr>
      <vt:lpstr>LUXEN</vt:lpstr>
      <vt:lpstr>MG</vt:lpstr>
      <vt:lpstr>MINASOL</vt:lpstr>
      <vt:lpstr>MOSO</vt:lpstr>
      <vt:lpstr>MS</vt:lpstr>
      <vt:lpstr>MT</vt:lpstr>
      <vt:lpstr>NEP</vt:lpstr>
      <vt:lpstr>NHS_SOLAR</vt:lpstr>
      <vt:lpstr>NINGBO_GINLONG</vt:lpstr>
      <vt:lpstr>ODEX_SOLAR</vt:lpstr>
      <vt:lpstr>ODEX_SOLAR_PAINEIS</vt:lpstr>
      <vt:lpstr>OMNIKSOL</vt:lpstr>
      <vt:lpstr>OPEN_RENEWABLES</vt:lpstr>
      <vt:lpstr>OPUS_SOLAR</vt:lpstr>
      <vt:lpstr>OSDA</vt:lpstr>
      <vt:lpstr>OUTRO_INVERSOR</vt:lpstr>
      <vt:lpstr>OUTRO_PAINEL</vt:lpstr>
      <vt:lpstr>PAINEIS_SOLARES</vt:lpstr>
      <vt:lpstr>PB</vt:lpstr>
      <vt:lpstr>PERLIGHT_SOLAR</vt:lpstr>
      <vt:lpstr>PHB</vt:lpstr>
      <vt:lpstr>PHONO_SOLAR</vt:lpstr>
      <vt:lpstr>PHOTO_SOLAR</vt:lpstr>
      <vt:lpstr>PR</vt:lpstr>
      <vt:lpstr>QCELLS</vt:lpstr>
      <vt:lpstr>RAY_TECH</vt:lpstr>
      <vt:lpstr>REFUSOL</vt:lpstr>
      <vt:lpstr>RENAC_POWER</vt:lpstr>
      <vt:lpstr>RENESOLA</vt:lpstr>
      <vt:lpstr>RENOVIGI</vt:lpstr>
      <vt:lpstr>RENOVIGI_PAINEIS</vt:lpstr>
      <vt:lpstr>RESUN</vt:lpstr>
      <vt:lpstr>RISEN</vt:lpstr>
      <vt:lpstr>RJ</vt:lpstr>
      <vt:lpstr>RO</vt:lpstr>
      <vt:lpstr>SAJ</vt:lpstr>
      <vt:lpstr>SE</vt:lpstr>
      <vt:lpstr>SENSOTEC</vt:lpstr>
      <vt:lpstr>SERAPHIM</vt:lpstr>
      <vt:lpstr>SERRANA_SISTEMAS_DE_ENERGIA</vt:lpstr>
      <vt:lpstr>SINOSOLA</vt:lpstr>
      <vt:lpstr>SIRIUS</vt:lpstr>
      <vt:lpstr>SMA_SOLAR_TECHNOLOGY</vt:lpstr>
      <vt:lpstr>SOFAR</vt:lpstr>
      <vt:lpstr>SOLAR_ENERGY</vt:lpstr>
      <vt:lpstr>SOLAREDGE</vt:lpstr>
      <vt:lpstr>SOLAX_POWER</vt:lpstr>
      <vt:lpstr>SOLIS</vt:lpstr>
      <vt:lpstr>SOLPAC</vt:lpstr>
      <vt:lpstr>SOLUXTEC</vt:lpstr>
      <vt:lpstr>SOPRANO</vt:lpstr>
      <vt:lpstr>SP</vt:lpstr>
      <vt:lpstr>SUNEDISON</vt:lpstr>
      <vt:lpstr>SUNERGY_SOLAR</vt:lpstr>
      <vt:lpstr>SUNGROW</vt:lpstr>
      <vt:lpstr>SUNLIGHT</vt:lpstr>
      <vt:lpstr>SUNOVA_SOLAR</vt:lpstr>
      <vt:lpstr>SUNTECH</vt:lpstr>
      <vt:lpstr>TALESUN</vt:lpstr>
      <vt:lpstr>TO</vt:lpstr>
      <vt:lpstr>TRINA_SOLAR</vt:lpstr>
      <vt:lpstr>ULICA_SOLAR</vt:lpstr>
      <vt:lpstr>UP_SOLAR</vt:lpstr>
      <vt:lpstr>VICTRON</vt:lpstr>
      <vt:lpstr>VIGESTSOLAR</vt:lpstr>
      <vt:lpstr>WEG</vt:lpstr>
      <vt:lpstr>WEG_PAINEIS</vt:lpstr>
      <vt:lpstr>YINGLI</vt:lpstr>
      <vt:lpstr>ZNSHINE_SOLAR</vt:lpstr>
    </vt:vector>
  </TitlesOfParts>
  <Manager/>
  <Company>GOTI/BackOffice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Augusto Barbosa de Souza</dc:creator>
  <cp:keywords/>
  <dc:description/>
  <cp:lastModifiedBy>Pedro Augusto Barbosa de Souza</cp:lastModifiedBy>
  <cp:revision/>
  <cp:lastPrinted>2021-10-13T13:30:31Z</cp:lastPrinted>
  <dcterms:created xsi:type="dcterms:W3CDTF">2021-07-21T15:52:49Z</dcterms:created>
  <dcterms:modified xsi:type="dcterms:W3CDTF">2022-02-22T14:19:33Z</dcterms:modified>
  <cp:category/>
  <cp:contentStatus/>
</cp:coreProperties>
</file>