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ompu\OneDrive\Desktop\OAT 173\"/>
    </mc:Choice>
  </mc:AlternateContent>
  <bookViews>
    <workbookView xWindow="0" yWindow="0" windowWidth="24000" windowHeight="10905" firstSheet="4" activeTab="10"/>
  </bookViews>
  <sheets>
    <sheet name="Assignment1" sheetId="1" r:id="rId1"/>
    <sheet name="Assignment2" sheetId="3" r:id="rId2"/>
    <sheet name="Assignment 3" sheetId="4" r:id="rId3"/>
    <sheet name="Assignment4" sheetId="5" r:id="rId4"/>
    <sheet name="Assignment5" sheetId="6" r:id="rId5"/>
    <sheet name="Assignment7" sheetId="7" r:id="rId6"/>
    <sheet name="Assignment6" sheetId="8" r:id="rId7"/>
    <sheet name="Assignment8" sheetId="9" r:id="rId8"/>
    <sheet name="Assignment9" sheetId="10" r:id="rId9"/>
    <sheet name="Assignment10" sheetId="11" r:id="rId10"/>
    <sheet name="Assignment12" sheetId="13" r:id="rId11"/>
    <sheet name="Assignment13" sheetId="14" r:id="rId12"/>
    <sheet name="Assignment14" sheetId="15" r:id="rId13"/>
    <sheet name="Assignment15" sheetId="16" r:id="rId14"/>
    <sheet name="Assignment16" sheetId="2" r:id="rId15"/>
  </sheets>
  <definedNames>
    <definedName name="_xlnm._FilterDatabase" localSheetId="6" hidden="1">Assignment6!$A$4:$C$23</definedName>
  </definedNames>
  <calcPr calcId="152511"/>
  <extLst>
    <ext uri="GoogleSheetsCustomDataVersion2">
      <go:sheetsCustomData xmlns:go="http://customooxmlschemas.google.com/" r:id="rId55" roundtripDataChecksum="WOcxW1puSZgCEY2rUnZolT2TVDfxB3+AsR9IeifT7T8="/>
    </ext>
  </extLst>
</workbook>
</file>

<file path=xl/calcChain.xml><?xml version="1.0" encoding="utf-8"?>
<calcChain xmlns="http://schemas.openxmlformats.org/spreadsheetml/2006/main">
  <c r="C14" i="13" l="1"/>
  <c r="H18" i="9"/>
  <c r="F9" i="11"/>
  <c r="E9" i="11"/>
  <c r="D9" i="11"/>
  <c r="C9" i="11"/>
  <c r="B9" i="11"/>
  <c r="F7" i="11"/>
  <c r="E7" i="11"/>
  <c r="D7" i="11"/>
  <c r="C7" i="11"/>
  <c r="F8" i="11"/>
  <c r="E8" i="11"/>
  <c r="D8" i="11"/>
  <c r="C8" i="11"/>
  <c r="B8" i="11"/>
  <c r="B7" i="11"/>
  <c r="G29" i="11"/>
  <c r="F31" i="11"/>
  <c r="I19" i="9"/>
  <c r="F30" i="11"/>
  <c r="I29" i="11"/>
  <c r="J19" i="6"/>
  <c r="I28" i="11"/>
  <c r="G28" i="11"/>
  <c r="F27" i="11"/>
  <c r="I19" i="10"/>
  <c r="I18" i="10"/>
  <c r="I17" i="10"/>
  <c r="I14" i="10"/>
  <c r="I13" i="10"/>
  <c r="I9" i="10"/>
  <c r="I10" i="10"/>
  <c r="I11" i="10"/>
  <c r="I12" i="10"/>
  <c r="I15" i="10"/>
  <c r="I16" i="10"/>
  <c r="I8" i="10"/>
  <c r="I7" i="10"/>
  <c r="H19" i="10"/>
  <c r="H18" i="10"/>
  <c r="H17" i="10"/>
  <c r="H14" i="10"/>
  <c r="H13" i="10"/>
  <c r="H10" i="10"/>
  <c r="H11" i="10"/>
  <c r="H12" i="10"/>
  <c r="H15" i="10"/>
  <c r="H16" i="10"/>
  <c r="H9" i="10"/>
  <c r="H8" i="10"/>
  <c r="H7" i="10"/>
  <c r="K19" i="9"/>
  <c r="K21" i="9"/>
  <c r="I21" i="9"/>
  <c r="G7" i="9"/>
  <c r="G8" i="9"/>
  <c r="G9" i="9"/>
  <c r="G10" i="9"/>
  <c r="G11" i="9"/>
  <c r="G12" i="9"/>
  <c r="G13" i="9"/>
  <c r="G14" i="9"/>
  <c r="G15" i="9"/>
  <c r="G6" i="9"/>
  <c r="F7" i="9"/>
  <c r="F8" i="9"/>
  <c r="F9" i="9"/>
  <c r="F10" i="9"/>
  <c r="F11" i="9"/>
  <c r="F12" i="9"/>
  <c r="F13" i="9"/>
  <c r="F14" i="9"/>
  <c r="F15" i="9"/>
  <c r="F6" i="9"/>
  <c r="H17" i="9"/>
  <c r="E7" i="9"/>
  <c r="E8" i="9"/>
  <c r="E9" i="9"/>
  <c r="E10" i="9"/>
  <c r="E11" i="9"/>
  <c r="E12" i="9"/>
  <c r="E13" i="9"/>
  <c r="E14" i="9"/>
  <c r="E15" i="9"/>
  <c r="E6" i="9"/>
  <c r="J29" i="8"/>
  <c r="H29" i="8"/>
  <c r="F29" i="8"/>
  <c r="D23" i="6"/>
  <c r="B23" i="6"/>
  <c r="Q19" i="6"/>
  <c r="P19" i="6"/>
  <c r="N19" i="6"/>
  <c r="M19" i="6"/>
  <c r="K19" i="6"/>
  <c r="M17" i="6"/>
  <c r="L17" i="6"/>
  <c r="K17" i="6"/>
  <c r="I20" i="6"/>
  <c r="J6" i="6" l="1"/>
  <c r="J7" i="6"/>
  <c r="J8" i="6"/>
  <c r="J9" i="6"/>
  <c r="J10" i="6"/>
  <c r="J11" i="6"/>
  <c r="J12" i="6"/>
  <c r="J13" i="6"/>
  <c r="J14" i="6"/>
  <c r="J15" i="6"/>
  <c r="J5" i="6"/>
  <c r="H30" i="8"/>
  <c r="F30" i="8"/>
  <c r="H27" i="8"/>
  <c r="F27" i="8"/>
  <c r="F6" i="7"/>
  <c r="G6" i="7" s="1"/>
  <c r="F7" i="7"/>
  <c r="G7" i="7" s="1"/>
  <c r="F8" i="7"/>
  <c r="G8" i="7" s="1"/>
  <c r="F9" i="7"/>
  <c r="G9" i="7" s="1"/>
  <c r="F10" i="7"/>
  <c r="G10" i="7" s="1"/>
  <c r="F11" i="7"/>
  <c r="G11" i="7" s="1"/>
  <c r="F12" i="7"/>
  <c r="G12" i="7" s="1"/>
  <c r="F13" i="7"/>
  <c r="G13" i="7" s="1"/>
  <c r="F14" i="7"/>
  <c r="H18" i="7" s="1"/>
  <c r="F15" i="7"/>
  <c r="G15" i="7" s="1"/>
  <c r="F5" i="7"/>
  <c r="G5" i="7" s="1"/>
  <c r="G26" i="8"/>
  <c r="F26" i="8"/>
  <c r="E26" i="8"/>
  <c r="E25" i="8"/>
  <c r="H17" i="7"/>
  <c r="E6" i="7"/>
  <c r="E7" i="7"/>
  <c r="E8" i="7"/>
  <c r="E9" i="7"/>
  <c r="E10" i="7"/>
  <c r="E11" i="7"/>
  <c r="E12" i="7"/>
  <c r="E13" i="7"/>
  <c r="E14" i="7"/>
  <c r="E15" i="7"/>
  <c r="D6" i="7"/>
  <c r="D7" i="7"/>
  <c r="D8" i="7"/>
  <c r="D9" i="7"/>
  <c r="D10" i="7"/>
  <c r="D11" i="7"/>
  <c r="D12" i="7"/>
  <c r="D13" i="7"/>
  <c r="D14" i="7"/>
  <c r="D15" i="7"/>
  <c r="C6" i="7"/>
  <c r="C7" i="7"/>
  <c r="C8" i="7"/>
  <c r="C9" i="7"/>
  <c r="C10" i="7"/>
  <c r="C11" i="7"/>
  <c r="C12" i="7"/>
  <c r="C13" i="7"/>
  <c r="C14" i="7"/>
  <c r="C15" i="7"/>
  <c r="E5" i="7"/>
  <c r="D5" i="7"/>
  <c r="C5" i="7"/>
  <c r="L17" i="5"/>
  <c r="K17" i="5"/>
  <c r="K16" i="5"/>
  <c r="I6" i="5"/>
  <c r="I7" i="5"/>
  <c r="I8" i="5"/>
  <c r="I9" i="5"/>
  <c r="I10" i="5"/>
  <c r="I11" i="5"/>
  <c r="I12" i="5"/>
  <c r="I5" i="5"/>
  <c r="H6" i="5"/>
  <c r="H7" i="5"/>
  <c r="H8" i="5"/>
  <c r="H9" i="5"/>
  <c r="H10" i="5"/>
  <c r="H11" i="5"/>
  <c r="H12" i="5"/>
  <c r="H5" i="5"/>
  <c r="G6" i="5"/>
  <c r="G7" i="5"/>
  <c r="G8" i="5"/>
  <c r="G9" i="5"/>
  <c r="G10" i="5"/>
  <c r="G11" i="5"/>
  <c r="G12" i="5"/>
  <c r="G5" i="5"/>
  <c r="F6" i="5"/>
  <c r="F7" i="5"/>
  <c r="F8" i="5"/>
  <c r="F9" i="5"/>
  <c r="F10" i="5"/>
  <c r="F11" i="5"/>
  <c r="F12" i="5"/>
  <c r="F5" i="5"/>
  <c r="E6" i="5"/>
  <c r="E7" i="5"/>
  <c r="E8" i="5"/>
  <c r="E9" i="5"/>
  <c r="E10" i="5"/>
  <c r="E11" i="5"/>
  <c r="E12" i="5"/>
  <c r="E5" i="5"/>
  <c r="H6" i="6"/>
  <c r="H7" i="6"/>
  <c r="H8" i="6"/>
  <c r="H9" i="6"/>
  <c r="H10" i="6"/>
  <c r="H11" i="6"/>
  <c r="H12" i="6"/>
  <c r="H13" i="6"/>
  <c r="H14" i="6"/>
  <c r="H15" i="6"/>
  <c r="H5" i="6"/>
  <c r="L16" i="5"/>
  <c r="M18" i="5"/>
  <c r="K18" i="5"/>
  <c r="J15" i="5"/>
  <c r="O14" i="5"/>
  <c r="M14" i="5"/>
  <c r="K14" i="5"/>
  <c r="L21" i="4"/>
  <c r="K21" i="4"/>
  <c r="J21" i="4"/>
  <c r="L20" i="4"/>
  <c r="K20" i="4"/>
  <c r="J20" i="4"/>
  <c r="L17" i="4"/>
  <c r="K17" i="4"/>
  <c r="J17" i="4"/>
  <c r="L16" i="4"/>
  <c r="K16" i="4"/>
  <c r="J16" i="4"/>
  <c r="H16" i="4"/>
  <c r="H15" i="4"/>
  <c r="G6" i="4"/>
  <c r="G7" i="4"/>
  <c r="G8" i="4"/>
  <c r="G9" i="4"/>
  <c r="G10" i="4"/>
  <c r="G11" i="4"/>
  <c r="G12" i="4"/>
  <c r="G13" i="4"/>
  <c r="G5" i="4"/>
  <c r="F6" i="4"/>
  <c r="F7" i="4"/>
  <c r="F8" i="4"/>
  <c r="F9" i="4"/>
  <c r="F10" i="4"/>
  <c r="F11" i="4"/>
  <c r="F12" i="4"/>
  <c r="F13" i="4"/>
  <c r="E6" i="4"/>
  <c r="E7" i="4"/>
  <c r="E8" i="4"/>
  <c r="E9" i="4"/>
  <c r="E10" i="4"/>
  <c r="E11" i="4"/>
  <c r="E12" i="4"/>
  <c r="E13" i="4"/>
  <c r="F5" i="4"/>
  <c r="E5" i="4"/>
  <c r="H19" i="3"/>
  <c r="L19" i="3"/>
  <c r="J19" i="3"/>
  <c r="E17" i="3"/>
  <c r="I18" i="3"/>
  <c r="G18" i="3"/>
  <c r="F6" i="3"/>
  <c r="F7" i="3"/>
  <c r="F8" i="3"/>
  <c r="F9" i="3"/>
  <c r="F10" i="3"/>
  <c r="F11" i="3"/>
  <c r="F12" i="3"/>
  <c r="F13" i="3"/>
  <c r="F14" i="3"/>
  <c r="F5" i="3"/>
  <c r="E6" i="3"/>
  <c r="E7" i="3"/>
  <c r="E8" i="3"/>
  <c r="E9" i="3"/>
  <c r="E10" i="3"/>
  <c r="E11" i="3"/>
  <c r="E12" i="3"/>
  <c r="E13" i="3"/>
  <c r="E14" i="3"/>
  <c r="E5" i="3"/>
  <c r="C24" i="1"/>
  <c r="C23" i="1"/>
  <c r="F32" i="1"/>
  <c r="E32" i="1"/>
  <c r="F31" i="1"/>
  <c r="E31" i="1"/>
  <c r="B26" i="1"/>
  <c r="B24" i="1"/>
  <c r="B23" i="1"/>
  <c r="B20" i="1"/>
  <c r="B19" i="1"/>
  <c r="J5" i="1"/>
  <c r="J6" i="1"/>
  <c r="J7" i="1"/>
  <c r="J8" i="1"/>
  <c r="J9" i="1"/>
  <c r="J10" i="1"/>
  <c r="J11" i="1"/>
  <c r="J12" i="1"/>
  <c r="J13" i="1"/>
  <c r="J4" i="1"/>
  <c r="I5" i="1"/>
  <c r="I6" i="1"/>
  <c r="I7" i="1"/>
  <c r="I8" i="1"/>
  <c r="I9" i="1"/>
  <c r="I10" i="1"/>
  <c r="I11" i="1"/>
  <c r="I12" i="1"/>
  <c r="I13" i="1"/>
  <c r="I4" i="1"/>
  <c r="H5" i="1"/>
  <c r="H6" i="1"/>
  <c r="H7" i="1"/>
  <c r="H8" i="1"/>
  <c r="H9" i="1"/>
  <c r="H10" i="1"/>
  <c r="H11" i="1"/>
  <c r="H12" i="1"/>
  <c r="H13" i="1"/>
  <c r="H4" i="1"/>
  <c r="I5" i="2"/>
  <c r="I6" i="2"/>
  <c r="I7" i="2"/>
  <c r="I8" i="2"/>
  <c r="I9" i="2"/>
  <c r="I10" i="2"/>
  <c r="I11" i="2"/>
  <c r="I12" i="2"/>
  <c r="I13" i="2"/>
  <c r="I4" i="2"/>
  <c r="H5" i="2"/>
  <c r="H6" i="2"/>
  <c r="H7" i="2"/>
  <c r="H8" i="2"/>
  <c r="H9" i="2"/>
  <c r="H10" i="2"/>
  <c r="H11" i="2"/>
  <c r="H12" i="2"/>
  <c r="H13" i="2"/>
  <c r="H4" i="2"/>
  <c r="H21" i="7" l="1"/>
  <c r="G14" i="7"/>
  <c r="H19" i="7"/>
  <c r="B34" i="11"/>
  <c r="A4" i="7"/>
</calcChain>
</file>

<file path=xl/sharedStrings.xml><?xml version="1.0" encoding="utf-8"?>
<sst xmlns="http://schemas.openxmlformats.org/spreadsheetml/2006/main" count="764" uniqueCount="415">
  <si>
    <t xml:space="preserve">Use of Formulas Sum, Average, If, Count, Counta, Countif &amp; Sumif </t>
  </si>
  <si>
    <t>Roll No</t>
  </si>
  <si>
    <t>Student Name</t>
  </si>
  <si>
    <t>Hindi</t>
  </si>
  <si>
    <t>English</t>
  </si>
  <si>
    <t>Math</t>
  </si>
  <si>
    <t>Physics</t>
  </si>
  <si>
    <t>Chemistry</t>
  </si>
  <si>
    <t>Total</t>
  </si>
  <si>
    <t>Average</t>
  </si>
  <si>
    <t xml:space="preserve">Grade </t>
  </si>
  <si>
    <t xml:space="preserve">RAM </t>
  </si>
  <si>
    <t>ASHOK</t>
  </si>
  <si>
    <t>MANOJ</t>
  </si>
  <si>
    <t>RAJESH</t>
  </si>
  <si>
    <t xml:space="preserve">RANJANA </t>
  </si>
  <si>
    <t>POOJA</t>
  </si>
  <si>
    <t>MAHESH</t>
  </si>
  <si>
    <t>ASHUTOSH</t>
  </si>
  <si>
    <t>ANIL</t>
  </si>
  <si>
    <t>PREM</t>
  </si>
  <si>
    <t>Q.1 Find the Total Number &amp; Average in all Subjects in Each Student .</t>
  </si>
  <si>
    <t xml:space="preserve">Q.2 Find Grade Using If Function - If Average Greater  &gt;15 then "A" Grade otherwise "B" Grade </t>
  </si>
  <si>
    <t xml:space="preserve">Q.3 How Many Student "A" and "B" Grade </t>
  </si>
  <si>
    <t>Use of Countif</t>
  </si>
  <si>
    <t>A Grade</t>
  </si>
  <si>
    <t>B Grade</t>
  </si>
  <si>
    <t xml:space="preserve">Q.4 Student Ashok and Manoj Total Number and Average </t>
  </si>
  <si>
    <t>Use of Sumif</t>
  </si>
  <si>
    <t>Ashok</t>
  </si>
  <si>
    <t>Manoj</t>
  </si>
  <si>
    <t xml:space="preserve">Q.5 Count how many Students </t>
  </si>
  <si>
    <t>Use of Counta</t>
  </si>
  <si>
    <t xml:space="preserve">Q.6 How Many Student Hindi &amp; English Subject Number Grater Then &gt; 20 and &lt;15 </t>
  </si>
  <si>
    <t>&gt;20</t>
  </si>
  <si>
    <t>&lt;20</t>
  </si>
  <si>
    <t xml:space="preserve">Assignment -2 </t>
  </si>
  <si>
    <t>Use of Formulas - Product, If, Counta, Countif, Sumif</t>
  </si>
  <si>
    <t>SRNO</t>
  </si>
  <si>
    <t>ITEMS</t>
  </si>
  <si>
    <t>QTY</t>
  </si>
  <si>
    <t>RATE</t>
  </si>
  <si>
    <t>AMOUNT</t>
  </si>
  <si>
    <t>GRADE</t>
  </si>
  <si>
    <t>AC</t>
  </si>
  <si>
    <t>FRIDGE</t>
  </si>
  <si>
    <t>COOLER</t>
  </si>
  <si>
    <t>WASHING MACHINE</t>
  </si>
  <si>
    <t>TV</t>
  </si>
  <si>
    <t>COMPUTER</t>
  </si>
  <si>
    <t>KEYBOARD</t>
  </si>
  <si>
    <t>MOUSE</t>
  </si>
  <si>
    <t>PRINTER</t>
  </si>
  <si>
    <t xml:space="preserve">Q.1 Using of Product Fomula for Calculate Amount = Qty*Rate </t>
  </si>
  <si>
    <t xml:space="preserve">Q.2 How Many Items in a List </t>
  </si>
  <si>
    <t>Product</t>
  </si>
  <si>
    <t xml:space="preserve">Q.3 How Many Items qty Greate Then &gt; 20 and Less Then &lt;20 </t>
  </si>
  <si>
    <t xml:space="preserve">Q.4 Calculate Item Computer Qty, Rate and Amount using Sumif Formula </t>
  </si>
  <si>
    <t xml:space="preserve">Q.5 If Items Amount is Greater &gt; 500000, Then Items "Expensive" otherwise "Lets Buy it". </t>
  </si>
  <si>
    <t xml:space="preserve">Assignment -3 </t>
  </si>
  <si>
    <t>Use of Formulas - Sum, NestedIf, Counta, Countif, Sumif, Vlookup</t>
  </si>
  <si>
    <t>SUBJECT</t>
  </si>
  <si>
    <t>1ST</t>
  </si>
  <si>
    <t>2ND</t>
  </si>
  <si>
    <t>3RD</t>
  </si>
  <si>
    <t>TOTAL</t>
  </si>
  <si>
    <t xml:space="preserve">AVERAGE </t>
  </si>
  <si>
    <t>HINDI</t>
  </si>
  <si>
    <t>ENGLISH</t>
  </si>
  <si>
    <t>MATH</t>
  </si>
  <si>
    <t>PHYSICS</t>
  </si>
  <si>
    <t>CHEMISTRY</t>
  </si>
  <si>
    <t>HISTORY</t>
  </si>
  <si>
    <t>GEO</t>
  </si>
  <si>
    <t>BIO</t>
  </si>
  <si>
    <t xml:space="preserve">BOTANY </t>
  </si>
  <si>
    <t xml:space="preserve">Q.1 HOW MANY SUBJECT ? </t>
  </si>
  <si>
    <t xml:space="preserve">Q.2 HOW MANY SUBJECT 1 PAPER GREATER THAN 20 ? </t>
  </si>
  <si>
    <t xml:space="preserve">Q.3 SUBJECT HINDI, MATH &amp; ENGLISH TOTAL NO. &amp; GRADE </t>
  </si>
  <si>
    <t>Use of Vlookup</t>
  </si>
  <si>
    <t>Q.4 IF AVE. GREATHER THAN 20 THEN "A", IF AVE. GREATEHR THAN 15 AVE. "B" OTHERWISE "C"</t>
  </si>
  <si>
    <t xml:space="preserve">Q.5 SUBJECT PHYSICS, MATHS &amp; ENGLISH TOTAL /AVERAGE </t>
  </si>
  <si>
    <t>Assignment -4  (Salary Sheet)</t>
  </si>
  <si>
    <t>NAME</t>
  </si>
  <si>
    <t>DEPARTMENT</t>
  </si>
  <si>
    <t>POST</t>
  </si>
  <si>
    <t xml:space="preserve">BASIC </t>
  </si>
  <si>
    <t>DA 2.5%</t>
  </si>
  <si>
    <t>HRA 3.5%</t>
  </si>
  <si>
    <t>PF 1.5%</t>
  </si>
  <si>
    <t>RAM</t>
  </si>
  <si>
    <t>MANAGER</t>
  </si>
  <si>
    <t>SHYAM</t>
  </si>
  <si>
    <t>SUPERVISOR</t>
  </si>
  <si>
    <t>PION</t>
  </si>
  <si>
    <t>ELECTRICAL</t>
  </si>
  <si>
    <t>GUARD</t>
  </si>
  <si>
    <t>RAHUL</t>
  </si>
  <si>
    <t>CASHER</t>
  </si>
  <si>
    <t>RAKESH</t>
  </si>
  <si>
    <t>ACCOUNTANT</t>
  </si>
  <si>
    <t>ASHISH</t>
  </si>
  <si>
    <t>FINANCE</t>
  </si>
  <si>
    <t xml:space="preserve">MANISH </t>
  </si>
  <si>
    <t xml:space="preserve">Q.1 HOW MANY EMPLOYEE IN COMPUTER, FINANCE, ELECTRICAL DEPARTMENT </t>
  </si>
  <si>
    <t xml:space="preserve">Q.2 HOW MANY BASIC SALARY IN COMPUTER DFPARTMENT ONLY? </t>
  </si>
  <si>
    <t>Q.3 MANOJ, ASHISH POST &amp; GRADE</t>
  </si>
  <si>
    <t>Q.4 IF TOTAL SALALRY IS GREATER THEN 20000 THEN "A", IF TOTAL SALARY GREATER THEN 10000 THEN "B", OTHERWISE "C"</t>
  </si>
  <si>
    <t xml:space="preserve">Q.5 HOW MANY EMPLOYEE IS MANAGER &amp; GUARD? </t>
  </si>
  <si>
    <t>Assignment -5  (Sales Report)</t>
  </si>
  <si>
    <t>Use of Formulas - Sum, If, Counta, Countif, Sumif, Vlookup, Lookup</t>
  </si>
  <si>
    <t>SALESMAN</t>
  </si>
  <si>
    <t xml:space="preserve">JAN </t>
  </si>
  <si>
    <t>FEB</t>
  </si>
  <si>
    <t>MAR</t>
  </si>
  <si>
    <t>APR</t>
  </si>
  <si>
    <t>MAY</t>
  </si>
  <si>
    <t>JUNE</t>
  </si>
  <si>
    <t>SALES</t>
  </si>
  <si>
    <t>TARGET</t>
  </si>
  <si>
    <t>result</t>
  </si>
  <si>
    <t>RAMESH</t>
  </si>
  <si>
    <t>AJEET</t>
  </si>
  <si>
    <t>ALOK</t>
  </si>
  <si>
    <t>AMRIT</t>
  </si>
  <si>
    <t>SURENDRA</t>
  </si>
  <si>
    <t>SHASHI</t>
  </si>
  <si>
    <t>Q.1 How many salesman? Salesman Ajeet Targest &amp; Result?</t>
  </si>
  <si>
    <t>Use of Counta and Vlookup</t>
  </si>
  <si>
    <t>Q.2 If Sales Greater Than Target Then Target Achived otherwise Not Achived</t>
  </si>
  <si>
    <t>Use of If Function</t>
  </si>
  <si>
    <t>Q.3 Rahul Pooja &amp; Ashok Targest &amp; result?</t>
  </si>
  <si>
    <t>Q.4 How Many Salesman Achived Target.</t>
  </si>
  <si>
    <t>Q.5 Which Sales Man Jan Sales 2000, &amp; Feb Sales is 2500?</t>
  </si>
  <si>
    <t>Use of Lookup Function</t>
  </si>
  <si>
    <t>Assignment -7  (Calculate Date of Birth)</t>
  </si>
  <si>
    <t>Use of Formulas -  Counta, Countif, Sumif, if &amp; Datedif</t>
  </si>
  <si>
    <t>DATE OF BIRTH</t>
  </si>
  <si>
    <t xml:space="preserve">DAY </t>
  </si>
  <si>
    <t>MONTH</t>
  </si>
  <si>
    <t>YEAR</t>
  </si>
  <si>
    <t>Q.1 HOW MANY STUDENT?</t>
  </si>
  <si>
    <t xml:space="preserve">Q.2 STUDENT SURENDRA IS HOW MANY YEAR OLD? </t>
  </si>
  <si>
    <t>Q.3 HOW MANY STUDENT AGE GREATER THEN 20 YEARS?</t>
  </si>
  <si>
    <t>Q.4 IF STUDENT AGE IS GREATHER THEN 20 THEN STUDENT ADULT / CHILD?</t>
  </si>
  <si>
    <t>Q.5 HOW MANY STUDENT AGE IS &gt;= 25 YEARS?</t>
  </si>
  <si>
    <t>Use of Formulas -  Counta, Countif, Sumif, Hlookup, Conditional Formatting</t>
  </si>
  <si>
    <t>Items</t>
  </si>
  <si>
    <t>Date</t>
  </si>
  <si>
    <t>Cost</t>
  </si>
  <si>
    <t>countif</t>
  </si>
  <si>
    <t>BRAKES</t>
  </si>
  <si>
    <t>TYRES</t>
  </si>
  <si>
    <t>SERVICE</t>
  </si>
  <si>
    <t>WINDOW</t>
  </si>
  <si>
    <t>CLUTCH</t>
  </si>
  <si>
    <t>Q.1 HOW MANY ITEMS ?</t>
  </si>
  <si>
    <t>Q.2 HOW MANY BRAKE, WINDOW &amp; TYRES HAVE BEEN BOUGHTS?</t>
  </si>
  <si>
    <t>Q.3 HOW MANY ITEMS COST IS &gt;1000 &amp; BELOW &gt; = 1000?</t>
  </si>
  <si>
    <t>Q.4 HIGHLIGHT TYRES ITESM &amp; 500 BETWEEN 2000 COST.</t>
  </si>
  <si>
    <t>Use of Conditional F</t>
  </si>
  <si>
    <t>Q.5 ITEMS COLOUMN IS 15, 18 &amp; 20 ITEMS NAME?</t>
  </si>
  <si>
    <t>Use of Hlookup</t>
  </si>
  <si>
    <t xml:space="preserve">Q.6 Total Cost of Window and Brakes Items? </t>
  </si>
  <si>
    <t xml:space="preserve">Assignment -8  </t>
  </si>
  <si>
    <t>Use of Formulas -  Sum, Average, Counta, Countif, Sumif, &amp; If</t>
  </si>
  <si>
    <t xml:space="preserve">Student Name </t>
  </si>
  <si>
    <t>Subject</t>
  </si>
  <si>
    <t>Result</t>
  </si>
  <si>
    <t>Name</t>
  </si>
  <si>
    <t>Maths</t>
  </si>
  <si>
    <t>PERCENTAGE</t>
  </si>
  <si>
    <t>Alan</t>
  </si>
  <si>
    <t>Bob</t>
  </si>
  <si>
    <t>Carol</t>
  </si>
  <si>
    <t>oor</t>
  </si>
  <si>
    <t>David</t>
  </si>
  <si>
    <t>Eric</t>
  </si>
  <si>
    <t>Absent</t>
  </si>
  <si>
    <t>Fred</t>
  </si>
  <si>
    <t>Gail</t>
  </si>
  <si>
    <t>Harry</t>
  </si>
  <si>
    <t>Ian</t>
  </si>
  <si>
    <t>Janice</t>
  </si>
  <si>
    <t xml:space="preserve">Q.1 How Many Student? </t>
  </si>
  <si>
    <t xml:space="preserve">Use Formula Counta </t>
  </si>
  <si>
    <t>Q.2 How Many Student Percentage Greather Then &gt; 50</t>
  </si>
  <si>
    <t>Use Formula Countif</t>
  </si>
  <si>
    <t xml:space="preserve">Q.3 Student Bob and Eric Total Number? </t>
  </si>
  <si>
    <t>Use Formula Sumif</t>
  </si>
  <si>
    <t>Q.4 If Percentage Greater Then &gt;70 Then "Excellent", If Percentage Greater Then &gt;50,"Good", Otherwise "Bed"</t>
  </si>
  <si>
    <t xml:space="preserve">Q.5 How Many Student Good and Bed in a list </t>
  </si>
  <si>
    <t xml:space="preserve">Assignment -9  </t>
  </si>
  <si>
    <t>Use of Formulas -  LOOKUP</t>
  </si>
  <si>
    <t xml:space="preserve">LOOKUP FUNCTION SYNTAX </t>
  </si>
  <si>
    <t>LOOKUP(LOOKUP_value,lookup_vector,[result_vector])</t>
  </si>
  <si>
    <t>Empoyee ID</t>
  </si>
  <si>
    <t>Last Name</t>
  </si>
  <si>
    <t>First Name</t>
  </si>
  <si>
    <t>Pay</t>
  </si>
  <si>
    <t>First N.</t>
  </si>
  <si>
    <t>Last N.</t>
  </si>
  <si>
    <t>Doe</t>
  </si>
  <si>
    <t>John</t>
  </si>
  <si>
    <t>Cline</t>
  </si>
  <si>
    <t>Andy</t>
  </si>
  <si>
    <t>Smith</t>
  </si>
  <si>
    <t>Pan</t>
  </si>
  <si>
    <t>Peter</t>
  </si>
  <si>
    <t>Favre</t>
  </si>
  <si>
    <t>Bret</t>
  </si>
  <si>
    <t>Elway</t>
  </si>
  <si>
    <t>Manning</t>
  </si>
  <si>
    <t>Eli</t>
  </si>
  <si>
    <t>Vick</t>
  </si>
  <si>
    <t>Micheal</t>
  </si>
  <si>
    <t>Woods</t>
  </si>
  <si>
    <t>Tiger</t>
  </si>
  <si>
    <t>Jordan</t>
  </si>
  <si>
    <t>Stark</t>
  </si>
  <si>
    <t>Tony</t>
  </si>
  <si>
    <t>Williams</t>
  </si>
  <si>
    <t>Prince</t>
  </si>
  <si>
    <t>Pitt</t>
  </si>
  <si>
    <t>Brad</t>
  </si>
  <si>
    <t>Use of Formulas -  Counta, Countif, Sumif, &amp; Vlookup</t>
  </si>
  <si>
    <t>Assignment -10</t>
  </si>
  <si>
    <t>Employee ID</t>
  </si>
  <si>
    <t>Full Name</t>
  </si>
  <si>
    <t>SSN</t>
  </si>
  <si>
    <t>Department</t>
  </si>
  <si>
    <t>Start Date</t>
  </si>
  <si>
    <t>Earnings</t>
  </si>
  <si>
    <t>EMP008</t>
  </si>
  <si>
    <t>EMP002</t>
  </si>
  <si>
    <t>EMP003</t>
  </si>
  <si>
    <t>EMP001</t>
  </si>
  <si>
    <t>Faith K. Macias</t>
  </si>
  <si>
    <t>Marketing</t>
  </si>
  <si>
    <t>Lucian Q. Franklin</t>
  </si>
  <si>
    <t>IT/IS</t>
  </si>
  <si>
    <t>Blaze V. Bridges</t>
  </si>
  <si>
    <t>EMP004</t>
  </si>
  <si>
    <t>Denton Q. Dale</t>
  </si>
  <si>
    <t>EMP005</t>
  </si>
  <si>
    <t>Blossom K. Fox</t>
  </si>
  <si>
    <t>Engineering</t>
  </si>
  <si>
    <t>EMP006</t>
  </si>
  <si>
    <t>Kerry V. David</t>
  </si>
  <si>
    <t>Finance</t>
  </si>
  <si>
    <t>EMP007</t>
  </si>
  <si>
    <t>Melanie X. Baker</t>
  </si>
  <si>
    <t>Adele M. Fulton</t>
  </si>
  <si>
    <t>EMP009</t>
  </si>
  <si>
    <t>Justina O. Jensen</t>
  </si>
  <si>
    <t>EMP010</t>
  </si>
  <si>
    <t>Yoshi J. England</t>
  </si>
  <si>
    <t>EMP011</t>
  </si>
  <si>
    <t>Brooke Y. Mccarty</t>
  </si>
  <si>
    <t>EMP012</t>
  </si>
  <si>
    <t>Kay G. Colon</t>
  </si>
  <si>
    <t>EMP013</t>
  </si>
  <si>
    <t>Callie I. Forbes</t>
  </si>
  <si>
    <t>Human Resources</t>
  </si>
  <si>
    <t>EMP014</t>
  </si>
  <si>
    <t>Zachery O. Mann</t>
  </si>
  <si>
    <t xml:space="preserve">Q.1 How Many Employee in a List ? </t>
  </si>
  <si>
    <t>Use of Formula Counta</t>
  </si>
  <si>
    <t xml:space="preserve">Q.2 How Many Employee work in Finance and Marketing Department? </t>
  </si>
  <si>
    <t>Use of Formula Countif</t>
  </si>
  <si>
    <t xml:space="preserve">Q.3 Employee Blossom K. Fox Department and Earnings? </t>
  </si>
  <si>
    <t xml:space="preserve">Q.4 Employee Blossom K. SSN No.? </t>
  </si>
  <si>
    <t xml:space="preserve">Q.5 How Many Amount Earnings Marketing Department? </t>
  </si>
  <si>
    <t>Assignment -12</t>
  </si>
  <si>
    <t xml:space="preserve">Use of Formulas -  Counta and Vlookup </t>
  </si>
  <si>
    <t>Product Name</t>
  </si>
  <si>
    <t>Jan</t>
  </si>
  <si>
    <t xml:space="preserve">Feb </t>
  </si>
  <si>
    <t>Mar</t>
  </si>
  <si>
    <t>Apr</t>
  </si>
  <si>
    <t>May</t>
  </si>
  <si>
    <t>Jun</t>
  </si>
  <si>
    <t>Jul</t>
  </si>
  <si>
    <t>Aug</t>
  </si>
  <si>
    <t>Total Sales</t>
  </si>
  <si>
    <t>Apples</t>
  </si>
  <si>
    <t>Grapefruit</t>
  </si>
  <si>
    <t>Lemons</t>
  </si>
  <si>
    <t>Lime</t>
  </si>
  <si>
    <t>Pineapples</t>
  </si>
  <si>
    <t>Oranges</t>
  </si>
  <si>
    <t>Peaches</t>
  </si>
  <si>
    <t>Pears</t>
  </si>
  <si>
    <t xml:space="preserve">Q.1 How Many Fruits? </t>
  </si>
  <si>
    <t xml:space="preserve">Q.2 Fruits Lemons and Pineapples sales in Mar and Jul ? </t>
  </si>
  <si>
    <t>Pineapple</t>
  </si>
  <si>
    <t>Assignment -13</t>
  </si>
  <si>
    <t>Create Pivot Table Using Data</t>
  </si>
  <si>
    <t>Sales</t>
  </si>
  <si>
    <t>Country</t>
  </si>
  <si>
    <t>Quarter</t>
  </si>
  <si>
    <t>UK</t>
  </si>
  <si>
    <t>Qtr 3</t>
  </si>
  <si>
    <t>Johnson</t>
  </si>
  <si>
    <t>USA</t>
  </si>
  <si>
    <t>Qtr 4</t>
  </si>
  <si>
    <t>Qtr 2</t>
  </si>
  <si>
    <t>Jones</t>
  </si>
  <si>
    <t>Brown</t>
  </si>
  <si>
    <t>Qtr 1</t>
  </si>
  <si>
    <t>Assignment -14</t>
  </si>
  <si>
    <t>Use of Formulas -  Countif, Countifs and Sumifs</t>
  </si>
  <si>
    <t>Season</t>
  </si>
  <si>
    <t>Year</t>
  </si>
  <si>
    <t>Type</t>
  </si>
  <si>
    <t>State</t>
  </si>
  <si>
    <t>Sales $</t>
  </si>
  <si>
    <t>Fall</t>
  </si>
  <si>
    <t>Amber Ale</t>
  </si>
  <si>
    <t>California</t>
  </si>
  <si>
    <t>Hefeweizen</t>
  </si>
  <si>
    <t>Pale Ale</t>
  </si>
  <si>
    <t>Pilsner</t>
  </si>
  <si>
    <t>Porter</t>
  </si>
  <si>
    <t>Stout</t>
  </si>
  <si>
    <t>Oregon</t>
  </si>
  <si>
    <t>Washington</t>
  </si>
  <si>
    <t>Spring</t>
  </si>
  <si>
    <t xml:space="preserve">Q.1 How Many Spring and Fall Season? </t>
  </si>
  <si>
    <t>Using Formula Countif</t>
  </si>
  <si>
    <t xml:space="preserve">Q.2 How Many Fall Season in California and Washington? </t>
  </si>
  <si>
    <t>Using Formula Countifs</t>
  </si>
  <si>
    <t xml:space="preserve">Q.3 Total Sales if Spring Season in Washngton and California? </t>
  </si>
  <si>
    <t>using Formula Sumifs</t>
  </si>
  <si>
    <t xml:space="preserve">Q.4 How Many Spring Season in Washington only? </t>
  </si>
  <si>
    <t xml:space="preserve">Q.5 Create Pivot Table Using Data? </t>
  </si>
  <si>
    <t>Assignment -15</t>
  </si>
  <si>
    <t xml:space="preserve">Create Pivot Table Using Data Separate Fruit and Vegetables </t>
  </si>
  <si>
    <t>Order ID</t>
  </si>
  <si>
    <t>Category</t>
  </si>
  <si>
    <t>Amount</t>
  </si>
  <si>
    <t>Carrots</t>
  </si>
  <si>
    <t>Vegetables</t>
  </si>
  <si>
    <t>United States</t>
  </si>
  <si>
    <t>Broccoli</t>
  </si>
  <si>
    <t>United Kingdom</t>
  </si>
  <si>
    <t>Banana</t>
  </si>
  <si>
    <t>Fruit</t>
  </si>
  <si>
    <t>Canada</t>
  </si>
  <si>
    <t>Beans</t>
  </si>
  <si>
    <t>Germany</t>
  </si>
  <si>
    <t>Orange</t>
  </si>
  <si>
    <t>Australia</t>
  </si>
  <si>
    <t>New Zealand</t>
  </si>
  <si>
    <t>Apple</t>
  </si>
  <si>
    <t>France</t>
  </si>
  <si>
    <t>Mango</t>
  </si>
  <si>
    <t>fruit</t>
  </si>
  <si>
    <t>veg</t>
  </si>
  <si>
    <t>banana</t>
  </si>
  <si>
    <t xml:space="preserve">Q.1 How Many Fruits and Vegetables Items in a List? </t>
  </si>
  <si>
    <t xml:space="preserve">Q.2 Total Apple and Banana Amount? </t>
  </si>
  <si>
    <t>Use of Formula Sumif</t>
  </si>
  <si>
    <t>Q.3 How Many Product in a list?</t>
  </si>
  <si>
    <t xml:space="preserve">Q.4 How Many Apple and Banana Use in Canada &amp; United Kingdom? </t>
  </si>
  <si>
    <t>Use of Countifs</t>
  </si>
  <si>
    <t xml:space="preserve">Q.5 Apple and Banana Sales in United States ? </t>
  </si>
  <si>
    <t>Use of Sumifs</t>
  </si>
  <si>
    <t>grade</t>
  </si>
  <si>
    <t>hindi</t>
  </si>
  <si>
    <t>maths</t>
  </si>
  <si>
    <t>english</t>
  </si>
  <si>
    <t>total</t>
  </si>
  <si>
    <t>physics</t>
  </si>
  <si>
    <t>avg</t>
  </si>
  <si>
    <t>manoj</t>
  </si>
  <si>
    <t>ashish</t>
  </si>
  <si>
    <t>post</t>
  </si>
  <si>
    <t>Countrywise sales</t>
  </si>
  <si>
    <t>Quarterwise sales</t>
  </si>
  <si>
    <t>countrywise quarterwise sales</t>
  </si>
  <si>
    <t>GREATER THAN 20:</t>
  </si>
  <si>
    <t>LESS THAN 20:</t>
  </si>
  <si>
    <t>QTY:</t>
  </si>
  <si>
    <t>RATE:</t>
  </si>
  <si>
    <t>AMOUNT:</t>
  </si>
  <si>
    <t>COMPUTER:</t>
  </si>
  <si>
    <t>ELECTRICAL:</t>
  </si>
  <si>
    <t>FINANCE:</t>
  </si>
  <si>
    <t>MANAGER:</t>
  </si>
  <si>
    <t>GUARD:</t>
  </si>
  <si>
    <t>AGE</t>
  </si>
  <si>
    <t>ADULT/CHILD</t>
  </si>
  <si>
    <t>&gt;1000:</t>
  </si>
  <si>
    <t>WINDOW:</t>
  </si>
  <si>
    <t>BRAKES:</t>
  </si>
  <si>
    <t>Jan sales</t>
  </si>
  <si>
    <t>feb sales</t>
  </si>
  <si>
    <t>TOTAL:</t>
  </si>
  <si>
    <t>Target</t>
  </si>
  <si>
    <t>rahul</t>
  </si>
  <si>
    <t>Pooja</t>
  </si>
  <si>
    <t>18 -</t>
  </si>
  <si>
    <t>20-</t>
  </si>
  <si>
    <t>15  -</t>
  </si>
  <si>
    <t>&lt;1000 :</t>
  </si>
  <si>
    <t>BOB :</t>
  </si>
  <si>
    <t>ERIC :</t>
  </si>
  <si>
    <t xml:space="preserve">GOOD: </t>
  </si>
  <si>
    <t>BAD:</t>
  </si>
  <si>
    <t>FINANCE :</t>
  </si>
  <si>
    <t>MARKETING :</t>
  </si>
  <si>
    <t>Earning:</t>
  </si>
  <si>
    <t>Dept :</t>
  </si>
  <si>
    <t>Total 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</si>
</sst>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"/>
    <numFmt numFmtId="165" formatCode="dd\-mm\-yyyy"/>
    <numFmt numFmtId="166" formatCode="d\-m\-yyyy"/>
    <numFmt numFmtId="167" formatCode="d/m/yyyy"/>
    <numFmt numFmtId="168" formatCode="_(&quot;$&quot;* #,##0_);_(&quot;$&quot;* \(#,##0\);_(&quot;$&quot;* &quot;-&quot;??_);_(@_)"/>
    <numFmt numFmtId="169" formatCode="000\-00\-0000"/>
    <numFmt numFmtId="170" formatCode="[$Rs]#,##0.00"/>
    <numFmt numFmtId="171" formatCode="&quot;$&quot;#,##0"/>
    <numFmt numFmtId="172" formatCode="&quot;$&quot;#,##0.00"/>
    <numFmt numFmtId="173" formatCode="&quot;$&quot;#,##0_);[Red]\(&quot;$&quot;#,##0\)"/>
  </numFmts>
  <fonts count="23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2"/>
      <color theme="1"/>
      <name val="Calibri"/>
      <family val="2"/>
    </font>
    <font>
      <sz val="11"/>
      <color rgb="FFFF0000"/>
      <name val="Calibri"/>
      <family val="2"/>
    </font>
    <font>
      <sz val="11"/>
      <color theme="1"/>
      <name val="Arial"/>
      <family val="2"/>
    </font>
    <font>
      <sz val="11"/>
      <name val="Calibri"/>
      <family val="2"/>
    </font>
    <font>
      <sz val="10"/>
      <color theme="1"/>
      <name val="Arial"/>
      <family val="2"/>
    </font>
    <font>
      <sz val="10"/>
      <color rgb="FF800080"/>
      <name val="Arial"/>
      <family val="2"/>
    </font>
    <font>
      <sz val="10"/>
      <color rgb="FF0000FF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Arial"/>
      <family val="2"/>
    </font>
    <font>
      <sz val="10"/>
      <color theme="1"/>
      <name val="Calibri"/>
      <family val="2"/>
    </font>
    <font>
      <b/>
      <sz val="10"/>
      <color theme="1"/>
      <name val="Calibri"/>
      <family val="2"/>
    </font>
    <font>
      <b/>
      <sz val="11"/>
      <color theme="0"/>
      <name val="Calibri"/>
      <family val="2"/>
    </font>
    <font>
      <sz val="9"/>
      <color rgb="FF000000"/>
      <name val="&quot;Google Sans Mono&quot;"/>
    </font>
    <font>
      <b/>
      <sz val="10"/>
      <color rgb="FFFFFFFF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FFDDD9C3"/>
        <bgColor rgb="FFDDD9C3"/>
      </patternFill>
    </fill>
    <fill>
      <patternFill patternType="solid">
        <fgColor rgb="FFF2F2F2"/>
        <bgColor rgb="FFF2F2F2"/>
      </patternFill>
    </fill>
    <fill>
      <patternFill patternType="solid">
        <fgColor rgb="FFD8D8D8"/>
        <bgColor rgb="FFD8D8D8"/>
      </patternFill>
    </fill>
    <fill>
      <patternFill patternType="solid">
        <fgColor rgb="FFFFFF99"/>
        <bgColor rgb="FFFFFF99"/>
      </patternFill>
    </fill>
    <fill>
      <patternFill patternType="solid">
        <fgColor rgb="FFC6D9F0"/>
        <bgColor rgb="FFC6D9F0"/>
      </patternFill>
    </fill>
    <fill>
      <patternFill patternType="solid">
        <fgColor theme="9"/>
        <bgColor theme="9"/>
      </patternFill>
    </fill>
    <fill>
      <patternFill patternType="solid">
        <fgColor rgb="FFFFFFFF"/>
        <bgColor rgb="FFFFFFFF"/>
      </patternFill>
    </fill>
    <fill>
      <patternFill patternType="solid">
        <fgColor rgb="FF800000"/>
        <bgColor rgb="FF800000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rgb="FFF2F2F2"/>
      </patternFill>
    </fill>
  </fills>
  <borders count="19"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64">
    <xf numFmtId="0" fontId="0" fillId="0" borderId="0" xfId="0"/>
    <xf numFmtId="0" fontId="6" fillId="0" borderId="1" xfId="0" applyFont="1" applyBorder="1"/>
    <xf numFmtId="0" fontId="6" fillId="0" borderId="2" xfId="0" applyFont="1" applyBorder="1"/>
    <xf numFmtId="0" fontId="6" fillId="0" borderId="3" xfId="0" applyFont="1" applyBorder="1"/>
    <xf numFmtId="0" fontId="7" fillId="0" borderId="4" xfId="0" applyFont="1" applyBorder="1"/>
    <xf numFmtId="0" fontId="7" fillId="0" borderId="5" xfId="0" applyFont="1" applyBorder="1"/>
    <xf numFmtId="0" fontId="7" fillId="0" borderId="5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164" fontId="8" fillId="0" borderId="0" xfId="0" applyNumberFormat="1" applyFont="1"/>
    <xf numFmtId="0" fontId="8" fillId="0" borderId="0" xfId="0" applyFont="1"/>
    <xf numFmtId="0" fontId="7" fillId="0" borderId="7" xfId="0" applyFont="1" applyBorder="1"/>
    <xf numFmtId="0" fontId="7" fillId="0" borderId="8" xfId="0" applyFont="1" applyBorder="1"/>
    <xf numFmtId="0" fontId="6" fillId="0" borderId="0" xfId="0" applyFont="1"/>
    <xf numFmtId="0" fontId="8" fillId="2" borderId="0" xfId="0" applyFont="1" applyFill="1"/>
    <xf numFmtId="0" fontId="4" fillId="0" borderId="0" xfId="0" applyFont="1" applyAlignment="1">
      <alignment horizontal="center"/>
    </xf>
    <xf numFmtId="0" fontId="4" fillId="0" borderId="0" xfId="0" applyFont="1"/>
    <xf numFmtId="0" fontId="6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5" xfId="0" applyFont="1" applyBorder="1"/>
    <xf numFmtId="0" fontId="9" fillId="0" borderId="7" xfId="0" applyFont="1" applyBorder="1" applyAlignment="1">
      <alignment horizontal="center"/>
    </xf>
    <xf numFmtId="0" fontId="9" fillId="0" borderId="8" xfId="0" applyFont="1" applyBorder="1"/>
    <xf numFmtId="0" fontId="9" fillId="0" borderId="0" xfId="0" applyFont="1"/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8" fillId="0" borderId="5" xfId="0" applyFont="1" applyBorder="1"/>
    <xf numFmtId="0" fontId="7" fillId="0" borderId="1" xfId="0" applyFont="1" applyBorder="1"/>
    <xf numFmtId="0" fontId="7" fillId="0" borderId="2" xfId="0" applyFont="1" applyBorder="1"/>
    <xf numFmtId="0" fontId="7" fillId="0" borderId="3" xfId="0" applyFont="1" applyBorder="1"/>
    <xf numFmtId="0" fontId="7" fillId="0" borderId="6" xfId="0" applyFont="1" applyBorder="1"/>
    <xf numFmtId="0" fontId="6" fillId="0" borderId="0" xfId="0" applyFont="1" applyAlignment="1">
      <alignment horizontal="center" vertical="center"/>
    </xf>
    <xf numFmtId="0" fontId="6" fillId="0" borderId="5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165" fontId="8" fillId="0" borderId="0" xfId="0" applyNumberFormat="1" applyFont="1"/>
    <xf numFmtId="166" fontId="8" fillId="0" borderId="0" xfId="0" applyNumberFormat="1" applyFont="1"/>
    <xf numFmtId="167" fontId="7" fillId="0" borderId="5" xfId="0" applyNumberFormat="1" applyFont="1" applyBorder="1"/>
    <xf numFmtId="167" fontId="7" fillId="0" borderId="8" xfId="0" applyNumberFormat="1" applyFont="1" applyBorder="1"/>
    <xf numFmtId="0" fontId="10" fillId="0" borderId="0" xfId="0" applyFont="1"/>
    <xf numFmtId="0" fontId="11" fillId="0" borderId="0" xfId="0" applyFont="1"/>
    <xf numFmtId="0" fontId="6" fillId="3" borderId="9" xfId="0" applyFont="1" applyFill="1" applyBorder="1" applyAlignment="1">
      <alignment horizontal="center"/>
    </xf>
    <xf numFmtId="0" fontId="6" fillId="3" borderId="10" xfId="0" applyFont="1" applyFill="1" applyBorder="1" applyAlignment="1">
      <alignment horizontal="center"/>
    </xf>
    <xf numFmtId="0" fontId="6" fillId="3" borderId="11" xfId="0" applyFont="1" applyFill="1" applyBorder="1" applyAlignment="1">
      <alignment horizontal="center"/>
    </xf>
    <xf numFmtId="0" fontId="7" fillId="0" borderId="4" xfId="0" applyFont="1" applyBorder="1" applyAlignment="1">
      <alignment horizontal="center"/>
    </xf>
    <xf numFmtId="167" fontId="7" fillId="0" borderId="5" xfId="0" applyNumberFormat="1" applyFont="1" applyBorder="1" applyAlignment="1">
      <alignment horizontal="center"/>
    </xf>
    <xf numFmtId="2" fontId="7" fillId="0" borderId="6" xfId="0" applyNumberFormat="1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7" fontId="7" fillId="0" borderId="8" xfId="0" applyNumberFormat="1" applyFont="1" applyBorder="1" applyAlignment="1">
      <alignment horizontal="center"/>
    </xf>
    <xf numFmtId="2" fontId="7" fillId="0" borderId="12" xfId="0" applyNumberFormat="1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3" fillId="0" borderId="2" xfId="0" applyFont="1" applyBorder="1" applyAlignment="1">
      <alignment horizontal="center"/>
    </xf>
    <xf numFmtId="0" fontId="13" fillId="0" borderId="3" xfId="0" applyFont="1" applyBorder="1" applyAlignment="1">
      <alignment horizontal="center"/>
    </xf>
    <xf numFmtId="0" fontId="14" fillId="0" borderId="4" xfId="0" applyFont="1" applyBorder="1" applyAlignment="1">
      <alignment horizontal="center"/>
    </xf>
    <xf numFmtId="0" fontId="14" fillId="0" borderId="5" xfId="0" applyFont="1" applyBorder="1" applyAlignment="1">
      <alignment horizontal="center"/>
    </xf>
    <xf numFmtId="0" fontId="15" fillId="0" borderId="5" xfId="0" applyFont="1" applyBorder="1" applyAlignment="1">
      <alignment horizontal="center"/>
    </xf>
    <xf numFmtId="0" fontId="14" fillId="0" borderId="7" xfId="0" applyFont="1" applyBorder="1" applyAlignment="1">
      <alignment horizontal="center"/>
    </xf>
    <xf numFmtId="0" fontId="14" fillId="0" borderId="8" xfId="0" applyFont="1" applyBorder="1" applyAlignment="1">
      <alignment horizontal="center"/>
    </xf>
    <xf numFmtId="0" fontId="16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6" fillId="0" borderId="0" xfId="0" applyFont="1" applyAlignment="1">
      <alignment horizontal="left"/>
    </xf>
    <xf numFmtId="0" fontId="6" fillId="3" borderId="15" xfId="0" applyFont="1" applyFill="1" applyBorder="1"/>
    <xf numFmtId="0" fontId="17" fillId="4" borderId="5" xfId="0" applyFont="1" applyFill="1" applyBorder="1" applyAlignment="1">
      <alignment horizontal="center"/>
    </xf>
    <xf numFmtId="0" fontId="17" fillId="3" borderId="5" xfId="0" applyFont="1" applyFill="1" applyBorder="1" applyAlignment="1">
      <alignment horizontal="center"/>
    </xf>
    <xf numFmtId="0" fontId="7" fillId="5" borderId="5" xfId="0" applyFont="1" applyFill="1" applyBorder="1" applyAlignment="1">
      <alignment horizontal="left"/>
    </xf>
    <xf numFmtId="0" fontId="7" fillId="0" borderId="0" xfId="0" applyFont="1" applyAlignment="1">
      <alignment horizontal="left"/>
    </xf>
    <xf numFmtId="0" fontId="7" fillId="0" borderId="5" xfId="0" applyFont="1" applyBorder="1" applyAlignment="1">
      <alignment horizontal="left"/>
    </xf>
    <xf numFmtId="168" fontId="7" fillId="0" borderId="5" xfId="0" applyNumberFormat="1" applyFont="1" applyBorder="1" applyAlignment="1">
      <alignment horizontal="left"/>
    </xf>
    <xf numFmtId="0" fontId="6" fillId="6" borderId="5" xfId="0" applyFont="1" applyFill="1" applyBorder="1" applyAlignment="1">
      <alignment horizontal="center" vertical="center"/>
    </xf>
    <xf numFmtId="0" fontId="18" fillId="0" borderId="5" xfId="0" applyFont="1" applyBorder="1" applyAlignment="1">
      <alignment horizontal="center"/>
    </xf>
    <xf numFmtId="0" fontId="7" fillId="7" borderId="5" xfId="0" applyFont="1" applyFill="1" applyBorder="1" applyAlignment="1">
      <alignment horizontal="center"/>
    </xf>
    <xf numFmtId="0" fontId="6" fillId="8" borderId="5" xfId="0" applyFont="1" applyFill="1" applyBorder="1" applyAlignment="1">
      <alignment horizontal="center"/>
    </xf>
    <xf numFmtId="0" fontId="18" fillId="0" borderId="5" xfId="0" applyFont="1" applyBorder="1"/>
    <xf numFmtId="169" fontId="18" fillId="0" borderId="5" xfId="0" applyNumberFormat="1" applyFont="1" applyBorder="1" applyAlignment="1">
      <alignment horizontal="center"/>
    </xf>
    <xf numFmtId="167" fontId="18" fillId="0" borderId="5" xfId="0" applyNumberFormat="1" applyFont="1" applyBorder="1"/>
    <xf numFmtId="170" fontId="18" fillId="0" borderId="5" xfId="0" applyNumberFormat="1" applyFont="1" applyBorder="1"/>
    <xf numFmtId="0" fontId="19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20" fillId="9" borderId="5" xfId="0" applyFont="1" applyFill="1" applyBorder="1"/>
    <xf numFmtId="0" fontId="20" fillId="9" borderId="5" xfId="0" applyFont="1" applyFill="1" applyBorder="1" applyAlignment="1">
      <alignment horizontal="center"/>
    </xf>
    <xf numFmtId="0" fontId="20" fillId="9" borderId="16" xfId="0" applyFont="1" applyFill="1" applyBorder="1" applyAlignment="1">
      <alignment horizontal="center"/>
    </xf>
    <xf numFmtId="0" fontId="7" fillId="5" borderId="5" xfId="0" applyFont="1" applyFill="1" applyBorder="1"/>
    <xf numFmtId="171" fontId="7" fillId="0" borderId="5" xfId="0" applyNumberFormat="1" applyFont="1" applyBorder="1"/>
    <xf numFmtId="171" fontId="7" fillId="0" borderId="5" xfId="0" applyNumberFormat="1" applyFont="1" applyBorder="1" applyAlignment="1">
      <alignment horizontal="center"/>
    </xf>
    <xf numFmtId="171" fontId="8" fillId="0" borderId="0" xfId="0" applyNumberFormat="1" applyFont="1"/>
    <xf numFmtId="0" fontId="21" fillId="10" borderId="0" xfId="0" applyFont="1" applyFill="1" applyAlignment="1">
      <alignment horizontal="left"/>
    </xf>
    <xf numFmtId="0" fontId="7" fillId="5" borderId="15" xfId="0" applyFont="1" applyFill="1" applyBorder="1"/>
    <xf numFmtId="0" fontId="6" fillId="3" borderId="5" xfId="0" applyFont="1" applyFill="1" applyBorder="1" applyAlignment="1">
      <alignment horizontal="center"/>
    </xf>
    <xf numFmtId="172" fontId="7" fillId="0" borderId="5" xfId="0" applyNumberFormat="1" applyFont="1" applyBorder="1" applyAlignment="1">
      <alignment horizontal="center"/>
    </xf>
    <xf numFmtId="0" fontId="22" fillId="11" borderId="5" xfId="0" applyFont="1" applyFill="1" applyBorder="1" applyAlignment="1">
      <alignment horizontal="center"/>
    </xf>
    <xf numFmtId="0" fontId="13" fillId="0" borderId="5" xfId="0" applyFont="1" applyBorder="1" applyAlignment="1">
      <alignment horizontal="center"/>
    </xf>
    <xf numFmtId="173" fontId="13" fillId="0" borderId="5" xfId="0" applyNumberFormat="1" applyFont="1" applyBorder="1" applyAlignment="1">
      <alignment horizontal="center"/>
    </xf>
    <xf numFmtId="0" fontId="7" fillId="0" borderId="17" xfId="0" applyFont="1" applyBorder="1"/>
    <xf numFmtId="171" fontId="7" fillId="0" borderId="8" xfId="0" applyNumberFormat="1" applyFont="1" applyBorder="1"/>
    <xf numFmtId="0" fontId="7" fillId="0" borderId="12" xfId="0" applyFont="1" applyBorder="1"/>
    <xf numFmtId="0" fontId="7" fillId="0" borderId="18" xfId="0" applyFont="1" applyFill="1" applyBorder="1" applyAlignment="1">
      <alignment horizontal="left"/>
    </xf>
    <xf numFmtId="0" fontId="2" fillId="0" borderId="0" xfId="0" applyFont="1"/>
    <xf numFmtId="0" fontId="0" fillId="0" borderId="0" xfId="0" applyAlignment="1">
      <alignment horizontal="left"/>
    </xf>
    <xf numFmtId="0" fontId="8" fillId="0" borderId="5" xfId="0" applyFont="1" applyBorder="1" applyAlignment="1">
      <alignment horizontal="left"/>
    </xf>
    <xf numFmtId="0" fontId="7" fillId="0" borderId="18" xfId="0" applyFont="1" applyFill="1" applyBorder="1" applyAlignment="1">
      <alignment horizontal="center"/>
    </xf>
    <xf numFmtId="0" fontId="6" fillId="12" borderId="0" xfId="0" applyFont="1" applyFill="1"/>
    <xf numFmtId="0" fontId="6" fillId="15" borderId="0" xfId="0" applyFont="1" applyFill="1"/>
    <xf numFmtId="0" fontId="0" fillId="15" borderId="0" xfId="0" applyFill="1"/>
    <xf numFmtId="0" fontId="7" fillId="15" borderId="5" xfId="0" applyFont="1" applyFill="1" applyBorder="1" applyAlignment="1">
      <alignment horizontal="center"/>
    </xf>
    <xf numFmtId="0" fontId="9" fillId="15" borderId="5" xfId="0" applyFont="1" applyFill="1" applyBorder="1"/>
    <xf numFmtId="0" fontId="9" fillId="15" borderId="0" xfId="0" applyFont="1" applyFill="1"/>
    <xf numFmtId="0" fontId="0" fillId="15" borderId="0" xfId="0" applyFill="1" applyAlignment="1">
      <alignment horizontal="left"/>
    </xf>
    <xf numFmtId="0" fontId="8" fillId="15" borderId="0" xfId="0" applyFont="1" applyFill="1" applyAlignment="1">
      <alignment horizontal="left"/>
    </xf>
    <xf numFmtId="0" fontId="0" fillId="16" borderId="0" xfId="0" applyFill="1"/>
    <xf numFmtId="0" fontId="0" fillId="17" borderId="0" xfId="0" applyFill="1"/>
    <xf numFmtId="0" fontId="0" fillId="18" borderId="0" xfId="0" applyFill="1"/>
    <xf numFmtId="0" fontId="1" fillId="0" borderId="0" xfId="0" applyFont="1"/>
    <xf numFmtId="0" fontId="0" fillId="12" borderId="0" xfId="0" applyFill="1"/>
    <xf numFmtId="0" fontId="0" fillId="19" borderId="0" xfId="0" applyFill="1"/>
    <xf numFmtId="0" fontId="0" fillId="20" borderId="0" xfId="0" applyFill="1"/>
    <xf numFmtId="0" fontId="1" fillId="12" borderId="0" xfId="0" applyFont="1" applyFill="1"/>
    <xf numFmtId="0" fontId="7" fillId="12" borderId="18" xfId="0" applyFont="1" applyFill="1" applyBorder="1" applyAlignment="1">
      <alignment horizontal="center"/>
    </xf>
    <xf numFmtId="0" fontId="8" fillId="13" borderId="0" xfId="0" applyFont="1" applyFill="1"/>
    <xf numFmtId="0" fontId="8" fillId="17" borderId="0" xfId="0" applyFont="1" applyFill="1"/>
    <xf numFmtId="0" fontId="8" fillId="15" borderId="0" xfId="0" applyFont="1" applyFill="1"/>
    <xf numFmtId="0" fontId="8" fillId="12" borderId="0" xfId="0" applyFont="1" applyFill="1"/>
    <xf numFmtId="20" fontId="0" fillId="12" borderId="0" xfId="0" applyNumberFormat="1" applyFill="1"/>
    <xf numFmtId="20" fontId="0" fillId="17" borderId="0" xfId="0" applyNumberFormat="1" applyFill="1"/>
    <xf numFmtId="0" fontId="1" fillId="17" borderId="0" xfId="0" applyFont="1" applyFill="1"/>
    <xf numFmtId="0" fontId="6" fillId="16" borderId="0" xfId="0" applyFont="1" applyFill="1"/>
    <xf numFmtId="0" fontId="0" fillId="21" borderId="0" xfId="0" applyFill="1"/>
    <xf numFmtId="0" fontId="0" fillId="22" borderId="0" xfId="0" applyFill="1"/>
    <xf numFmtId="0" fontId="0" fillId="13" borderId="0" xfId="0" applyFill="1"/>
    <xf numFmtId="0" fontId="7" fillId="20" borderId="5" xfId="0" applyFont="1" applyFill="1" applyBorder="1" applyAlignment="1">
      <alignment horizontal="center"/>
    </xf>
    <xf numFmtId="0" fontId="7" fillId="13" borderId="6" xfId="0" applyFont="1" applyFill="1" applyBorder="1" applyAlignment="1">
      <alignment horizontal="center"/>
    </xf>
    <xf numFmtId="0" fontId="7" fillId="14" borderId="6" xfId="0" applyFont="1" applyFill="1" applyBorder="1" applyAlignment="1">
      <alignment horizontal="center"/>
    </xf>
    <xf numFmtId="0" fontId="7" fillId="22" borderId="5" xfId="0" applyFont="1" applyFill="1" applyBorder="1"/>
    <xf numFmtId="0" fontId="7" fillId="13" borderId="5" xfId="0" applyFont="1" applyFill="1" applyBorder="1"/>
    <xf numFmtId="0" fontId="8" fillId="22" borderId="0" xfId="0" applyFont="1" applyFill="1"/>
    <xf numFmtId="0" fontId="1" fillId="22" borderId="0" xfId="0" applyFont="1" applyFill="1"/>
    <xf numFmtId="0" fontId="1" fillId="13" borderId="0" xfId="0" applyFont="1" applyFill="1"/>
    <xf numFmtId="170" fontId="18" fillId="22" borderId="5" xfId="0" applyNumberFormat="1" applyFont="1" applyFill="1" applyBorder="1"/>
    <xf numFmtId="0" fontId="10" fillId="13" borderId="0" xfId="0" applyFont="1" applyFill="1"/>
    <xf numFmtId="0" fontId="10" fillId="12" borderId="0" xfId="0" applyFont="1" applyFill="1"/>
    <xf numFmtId="169" fontId="8" fillId="12" borderId="0" xfId="0" applyNumberFormat="1" applyFont="1" applyFill="1"/>
    <xf numFmtId="0" fontId="10" fillId="22" borderId="0" xfId="0" applyFont="1" applyFill="1" applyAlignment="1">
      <alignment horizontal="center"/>
    </xf>
    <xf numFmtId="0" fontId="10" fillId="13" borderId="0" xfId="0" applyFont="1" applyFill="1" applyAlignment="1">
      <alignment horizontal="center"/>
    </xf>
    <xf numFmtId="0" fontId="7" fillId="13" borderId="5" xfId="0" applyFont="1" applyFill="1" applyBorder="1" applyAlignment="1">
      <alignment horizontal="center"/>
    </xf>
    <xf numFmtId="0" fontId="7" fillId="13" borderId="6" xfId="0" applyFont="1" applyFill="1" applyBorder="1"/>
    <xf numFmtId="0" fontId="7" fillId="13" borderId="8" xfId="0" applyFont="1" applyFill="1" applyBorder="1"/>
    <xf numFmtId="0" fontId="3" fillId="18" borderId="0" xfId="0" applyFont="1" applyFill="1"/>
    <xf numFmtId="0" fontId="0" fillId="18" borderId="0" xfId="0" applyFill="1" applyAlignment="1">
      <alignment horizontal="left"/>
    </xf>
    <xf numFmtId="0" fontId="8" fillId="18" borderId="0" xfId="0" applyFont="1" applyFill="1" applyAlignment="1">
      <alignment horizontal="left"/>
    </xf>
    <xf numFmtId="0" fontId="7" fillId="18" borderId="0" xfId="0" applyFont="1" applyFill="1" applyAlignment="1">
      <alignment horizontal="left"/>
    </xf>
    <xf numFmtId="0" fontId="7" fillId="23" borderId="15" xfId="0" applyFont="1" applyFill="1" applyBorder="1"/>
    <xf numFmtId="0" fontId="5" fillId="0" borderId="0" xfId="0" applyFont="1" applyAlignment="1">
      <alignment horizontal="center" wrapText="1"/>
    </xf>
    <xf numFmtId="0" fontId="0" fillId="0" borderId="0" xfId="0"/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13" xfId="0" applyFont="1" applyBorder="1" applyAlignment="1">
      <alignment horizontal="center"/>
    </xf>
    <xf numFmtId="0" fontId="12" fillId="0" borderId="13" xfId="0" applyFont="1" applyBorder="1"/>
    <xf numFmtId="0" fontId="6" fillId="0" borderId="6" xfId="0" applyFont="1" applyBorder="1" applyAlignment="1">
      <alignment horizontal="center"/>
    </xf>
    <xf numFmtId="0" fontId="12" fillId="0" borderId="14" xfId="0" applyFont="1" applyBorder="1"/>
    <xf numFmtId="0" fontId="12" fillId="0" borderId="4" xfId="0" applyFont="1" applyBorder="1"/>
    <xf numFmtId="0" fontId="16" fillId="0" borderId="0" xfId="0" applyFont="1" applyAlignment="1">
      <alignment horizontal="left"/>
    </xf>
  </cellXfs>
  <cellStyles count="1">
    <cellStyle name="Normal" xfId="0" builtinId="0"/>
  </cellStyles>
  <dxfs count="3">
    <dxf>
      <fill>
        <patternFill>
          <bgColor theme="9" tint="0.59996337778862885"/>
        </patternFill>
      </fill>
    </dxf>
    <dxf>
      <fill>
        <patternFill patternType="solid">
          <fgColor rgb="FFB7E1CD"/>
          <bgColor rgb="FFB7E1CD"/>
        </patternFill>
      </fill>
    </dxf>
    <dxf>
      <font>
        <b/>
        <i/>
        <u/>
      </font>
      <fill>
        <patternFill patternType="solid">
          <fgColor rgb="FF93C47D"/>
          <bgColor rgb="FF93C47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55" Type="http://customschemas.google.com/relationships/workbookmetadata" Target="metadata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59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8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57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56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2:N1008"/>
  <sheetViews>
    <sheetView topLeftCell="A10" workbookViewId="0">
      <selection activeCell="I35" sqref="I35"/>
    </sheetView>
  </sheetViews>
  <sheetFormatPr defaultColWidth="14.42578125" defaultRowHeight="15" customHeight="1"/>
  <cols>
    <col min="1" max="1" width="9.5703125" customWidth="1"/>
    <col min="2" max="2" width="15.85546875" customWidth="1"/>
    <col min="3" max="3" width="8" customWidth="1"/>
    <col min="4" max="4" width="9.42578125" customWidth="1"/>
    <col min="5" max="5" width="8" customWidth="1"/>
    <col min="6" max="6" width="9.5703125" customWidth="1"/>
    <col min="7" max="7" width="12.140625" customWidth="1"/>
    <col min="8" max="8" width="8" customWidth="1"/>
    <col min="9" max="9" width="13.28515625" customWidth="1"/>
    <col min="10" max="10" width="14.140625" customWidth="1"/>
    <col min="11" max="12" width="8" customWidth="1"/>
    <col min="13" max="13" width="6.140625" customWidth="1"/>
    <col min="14" max="14" width="4.5703125" customWidth="1"/>
    <col min="15" max="15" width="8.42578125" customWidth="1"/>
    <col min="16" max="26" width="8" customWidth="1"/>
  </cols>
  <sheetData>
    <row r="2" spans="1:12" ht="15.75" customHeight="1">
      <c r="A2" s="154" t="s">
        <v>0</v>
      </c>
      <c r="B2" s="155"/>
      <c r="C2" s="155"/>
      <c r="D2" s="155"/>
      <c r="E2" s="155"/>
      <c r="F2" s="155"/>
      <c r="G2" s="155"/>
      <c r="H2" s="155"/>
      <c r="I2" s="155"/>
      <c r="J2" s="155"/>
    </row>
    <row r="3" spans="1:12">
      <c r="A3" s="1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9</v>
      </c>
      <c r="J3" s="3" t="s">
        <v>10</v>
      </c>
    </row>
    <row r="4" spans="1:12">
      <c r="A4" s="4">
        <v>1</v>
      </c>
      <c r="B4" s="5" t="s">
        <v>11</v>
      </c>
      <c r="C4" s="5">
        <v>20</v>
      </c>
      <c r="D4" s="5">
        <v>10</v>
      </c>
      <c r="E4" s="5">
        <v>10</v>
      </c>
      <c r="F4" s="5">
        <v>18</v>
      </c>
      <c r="G4" s="5">
        <v>15</v>
      </c>
      <c r="H4" s="107">
        <f>SUM(C4:G4)</f>
        <v>73</v>
      </c>
      <c r="I4" s="107">
        <f>AVERAGE(C4:G4)</f>
        <v>14.6</v>
      </c>
      <c r="J4" s="107" t="str">
        <f>IF(I4&gt;15,"A","B")</f>
        <v>B</v>
      </c>
      <c r="L4" s="8"/>
    </row>
    <row r="5" spans="1:12">
      <c r="A5" s="4">
        <v>2</v>
      </c>
      <c r="B5" s="5" t="s">
        <v>12</v>
      </c>
      <c r="C5" s="5">
        <v>21</v>
      </c>
      <c r="D5" s="5">
        <v>12</v>
      </c>
      <c r="E5" s="5">
        <v>14</v>
      </c>
      <c r="F5" s="5">
        <v>12</v>
      </c>
      <c r="G5" s="5">
        <v>18</v>
      </c>
      <c r="H5" s="107">
        <f t="shared" ref="H5:H13" si="0">SUM(C5:G5)</f>
        <v>77</v>
      </c>
      <c r="I5" s="107">
        <f t="shared" ref="I5:I13" si="1">AVERAGE(C5:G5)</f>
        <v>15.4</v>
      </c>
      <c r="J5" s="107" t="str">
        <f t="shared" ref="J5:J13" si="2">IF(I5&gt;15,"A","B")</f>
        <v>A</v>
      </c>
      <c r="L5" s="8"/>
    </row>
    <row r="6" spans="1:12">
      <c r="A6" s="4">
        <v>3</v>
      </c>
      <c r="B6" s="5" t="s">
        <v>13</v>
      </c>
      <c r="C6" s="5">
        <v>33</v>
      </c>
      <c r="D6" s="5">
        <v>15</v>
      </c>
      <c r="E6" s="5">
        <v>7</v>
      </c>
      <c r="F6" s="5">
        <v>14</v>
      </c>
      <c r="G6" s="5">
        <v>17</v>
      </c>
      <c r="H6" s="107">
        <f t="shared" si="0"/>
        <v>86</v>
      </c>
      <c r="I6" s="107">
        <f t="shared" si="1"/>
        <v>17.2</v>
      </c>
      <c r="J6" s="107" t="str">
        <f t="shared" si="2"/>
        <v>A</v>
      </c>
      <c r="L6" s="8"/>
    </row>
    <row r="7" spans="1:12">
      <c r="A7" s="4">
        <v>4</v>
      </c>
      <c r="B7" s="5" t="s">
        <v>14</v>
      </c>
      <c r="C7" s="5">
        <v>15</v>
      </c>
      <c r="D7" s="5">
        <v>14</v>
      </c>
      <c r="E7" s="5">
        <v>8</v>
      </c>
      <c r="F7" s="5">
        <v>16</v>
      </c>
      <c r="G7" s="5">
        <v>20</v>
      </c>
      <c r="H7" s="107">
        <f t="shared" si="0"/>
        <v>73</v>
      </c>
      <c r="I7" s="107">
        <f t="shared" si="1"/>
        <v>14.6</v>
      </c>
      <c r="J7" s="107" t="str">
        <f t="shared" si="2"/>
        <v>B</v>
      </c>
      <c r="L7" s="8"/>
    </row>
    <row r="8" spans="1:12">
      <c r="A8" s="4">
        <v>5</v>
      </c>
      <c r="B8" s="5" t="s">
        <v>15</v>
      </c>
      <c r="C8" s="5">
        <v>14</v>
      </c>
      <c r="D8" s="5">
        <v>17</v>
      </c>
      <c r="E8" s="5">
        <v>14</v>
      </c>
      <c r="F8" s="5">
        <v>13</v>
      </c>
      <c r="G8" s="5">
        <v>18</v>
      </c>
      <c r="H8" s="107">
        <f t="shared" si="0"/>
        <v>76</v>
      </c>
      <c r="I8" s="107">
        <f t="shared" si="1"/>
        <v>15.2</v>
      </c>
      <c r="J8" s="107" t="str">
        <f t="shared" si="2"/>
        <v>A</v>
      </c>
      <c r="L8" s="8"/>
    </row>
    <row r="9" spans="1:12">
      <c r="A9" s="4">
        <v>6</v>
      </c>
      <c r="B9" s="5" t="s">
        <v>16</v>
      </c>
      <c r="C9" s="5">
        <v>16</v>
      </c>
      <c r="D9" s="5">
        <v>8</v>
      </c>
      <c r="E9" s="5">
        <v>20</v>
      </c>
      <c r="F9" s="5">
        <v>17</v>
      </c>
      <c r="G9" s="5">
        <v>15</v>
      </c>
      <c r="H9" s="107">
        <f t="shared" si="0"/>
        <v>76</v>
      </c>
      <c r="I9" s="107">
        <f t="shared" si="1"/>
        <v>15.2</v>
      </c>
      <c r="J9" s="107" t="str">
        <f t="shared" si="2"/>
        <v>A</v>
      </c>
      <c r="L9" s="8"/>
    </row>
    <row r="10" spans="1:12">
      <c r="A10" s="4">
        <v>7</v>
      </c>
      <c r="B10" s="5" t="s">
        <v>17</v>
      </c>
      <c r="C10" s="5">
        <v>18</v>
      </c>
      <c r="D10" s="5">
        <v>19</v>
      </c>
      <c r="E10" s="5">
        <v>3</v>
      </c>
      <c r="F10" s="5">
        <v>10</v>
      </c>
      <c r="G10" s="5">
        <v>14</v>
      </c>
      <c r="H10" s="107">
        <f t="shared" si="0"/>
        <v>64</v>
      </c>
      <c r="I10" s="107">
        <f t="shared" si="1"/>
        <v>12.8</v>
      </c>
      <c r="J10" s="107" t="str">
        <f t="shared" si="2"/>
        <v>B</v>
      </c>
      <c r="L10" s="8"/>
    </row>
    <row r="11" spans="1:12">
      <c r="A11" s="4">
        <v>8</v>
      </c>
      <c r="B11" s="5" t="s">
        <v>18</v>
      </c>
      <c r="C11" s="9">
        <v>19</v>
      </c>
      <c r="D11" s="5">
        <v>20</v>
      </c>
      <c r="E11" s="5">
        <v>7</v>
      </c>
      <c r="F11" s="5">
        <v>14</v>
      </c>
      <c r="G11" s="5">
        <v>18</v>
      </c>
      <c r="H11" s="107">
        <f t="shared" si="0"/>
        <v>78</v>
      </c>
      <c r="I11" s="107">
        <f t="shared" si="1"/>
        <v>15.6</v>
      </c>
      <c r="J11" s="107" t="str">
        <f t="shared" si="2"/>
        <v>A</v>
      </c>
      <c r="L11" s="8"/>
    </row>
    <row r="12" spans="1:12">
      <c r="A12" s="4">
        <v>9</v>
      </c>
      <c r="B12" s="5" t="s">
        <v>19</v>
      </c>
      <c r="C12" s="5">
        <v>22</v>
      </c>
      <c r="D12" s="5">
        <v>13</v>
      </c>
      <c r="E12" s="5">
        <v>8</v>
      </c>
      <c r="F12" s="5">
        <v>12</v>
      </c>
      <c r="G12" s="5">
        <v>19</v>
      </c>
      <c r="H12" s="107">
        <f t="shared" si="0"/>
        <v>74</v>
      </c>
      <c r="I12" s="107">
        <f t="shared" si="1"/>
        <v>14.8</v>
      </c>
      <c r="J12" s="107" t="str">
        <f t="shared" si="2"/>
        <v>B</v>
      </c>
      <c r="L12" s="8"/>
    </row>
    <row r="13" spans="1:12">
      <c r="A13" s="10">
        <v>10</v>
      </c>
      <c r="B13" s="11" t="s">
        <v>20</v>
      </c>
      <c r="C13" s="11">
        <v>26</v>
      </c>
      <c r="D13" s="11">
        <v>12</v>
      </c>
      <c r="E13" s="11">
        <v>10</v>
      </c>
      <c r="F13" s="11">
        <v>11</v>
      </c>
      <c r="G13" s="11">
        <v>27</v>
      </c>
      <c r="H13" s="107">
        <f t="shared" si="0"/>
        <v>86</v>
      </c>
      <c r="I13" s="107">
        <f t="shared" si="1"/>
        <v>17.2</v>
      </c>
      <c r="J13" s="107" t="str">
        <f t="shared" si="2"/>
        <v>A</v>
      </c>
      <c r="L13" s="8"/>
    </row>
    <row r="15" spans="1:12" ht="19.5" customHeight="1">
      <c r="A15" s="12" t="s">
        <v>21</v>
      </c>
      <c r="B15" s="12"/>
      <c r="C15" s="12"/>
      <c r="D15" s="12"/>
    </row>
    <row r="16" spans="1:12" ht="19.5" customHeight="1">
      <c r="A16" s="12" t="s">
        <v>22</v>
      </c>
      <c r="B16" s="12"/>
      <c r="C16" s="12"/>
      <c r="D16" s="12"/>
    </row>
    <row r="17" spans="1:14" ht="19.5" customHeight="1">
      <c r="A17" s="12" t="s">
        <v>23</v>
      </c>
      <c r="B17" s="12"/>
      <c r="C17" s="12"/>
      <c r="D17" s="12"/>
      <c r="I17" s="9" t="s">
        <v>24</v>
      </c>
    </row>
    <row r="18" spans="1:14" ht="19.5" customHeight="1">
      <c r="A18" s="12"/>
      <c r="B18" s="12"/>
      <c r="C18" s="12"/>
      <c r="D18" s="12"/>
    </row>
    <row r="19" spans="1:14" ht="19.5" customHeight="1">
      <c r="A19" s="12" t="s">
        <v>25</v>
      </c>
      <c r="B19" s="105">
        <f>COUNTIF(J4:J13,"A")</f>
        <v>6</v>
      </c>
      <c r="C19" s="12"/>
      <c r="D19" s="12"/>
    </row>
    <row r="20" spans="1:14" ht="19.5" customHeight="1">
      <c r="A20" s="12" t="s">
        <v>26</v>
      </c>
      <c r="B20" s="105">
        <f>COUNTIF(J5:J14,"B")</f>
        <v>3</v>
      </c>
      <c r="C20" s="12"/>
      <c r="D20" s="12"/>
    </row>
    <row r="21" spans="1:14" ht="19.5" customHeight="1">
      <c r="A21" s="12" t="s">
        <v>27</v>
      </c>
      <c r="B21" s="12"/>
      <c r="C21" s="12"/>
      <c r="D21" s="12"/>
      <c r="I21" s="9" t="s">
        <v>28</v>
      </c>
    </row>
    <row r="22" spans="1:14" ht="19.5" customHeight="1">
      <c r="A22" s="12"/>
      <c r="B22" s="12" t="s">
        <v>414</v>
      </c>
      <c r="C22" s="12" t="s">
        <v>9</v>
      </c>
      <c r="D22" s="12"/>
    </row>
    <row r="23" spans="1:14" ht="19.5" customHeight="1">
      <c r="A23" s="12" t="s">
        <v>29</v>
      </c>
      <c r="B23" s="105">
        <f ca="1">SUMIF(B4:B13,B5,I5:I13)</f>
        <v>17.2</v>
      </c>
      <c r="C23" s="105">
        <f>AVERAGEIF(B4:B13,B5,I4:I13)</f>
        <v>15.4</v>
      </c>
      <c r="D23" s="12"/>
    </row>
    <row r="24" spans="1:14" ht="19.5" customHeight="1">
      <c r="A24" s="12" t="s">
        <v>30</v>
      </c>
      <c r="B24" s="105">
        <f ca="1">SUMIF(B5:B14,B6,I6:I14)</f>
        <v>14.6</v>
      </c>
      <c r="C24" s="105">
        <f>AVERAGEIF(B5:B14,B6,I5:I14)</f>
        <v>17.2</v>
      </c>
      <c r="D24" s="12"/>
    </row>
    <row r="25" spans="1:14" ht="19.5" customHeight="1">
      <c r="A25" s="12" t="s">
        <v>31</v>
      </c>
      <c r="B25" s="12"/>
      <c r="C25" s="12"/>
      <c r="D25" s="12"/>
      <c r="I25" s="9" t="s">
        <v>32</v>
      </c>
    </row>
    <row r="26" spans="1:14" ht="19.5" customHeight="1">
      <c r="A26" s="12"/>
      <c r="B26" s="105">
        <f>COUNTA(B4:B13)</f>
        <v>10</v>
      </c>
      <c r="C26" s="12"/>
      <c r="D26" s="12"/>
    </row>
    <row r="27" spans="1:14" ht="19.5" customHeight="1">
      <c r="A27" s="12"/>
      <c r="B27" s="12"/>
      <c r="C27" s="12"/>
      <c r="D27" s="12"/>
    </row>
    <row r="28" spans="1:14" ht="19.5" customHeight="1">
      <c r="A28" s="12"/>
      <c r="B28" s="12"/>
      <c r="C28" s="12"/>
      <c r="D28" s="12"/>
    </row>
    <row r="29" spans="1:14" ht="19.5" customHeight="1">
      <c r="A29" s="12" t="s">
        <v>33</v>
      </c>
      <c r="B29" s="12"/>
      <c r="C29" s="12"/>
      <c r="D29" s="12"/>
      <c r="I29" s="9" t="s">
        <v>24</v>
      </c>
    </row>
    <row r="30" spans="1:14" ht="15.75" customHeight="1">
      <c r="E30" s="9" t="s">
        <v>34</v>
      </c>
      <c r="F30" s="9" t="s">
        <v>35</v>
      </c>
      <c r="N30" s="13"/>
    </row>
    <row r="31" spans="1:14" ht="15.75" customHeight="1">
      <c r="D31" s="9" t="s">
        <v>3</v>
      </c>
      <c r="E31" s="106">
        <f>COUNTIF(C4:C13,"&gt;20")</f>
        <v>4</v>
      </c>
      <c r="F31" s="106">
        <f>COUNTIF(C4:C13,"&lt;15")</f>
        <v>1</v>
      </c>
    </row>
    <row r="32" spans="1:14" ht="15.75" customHeight="1">
      <c r="D32" s="9" t="s">
        <v>4</v>
      </c>
      <c r="E32" s="106">
        <f>COUNTIF(D4:D13,"&gt;20")</f>
        <v>0</v>
      </c>
      <c r="F32" s="106">
        <f>COUNTIF(D4:D13,"&lt;15")</f>
        <v>6</v>
      </c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</sheetData>
  <mergeCells count="1">
    <mergeCell ref="A2:J2"/>
  </mergeCells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0"/>
  <sheetViews>
    <sheetView topLeftCell="A10" workbookViewId="0">
      <selection activeCell="I35" sqref="I35"/>
    </sheetView>
  </sheetViews>
  <sheetFormatPr defaultColWidth="14.42578125" defaultRowHeight="15" customHeight="1"/>
  <cols>
    <col min="1" max="1" width="12.140625" customWidth="1"/>
    <col min="2" max="2" width="16.28515625" customWidth="1"/>
    <col min="3" max="3" width="12" customWidth="1"/>
    <col min="4" max="4" width="15" customWidth="1"/>
    <col min="5" max="5" width="20.7109375" customWidth="1"/>
    <col min="6" max="6" width="16.7109375" customWidth="1"/>
    <col min="7" max="7" width="10" customWidth="1"/>
    <col min="8" max="9" width="13.85546875" customWidth="1"/>
    <col min="10" max="26" width="8" customWidth="1"/>
  </cols>
  <sheetData>
    <row r="1" spans="1:7" ht="18.75" customHeight="1"/>
    <row r="2" spans="1:7">
      <c r="A2" s="158" t="s">
        <v>225</v>
      </c>
      <c r="B2" s="159"/>
      <c r="C2" s="159"/>
      <c r="D2" s="159"/>
      <c r="E2" s="159"/>
      <c r="F2" s="159"/>
      <c r="G2" s="159"/>
    </row>
    <row r="4" spans="1:7" ht="26.25" customHeight="1">
      <c r="A4" s="156" t="s">
        <v>226</v>
      </c>
      <c r="B4" s="155"/>
      <c r="C4" s="155"/>
      <c r="D4" s="155"/>
      <c r="E4" s="155"/>
      <c r="F4" s="155"/>
      <c r="G4" s="155"/>
    </row>
    <row r="6" spans="1:7">
      <c r="A6" s="72" t="s">
        <v>227</v>
      </c>
      <c r="B6" s="72" t="s">
        <v>228</v>
      </c>
      <c r="C6" s="72" t="s">
        <v>229</v>
      </c>
      <c r="D6" s="72" t="s">
        <v>230</v>
      </c>
      <c r="E6" s="72" t="s">
        <v>231</v>
      </c>
      <c r="F6" s="72" t="s">
        <v>232</v>
      </c>
    </row>
    <row r="7" spans="1:7">
      <c r="A7" s="73" t="s">
        <v>233</v>
      </c>
      <c r="B7" s="132" t="str">
        <f>VLOOKUP(A20,A12:F25,2,FALSE)</f>
        <v>Justina O. Jensen</v>
      </c>
      <c r="C7" s="132">
        <f>VLOOKUP(A19,A12:F25,3,FALSE)</f>
        <v>352369553</v>
      </c>
      <c r="D7" s="132" t="str">
        <f>VLOOKUP(A19,A12:F25,4,FALSE)</f>
        <v>Engineering</v>
      </c>
      <c r="E7" s="132">
        <f>VLOOKUP(A19,A12:F25,5,FALSE)</f>
        <v>39749</v>
      </c>
      <c r="F7" s="132">
        <f>VLOOKUP(A19,A12:F25,6,FALSE)</f>
        <v>104000</v>
      </c>
    </row>
    <row r="8" spans="1:7">
      <c r="A8" s="74" t="s">
        <v>234</v>
      </c>
      <c r="B8" s="132" t="str">
        <f>VLOOKUP(A13,A12:F25,2,FALSE)</f>
        <v>Lucian Q. Franklin</v>
      </c>
      <c r="C8" s="132">
        <f>VLOOKUP(A13,A12:F25,3,FALSE)</f>
        <v>345284935</v>
      </c>
      <c r="D8" s="132" t="str">
        <f>VLOOKUP(A13,A12:F25,4,FALSE)</f>
        <v>IT/IS</v>
      </c>
      <c r="E8" s="132">
        <f>VLOOKUP(A13,A12:F25,5,FALSE)</f>
        <v>39508</v>
      </c>
      <c r="F8" s="132">
        <f>VLOOKUP(A13,A12:F25,6,FALSE)</f>
        <v>80000</v>
      </c>
    </row>
    <row r="9" spans="1:7">
      <c r="A9" s="74" t="s">
        <v>235</v>
      </c>
      <c r="B9" s="132" t="str">
        <f>VLOOKUP(A14,A12:F25,2,FALSE)</f>
        <v>Blaze V. Bridges</v>
      </c>
      <c r="C9" s="132">
        <f>VLOOKUP(A14,A12:F25,3,FALSE)</f>
        <v>503538350</v>
      </c>
      <c r="D9" s="132" t="str">
        <f>VLOOKUP(A14,A12:F25,4,FALSE)</f>
        <v>Marketing</v>
      </c>
      <c r="E9" s="132">
        <f>VLOOKUP(A14,A12:F25,5,FALSE)</f>
        <v>39554</v>
      </c>
      <c r="F9" s="132">
        <f>VLOOKUP(A14,A12:F25,6,FALSE)</f>
        <v>95000</v>
      </c>
    </row>
    <row r="11" spans="1:7">
      <c r="A11" s="75" t="s">
        <v>227</v>
      </c>
      <c r="B11" s="75" t="s">
        <v>228</v>
      </c>
      <c r="C11" s="75" t="s">
        <v>229</v>
      </c>
      <c r="D11" s="75" t="s">
        <v>230</v>
      </c>
      <c r="E11" s="75" t="s">
        <v>231</v>
      </c>
      <c r="F11" s="75" t="s">
        <v>232</v>
      </c>
    </row>
    <row r="12" spans="1:7">
      <c r="A12" s="73" t="s">
        <v>236</v>
      </c>
      <c r="B12" s="76" t="s">
        <v>237</v>
      </c>
      <c r="C12" s="77">
        <v>845043962</v>
      </c>
      <c r="D12" s="76" t="s">
        <v>238</v>
      </c>
      <c r="E12" s="78">
        <v>39474</v>
      </c>
      <c r="F12" s="79">
        <v>73500</v>
      </c>
    </row>
    <row r="13" spans="1:7">
      <c r="A13" s="73" t="s">
        <v>234</v>
      </c>
      <c r="B13" s="76" t="s">
        <v>239</v>
      </c>
      <c r="C13" s="77">
        <v>345284935</v>
      </c>
      <c r="D13" s="76" t="s">
        <v>240</v>
      </c>
      <c r="E13" s="78">
        <v>39508</v>
      </c>
      <c r="F13" s="79">
        <v>80000</v>
      </c>
    </row>
    <row r="14" spans="1:7">
      <c r="A14" s="73" t="s">
        <v>235</v>
      </c>
      <c r="B14" s="76" t="s">
        <v>241</v>
      </c>
      <c r="C14" s="77">
        <v>503538350</v>
      </c>
      <c r="D14" s="76" t="s">
        <v>238</v>
      </c>
      <c r="E14" s="78">
        <v>39554</v>
      </c>
      <c r="F14" s="79">
        <v>95000</v>
      </c>
    </row>
    <row r="15" spans="1:7">
      <c r="A15" s="73" t="s">
        <v>242</v>
      </c>
      <c r="B15" s="76" t="s">
        <v>243</v>
      </c>
      <c r="C15" s="77">
        <v>858397967</v>
      </c>
      <c r="D15" s="76" t="s">
        <v>238</v>
      </c>
      <c r="E15" s="78">
        <v>39571</v>
      </c>
      <c r="F15" s="79">
        <v>105000</v>
      </c>
    </row>
    <row r="16" spans="1:7">
      <c r="A16" s="73" t="s">
        <v>244</v>
      </c>
      <c r="B16" s="76" t="s">
        <v>245</v>
      </c>
      <c r="C16" s="77">
        <v>245185890</v>
      </c>
      <c r="D16" s="76" t="s">
        <v>246</v>
      </c>
      <c r="E16" s="78">
        <v>39640</v>
      </c>
      <c r="F16" s="79">
        <v>90000</v>
      </c>
    </row>
    <row r="17" spans="1:9">
      <c r="A17" s="73" t="s">
        <v>247</v>
      </c>
      <c r="B17" s="76" t="s">
        <v>248</v>
      </c>
      <c r="C17" s="77">
        <v>873458675</v>
      </c>
      <c r="D17" s="76" t="s">
        <v>249</v>
      </c>
      <c r="E17" s="78">
        <v>39646</v>
      </c>
      <c r="F17" s="79">
        <v>60000</v>
      </c>
    </row>
    <row r="18" spans="1:9">
      <c r="A18" s="73" t="s">
        <v>250</v>
      </c>
      <c r="B18" s="76" t="s">
        <v>251</v>
      </c>
      <c r="C18" s="77">
        <v>190083679</v>
      </c>
      <c r="D18" s="76" t="s">
        <v>249</v>
      </c>
      <c r="E18" s="78">
        <v>39726</v>
      </c>
      <c r="F18" s="79">
        <v>87000</v>
      </c>
    </row>
    <row r="19" spans="1:9">
      <c r="A19" s="73" t="s">
        <v>233</v>
      </c>
      <c r="B19" s="76" t="s">
        <v>252</v>
      </c>
      <c r="C19" s="77">
        <v>352369553</v>
      </c>
      <c r="D19" s="76" t="s">
        <v>246</v>
      </c>
      <c r="E19" s="78">
        <v>39749</v>
      </c>
      <c r="F19" s="79">
        <v>104000</v>
      </c>
    </row>
    <row r="20" spans="1:9">
      <c r="A20" s="73" t="s">
        <v>253</v>
      </c>
      <c r="B20" s="76" t="s">
        <v>254</v>
      </c>
      <c r="C20" s="77">
        <v>645740451</v>
      </c>
      <c r="D20" s="76" t="s">
        <v>238</v>
      </c>
      <c r="E20" s="78">
        <v>39757</v>
      </c>
      <c r="F20" s="79">
        <v>380050</v>
      </c>
    </row>
    <row r="21" spans="1:9" ht="15.75" customHeight="1">
      <c r="A21" s="73" t="s">
        <v>255</v>
      </c>
      <c r="B21" s="76" t="s">
        <v>256</v>
      </c>
      <c r="C21" s="77">
        <v>558531475</v>
      </c>
      <c r="D21" s="76" t="s">
        <v>238</v>
      </c>
      <c r="E21" s="78">
        <v>39791</v>
      </c>
      <c r="F21" s="79">
        <v>93000</v>
      </c>
    </row>
    <row r="22" spans="1:9" ht="15.75" customHeight="1">
      <c r="A22" s="73" t="s">
        <v>257</v>
      </c>
      <c r="B22" s="76" t="s">
        <v>258</v>
      </c>
      <c r="C22" s="77">
        <v>129426148</v>
      </c>
      <c r="D22" s="76" t="s">
        <v>240</v>
      </c>
      <c r="E22" s="78">
        <v>39856</v>
      </c>
      <c r="F22" s="79">
        <v>180000</v>
      </c>
    </row>
    <row r="23" spans="1:9" ht="15.75" customHeight="1">
      <c r="A23" s="73" t="s">
        <v>259</v>
      </c>
      <c r="B23" s="76" t="s">
        <v>260</v>
      </c>
      <c r="C23" s="77">
        <v>796504767</v>
      </c>
      <c r="D23" s="76" t="s">
        <v>238</v>
      </c>
      <c r="E23" s="78">
        <v>39891</v>
      </c>
      <c r="F23" s="79">
        <v>100000</v>
      </c>
    </row>
    <row r="24" spans="1:9" ht="15.75" customHeight="1">
      <c r="A24" s="73" t="s">
        <v>261</v>
      </c>
      <c r="B24" s="76" t="s">
        <v>262</v>
      </c>
      <c r="C24" s="77">
        <v>266481339</v>
      </c>
      <c r="D24" s="76" t="s">
        <v>263</v>
      </c>
      <c r="E24" s="78">
        <v>39916</v>
      </c>
      <c r="F24" s="79">
        <v>136000</v>
      </c>
    </row>
    <row r="25" spans="1:9" ht="15.75" customHeight="1">
      <c r="A25" s="73" t="s">
        <v>264</v>
      </c>
      <c r="B25" s="76" t="s">
        <v>265</v>
      </c>
      <c r="C25" s="77">
        <v>663003285</v>
      </c>
      <c r="D25" s="76" t="s">
        <v>238</v>
      </c>
      <c r="E25" s="78">
        <v>39931</v>
      </c>
      <c r="F25" s="79">
        <v>68000</v>
      </c>
    </row>
    <row r="26" spans="1:9" ht="15.75" customHeight="1"/>
    <row r="27" spans="1:9" ht="19.5" customHeight="1">
      <c r="A27" s="80" t="s">
        <v>266</v>
      </c>
      <c r="B27" s="12"/>
      <c r="C27" s="12"/>
      <c r="D27" s="12"/>
      <c r="E27" s="42" t="s">
        <v>267</v>
      </c>
      <c r="F27" s="137">
        <f>COUNTA(B12:B25)</f>
        <v>14</v>
      </c>
      <c r="G27" s="115"/>
    </row>
    <row r="28" spans="1:9" ht="19.5" customHeight="1">
      <c r="A28" s="80" t="s">
        <v>268</v>
      </c>
      <c r="B28" s="12"/>
      <c r="C28" s="12"/>
      <c r="D28" s="12"/>
      <c r="E28" s="42" t="s">
        <v>269</v>
      </c>
      <c r="F28" s="139" t="s">
        <v>410</v>
      </c>
      <c r="G28" s="121">
        <f>COUNTIF(D12:D25,D18)</f>
        <v>2</v>
      </c>
      <c r="H28" s="138" t="s">
        <v>411</v>
      </c>
      <c r="I28" s="130">
        <f>COUNTIF(D12:D25,D12)</f>
        <v>7</v>
      </c>
    </row>
    <row r="29" spans="1:9" ht="19.5" customHeight="1">
      <c r="A29" s="12" t="s">
        <v>270</v>
      </c>
      <c r="B29" s="12"/>
      <c r="C29" s="12"/>
      <c r="D29" s="12"/>
      <c r="E29" s="42" t="s">
        <v>79</v>
      </c>
      <c r="F29" s="138" t="s">
        <v>413</v>
      </c>
      <c r="G29" s="140" t="str">
        <f>VLOOKUP(A16,A12:F25,4,FALSE)</f>
        <v>Engineering</v>
      </c>
      <c r="H29" s="139" t="s">
        <v>412</v>
      </c>
      <c r="I29" s="131">
        <f>VLOOKUP(A16,A12:F25,6,FALSE)</f>
        <v>90000</v>
      </c>
    </row>
    <row r="30" spans="1:9" ht="19.5" customHeight="1">
      <c r="A30" s="12" t="s">
        <v>271</v>
      </c>
      <c r="B30" s="12"/>
      <c r="C30" s="12"/>
      <c r="D30" s="12"/>
      <c r="E30" s="142" t="s">
        <v>79</v>
      </c>
      <c r="F30" s="143">
        <f>VLOOKUP(A16,A12:F25,3,FALSE)</f>
        <v>245185890</v>
      </c>
    </row>
    <row r="31" spans="1:9" ht="19.5" customHeight="1">
      <c r="A31" s="12" t="s">
        <v>272</v>
      </c>
      <c r="B31" s="12"/>
      <c r="C31" s="12"/>
      <c r="D31" s="12"/>
      <c r="E31" s="141" t="s">
        <v>28</v>
      </c>
      <c r="F31" s="121">
        <f>SUMIF(D12:D25,D14,F12:F25)</f>
        <v>914550</v>
      </c>
    </row>
    <row r="32" spans="1:9" ht="15.75" customHeight="1"/>
    <row r="33" spans="2:2" ht="15.75" customHeight="1"/>
    <row r="34" spans="2:2" ht="15.75" customHeight="1">
      <c r="B34" s="9">
        <f>AVERAGEA(B21:B25)</f>
        <v>0</v>
      </c>
    </row>
    <row r="35" spans="2:2" ht="15.75" customHeight="1"/>
    <row r="36" spans="2:2" ht="15.75" customHeight="1"/>
    <row r="37" spans="2:2" ht="15.75" customHeight="1"/>
    <row r="38" spans="2:2" ht="15.75" customHeight="1"/>
    <row r="39" spans="2:2" ht="15.75" customHeight="1"/>
    <row r="40" spans="2:2" ht="15.75" customHeight="1"/>
    <row r="41" spans="2:2" ht="15.75" customHeight="1"/>
    <row r="42" spans="2:2" ht="15.75" customHeight="1"/>
    <row r="43" spans="2:2" ht="15.75" customHeight="1"/>
    <row r="44" spans="2:2" ht="15.75" customHeight="1"/>
    <row r="45" spans="2:2" ht="15.75" customHeight="1"/>
    <row r="46" spans="2:2" ht="15.75" customHeight="1"/>
    <row r="47" spans="2:2" ht="15.75" customHeight="1"/>
    <row r="48" spans="2:2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2:G2"/>
    <mergeCell ref="A4:G4"/>
  </mergeCells>
  <dataValidations count="1">
    <dataValidation type="list" allowBlank="1" showInputMessage="1" showErrorMessage="1" prompt="Employee ID - Select Employee ID" sqref="A8:A9">
      <formula1>$B$18:$B$31</formula1>
    </dataValidation>
  </dataValidations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00"/>
  <sheetViews>
    <sheetView tabSelected="1" workbookViewId="0">
      <selection activeCell="M21" sqref="M21"/>
    </sheetView>
  </sheetViews>
  <sheetFormatPr defaultColWidth="14.42578125" defaultRowHeight="15" customHeight="1"/>
  <cols>
    <col min="1" max="1" width="13.7109375" customWidth="1"/>
    <col min="2" max="7" width="8" customWidth="1"/>
    <col min="8" max="8" width="16" customWidth="1"/>
    <col min="9" max="9" width="8" customWidth="1"/>
    <col min="10" max="10" width="10.42578125" customWidth="1"/>
    <col min="11" max="12" width="8" customWidth="1"/>
    <col min="13" max="13" width="10.42578125" customWidth="1"/>
    <col min="14" max="26" width="8" customWidth="1"/>
  </cols>
  <sheetData>
    <row r="1" spans="1:16" ht="18.75" customHeight="1">
      <c r="A1" s="156" t="s">
        <v>273</v>
      </c>
      <c r="B1" s="155"/>
      <c r="C1" s="155"/>
      <c r="D1" s="155"/>
      <c r="E1" s="155"/>
      <c r="F1" s="155"/>
      <c r="G1" s="155"/>
      <c r="H1" s="155"/>
      <c r="I1" s="155"/>
      <c r="J1" s="155"/>
    </row>
    <row r="2" spans="1:16">
      <c r="A2" s="157" t="s">
        <v>274</v>
      </c>
      <c r="B2" s="155"/>
      <c r="C2" s="155"/>
      <c r="D2" s="155"/>
      <c r="E2" s="155"/>
      <c r="F2" s="155"/>
      <c r="G2" s="155"/>
      <c r="H2" s="155"/>
      <c r="I2" s="155"/>
      <c r="J2" s="155"/>
    </row>
    <row r="4" spans="1:16" ht="19.5" customHeight="1">
      <c r="A4" s="82" t="s">
        <v>275</v>
      </c>
      <c r="B4" s="83" t="s">
        <v>276</v>
      </c>
      <c r="C4" s="83" t="s">
        <v>277</v>
      </c>
      <c r="D4" s="83" t="s">
        <v>278</v>
      </c>
      <c r="E4" s="83" t="s">
        <v>279</v>
      </c>
      <c r="F4" s="83" t="s">
        <v>280</v>
      </c>
      <c r="G4" s="83" t="s">
        <v>281</v>
      </c>
      <c r="H4" s="83" t="s">
        <v>282</v>
      </c>
      <c r="I4" s="83" t="s">
        <v>283</v>
      </c>
      <c r="J4" s="84" t="s">
        <v>284</v>
      </c>
    </row>
    <row r="5" spans="1:16" ht="19.5" customHeight="1">
      <c r="A5" s="85" t="s">
        <v>285</v>
      </c>
      <c r="B5" s="86">
        <v>2773</v>
      </c>
      <c r="C5" s="86">
        <v>17462</v>
      </c>
      <c r="D5" s="86">
        <v>5954</v>
      </c>
      <c r="E5" s="86">
        <v>1348</v>
      </c>
      <c r="F5" s="86">
        <v>28158</v>
      </c>
      <c r="G5" s="86">
        <v>28799</v>
      </c>
      <c r="H5" s="86">
        <v>25415</v>
      </c>
      <c r="I5" s="86">
        <v>17227</v>
      </c>
      <c r="J5" s="86"/>
    </row>
    <row r="6" spans="1:16" ht="19.5" customHeight="1">
      <c r="A6" s="85" t="s">
        <v>286</v>
      </c>
      <c r="B6" s="86">
        <v>12908</v>
      </c>
      <c r="C6" s="86">
        <v>3083</v>
      </c>
      <c r="D6" s="86">
        <v>24492</v>
      </c>
      <c r="E6" s="86">
        <v>5825</v>
      </c>
      <c r="F6" s="86">
        <v>1080</v>
      </c>
      <c r="G6" s="86">
        <v>2188</v>
      </c>
      <c r="H6" s="86">
        <v>11087</v>
      </c>
      <c r="I6" s="86">
        <v>15544</v>
      </c>
      <c r="J6" s="87"/>
      <c r="N6" s="9"/>
      <c r="O6" s="9"/>
    </row>
    <row r="7" spans="1:16" ht="19.5" customHeight="1">
      <c r="A7" s="85" t="s">
        <v>287</v>
      </c>
      <c r="B7" s="86">
        <v>6554</v>
      </c>
      <c r="C7" s="86">
        <v>14262</v>
      </c>
      <c r="D7" s="86">
        <v>8377</v>
      </c>
      <c r="E7" s="86">
        <v>24982</v>
      </c>
      <c r="F7" s="86">
        <v>12184</v>
      </c>
      <c r="G7" s="86">
        <v>6430</v>
      </c>
      <c r="H7" s="86">
        <v>21159</v>
      </c>
      <c r="I7" s="86">
        <v>18597</v>
      </c>
      <c r="J7" s="6"/>
      <c r="M7" s="85"/>
      <c r="N7" s="88"/>
      <c r="O7" s="88"/>
    </row>
    <row r="8" spans="1:16" ht="19.5" customHeight="1">
      <c r="A8" s="85" t="s">
        <v>288</v>
      </c>
      <c r="B8" s="86">
        <v>28913</v>
      </c>
      <c r="C8" s="86">
        <v>1437</v>
      </c>
      <c r="D8" s="86">
        <v>20019</v>
      </c>
      <c r="E8" s="86">
        <v>13026</v>
      </c>
      <c r="F8" s="86">
        <v>26952</v>
      </c>
      <c r="G8" s="86">
        <v>27076</v>
      </c>
      <c r="H8" s="86">
        <v>7040</v>
      </c>
      <c r="I8" s="86">
        <v>10884</v>
      </c>
      <c r="J8" s="6"/>
      <c r="M8" s="85"/>
      <c r="N8" s="88"/>
      <c r="O8" s="88"/>
    </row>
    <row r="9" spans="1:16" ht="19.5" customHeight="1">
      <c r="A9" s="85" t="s">
        <v>290</v>
      </c>
      <c r="B9" s="86">
        <v>4768</v>
      </c>
      <c r="C9" s="86">
        <v>7622</v>
      </c>
      <c r="D9" s="86">
        <v>28918</v>
      </c>
      <c r="E9" s="86">
        <v>27141</v>
      </c>
      <c r="F9" s="86">
        <v>3578</v>
      </c>
      <c r="G9" s="86">
        <v>10092</v>
      </c>
      <c r="H9" s="86">
        <v>15207</v>
      </c>
      <c r="I9" s="86">
        <v>12771</v>
      </c>
      <c r="J9" s="6"/>
    </row>
    <row r="10" spans="1:16" ht="19.5" customHeight="1">
      <c r="A10" s="85" t="s">
        <v>291</v>
      </c>
      <c r="B10" s="86">
        <v>13390</v>
      </c>
      <c r="C10" s="86">
        <v>3611</v>
      </c>
      <c r="D10" s="86">
        <v>6226</v>
      </c>
      <c r="E10" s="86">
        <v>27567</v>
      </c>
      <c r="F10" s="86">
        <v>29962</v>
      </c>
      <c r="G10" s="86">
        <v>2967</v>
      </c>
      <c r="H10" s="86">
        <v>5740</v>
      </c>
      <c r="I10" s="86">
        <v>2137</v>
      </c>
      <c r="J10" s="6"/>
    </row>
    <row r="11" spans="1:16" ht="19.5" customHeight="1">
      <c r="A11" s="85" t="s">
        <v>292</v>
      </c>
      <c r="B11" s="86">
        <v>17585</v>
      </c>
      <c r="C11" s="86">
        <v>28508</v>
      </c>
      <c r="D11" s="86">
        <v>9614</v>
      </c>
      <c r="E11" s="86">
        <v>17110</v>
      </c>
      <c r="F11" s="86">
        <v>12143</v>
      </c>
      <c r="G11" s="86">
        <v>7365</v>
      </c>
      <c r="H11" s="86">
        <v>24185</v>
      </c>
      <c r="I11" s="86">
        <v>1643</v>
      </c>
      <c r="J11" s="6"/>
    </row>
    <row r="12" spans="1:16">
      <c r="A12" s="85" t="s">
        <v>289</v>
      </c>
      <c r="B12" s="86">
        <v>22579</v>
      </c>
      <c r="C12" s="86">
        <v>16301</v>
      </c>
      <c r="D12" s="86">
        <v>6469</v>
      </c>
      <c r="E12" s="86">
        <v>22050</v>
      </c>
      <c r="F12" s="86">
        <v>8740</v>
      </c>
      <c r="G12" s="86">
        <v>18806</v>
      </c>
      <c r="H12" s="86">
        <v>3334</v>
      </c>
      <c r="I12" s="86">
        <v>3597</v>
      </c>
      <c r="J12" s="6"/>
      <c r="P12" s="89"/>
    </row>
    <row r="14" spans="1:16">
      <c r="A14" s="153" t="s">
        <v>293</v>
      </c>
      <c r="B14" s="131"/>
      <c r="C14" s="131">
        <f>COUNTA(A5:A12)</f>
        <v>8</v>
      </c>
      <c r="G14" s="9"/>
    </row>
    <row r="15" spans="1:16">
      <c r="A15" s="90" t="s">
        <v>294</v>
      </c>
      <c r="H15" s="9" t="s">
        <v>278</v>
      </c>
      <c r="I15" s="9" t="s">
        <v>282</v>
      </c>
    </row>
    <row r="16" spans="1:16">
      <c r="G16" s="9" t="s">
        <v>287</v>
      </c>
      <c r="H16" s="88"/>
    </row>
    <row r="17" spans="7:7">
      <c r="G17" s="9" t="s">
        <v>295</v>
      </c>
    </row>
    <row r="21" spans="7:7" ht="15.75" customHeight="1"/>
    <row r="22" spans="7:7" ht="15.75" customHeight="1"/>
    <row r="23" spans="7:7" ht="15.75" customHeight="1"/>
    <row r="24" spans="7:7" ht="15.75" customHeight="1"/>
    <row r="25" spans="7:7" ht="15.75" customHeight="1"/>
    <row r="26" spans="7:7" ht="15.75" customHeight="1"/>
    <row r="27" spans="7:7" ht="15.75" customHeight="1"/>
    <row r="28" spans="7:7" ht="15.75" customHeight="1"/>
    <row r="29" spans="7:7" ht="15.75" customHeight="1"/>
    <row r="30" spans="7:7" ht="15.75" customHeight="1"/>
    <row r="31" spans="7:7" ht="15.75" customHeight="1"/>
    <row r="32" spans="7:7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J1"/>
    <mergeCell ref="A2:J2"/>
  </mergeCells>
  <pageMargins left="0.7" right="0.7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0"/>
  <sheetViews>
    <sheetView topLeftCell="A2" workbookViewId="0">
      <selection activeCell="D21" sqref="D21"/>
    </sheetView>
  </sheetViews>
  <sheetFormatPr defaultColWidth="14.42578125" defaultRowHeight="15" customHeight="1"/>
  <cols>
    <col min="1" max="1" width="11.28515625" customWidth="1"/>
    <col min="2" max="2" width="15.7109375" customWidth="1"/>
    <col min="3" max="3" width="11.28515625" customWidth="1"/>
    <col min="4" max="4" width="11.140625" customWidth="1"/>
    <col min="5" max="26" width="8" customWidth="1"/>
  </cols>
  <sheetData>
    <row r="1" spans="1:10" ht="18.75" customHeight="1">
      <c r="A1" s="156" t="s">
        <v>296</v>
      </c>
      <c r="B1" s="155"/>
      <c r="C1" s="155"/>
      <c r="D1" s="155"/>
      <c r="E1" s="15"/>
      <c r="F1" s="15"/>
      <c r="G1" s="15"/>
      <c r="H1" s="15"/>
      <c r="I1" s="15"/>
      <c r="J1" s="15"/>
    </row>
    <row r="2" spans="1:10">
      <c r="A2" s="157" t="s">
        <v>297</v>
      </c>
      <c r="B2" s="155"/>
      <c r="C2" s="155"/>
      <c r="D2" s="155"/>
      <c r="E2" s="12"/>
      <c r="F2" s="12"/>
      <c r="G2" s="12"/>
      <c r="H2" s="12"/>
      <c r="I2" s="12"/>
      <c r="J2" s="12"/>
    </row>
    <row r="4" spans="1:10">
      <c r="A4" s="91" t="s">
        <v>197</v>
      </c>
      <c r="B4" s="91" t="s">
        <v>298</v>
      </c>
      <c r="C4" s="91" t="s">
        <v>299</v>
      </c>
      <c r="D4" s="91" t="s">
        <v>300</v>
      </c>
    </row>
    <row r="5" spans="1:10">
      <c r="A5" s="6" t="s">
        <v>206</v>
      </c>
      <c r="B5" s="92">
        <v>16753</v>
      </c>
      <c r="C5" s="6" t="s">
        <v>301</v>
      </c>
      <c r="D5" s="6" t="s">
        <v>302</v>
      </c>
    </row>
    <row r="6" spans="1:10">
      <c r="A6" s="6" t="s">
        <v>303</v>
      </c>
      <c r="B6" s="92">
        <v>14808</v>
      </c>
      <c r="C6" s="6" t="s">
        <v>304</v>
      </c>
      <c r="D6" s="6" t="s">
        <v>305</v>
      </c>
    </row>
    <row r="7" spans="1:10">
      <c r="A7" s="6" t="s">
        <v>221</v>
      </c>
      <c r="B7" s="92">
        <v>10644</v>
      </c>
      <c r="C7" s="6" t="s">
        <v>301</v>
      </c>
      <c r="D7" s="6" t="s">
        <v>306</v>
      </c>
    </row>
    <row r="8" spans="1:10">
      <c r="A8" s="6" t="s">
        <v>307</v>
      </c>
      <c r="B8" s="92">
        <v>1390</v>
      </c>
      <c r="C8" s="6" t="s">
        <v>304</v>
      </c>
      <c r="D8" s="6" t="s">
        <v>302</v>
      </c>
    </row>
    <row r="9" spans="1:10">
      <c r="A9" s="6" t="s">
        <v>308</v>
      </c>
      <c r="B9" s="92">
        <v>4865</v>
      </c>
      <c r="C9" s="6" t="s">
        <v>304</v>
      </c>
      <c r="D9" s="6" t="s">
        <v>305</v>
      </c>
    </row>
    <row r="10" spans="1:10">
      <c r="A10" s="6" t="s">
        <v>221</v>
      </c>
      <c r="B10" s="92">
        <v>12438</v>
      </c>
      <c r="C10" s="6" t="s">
        <v>301</v>
      </c>
      <c r="D10" s="6" t="s">
        <v>309</v>
      </c>
    </row>
    <row r="11" spans="1:10">
      <c r="A11" s="6" t="s">
        <v>303</v>
      </c>
      <c r="B11" s="92">
        <v>9339</v>
      </c>
      <c r="C11" s="6" t="s">
        <v>301</v>
      </c>
      <c r="D11" s="6" t="s">
        <v>306</v>
      </c>
    </row>
    <row r="12" spans="1:10">
      <c r="A12" s="6" t="s">
        <v>206</v>
      </c>
      <c r="B12" s="92">
        <v>18919</v>
      </c>
      <c r="C12" s="6" t="s">
        <v>304</v>
      </c>
      <c r="D12" s="6" t="s">
        <v>302</v>
      </c>
    </row>
    <row r="13" spans="1:10">
      <c r="A13" s="6" t="s">
        <v>307</v>
      </c>
      <c r="B13" s="92">
        <v>9213</v>
      </c>
      <c r="C13" s="6" t="s">
        <v>304</v>
      </c>
      <c r="D13" s="6" t="s">
        <v>305</v>
      </c>
    </row>
    <row r="14" spans="1:10">
      <c r="A14" s="6" t="s">
        <v>307</v>
      </c>
      <c r="B14" s="92">
        <v>7433</v>
      </c>
      <c r="C14" s="6" t="s">
        <v>301</v>
      </c>
      <c r="D14" s="6" t="s">
        <v>309</v>
      </c>
    </row>
    <row r="15" spans="1:10">
      <c r="A15" s="6" t="s">
        <v>308</v>
      </c>
      <c r="B15" s="92">
        <v>3255</v>
      </c>
      <c r="C15" s="6" t="s">
        <v>304</v>
      </c>
      <c r="D15" s="6" t="s">
        <v>306</v>
      </c>
    </row>
    <row r="16" spans="1:10">
      <c r="A16" s="6" t="s">
        <v>221</v>
      </c>
      <c r="B16" s="92">
        <v>14867</v>
      </c>
      <c r="C16" s="6" t="s">
        <v>304</v>
      </c>
      <c r="D16" s="6" t="s">
        <v>302</v>
      </c>
    </row>
    <row r="17" spans="1:4">
      <c r="A17" s="6" t="s">
        <v>221</v>
      </c>
      <c r="B17" s="92">
        <v>19302</v>
      </c>
      <c r="C17" s="6" t="s">
        <v>301</v>
      </c>
      <c r="D17" s="6" t="s">
        <v>305</v>
      </c>
    </row>
    <row r="18" spans="1:4">
      <c r="A18" s="6" t="s">
        <v>206</v>
      </c>
      <c r="B18" s="92">
        <v>9698</v>
      </c>
      <c r="C18" s="6" t="s">
        <v>304</v>
      </c>
      <c r="D18" s="6" t="s">
        <v>309</v>
      </c>
    </row>
    <row r="20" spans="1:4">
      <c r="A20" s="69" t="s">
        <v>378</v>
      </c>
    </row>
    <row r="21" spans="1:4" ht="15.75" customHeight="1">
      <c r="A21" s="99" t="s">
        <v>379</v>
      </c>
    </row>
    <row r="22" spans="1:4" ht="15.75" customHeight="1">
      <c r="A22" s="99" t="s">
        <v>380</v>
      </c>
    </row>
    <row r="23" spans="1:4" ht="15.75" customHeight="1"/>
    <row r="24" spans="1:4" ht="15.75" customHeight="1"/>
    <row r="25" spans="1:4" ht="15.75" customHeight="1"/>
    <row r="26" spans="1:4" ht="15.75" customHeight="1"/>
    <row r="27" spans="1:4" ht="15.75" customHeight="1"/>
    <row r="28" spans="1:4" ht="15.75" customHeight="1"/>
    <row r="29" spans="1:4" ht="15.75" customHeight="1"/>
    <row r="30" spans="1:4" ht="15.75" customHeight="1"/>
    <row r="31" spans="1:4" ht="15.75" customHeight="1"/>
    <row r="32" spans="1:4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D1"/>
    <mergeCell ref="A2:D2"/>
  </mergeCells>
  <pageMargins left="0.7" right="0.7" top="0.75" bottom="0.75" header="0" footer="0"/>
  <pageSetup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topLeftCell="A31" workbookViewId="0">
      <selection activeCell="E46" sqref="E46"/>
    </sheetView>
  </sheetViews>
  <sheetFormatPr defaultColWidth="14.42578125" defaultRowHeight="15" customHeight="1"/>
  <cols>
    <col min="1" max="1" width="8" customWidth="1"/>
    <col min="2" max="2" width="8.42578125" customWidth="1"/>
    <col min="3" max="3" width="10.42578125" customWidth="1"/>
    <col min="4" max="4" width="10.85546875" customWidth="1"/>
    <col min="5" max="5" width="9.7109375" customWidth="1"/>
    <col min="6" max="26" width="8" customWidth="1"/>
  </cols>
  <sheetData>
    <row r="1" spans="1:7" ht="18.75" customHeight="1">
      <c r="A1" s="156" t="s">
        <v>310</v>
      </c>
      <c r="B1" s="155"/>
      <c r="C1" s="155"/>
      <c r="D1" s="155"/>
      <c r="E1" s="155"/>
      <c r="F1" s="155"/>
      <c r="G1" s="155"/>
    </row>
    <row r="2" spans="1:7">
      <c r="A2" s="158" t="s">
        <v>311</v>
      </c>
      <c r="B2" s="159"/>
      <c r="C2" s="159"/>
      <c r="D2" s="159"/>
      <c r="E2" s="159"/>
      <c r="F2" s="159"/>
      <c r="G2" s="159"/>
    </row>
    <row r="4" spans="1:7">
      <c r="A4" s="93" t="s">
        <v>312</v>
      </c>
      <c r="B4" s="93" t="s">
        <v>313</v>
      </c>
      <c r="C4" s="93" t="s">
        <v>314</v>
      </c>
      <c r="D4" s="93" t="s">
        <v>315</v>
      </c>
      <c r="E4" s="93" t="s">
        <v>316</v>
      </c>
    </row>
    <row r="5" spans="1:7">
      <c r="A5" s="94" t="s">
        <v>317</v>
      </c>
      <c r="B5" s="94">
        <v>1998</v>
      </c>
      <c r="C5" s="94" t="s">
        <v>318</v>
      </c>
      <c r="D5" s="94" t="s">
        <v>319</v>
      </c>
      <c r="E5" s="95">
        <v>554536</v>
      </c>
    </row>
    <row r="6" spans="1:7">
      <c r="A6" s="94" t="s">
        <v>317</v>
      </c>
      <c r="B6" s="94">
        <v>1998</v>
      </c>
      <c r="C6" s="94" t="s">
        <v>320</v>
      </c>
      <c r="D6" s="94" t="s">
        <v>319</v>
      </c>
      <c r="E6" s="95">
        <v>540643</v>
      </c>
    </row>
    <row r="7" spans="1:7">
      <c r="A7" s="94" t="s">
        <v>317</v>
      </c>
      <c r="B7" s="94">
        <v>1998</v>
      </c>
      <c r="C7" s="94" t="s">
        <v>321</v>
      </c>
      <c r="D7" s="94" t="s">
        <v>319</v>
      </c>
      <c r="E7" s="95">
        <v>577548</v>
      </c>
    </row>
    <row r="8" spans="1:7">
      <c r="A8" s="94" t="s">
        <v>317</v>
      </c>
      <c r="B8" s="94">
        <v>1998</v>
      </c>
      <c r="C8" s="94" t="s">
        <v>322</v>
      </c>
      <c r="D8" s="94" t="s">
        <v>319</v>
      </c>
      <c r="E8" s="95">
        <v>455905</v>
      </c>
    </row>
    <row r="9" spans="1:7">
      <c r="A9" s="94" t="s">
        <v>317</v>
      </c>
      <c r="B9" s="94">
        <v>1998</v>
      </c>
      <c r="C9" s="94" t="s">
        <v>323</v>
      </c>
      <c r="D9" s="94" t="s">
        <v>319</v>
      </c>
      <c r="E9" s="95">
        <v>490871</v>
      </c>
    </row>
    <row r="10" spans="1:7">
      <c r="A10" s="94" t="s">
        <v>317</v>
      </c>
      <c r="B10" s="94">
        <v>1998</v>
      </c>
      <c r="C10" s="94" t="s">
        <v>324</v>
      </c>
      <c r="D10" s="94" t="s">
        <v>319</v>
      </c>
      <c r="E10" s="95">
        <v>446383</v>
      </c>
    </row>
    <row r="11" spans="1:7">
      <c r="A11" s="94" t="s">
        <v>317</v>
      </c>
      <c r="B11" s="94">
        <v>1998</v>
      </c>
      <c r="C11" s="94" t="s">
        <v>318</v>
      </c>
      <c r="D11" s="94" t="s">
        <v>325</v>
      </c>
      <c r="E11" s="95">
        <v>457726</v>
      </c>
    </row>
    <row r="12" spans="1:7">
      <c r="A12" s="94" t="s">
        <v>317</v>
      </c>
      <c r="B12" s="94">
        <v>1998</v>
      </c>
      <c r="C12" s="94" t="s">
        <v>320</v>
      </c>
      <c r="D12" s="94" t="s">
        <v>325</v>
      </c>
      <c r="E12" s="95">
        <v>347696</v>
      </c>
    </row>
    <row r="13" spans="1:7">
      <c r="A13" s="94" t="s">
        <v>317</v>
      </c>
      <c r="B13" s="94">
        <v>1998</v>
      </c>
      <c r="C13" s="94" t="s">
        <v>321</v>
      </c>
      <c r="D13" s="94" t="s">
        <v>325</v>
      </c>
      <c r="E13" s="95">
        <v>384541</v>
      </c>
    </row>
    <row r="14" spans="1:7">
      <c r="A14" s="94" t="s">
        <v>317</v>
      </c>
      <c r="B14" s="94">
        <v>1998</v>
      </c>
      <c r="C14" s="94" t="s">
        <v>322</v>
      </c>
      <c r="D14" s="94" t="s">
        <v>325</v>
      </c>
      <c r="E14" s="95">
        <v>386420</v>
      </c>
    </row>
    <row r="15" spans="1:7">
      <c r="A15" s="94" t="s">
        <v>317</v>
      </c>
      <c r="B15" s="94">
        <v>1998</v>
      </c>
      <c r="C15" s="94" t="s">
        <v>323</v>
      </c>
      <c r="D15" s="94" t="s">
        <v>325</v>
      </c>
      <c r="E15" s="95">
        <v>370970</v>
      </c>
    </row>
    <row r="16" spans="1:7">
      <c r="A16" s="94" t="s">
        <v>317</v>
      </c>
      <c r="B16" s="94">
        <v>1998</v>
      </c>
      <c r="C16" s="94" t="s">
        <v>324</v>
      </c>
      <c r="D16" s="94" t="s">
        <v>325</v>
      </c>
      <c r="E16" s="95">
        <v>430754</v>
      </c>
    </row>
    <row r="17" spans="1:5">
      <c r="A17" s="94" t="s">
        <v>317</v>
      </c>
      <c r="B17" s="94">
        <v>1998</v>
      </c>
      <c r="C17" s="94" t="s">
        <v>318</v>
      </c>
      <c r="D17" s="94" t="s">
        <v>326</v>
      </c>
      <c r="E17" s="95">
        <v>500847</v>
      </c>
    </row>
    <row r="18" spans="1:5">
      <c r="A18" s="94" t="s">
        <v>317</v>
      </c>
      <c r="B18" s="94">
        <v>1998</v>
      </c>
      <c r="C18" s="94" t="s">
        <v>320</v>
      </c>
      <c r="D18" s="94" t="s">
        <v>326</v>
      </c>
      <c r="E18" s="95">
        <v>507070</v>
      </c>
    </row>
    <row r="19" spans="1:5">
      <c r="A19" s="94" t="s">
        <v>317</v>
      </c>
      <c r="B19" s="94">
        <v>1998</v>
      </c>
      <c r="C19" s="94" t="s">
        <v>321</v>
      </c>
      <c r="D19" s="94" t="s">
        <v>326</v>
      </c>
      <c r="E19" s="95">
        <v>482346</v>
      </c>
    </row>
    <row r="20" spans="1:5">
      <c r="A20" s="94" t="s">
        <v>317</v>
      </c>
      <c r="B20" s="94">
        <v>1998</v>
      </c>
      <c r="C20" s="94" t="s">
        <v>322</v>
      </c>
      <c r="D20" s="94" t="s">
        <v>326</v>
      </c>
      <c r="E20" s="95">
        <v>608713</v>
      </c>
    </row>
    <row r="21" spans="1:5" ht="15.75" customHeight="1">
      <c r="A21" s="94" t="s">
        <v>317</v>
      </c>
      <c r="B21" s="94">
        <v>1998</v>
      </c>
      <c r="C21" s="94" t="s">
        <v>323</v>
      </c>
      <c r="D21" s="94" t="s">
        <v>326</v>
      </c>
      <c r="E21" s="95">
        <v>150000</v>
      </c>
    </row>
    <row r="22" spans="1:5" ht="15.75" customHeight="1">
      <c r="A22" s="94" t="s">
        <v>317</v>
      </c>
      <c r="B22" s="94">
        <v>1998</v>
      </c>
      <c r="C22" s="94" t="s">
        <v>324</v>
      </c>
      <c r="D22" s="94" t="s">
        <v>326</v>
      </c>
      <c r="E22" s="95">
        <v>500649</v>
      </c>
    </row>
    <row r="23" spans="1:5" ht="15.75" customHeight="1">
      <c r="A23" s="94" t="s">
        <v>327</v>
      </c>
      <c r="B23" s="94">
        <v>1998</v>
      </c>
      <c r="C23" s="94" t="s">
        <v>318</v>
      </c>
      <c r="D23" s="94" t="s">
        <v>319</v>
      </c>
      <c r="E23" s="95">
        <v>545780</v>
      </c>
    </row>
    <row r="24" spans="1:5" ht="15.75" customHeight="1">
      <c r="A24" s="94" t="s">
        <v>327</v>
      </c>
      <c r="B24" s="94">
        <v>1998</v>
      </c>
      <c r="C24" s="94" t="s">
        <v>320</v>
      </c>
      <c r="D24" s="94" t="s">
        <v>319</v>
      </c>
      <c r="E24" s="95">
        <v>440644</v>
      </c>
    </row>
    <row r="25" spans="1:5" ht="15.75" customHeight="1">
      <c r="A25" s="94" t="s">
        <v>327</v>
      </c>
      <c r="B25" s="94">
        <v>1998</v>
      </c>
      <c r="C25" s="94" t="s">
        <v>321</v>
      </c>
      <c r="D25" s="94" t="s">
        <v>319</v>
      </c>
      <c r="E25" s="95">
        <v>580359</v>
      </c>
    </row>
    <row r="26" spans="1:5" ht="15.75" customHeight="1">
      <c r="A26" s="94" t="s">
        <v>327</v>
      </c>
      <c r="B26" s="94">
        <v>1998</v>
      </c>
      <c r="C26" s="94" t="s">
        <v>322</v>
      </c>
      <c r="D26" s="94" t="s">
        <v>319</v>
      </c>
      <c r="E26" s="95">
        <v>536225</v>
      </c>
    </row>
    <row r="27" spans="1:5" ht="15.75" customHeight="1">
      <c r="A27" s="94" t="s">
        <v>327</v>
      </c>
      <c r="B27" s="94">
        <v>1998</v>
      </c>
      <c r="C27" s="94" t="s">
        <v>323</v>
      </c>
      <c r="D27" s="94" t="s">
        <v>319</v>
      </c>
      <c r="E27" s="95">
        <v>414908</v>
      </c>
    </row>
    <row r="28" spans="1:5" ht="15.75" customHeight="1">
      <c r="A28" s="94" t="s">
        <v>327</v>
      </c>
      <c r="B28" s="94">
        <v>1998</v>
      </c>
      <c r="C28" s="94" t="s">
        <v>324</v>
      </c>
      <c r="D28" s="94" t="s">
        <v>319</v>
      </c>
      <c r="E28" s="95">
        <v>377997</v>
      </c>
    </row>
    <row r="29" spans="1:5" ht="15.75" customHeight="1">
      <c r="A29" s="94" t="s">
        <v>327</v>
      </c>
      <c r="B29" s="94">
        <v>1998</v>
      </c>
      <c r="C29" s="94" t="s">
        <v>318</v>
      </c>
      <c r="D29" s="94" t="s">
        <v>325</v>
      </c>
      <c r="E29" s="95">
        <v>331289</v>
      </c>
    </row>
    <row r="30" spans="1:5" ht="15.75" customHeight="1">
      <c r="A30" s="94" t="s">
        <v>327</v>
      </c>
      <c r="B30" s="94">
        <v>1998</v>
      </c>
      <c r="C30" s="94" t="s">
        <v>320</v>
      </c>
      <c r="D30" s="94" t="s">
        <v>325</v>
      </c>
      <c r="E30" s="95">
        <v>384572</v>
      </c>
    </row>
    <row r="31" spans="1:5" ht="15.75" customHeight="1">
      <c r="A31" s="94" t="s">
        <v>327</v>
      </c>
      <c r="B31" s="94">
        <v>1998</v>
      </c>
      <c r="C31" s="94" t="s">
        <v>321</v>
      </c>
      <c r="D31" s="94" t="s">
        <v>325</v>
      </c>
      <c r="E31" s="95">
        <v>365813</v>
      </c>
    </row>
    <row r="32" spans="1:5" ht="15.75" customHeight="1">
      <c r="A32" s="94" t="s">
        <v>327</v>
      </c>
      <c r="B32" s="94">
        <v>1998</v>
      </c>
      <c r="C32" s="94" t="s">
        <v>322</v>
      </c>
      <c r="D32" s="94" t="s">
        <v>325</v>
      </c>
      <c r="E32" s="95">
        <v>396338</v>
      </c>
    </row>
    <row r="33" spans="1:8" ht="15.75" customHeight="1">
      <c r="A33" s="94" t="s">
        <v>327</v>
      </c>
      <c r="B33" s="94">
        <v>1998</v>
      </c>
      <c r="C33" s="94" t="s">
        <v>323</v>
      </c>
      <c r="D33" s="94" t="s">
        <v>325</v>
      </c>
      <c r="E33" s="95">
        <v>453761</v>
      </c>
    </row>
    <row r="34" spans="1:8" ht="15.75" customHeight="1">
      <c r="A34" s="94" t="s">
        <v>327</v>
      </c>
      <c r="B34" s="94">
        <v>1998</v>
      </c>
      <c r="C34" s="94" t="s">
        <v>324</v>
      </c>
      <c r="D34" s="94" t="s">
        <v>325</v>
      </c>
      <c r="E34" s="95">
        <v>356538</v>
      </c>
    </row>
    <row r="35" spans="1:8" ht="15.75" customHeight="1">
      <c r="A35" s="94" t="s">
        <v>327</v>
      </c>
      <c r="B35" s="94">
        <v>1998</v>
      </c>
      <c r="C35" s="94" t="s">
        <v>318</v>
      </c>
      <c r="D35" s="94" t="s">
        <v>326</v>
      </c>
      <c r="E35" s="95">
        <v>606332</v>
      </c>
    </row>
    <row r="36" spans="1:8" ht="15.75" customHeight="1">
      <c r="A36" s="94" t="s">
        <v>327</v>
      </c>
      <c r="B36" s="94">
        <v>1998</v>
      </c>
      <c r="C36" s="94" t="s">
        <v>320</v>
      </c>
      <c r="D36" s="94" t="s">
        <v>326</v>
      </c>
      <c r="E36" s="95">
        <v>535218</v>
      </c>
    </row>
    <row r="37" spans="1:8" ht="15.75" customHeight="1">
      <c r="A37" s="94" t="s">
        <v>327</v>
      </c>
      <c r="B37" s="94">
        <v>1998</v>
      </c>
      <c r="C37" s="94" t="s">
        <v>321</v>
      </c>
      <c r="D37" s="94" t="s">
        <v>326</v>
      </c>
      <c r="E37" s="95">
        <v>493364</v>
      </c>
    </row>
    <row r="38" spans="1:8" ht="15.75" customHeight="1">
      <c r="A38" s="94" t="s">
        <v>327</v>
      </c>
      <c r="B38" s="94">
        <v>1998</v>
      </c>
      <c r="C38" s="94" t="s">
        <v>322</v>
      </c>
      <c r="D38" s="94" t="s">
        <v>326</v>
      </c>
      <c r="E38" s="95">
        <v>559100</v>
      </c>
    </row>
    <row r="39" spans="1:8" ht="15.75" customHeight="1">
      <c r="A39" s="94" t="s">
        <v>327</v>
      </c>
      <c r="B39" s="94">
        <v>1998</v>
      </c>
      <c r="C39" s="94" t="s">
        <v>323</v>
      </c>
      <c r="D39" s="94" t="s">
        <v>326</v>
      </c>
      <c r="E39" s="95">
        <v>220350</v>
      </c>
    </row>
    <row r="40" spans="1:8" ht="15.75" customHeight="1">
      <c r="A40" s="94" t="s">
        <v>327</v>
      </c>
      <c r="B40" s="94">
        <v>1998</v>
      </c>
      <c r="C40" s="94" t="s">
        <v>324</v>
      </c>
      <c r="D40" s="94" t="s">
        <v>326</v>
      </c>
      <c r="E40" s="95">
        <v>476975</v>
      </c>
    </row>
    <row r="41" spans="1:8" ht="15.75" customHeight="1"/>
    <row r="42" spans="1:8" ht="15.75" customHeight="1">
      <c r="A42" s="64" t="s">
        <v>328</v>
      </c>
      <c r="B42" s="12"/>
      <c r="G42" s="42" t="s">
        <v>329</v>
      </c>
      <c r="H42" s="42"/>
    </row>
    <row r="43" spans="1:8" ht="15.75" customHeight="1">
      <c r="A43" s="81" t="s">
        <v>330</v>
      </c>
      <c r="B43" s="81"/>
      <c r="C43" s="69"/>
      <c r="D43" s="69"/>
      <c r="G43" s="42" t="s">
        <v>331</v>
      </c>
      <c r="H43" s="42"/>
    </row>
    <row r="44" spans="1:8" ht="15.75" customHeight="1">
      <c r="A44" s="81" t="s">
        <v>332</v>
      </c>
      <c r="B44" s="81"/>
      <c r="C44" s="69"/>
      <c r="D44" s="69"/>
      <c r="G44" s="42" t="s">
        <v>333</v>
      </c>
      <c r="H44" s="42"/>
    </row>
    <row r="45" spans="1:8" ht="15.75" customHeight="1">
      <c r="A45" s="81" t="s">
        <v>334</v>
      </c>
      <c r="B45" s="81"/>
      <c r="C45" s="69"/>
      <c r="D45" s="69"/>
      <c r="G45" s="42" t="s">
        <v>331</v>
      </c>
      <c r="H45" s="42"/>
    </row>
    <row r="46" spans="1:8" ht="15.75" customHeight="1">
      <c r="A46" s="81" t="s">
        <v>335</v>
      </c>
      <c r="B46" s="81"/>
      <c r="C46" s="69"/>
      <c r="D46" s="69"/>
    </row>
    <row r="47" spans="1:8" ht="15.75" customHeight="1">
      <c r="A47" s="69"/>
      <c r="B47" s="69"/>
      <c r="C47" s="69"/>
      <c r="D47" s="69"/>
    </row>
    <row r="48" spans="1: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G1"/>
    <mergeCell ref="A2:G2"/>
  </mergeCells>
  <pageMargins left="0.7" right="0.7" top="0.75" bottom="0.75" header="0" footer="0"/>
  <pageSetup orientation="landscape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0"/>
  <sheetViews>
    <sheetView topLeftCell="A23" workbookViewId="0">
      <selection activeCell="I38" sqref="I38"/>
    </sheetView>
  </sheetViews>
  <sheetFormatPr defaultColWidth="14.42578125" defaultRowHeight="15" customHeight="1"/>
  <cols>
    <col min="1" max="1" width="10.5703125" customWidth="1"/>
    <col min="2" max="2" width="10" customWidth="1"/>
    <col min="3" max="3" width="11" customWidth="1"/>
    <col min="4" max="4" width="10.28515625" customWidth="1"/>
    <col min="5" max="5" width="10.42578125" customWidth="1"/>
    <col min="6" max="6" width="15.42578125" customWidth="1"/>
    <col min="7" max="12" width="8" customWidth="1"/>
    <col min="13" max="13" width="9.5703125" customWidth="1"/>
    <col min="14" max="26" width="8" customWidth="1"/>
  </cols>
  <sheetData>
    <row r="1" spans="1:6" ht="18.75" customHeight="1">
      <c r="A1" s="156" t="s">
        <v>336</v>
      </c>
      <c r="B1" s="155"/>
      <c r="C1" s="155"/>
      <c r="D1" s="155"/>
      <c r="E1" s="155"/>
      <c r="F1" s="155"/>
    </row>
    <row r="2" spans="1:6">
      <c r="A2" s="157" t="s">
        <v>337</v>
      </c>
      <c r="B2" s="155"/>
      <c r="C2" s="155"/>
      <c r="D2" s="155"/>
      <c r="E2" s="155"/>
      <c r="F2" s="155"/>
    </row>
    <row r="4" spans="1:6">
      <c r="A4" s="1" t="s">
        <v>338</v>
      </c>
      <c r="B4" s="2" t="s">
        <v>55</v>
      </c>
      <c r="C4" s="2" t="s">
        <v>339</v>
      </c>
      <c r="D4" s="2" t="s">
        <v>340</v>
      </c>
      <c r="E4" s="2" t="s">
        <v>148</v>
      </c>
      <c r="F4" s="3" t="s">
        <v>299</v>
      </c>
    </row>
    <row r="5" spans="1:6">
      <c r="A5" s="4">
        <v>1</v>
      </c>
      <c r="B5" s="5" t="s">
        <v>341</v>
      </c>
      <c r="C5" s="5" t="s">
        <v>342</v>
      </c>
      <c r="D5" s="86">
        <v>4270</v>
      </c>
      <c r="E5" s="40">
        <v>42375</v>
      </c>
      <c r="F5" s="32" t="s">
        <v>343</v>
      </c>
    </row>
    <row r="6" spans="1:6">
      <c r="A6" s="4">
        <v>2</v>
      </c>
      <c r="B6" s="5" t="s">
        <v>344</v>
      </c>
      <c r="C6" s="5" t="s">
        <v>342</v>
      </c>
      <c r="D6" s="86">
        <v>8239</v>
      </c>
      <c r="E6" s="40">
        <v>42376</v>
      </c>
      <c r="F6" s="32" t="s">
        <v>345</v>
      </c>
    </row>
    <row r="7" spans="1:6">
      <c r="A7" s="4">
        <v>3</v>
      </c>
      <c r="B7" s="5" t="s">
        <v>346</v>
      </c>
      <c r="C7" s="5" t="s">
        <v>347</v>
      </c>
      <c r="D7" s="86">
        <v>617</v>
      </c>
      <c r="E7" s="40">
        <v>42377</v>
      </c>
      <c r="F7" s="32" t="s">
        <v>343</v>
      </c>
    </row>
    <row r="8" spans="1:6">
      <c r="A8" s="4">
        <v>4</v>
      </c>
      <c r="B8" s="5" t="s">
        <v>346</v>
      </c>
      <c r="C8" s="5" t="s">
        <v>347</v>
      </c>
      <c r="D8" s="86">
        <v>8384</v>
      </c>
      <c r="E8" s="40">
        <v>42379</v>
      </c>
      <c r="F8" s="32" t="s">
        <v>348</v>
      </c>
    </row>
    <row r="9" spans="1:6">
      <c r="A9" s="4">
        <v>5</v>
      </c>
      <c r="B9" s="5" t="s">
        <v>349</v>
      </c>
      <c r="C9" s="5" t="s">
        <v>342</v>
      </c>
      <c r="D9" s="86">
        <v>2626</v>
      </c>
      <c r="E9" s="40">
        <v>42379</v>
      </c>
      <c r="F9" s="32" t="s">
        <v>350</v>
      </c>
    </row>
    <row r="10" spans="1:6">
      <c r="A10" s="4">
        <v>6</v>
      </c>
      <c r="B10" s="5" t="s">
        <v>351</v>
      </c>
      <c r="C10" s="5" t="s">
        <v>347</v>
      </c>
      <c r="D10" s="86">
        <v>3610</v>
      </c>
      <c r="E10" s="40">
        <v>42380</v>
      </c>
      <c r="F10" s="32" t="s">
        <v>343</v>
      </c>
    </row>
    <row r="11" spans="1:6">
      <c r="A11" s="4">
        <v>7</v>
      </c>
      <c r="B11" s="5" t="s">
        <v>344</v>
      </c>
      <c r="C11" s="5" t="s">
        <v>342</v>
      </c>
      <c r="D11" s="86">
        <v>9062</v>
      </c>
      <c r="E11" s="40">
        <v>42380</v>
      </c>
      <c r="F11" s="32" t="s">
        <v>352</v>
      </c>
    </row>
    <row r="12" spans="1:6">
      <c r="A12" s="4">
        <v>8</v>
      </c>
      <c r="B12" s="5" t="s">
        <v>346</v>
      </c>
      <c r="C12" s="5" t="s">
        <v>347</v>
      </c>
      <c r="D12" s="86">
        <v>6906</v>
      </c>
      <c r="E12" s="40">
        <v>42385</v>
      </c>
      <c r="F12" s="32" t="s">
        <v>353</v>
      </c>
    </row>
    <row r="13" spans="1:6">
      <c r="A13" s="4">
        <v>9</v>
      </c>
      <c r="B13" s="5" t="s">
        <v>354</v>
      </c>
      <c r="C13" s="5" t="s">
        <v>347</v>
      </c>
      <c r="D13" s="86">
        <v>2417</v>
      </c>
      <c r="E13" s="40">
        <v>42385</v>
      </c>
      <c r="F13" s="32" t="s">
        <v>355</v>
      </c>
    </row>
    <row r="14" spans="1:6">
      <c r="A14" s="4">
        <v>10</v>
      </c>
      <c r="B14" s="5" t="s">
        <v>354</v>
      </c>
      <c r="C14" s="5" t="s">
        <v>347</v>
      </c>
      <c r="D14" s="86">
        <v>7431</v>
      </c>
      <c r="E14" s="40">
        <v>42385</v>
      </c>
      <c r="F14" s="32" t="s">
        <v>348</v>
      </c>
    </row>
    <row r="15" spans="1:6">
      <c r="A15" s="4">
        <v>11</v>
      </c>
      <c r="B15" s="5" t="s">
        <v>346</v>
      </c>
      <c r="C15" s="5" t="s">
        <v>347</v>
      </c>
      <c r="D15" s="86">
        <v>8250</v>
      </c>
      <c r="E15" s="40">
        <v>42385</v>
      </c>
      <c r="F15" s="32" t="s">
        <v>350</v>
      </c>
    </row>
    <row r="16" spans="1:6">
      <c r="A16" s="4">
        <v>12</v>
      </c>
      <c r="B16" s="5" t="s">
        <v>344</v>
      </c>
      <c r="C16" s="5" t="s">
        <v>342</v>
      </c>
      <c r="D16" s="86">
        <v>7012</v>
      </c>
      <c r="E16" s="40">
        <v>42387</v>
      </c>
      <c r="F16" s="32" t="s">
        <v>343</v>
      </c>
    </row>
    <row r="17" spans="1:14">
      <c r="A17" s="4">
        <v>13</v>
      </c>
      <c r="B17" s="5" t="s">
        <v>341</v>
      </c>
      <c r="C17" s="5" t="s">
        <v>342</v>
      </c>
      <c r="D17" s="86">
        <v>1903</v>
      </c>
      <c r="E17" s="40">
        <v>42389</v>
      </c>
      <c r="F17" s="32" t="s">
        <v>350</v>
      </c>
    </row>
    <row r="18" spans="1:14">
      <c r="A18" s="4">
        <v>14</v>
      </c>
      <c r="B18" s="5" t="s">
        <v>344</v>
      </c>
      <c r="C18" s="5" t="s">
        <v>342</v>
      </c>
      <c r="D18" s="86">
        <v>2824</v>
      </c>
      <c r="E18" s="40">
        <v>42391</v>
      </c>
      <c r="F18" s="32" t="s">
        <v>348</v>
      </c>
    </row>
    <row r="19" spans="1:14">
      <c r="A19" s="4">
        <v>15</v>
      </c>
      <c r="B19" s="5" t="s">
        <v>354</v>
      </c>
      <c r="C19" s="5" t="s">
        <v>347</v>
      </c>
      <c r="D19" s="86">
        <v>6946</v>
      </c>
      <c r="E19" s="40">
        <v>42393</v>
      </c>
      <c r="F19" s="32" t="s">
        <v>355</v>
      </c>
    </row>
    <row r="20" spans="1:14">
      <c r="A20" s="4">
        <v>16</v>
      </c>
      <c r="B20" s="5" t="s">
        <v>346</v>
      </c>
      <c r="C20" s="5" t="s">
        <v>347</v>
      </c>
      <c r="D20" s="86">
        <v>2320</v>
      </c>
      <c r="E20" s="40">
        <v>42396</v>
      </c>
      <c r="F20" s="32" t="s">
        <v>345</v>
      </c>
    </row>
    <row r="21" spans="1:14" ht="15.75" customHeight="1">
      <c r="A21" s="4">
        <v>17</v>
      </c>
      <c r="B21" s="5" t="s">
        <v>346</v>
      </c>
      <c r="C21" s="5" t="s">
        <v>347</v>
      </c>
      <c r="D21" s="86">
        <v>2116</v>
      </c>
      <c r="E21" s="40">
        <v>42397</v>
      </c>
      <c r="F21" s="32" t="s">
        <v>343</v>
      </c>
    </row>
    <row r="22" spans="1:14" ht="15.75" customHeight="1">
      <c r="A22" s="4">
        <v>18</v>
      </c>
      <c r="B22" s="5" t="s">
        <v>346</v>
      </c>
      <c r="C22" s="5" t="s">
        <v>347</v>
      </c>
      <c r="D22" s="86">
        <v>1135</v>
      </c>
      <c r="E22" s="40">
        <v>42399</v>
      </c>
      <c r="F22" s="32" t="s">
        <v>345</v>
      </c>
    </row>
    <row r="23" spans="1:14" ht="15.75" customHeight="1">
      <c r="A23" s="4">
        <v>19</v>
      </c>
      <c r="B23" s="5" t="s">
        <v>344</v>
      </c>
      <c r="C23" s="5" t="s">
        <v>342</v>
      </c>
      <c r="D23" s="86">
        <v>3595</v>
      </c>
      <c r="E23" s="40">
        <v>42399</v>
      </c>
      <c r="F23" s="32" t="s">
        <v>345</v>
      </c>
    </row>
    <row r="24" spans="1:14" ht="15.75" customHeight="1">
      <c r="A24" s="4">
        <v>20</v>
      </c>
      <c r="B24" s="5" t="s">
        <v>354</v>
      </c>
      <c r="C24" s="5" t="s">
        <v>347</v>
      </c>
      <c r="D24" s="86">
        <v>1161</v>
      </c>
      <c r="E24" s="40">
        <v>42402</v>
      </c>
      <c r="F24" s="32" t="s">
        <v>343</v>
      </c>
    </row>
    <row r="25" spans="1:14" ht="15.75" customHeight="1">
      <c r="A25" s="4">
        <v>21</v>
      </c>
      <c r="B25" s="5" t="s">
        <v>351</v>
      </c>
      <c r="C25" s="5" t="s">
        <v>347</v>
      </c>
      <c r="D25" s="86">
        <v>2256</v>
      </c>
      <c r="E25" s="40">
        <v>42404</v>
      </c>
      <c r="F25" s="32" t="s">
        <v>355</v>
      </c>
    </row>
    <row r="26" spans="1:14" ht="15.75" customHeight="1">
      <c r="A26" s="4">
        <v>22</v>
      </c>
      <c r="B26" s="5" t="s">
        <v>346</v>
      </c>
      <c r="C26" s="5" t="s">
        <v>347</v>
      </c>
      <c r="D26" s="86">
        <v>1004</v>
      </c>
      <c r="E26" s="40">
        <v>42411</v>
      </c>
      <c r="F26" s="32" t="s">
        <v>353</v>
      </c>
    </row>
    <row r="27" spans="1:14" ht="15.75" customHeight="1">
      <c r="A27" s="4">
        <v>23</v>
      </c>
      <c r="B27" s="5" t="s">
        <v>346</v>
      </c>
      <c r="C27" s="5" t="s">
        <v>347</v>
      </c>
      <c r="D27" s="86">
        <v>3642</v>
      </c>
      <c r="E27" s="40">
        <v>42414</v>
      </c>
      <c r="F27" s="32" t="s">
        <v>348</v>
      </c>
    </row>
    <row r="28" spans="1:14" ht="15.75" customHeight="1">
      <c r="A28" s="4">
        <v>24</v>
      </c>
      <c r="B28" s="5" t="s">
        <v>346</v>
      </c>
      <c r="C28" s="5" t="s">
        <v>347</v>
      </c>
      <c r="D28" s="86">
        <v>4582</v>
      </c>
      <c r="E28" s="40">
        <v>42417</v>
      </c>
      <c r="F28" s="32" t="s">
        <v>343</v>
      </c>
      <c r="M28" s="32" t="s">
        <v>348</v>
      </c>
      <c r="N28" s="32" t="s">
        <v>345</v>
      </c>
    </row>
    <row r="29" spans="1:14" ht="15.75" customHeight="1">
      <c r="A29" s="4">
        <v>25</v>
      </c>
      <c r="B29" s="5" t="s">
        <v>349</v>
      </c>
      <c r="C29" s="5" t="s">
        <v>342</v>
      </c>
      <c r="D29" s="86">
        <v>3559</v>
      </c>
      <c r="E29" s="40">
        <v>42417</v>
      </c>
      <c r="F29" s="32" t="s">
        <v>345</v>
      </c>
      <c r="L29" s="5" t="s">
        <v>346</v>
      </c>
      <c r="M29" s="9"/>
      <c r="N29" s="9"/>
    </row>
    <row r="30" spans="1:14" ht="15.75" customHeight="1">
      <c r="A30" s="4">
        <v>26</v>
      </c>
      <c r="B30" s="5" t="s">
        <v>341</v>
      </c>
      <c r="C30" s="5" t="s">
        <v>342</v>
      </c>
      <c r="D30" s="86">
        <v>5154</v>
      </c>
      <c r="E30" s="40">
        <v>42417</v>
      </c>
      <c r="F30" s="32" t="s">
        <v>352</v>
      </c>
      <c r="L30" s="96" t="s">
        <v>354</v>
      </c>
      <c r="M30" s="9"/>
      <c r="N30" s="9"/>
    </row>
    <row r="31" spans="1:14" ht="15.75" customHeight="1">
      <c r="A31" s="4">
        <v>27</v>
      </c>
      <c r="B31" s="5" t="s">
        <v>356</v>
      </c>
      <c r="C31" s="5" t="s">
        <v>347</v>
      </c>
      <c r="D31" s="86">
        <v>7388</v>
      </c>
      <c r="E31" s="40">
        <v>42418</v>
      </c>
      <c r="F31" s="32" t="s">
        <v>355</v>
      </c>
    </row>
    <row r="32" spans="1:14" ht="15.75" customHeight="1">
      <c r="A32" s="4">
        <v>28</v>
      </c>
      <c r="B32" s="5" t="s">
        <v>349</v>
      </c>
      <c r="C32" s="5" t="s">
        <v>342</v>
      </c>
      <c r="D32" s="86">
        <v>7163</v>
      </c>
      <c r="E32" s="40">
        <v>42418</v>
      </c>
      <c r="F32" s="32" t="s">
        <v>343</v>
      </c>
    </row>
    <row r="33" spans="1:10" ht="15.75" customHeight="1">
      <c r="A33" s="4">
        <v>29</v>
      </c>
      <c r="B33" s="5" t="s">
        <v>349</v>
      </c>
      <c r="C33" s="5" t="s">
        <v>342</v>
      </c>
      <c r="D33" s="86">
        <v>5101</v>
      </c>
      <c r="E33" s="40">
        <v>42420</v>
      </c>
      <c r="F33" s="32" t="s">
        <v>350</v>
      </c>
    </row>
    <row r="34" spans="1:10" ht="15.75" customHeight="1">
      <c r="A34" s="10">
        <v>30</v>
      </c>
      <c r="B34" s="11" t="s">
        <v>354</v>
      </c>
      <c r="C34" s="11" t="s">
        <v>347</v>
      </c>
      <c r="D34" s="97">
        <v>7602</v>
      </c>
      <c r="E34" s="41">
        <v>42421</v>
      </c>
      <c r="F34" s="98" t="s">
        <v>355</v>
      </c>
    </row>
    <row r="35" spans="1:10" ht="15.75" customHeight="1">
      <c r="H35" s="9" t="s">
        <v>357</v>
      </c>
      <c r="I35" s="9" t="s">
        <v>358</v>
      </c>
      <c r="J35" s="9" t="s">
        <v>359</v>
      </c>
    </row>
    <row r="36" spans="1:10" ht="15.75" customHeight="1">
      <c r="A36" s="12" t="s">
        <v>360</v>
      </c>
      <c r="B36" s="12"/>
      <c r="C36" s="12"/>
      <c r="D36" s="12"/>
      <c r="F36" s="42" t="s">
        <v>269</v>
      </c>
      <c r="G36" s="42"/>
      <c r="H36" s="42"/>
      <c r="I36" s="9"/>
      <c r="J36" s="9"/>
    </row>
    <row r="37" spans="1:10" ht="15.75" customHeight="1">
      <c r="A37" s="12" t="s">
        <v>361</v>
      </c>
      <c r="B37" s="12"/>
      <c r="C37" s="12"/>
      <c r="D37" s="12"/>
      <c r="F37" s="42" t="s">
        <v>362</v>
      </c>
      <c r="G37" s="42"/>
      <c r="H37" s="42"/>
    </row>
    <row r="38" spans="1:10" ht="15.75" customHeight="1">
      <c r="A38" s="12" t="s">
        <v>363</v>
      </c>
      <c r="B38" s="12"/>
      <c r="C38" s="12"/>
      <c r="D38" s="12"/>
      <c r="F38" s="42"/>
      <c r="G38" s="42" t="s">
        <v>32</v>
      </c>
      <c r="H38" s="42"/>
      <c r="I38" s="9"/>
    </row>
    <row r="39" spans="1:10" ht="15.75" customHeight="1">
      <c r="A39" s="12" t="s">
        <v>364</v>
      </c>
      <c r="B39" s="12"/>
      <c r="C39" s="12"/>
      <c r="D39" s="12"/>
      <c r="F39" s="42"/>
      <c r="G39" s="42" t="s">
        <v>365</v>
      </c>
      <c r="H39" s="42"/>
    </row>
    <row r="40" spans="1:10" ht="15.75" customHeight="1">
      <c r="A40" s="12" t="s">
        <v>366</v>
      </c>
      <c r="B40" s="12"/>
      <c r="C40" s="12"/>
      <c r="D40" s="12"/>
      <c r="F40" s="42"/>
      <c r="G40" s="42" t="s">
        <v>367</v>
      </c>
      <c r="H40" s="42"/>
    </row>
    <row r="41" spans="1:10" ht="15.75" customHeight="1"/>
    <row r="42" spans="1:10" ht="15.75" customHeight="1"/>
    <row r="43" spans="1:10" ht="15.75" customHeight="1"/>
    <row r="44" spans="1:10" ht="15.75" customHeight="1"/>
    <row r="45" spans="1:10" ht="15.75" customHeight="1"/>
    <row r="46" spans="1:10" ht="15.75" customHeight="1"/>
    <row r="47" spans="1:10" ht="15.75" customHeight="1"/>
    <row r="48" spans="1:10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F1"/>
    <mergeCell ref="A2:F2"/>
  </mergeCells>
  <pageMargins left="0.7" right="0.7" top="0.75" bottom="0.75" header="0" footer="0"/>
  <pageSetup orientation="landscape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19"/>
  <sheetViews>
    <sheetView workbookViewId="0">
      <selection activeCell="H4" sqref="H4"/>
    </sheetView>
  </sheetViews>
  <sheetFormatPr defaultColWidth="14.42578125" defaultRowHeight="15" customHeight="1"/>
  <sheetData>
    <row r="1" spans="1:10">
      <c r="A1" s="12"/>
      <c r="B1" s="12"/>
      <c r="C1" s="12"/>
      <c r="D1" s="12"/>
      <c r="E1" s="12"/>
      <c r="F1" s="12"/>
      <c r="G1" s="12"/>
      <c r="H1" s="12"/>
      <c r="I1" s="12"/>
      <c r="J1" s="12"/>
    </row>
    <row r="2" spans="1:10">
      <c r="A2" s="12"/>
      <c r="B2" s="12"/>
      <c r="C2" s="12"/>
      <c r="D2" s="12"/>
      <c r="E2" s="12"/>
      <c r="F2" s="12"/>
      <c r="G2" s="12"/>
      <c r="H2" s="12"/>
      <c r="I2" s="12"/>
      <c r="J2" s="12"/>
    </row>
    <row r="3" spans="1:10">
      <c r="A3" s="1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9</v>
      </c>
      <c r="J3" s="3" t="s">
        <v>10</v>
      </c>
    </row>
    <row r="4" spans="1:10">
      <c r="A4" s="4">
        <v>1</v>
      </c>
      <c r="B4" s="5" t="s">
        <v>11</v>
      </c>
      <c r="C4" s="5">
        <v>20</v>
      </c>
      <c r="D4" s="5">
        <v>10</v>
      </c>
      <c r="E4" s="5">
        <v>14</v>
      </c>
      <c r="F4" s="5">
        <v>18</v>
      </c>
      <c r="G4" s="5">
        <v>15</v>
      </c>
      <c r="H4" s="6">
        <f>SUM(C4:G4)</f>
        <v>77</v>
      </c>
      <c r="I4" s="6">
        <f>AVERAGE(C4:G4)</f>
        <v>15.4</v>
      </c>
      <c r="J4" s="7"/>
    </row>
    <row r="5" spans="1:10">
      <c r="A5" s="4">
        <v>2</v>
      </c>
      <c r="B5" s="5" t="s">
        <v>12</v>
      </c>
      <c r="C5" s="5">
        <v>21</v>
      </c>
      <c r="D5" s="5">
        <v>12</v>
      </c>
      <c r="E5" s="5">
        <v>14</v>
      </c>
      <c r="F5" s="5">
        <v>12</v>
      </c>
      <c r="G5" s="5">
        <v>18</v>
      </c>
      <c r="H5" s="6">
        <f t="shared" ref="H5:H13" si="0">SUM(C5:G5)</f>
        <v>77</v>
      </c>
      <c r="I5" s="6">
        <f t="shared" ref="I5:I13" si="1">AVERAGE(C5:G5)</f>
        <v>15.4</v>
      </c>
      <c r="J5" s="7"/>
    </row>
    <row r="6" spans="1:10">
      <c r="A6" s="4">
        <v>3</v>
      </c>
      <c r="B6" s="5" t="s">
        <v>13</v>
      </c>
      <c r="C6" s="5">
        <v>33</v>
      </c>
      <c r="D6" s="5">
        <v>15</v>
      </c>
      <c r="E6" s="5">
        <v>7</v>
      </c>
      <c r="F6" s="5">
        <v>14</v>
      </c>
      <c r="G6" s="5">
        <v>17</v>
      </c>
      <c r="H6" s="6">
        <f t="shared" si="0"/>
        <v>86</v>
      </c>
      <c r="I6" s="6">
        <f t="shared" si="1"/>
        <v>17.2</v>
      </c>
      <c r="J6" s="7"/>
    </row>
    <row r="7" spans="1:10">
      <c r="A7" s="4">
        <v>4</v>
      </c>
      <c r="B7" s="5" t="s">
        <v>14</v>
      </c>
      <c r="C7" s="5">
        <v>15</v>
      </c>
      <c r="D7" s="5">
        <v>14</v>
      </c>
      <c r="E7" s="5">
        <v>8</v>
      </c>
      <c r="F7" s="5">
        <v>16</v>
      </c>
      <c r="G7" s="5">
        <v>20</v>
      </c>
      <c r="H7" s="6">
        <f t="shared" si="0"/>
        <v>73</v>
      </c>
      <c r="I7" s="6">
        <f t="shared" si="1"/>
        <v>14.6</v>
      </c>
      <c r="J7" s="7"/>
    </row>
    <row r="8" spans="1:10">
      <c r="A8" s="4">
        <v>5</v>
      </c>
      <c r="B8" s="5" t="s">
        <v>15</v>
      </c>
      <c r="C8" s="5">
        <v>14</v>
      </c>
      <c r="D8" s="5">
        <v>17</v>
      </c>
      <c r="E8" s="5">
        <v>10</v>
      </c>
      <c r="F8" s="5">
        <v>13</v>
      </c>
      <c r="G8" s="5">
        <v>18</v>
      </c>
      <c r="H8" s="6">
        <f t="shared" si="0"/>
        <v>72</v>
      </c>
      <c r="I8" s="6">
        <f t="shared" si="1"/>
        <v>14.4</v>
      </c>
      <c r="J8" s="7"/>
    </row>
    <row r="9" spans="1:10">
      <c r="A9" s="4">
        <v>6</v>
      </c>
      <c r="B9" s="5" t="s">
        <v>16</v>
      </c>
      <c r="C9" s="5">
        <v>16</v>
      </c>
      <c r="D9" s="5">
        <v>8</v>
      </c>
      <c r="E9" s="5">
        <v>20</v>
      </c>
      <c r="F9" s="5">
        <v>17</v>
      </c>
      <c r="G9" s="5">
        <v>15</v>
      </c>
      <c r="H9" s="6">
        <f t="shared" si="0"/>
        <v>76</v>
      </c>
      <c r="I9" s="6">
        <f t="shared" si="1"/>
        <v>15.2</v>
      </c>
      <c r="J9" s="7"/>
    </row>
    <row r="10" spans="1:10">
      <c r="A10" s="4">
        <v>7</v>
      </c>
      <c r="B10" s="5" t="s">
        <v>17</v>
      </c>
      <c r="C10" s="5">
        <v>18</v>
      </c>
      <c r="D10" s="5">
        <v>19</v>
      </c>
      <c r="E10" s="5">
        <v>3</v>
      </c>
      <c r="F10" s="5">
        <v>10</v>
      </c>
      <c r="G10" s="5">
        <v>14</v>
      </c>
      <c r="H10" s="6">
        <f t="shared" si="0"/>
        <v>64</v>
      </c>
      <c r="I10" s="6">
        <f t="shared" si="1"/>
        <v>12.8</v>
      </c>
      <c r="J10" s="7"/>
    </row>
    <row r="11" spans="1:10">
      <c r="A11" s="4">
        <v>8</v>
      </c>
      <c r="B11" s="5" t="s">
        <v>18</v>
      </c>
      <c r="C11" s="9">
        <v>19</v>
      </c>
      <c r="D11" s="5">
        <v>20</v>
      </c>
      <c r="E11" s="5">
        <v>7</v>
      </c>
      <c r="F11" s="5">
        <v>14</v>
      </c>
      <c r="G11" s="5">
        <v>18</v>
      </c>
      <c r="H11" s="6">
        <f t="shared" si="0"/>
        <v>78</v>
      </c>
      <c r="I11" s="6">
        <f t="shared" si="1"/>
        <v>15.6</v>
      </c>
      <c r="J11" s="7"/>
    </row>
    <row r="12" spans="1:10">
      <c r="A12" s="4">
        <v>9</v>
      </c>
      <c r="B12" s="5" t="s">
        <v>19</v>
      </c>
      <c r="C12" s="5">
        <v>22</v>
      </c>
      <c r="D12" s="5">
        <v>13</v>
      </c>
      <c r="E12" s="5">
        <v>8</v>
      </c>
      <c r="F12" s="5">
        <v>12</v>
      </c>
      <c r="G12" s="5">
        <v>19</v>
      </c>
      <c r="H12" s="6">
        <f t="shared" si="0"/>
        <v>74</v>
      </c>
      <c r="I12" s="6">
        <f t="shared" si="1"/>
        <v>14.8</v>
      </c>
      <c r="J12" s="7"/>
    </row>
    <row r="13" spans="1:10">
      <c r="A13" s="10">
        <v>10</v>
      </c>
      <c r="B13" s="11" t="s">
        <v>20</v>
      </c>
      <c r="C13" s="11">
        <v>26</v>
      </c>
      <c r="D13" s="11">
        <v>12</v>
      </c>
      <c r="E13" s="11">
        <v>10</v>
      </c>
      <c r="F13" s="11">
        <v>11</v>
      </c>
      <c r="G13" s="11">
        <v>27</v>
      </c>
      <c r="H13" s="6">
        <f t="shared" si="0"/>
        <v>86</v>
      </c>
      <c r="I13" s="6">
        <f t="shared" si="1"/>
        <v>17.2</v>
      </c>
      <c r="J13" s="7"/>
    </row>
    <row r="16" spans="1:10">
      <c r="A16" s="12" t="s">
        <v>23</v>
      </c>
      <c r="B16" s="12"/>
      <c r="C16" s="12"/>
      <c r="D16" s="12"/>
      <c r="I16" s="9" t="s">
        <v>24</v>
      </c>
    </row>
    <row r="17" spans="1:9">
      <c r="A17" s="12" t="s">
        <v>27</v>
      </c>
      <c r="B17" s="12"/>
      <c r="C17" s="12"/>
      <c r="D17" s="12"/>
      <c r="I17" s="9" t="s">
        <v>28</v>
      </c>
    </row>
    <row r="18" spans="1:9">
      <c r="A18" s="12" t="s">
        <v>31</v>
      </c>
      <c r="B18" s="12"/>
      <c r="C18" s="12"/>
      <c r="D18" s="12"/>
      <c r="I18" s="9" t="s">
        <v>32</v>
      </c>
    </row>
    <row r="19" spans="1:9">
      <c r="A19" s="12" t="s">
        <v>33</v>
      </c>
      <c r="B19" s="12"/>
      <c r="C19" s="12"/>
      <c r="D19" s="12"/>
      <c r="I19" s="9" t="s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0"/>
  <sheetViews>
    <sheetView workbookViewId="0">
      <selection activeCell="L19" sqref="L19"/>
    </sheetView>
  </sheetViews>
  <sheetFormatPr defaultColWidth="14.42578125" defaultRowHeight="15" customHeight="1"/>
  <cols>
    <col min="1" max="1" width="10.85546875" customWidth="1"/>
    <col min="2" max="2" width="20" customWidth="1"/>
    <col min="3" max="3" width="10.140625" customWidth="1"/>
    <col min="4" max="4" width="11.42578125" customWidth="1"/>
    <col min="5" max="5" width="15.5703125" customWidth="1"/>
    <col min="6" max="6" width="17.7109375" customWidth="1"/>
    <col min="7" max="7" width="8.42578125" customWidth="1"/>
    <col min="8" max="8" width="14" customWidth="1"/>
    <col min="9" max="9" width="6.5703125" customWidth="1"/>
    <col min="10" max="10" width="8" customWidth="1"/>
    <col min="11" max="12" width="10.28515625" customWidth="1"/>
    <col min="13" max="26" width="8" customWidth="1"/>
  </cols>
  <sheetData>
    <row r="1" spans="1:13" ht="18.75" customHeight="1">
      <c r="A1" s="156" t="s">
        <v>36</v>
      </c>
      <c r="B1" s="155"/>
      <c r="C1" s="155"/>
      <c r="D1" s="155"/>
      <c r="E1" s="155"/>
      <c r="F1" s="155"/>
      <c r="G1" s="155"/>
      <c r="H1" s="155"/>
      <c r="I1" s="15"/>
      <c r="J1" s="15"/>
    </row>
    <row r="2" spans="1:13">
      <c r="A2" s="157" t="s">
        <v>37</v>
      </c>
      <c r="B2" s="155"/>
      <c r="C2" s="155"/>
      <c r="D2" s="155"/>
      <c r="E2" s="155"/>
      <c r="F2" s="155"/>
      <c r="G2" s="155"/>
      <c r="H2" s="155"/>
    </row>
    <row r="4" spans="1:13" ht="15.75" customHeight="1">
      <c r="A4" s="17" t="s">
        <v>38</v>
      </c>
      <c r="B4" s="18" t="s">
        <v>39</v>
      </c>
      <c r="C4" s="18" t="s">
        <v>40</v>
      </c>
      <c r="D4" s="18" t="s">
        <v>41</v>
      </c>
      <c r="E4" s="18" t="s">
        <v>42</v>
      </c>
      <c r="F4" s="19" t="s">
        <v>43</v>
      </c>
    </row>
    <row r="5" spans="1:13" ht="15.75" customHeight="1">
      <c r="A5" s="20">
        <v>1</v>
      </c>
      <c r="B5" s="21" t="s">
        <v>44</v>
      </c>
      <c r="C5" s="21">
        <v>20</v>
      </c>
      <c r="D5" s="21">
        <v>40000</v>
      </c>
      <c r="E5" s="108">
        <f>PRODUCT(C5,D5)</f>
        <v>800000</v>
      </c>
      <c r="F5" s="108" t="str">
        <f>IF(E5&gt;500000,"EXPENSIVE","LET'S BUY IT")</f>
        <v>EXPENSIVE</v>
      </c>
      <c r="H5" s="9"/>
      <c r="I5" s="9"/>
      <c r="J5" s="9"/>
      <c r="K5" s="9"/>
      <c r="L5" s="9"/>
      <c r="M5" s="9"/>
    </row>
    <row r="6" spans="1:13" ht="15.75" customHeight="1">
      <c r="A6" s="20">
        <v>2</v>
      </c>
      <c r="B6" s="21" t="s">
        <v>45</v>
      </c>
      <c r="C6" s="21">
        <v>30</v>
      </c>
      <c r="D6" s="21">
        <v>20000</v>
      </c>
      <c r="E6" s="108">
        <f t="shared" ref="E6:E14" si="0">PRODUCT(C6,D6)</f>
        <v>600000</v>
      </c>
      <c r="F6" s="108" t="str">
        <f t="shared" ref="F6:F14" si="1">IF(E6&gt;500000,"EXPENSIVE","LET'S BUY IT")</f>
        <v>EXPENSIVE</v>
      </c>
      <c r="H6" s="9"/>
      <c r="J6" s="9"/>
      <c r="K6" s="9"/>
      <c r="L6" s="9"/>
      <c r="M6" s="9"/>
    </row>
    <row r="7" spans="1:13" ht="15.75" customHeight="1">
      <c r="A7" s="20">
        <v>3</v>
      </c>
      <c r="B7" s="21" t="s">
        <v>46</v>
      </c>
      <c r="C7" s="21">
        <v>15</v>
      </c>
      <c r="D7" s="21">
        <v>10000</v>
      </c>
      <c r="E7" s="108">
        <f t="shared" si="0"/>
        <v>150000</v>
      </c>
      <c r="F7" s="108" t="str">
        <f t="shared" si="1"/>
        <v>LET'S BUY IT</v>
      </c>
      <c r="H7" s="9"/>
      <c r="M7" s="9"/>
    </row>
    <row r="8" spans="1:13" ht="15.75" customHeight="1">
      <c r="A8" s="20">
        <v>4</v>
      </c>
      <c r="B8" s="21" t="s">
        <v>47</v>
      </c>
      <c r="C8" s="21">
        <v>14</v>
      </c>
      <c r="D8" s="21">
        <v>15000</v>
      </c>
      <c r="E8" s="108">
        <f t="shared" si="0"/>
        <v>210000</v>
      </c>
      <c r="F8" s="108" t="str">
        <f t="shared" si="1"/>
        <v>LET'S BUY IT</v>
      </c>
      <c r="H8" s="9"/>
      <c r="M8" s="9"/>
    </row>
    <row r="9" spans="1:13" ht="15.75" customHeight="1">
      <c r="A9" s="20">
        <v>5</v>
      </c>
      <c r="B9" s="21" t="s">
        <v>48</v>
      </c>
      <c r="C9" s="21">
        <v>18</v>
      </c>
      <c r="D9" s="21">
        <v>20000</v>
      </c>
      <c r="E9" s="108">
        <f t="shared" si="0"/>
        <v>360000</v>
      </c>
      <c r="F9" s="108" t="str">
        <f t="shared" si="1"/>
        <v>LET'S BUY IT</v>
      </c>
      <c r="H9" s="9"/>
      <c r="M9" s="9"/>
    </row>
    <row r="10" spans="1:13" ht="15.75" customHeight="1">
      <c r="A10" s="20">
        <v>6</v>
      </c>
      <c r="B10" s="21" t="s">
        <v>46</v>
      </c>
      <c r="C10" s="21">
        <v>17</v>
      </c>
      <c r="D10" s="21">
        <v>2000</v>
      </c>
      <c r="E10" s="108">
        <f t="shared" si="0"/>
        <v>34000</v>
      </c>
      <c r="F10" s="108" t="str">
        <f t="shared" si="1"/>
        <v>LET'S BUY IT</v>
      </c>
      <c r="H10" s="9"/>
      <c r="M10" s="9"/>
    </row>
    <row r="11" spans="1:13" ht="15.75" customHeight="1">
      <c r="A11" s="20">
        <v>7</v>
      </c>
      <c r="B11" s="21" t="s">
        <v>49</v>
      </c>
      <c r="C11" s="21">
        <v>10</v>
      </c>
      <c r="D11" s="21">
        <v>25000</v>
      </c>
      <c r="E11" s="108">
        <f t="shared" si="0"/>
        <v>250000</v>
      </c>
      <c r="F11" s="108" t="str">
        <f t="shared" si="1"/>
        <v>LET'S BUY IT</v>
      </c>
      <c r="H11" s="9"/>
      <c r="M11" s="9"/>
    </row>
    <row r="12" spans="1:13" ht="15.75" customHeight="1">
      <c r="A12" s="20">
        <v>8</v>
      </c>
      <c r="B12" s="21" t="s">
        <v>50</v>
      </c>
      <c r="C12" s="21">
        <v>5</v>
      </c>
      <c r="D12" s="21">
        <v>250</v>
      </c>
      <c r="E12" s="108">
        <f t="shared" si="0"/>
        <v>1250</v>
      </c>
      <c r="F12" s="108" t="str">
        <f t="shared" si="1"/>
        <v>LET'S BUY IT</v>
      </c>
      <c r="H12" s="9"/>
      <c r="M12" s="9"/>
    </row>
    <row r="13" spans="1:13" ht="15.75" customHeight="1">
      <c r="A13" s="20">
        <v>9</v>
      </c>
      <c r="B13" s="21" t="s">
        <v>51</v>
      </c>
      <c r="C13" s="21">
        <v>25</v>
      </c>
      <c r="D13" s="21">
        <v>100</v>
      </c>
      <c r="E13" s="108">
        <f t="shared" si="0"/>
        <v>2500</v>
      </c>
      <c r="F13" s="108" t="str">
        <f t="shared" si="1"/>
        <v>LET'S BUY IT</v>
      </c>
      <c r="H13" s="9"/>
      <c r="M13" s="9"/>
    </row>
    <row r="14" spans="1:13" ht="15.75" customHeight="1">
      <c r="A14" s="22">
        <v>10</v>
      </c>
      <c r="B14" s="23" t="s">
        <v>52</v>
      </c>
      <c r="C14" s="23">
        <v>30</v>
      </c>
      <c r="D14" s="23">
        <v>12000</v>
      </c>
      <c r="E14" s="108">
        <f t="shared" si="0"/>
        <v>360000</v>
      </c>
      <c r="F14" s="108" t="str">
        <f t="shared" si="1"/>
        <v>LET'S BUY IT</v>
      </c>
      <c r="H14" s="9"/>
      <c r="M14" s="9"/>
    </row>
    <row r="15" spans="1:13" ht="15.75">
      <c r="B15" s="9"/>
      <c r="C15" s="9"/>
      <c r="E15" s="24"/>
    </row>
    <row r="16" spans="1:13" ht="19.5" customHeight="1">
      <c r="A16" s="12" t="s">
        <v>53</v>
      </c>
      <c r="B16" s="12"/>
      <c r="C16" s="12"/>
      <c r="E16" s="24"/>
    </row>
    <row r="17" spans="1:12" ht="19.5" customHeight="1">
      <c r="A17" s="12" t="s">
        <v>54</v>
      </c>
      <c r="B17" s="12"/>
      <c r="C17" s="12"/>
      <c r="E17" s="109">
        <f>COUNTA(B5:B14)</f>
        <v>10</v>
      </c>
      <c r="F17" s="24"/>
      <c r="H17" s="9"/>
      <c r="I17" s="9"/>
      <c r="J17" s="9"/>
      <c r="K17" s="9"/>
    </row>
    <row r="18" spans="1:12" ht="19.5" customHeight="1">
      <c r="A18" s="12" t="s">
        <v>56</v>
      </c>
      <c r="B18" s="12"/>
      <c r="C18" s="12"/>
      <c r="E18" s="24"/>
      <c r="F18" t="s">
        <v>381</v>
      </c>
      <c r="G18" s="110">
        <f>COUNTIF(C5:C14,"&gt;20")</f>
        <v>3</v>
      </c>
      <c r="H18" s="100" t="s">
        <v>382</v>
      </c>
      <c r="I18" s="111">
        <f>COUNTIF(C5:C14,"&lt;20")</f>
        <v>6</v>
      </c>
      <c r="J18" s="9"/>
      <c r="K18" s="9"/>
    </row>
    <row r="19" spans="1:12" ht="19.5" customHeight="1">
      <c r="A19" s="12" t="s">
        <v>57</v>
      </c>
      <c r="B19" s="12"/>
      <c r="C19" s="12"/>
      <c r="E19" s="24"/>
      <c r="G19" t="s">
        <v>383</v>
      </c>
      <c r="H19" s="110">
        <f>SUMIF(B5:B14,B11,C5:C14)</f>
        <v>10</v>
      </c>
      <c r="I19" t="s">
        <v>384</v>
      </c>
      <c r="J19" s="110">
        <f>SUMIF(B5:B14,B11,D5:D14)</f>
        <v>25000</v>
      </c>
      <c r="K19" t="s">
        <v>385</v>
      </c>
      <c r="L19" s="110">
        <f>SUMIF(B5:B14,B11,E5:E14)</f>
        <v>250000</v>
      </c>
    </row>
    <row r="20" spans="1:12" ht="19.5" customHeight="1">
      <c r="A20" s="12" t="s">
        <v>58</v>
      </c>
      <c r="B20" s="12"/>
      <c r="C20" s="12"/>
      <c r="E20" s="24"/>
    </row>
    <row r="21" spans="1:12" ht="15.75" customHeight="1">
      <c r="E21" s="24"/>
    </row>
    <row r="22" spans="1:12" ht="15.75" customHeight="1">
      <c r="E22" s="24"/>
    </row>
    <row r="23" spans="1:12" ht="15.75" customHeight="1">
      <c r="E23" s="24"/>
    </row>
    <row r="24" spans="1:12" ht="15.75" customHeight="1">
      <c r="E24" s="24"/>
    </row>
    <row r="25" spans="1:12" ht="15.75" customHeight="1">
      <c r="E25" s="24"/>
    </row>
    <row r="26" spans="1:12" ht="15.75" customHeight="1">
      <c r="E26" s="24"/>
    </row>
    <row r="27" spans="1:12" ht="15.75" customHeight="1">
      <c r="E27" s="24"/>
    </row>
    <row r="28" spans="1:12" ht="15.75" customHeight="1">
      <c r="E28" s="24"/>
    </row>
    <row r="29" spans="1:12" ht="15.75" customHeight="1">
      <c r="E29" s="24"/>
    </row>
    <row r="30" spans="1:12" ht="15.75" customHeight="1">
      <c r="E30" s="24"/>
    </row>
    <row r="31" spans="1:12" ht="15.75" customHeight="1">
      <c r="E31" s="24"/>
    </row>
    <row r="32" spans="1:12" ht="15.75" customHeight="1">
      <c r="E32" s="24"/>
    </row>
    <row r="33" spans="5:5" ht="15.75" customHeight="1">
      <c r="E33" s="24"/>
    </row>
    <row r="34" spans="5:5" ht="15.75" customHeight="1">
      <c r="E34" s="24"/>
    </row>
    <row r="35" spans="5:5" ht="15.75" customHeight="1">
      <c r="E35" s="24"/>
    </row>
    <row r="36" spans="5:5" ht="15.75" customHeight="1">
      <c r="E36" s="24"/>
    </row>
    <row r="37" spans="5:5" ht="15.75" customHeight="1">
      <c r="E37" s="24"/>
    </row>
    <row r="38" spans="5:5" ht="15.75" customHeight="1">
      <c r="E38" s="24"/>
    </row>
    <row r="39" spans="5:5" ht="15.75" customHeight="1">
      <c r="E39" s="24"/>
    </row>
    <row r="40" spans="5:5" ht="15.75" customHeight="1">
      <c r="E40" s="24"/>
    </row>
    <row r="41" spans="5:5" ht="15.75" customHeight="1">
      <c r="E41" s="24"/>
    </row>
    <row r="42" spans="5:5" ht="15.75" customHeight="1">
      <c r="E42" s="24"/>
    </row>
    <row r="43" spans="5:5" ht="15.75" customHeight="1">
      <c r="E43" s="24"/>
    </row>
    <row r="44" spans="5:5" ht="15.75" customHeight="1">
      <c r="E44" s="24"/>
    </row>
    <row r="45" spans="5:5" ht="15.75" customHeight="1">
      <c r="E45" s="24"/>
    </row>
    <row r="46" spans="5:5" ht="15.75" customHeight="1">
      <c r="E46" s="24"/>
    </row>
    <row r="47" spans="5:5" ht="15.75" customHeight="1">
      <c r="E47" s="24"/>
    </row>
    <row r="48" spans="5:5" ht="15.75" customHeight="1">
      <c r="E48" s="24"/>
    </row>
    <row r="49" spans="5:5" ht="15.75" customHeight="1">
      <c r="E49" s="24"/>
    </row>
    <row r="50" spans="5:5" ht="15.75" customHeight="1">
      <c r="E50" s="24"/>
    </row>
    <row r="51" spans="5:5" ht="15.75" customHeight="1">
      <c r="E51" s="24"/>
    </row>
    <row r="52" spans="5:5" ht="15.75" customHeight="1">
      <c r="E52" s="24"/>
    </row>
    <row r="53" spans="5:5" ht="15.75" customHeight="1">
      <c r="E53" s="24"/>
    </row>
    <row r="54" spans="5:5" ht="15.75" customHeight="1">
      <c r="E54" s="24"/>
    </row>
    <row r="55" spans="5:5" ht="15.75" customHeight="1">
      <c r="E55" s="24"/>
    </row>
    <row r="56" spans="5:5" ht="15.75" customHeight="1">
      <c r="E56" s="24"/>
    </row>
    <row r="57" spans="5:5" ht="15.75" customHeight="1">
      <c r="E57" s="24"/>
    </row>
    <row r="58" spans="5:5" ht="15.75" customHeight="1">
      <c r="E58" s="24"/>
    </row>
    <row r="59" spans="5:5" ht="15.75" customHeight="1">
      <c r="E59" s="24"/>
    </row>
    <row r="60" spans="5:5" ht="15.75" customHeight="1">
      <c r="E60" s="24"/>
    </row>
    <row r="61" spans="5:5" ht="15.75" customHeight="1">
      <c r="E61" s="24"/>
    </row>
    <row r="62" spans="5:5" ht="15.75" customHeight="1">
      <c r="E62" s="24"/>
    </row>
    <row r="63" spans="5:5" ht="15.75" customHeight="1">
      <c r="E63" s="24"/>
    </row>
    <row r="64" spans="5:5" ht="15.75" customHeight="1">
      <c r="E64" s="24"/>
    </row>
    <row r="65" spans="5:5" ht="15.75" customHeight="1">
      <c r="E65" s="24"/>
    </row>
    <row r="66" spans="5:5" ht="15.75" customHeight="1">
      <c r="E66" s="24"/>
    </row>
    <row r="67" spans="5:5" ht="15.75" customHeight="1">
      <c r="E67" s="24"/>
    </row>
    <row r="68" spans="5:5" ht="15.75" customHeight="1">
      <c r="E68" s="24"/>
    </row>
    <row r="69" spans="5:5" ht="15.75" customHeight="1">
      <c r="E69" s="24"/>
    </row>
    <row r="70" spans="5:5" ht="15.75" customHeight="1">
      <c r="E70" s="24"/>
    </row>
    <row r="71" spans="5:5" ht="15.75" customHeight="1">
      <c r="E71" s="24"/>
    </row>
    <row r="72" spans="5:5" ht="15.75" customHeight="1">
      <c r="E72" s="24"/>
    </row>
    <row r="73" spans="5:5" ht="15.75" customHeight="1">
      <c r="E73" s="24"/>
    </row>
    <row r="74" spans="5:5" ht="15.75" customHeight="1">
      <c r="E74" s="24"/>
    </row>
    <row r="75" spans="5:5" ht="15.75" customHeight="1">
      <c r="E75" s="24"/>
    </row>
    <row r="76" spans="5:5" ht="15.75" customHeight="1">
      <c r="E76" s="24"/>
    </row>
    <row r="77" spans="5:5" ht="15.75" customHeight="1">
      <c r="E77" s="24"/>
    </row>
    <row r="78" spans="5:5" ht="15.75" customHeight="1">
      <c r="E78" s="24"/>
    </row>
    <row r="79" spans="5:5" ht="15.75" customHeight="1">
      <c r="E79" s="24"/>
    </row>
    <row r="80" spans="5:5" ht="15.75" customHeight="1">
      <c r="E80" s="24"/>
    </row>
    <row r="81" spans="5:5" ht="15.75" customHeight="1">
      <c r="E81" s="24"/>
    </row>
    <row r="82" spans="5:5" ht="15.75" customHeight="1">
      <c r="E82" s="24"/>
    </row>
    <row r="83" spans="5:5" ht="15.75" customHeight="1">
      <c r="E83" s="24"/>
    </row>
    <row r="84" spans="5:5" ht="15.75" customHeight="1">
      <c r="E84" s="24"/>
    </row>
    <row r="85" spans="5:5" ht="15.75" customHeight="1">
      <c r="E85" s="24"/>
    </row>
    <row r="86" spans="5:5" ht="15.75" customHeight="1">
      <c r="E86" s="24"/>
    </row>
    <row r="87" spans="5:5" ht="15.75" customHeight="1">
      <c r="E87" s="24"/>
    </row>
    <row r="88" spans="5:5" ht="15.75" customHeight="1">
      <c r="E88" s="24"/>
    </row>
    <row r="89" spans="5:5" ht="15.75" customHeight="1">
      <c r="E89" s="24"/>
    </row>
    <row r="90" spans="5:5" ht="15.75" customHeight="1">
      <c r="E90" s="24"/>
    </row>
    <row r="91" spans="5:5" ht="15.75" customHeight="1">
      <c r="E91" s="24"/>
    </row>
    <row r="92" spans="5:5" ht="15.75" customHeight="1">
      <c r="E92" s="24"/>
    </row>
    <row r="93" spans="5:5" ht="15.75" customHeight="1">
      <c r="E93" s="24"/>
    </row>
    <row r="94" spans="5:5" ht="15.75" customHeight="1">
      <c r="E94" s="24"/>
    </row>
    <row r="95" spans="5:5" ht="15.75" customHeight="1">
      <c r="E95" s="24"/>
    </row>
    <row r="96" spans="5:5" ht="15.75" customHeight="1">
      <c r="E96" s="24"/>
    </row>
    <row r="97" spans="5:5" ht="15.75" customHeight="1">
      <c r="E97" s="24"/>
    </row>
    <row r="98" spans="5:5" ht="15.75" customHeight="1">
      <c r="E98" s="24"/>
    </row>
    <row r="99" spans="5:5" ht="15.75" customHeight="1">
      <c r="E99" s="24"/>
    </row>
    <row r="100" spans="5:5" ht="15.75" customHeight="1">
      <c r="E100" s="24"/>
    </row>
    <row r="101" spans="5:5" ht="15.75" customHeight="1">
      <c r="E101" s="24"/>
    </row>
    <row r="102" spans="5:5" ht="15.75" customHeight="1">
      <c r="E102" s="24"/>
    </row>
    <row r="103" spans="5:5" ht="15.75" customHeight="1">
      <c r="E103" s="24"/>
    </row>
    <row r="104" spans="5:5" ht="15.75" customHeight="1">
      <c r="E104" s="24"/>
    </row>
    <row r="105" spans="5:5" ht="15.75" customHeight="1">
      <c r="E105" s="24"/>
    </row>
    <row r="106" spans="5:5" ht="15.75" customHeight="1">
      <c r="E106" s="24"/>
    </row>
    <row r="107" spans="5:5" ht="15.75" customHeight="1">
      <c r="E107" s="24"/>
    </row>
    <row r="108" spans="5:5" ht="15.75" customHeight="1">
      <c r="E108" s="24"/>
    </row>
    <row r="109" spans="5:5" ht="15.75" customHeight="1">
      <c r="E109" s="24"/>
    </row>
    <row r="110" spans="5:5" ht="15.75" customHeight="1">
      <c r="E110" s="24"/>
    </row>
    <row r="111" spans="5:5" ht="15.75" customHeight="1">
      <c r="E111" s="24"/>
    </row>
    <row r="112" spans="5:5" ht="15.75" customHeight="1">
      <c r="E112" s="24"/>
    </row>
    <row r="113" spans="5:5" ht="15.75" customHeight="1">
      <c r="E113" s="24"/>
    </row>
    <row r="114" spans="5:5" ht="15.75" customHeight="1">
      <c r="E114" s="24"/>
    </row>
    <row r="115" spans="5:5" ht="15.75" customHeight="1">
      <c r="E115" s="24"/>
    </row>
    <row r="116" spans="5:5" ht="15.75" customHeight="1">
      <c r="E116" s="24"/>
    </row>
    <row r="117" spans="5:5" ht="15.75" customHeight="1">
      <c r="E117" s="24"/>
    </row>
    <row r="118" spans="5:5" ht="15.75" customHeight="1">
      <c r="E118" s="24"/>
    </row>
    <row r="119" spans="5:5" ht="15.75" customHeight="1">
      <c r="E119" s="24"/>
    </row>
    <row r="120" spans="5:5" ht="15.75" customHeight="1">
      <c r="E120" s="24"/>
    </row>
    <row r="121" spans="5:5" ht="15.75" customHeight="1">
      <c r="E121" s="24"/>
    </row>
    <row r="122" spans="5:5" ht="15.75" customHeight="1">
      <c r="E122" s="24"/>
    </row>
    <row r="123" spans="5:5" ht="15.75" customHeight="1">
      <c r="E123" s="24"/>
    </row>
    <row r="124" spans="5:5" ht="15.75" customHeight="1">
      <c r="E124" s="24"/>
    </row>
    <row r="125" spans="5:5" ht="15.75" customHeight="1">
      <c r="E125" s="24"/>
    </row>
    <row r="126" spans="5:5" ht="15.75" customHeight="1">
      <c r="E126" s="24"/>
    </row>
    <row r="127" spans="5:5" ht="15.75" customHeight="1">
      <c r="E127" s="24"/>
    </row>
    <row r="128" spans="5:5" ht="15.75" customHeight="1">
      <c r="E128" s="24"/>
    </row>
    <row r="129" spans="5:5" ht="15.75" customHeight="1">
      <c r="E129" s="24"/>
    </row>
    <row r="130" spans="5:5" ht="15.75" customHeight="1">
      <c r="E130" s="24"/>
    </row>
    <row r="131" spans="5:5" ht="15.75" customHeight="1">
      <c r="E131" s="24"/>
    </row>
    <row r="132" spans="5:5" ht="15.75" customHeight="1">
      <c r="E132" s="24"/>
    </row>
    <row r="133" spans="5:5" ht="15.75" customHeight="1">
      <c r="E133" s="24"/>
    </row>
    <row r="134" spans="5:5" ht="15.75" customHeight="1">
      <c r="E134" s="24"/>
    </row>
    <row r="135" spans="5:5" ht="15.75" customHeight="1">
      <c r="E135" s="24"/>
    </row>
    <row r="136" spans="5:5" ht="15.75" customHeight="1">
      <c r="E136" s="24"/>
    </row>
    <row r="137" spans="5:5" ht="15.75" customHeight="1">
      <c r="E137" s="24"/>
    </row>
    <row r="138" spans="5:5" ht="15.75" customHeight="1">
      <c r="E138" s="24"/>
    </row>
    <row r="139" spans="5:5" ht="15.75" customHeight="1">
      <c r="E139" s="24"/>
    </row>
    <row r="140" spans="5:5" ht="15.75" customHeight="1">
      <c r="E140" s="24"/>
    </row>
    <row r="141" spans="5:5" ht="15.75" customHeight="1">
      <c r="E141" s="24"/>
    </row>
    <row r="142" spans="5:5" ht="15.75" customHeight="1">
      <c r="E142" s="24"/>
    </row>
    <row r="143" spans="5:5" ht="15.75" customHeight="1">
      <c r="E143" s="24"/>
    </row>
    <row r="144" spans="5:5" ht="15.75" customHeight="1">
      <c r="E144" s="24"/>
    </row>
    <row r="145" spans="5:5" ht="15.75" customHeight="1">
      <c r="E145" s="24"/>
    </row>
    <row r="146" spans="5:5" ht="15.75" customHeight="1">
      <c r="E146" s="24"/>
    </row>
    <row r="147" spans="5:5" ht="15.75" customHeight="1">
      <c r="E147" s="24"/>
    </row>
    <row r="148" spans="5:5" ht="15.75" customHeight="1">
      <c r="E148" s="24"/>
    </row>
    <row r="149" spans="5:5" ht="15.75" customHeight="1">
      <c r="E149" s="24"/>
    </row>
    <row r="150" spans="5:5" ht="15.75" customHeight="1">
      <c r="E150" s="24"/>
    </row>
    <row r="151" spans="5:5" ht="15.75" customHeight="1">
      <c r="E151" s="24"/>
    </row>
    <row r="152" spans="5:5" ht="15.75" customHeight="1">
      <c r="E152" s="24"/>
    </row>
    <row r="153" spans="5:5" ht="15.75" customHeight="1">
      <c r="E153" s="24"/>
    </row>
    <row r="154" spans="5:5" ht="15.75" customHeight="1">
      <c r="E154" s="24"/>
    </row>
    <row r="155" spans="5:5" ht="15.75" customHeight="1">
      <c r="E155" s="24"/>
    </row>
    <row r="156" spans="5:5" ht="15.75" customHeight="1">
      <c r="E156" s="24"/>
    </row>
    <row r="157" spans="5:5" ht="15.75" customHeight="1">
      <c r="E157" s="24"/>
    </row>
    <row r="158" spans="5:5" ht="15.75" customHeight="1">
      <c r="E158" s="24"/>
    </row>
    <row r="159" spans="5:5" ht="15.75" customHeight="1">
      <c r="E159" s="24"/>
    </row>
    <row r="160" spans="5:5" ht="15.75" customHeight="1">
      <c r="E160" s="24"/>
    </row>
    <row r="161" spans="5:5" ht="15.75" customHeight="1">
      <c r="E161" s="24"/>
    </row>
    <row r="162" spans="5:5" ht="15.75" customHeight="1">
      <c r="E162" s="24"/>
    </row>
    <row r="163" spans="5:5" ht="15.75" customHeight="1">
      <c r="E163" s="24"/>
    </row>
    <row r="164" spans="5:5" ht="15.75" customHeight="1">
      <c r="E164" s="24"/>
    </row>
    <row r="165" spans="5:5" ht="15.75" customHeight="1">
      <c r="E165" s="24"/>
    </row>
    <row r="166" spans="5:5" ht="15.75" customHeight="1">
      <c r="E166" s="24"/>
    </row>
    <row r="167" spans="5:5" ht="15.75" customHeight="1">
      <c r="E167" s="24"/>
    </row>
    <row r="168" spans="5:5" ht="15.75" customHeight="1">
      <c r="E168" s="24"/>
    </row>
    <row r="169" spans="5:5" ht="15.75" customHeight="1">
      <c r="E169" s="24"/>
    </row>
    <row r="170" spans="5:5" ht="15.75" customHeight="1">
      <c r="E170" s="24"/>
    </row>
    <row r="171" spans="5:5" ht="15.75" customHeight="1">
      <c r="E171" s="24"/>
    </row>
    <row r="172" spans="5:5" ht="15.75" customHeight="1">
      <c r="E172" s="24"/>
    </row>
    <row r="173" spans="5:5" ht="15.75" customHeight="1">
      <c r="E173" s="24"/>
    </row>
    <row r="174" spans="5:5" ht="15.75" customHeight="1">
      <c r="E174" s="24"/>
    </row>
    <row r="175" spans="5:5" ht="15.75" customHeight="1">
      <c r="E175" s="24"/>
    </row>
    <row r="176" spans="5:5" ht="15.75" customHeight="1">
      <c r="E176" s="24"/>
    </row>
    <row r="177" spans="5:5" ht="15.75" customHeight="1">
      <c r="E177" s="24"/>
    </row>
    <row r="178" spans="5:5" ht="15.75" customHeight="1">
      <c r="E178" s="24"/>
    </row>
    <row r="179" spans="5:5" ht="15.75" customHeight="1">
      <c r="E179" s="24"/>
    </row>
    <row r="180" spans="5:5" ht="15.75" customHeight="1">
      <c r="E180" s="24"/>
    </row>
    <row r="181" spans="5:5" ht="15.75" customHeight="1">
      <c r="E181" s="24"/>
    </row>
    <row r="182" spans="5:5" ht="15.75" customHeight="1">
      <c r="E182" s="24"/>
    </row>
    <row r="183" spans="5:5" ht="15.75" customHeight="1">
      <c r="E183" s="24"/>
    </row>
    <row r="184" spans="5:5" ht="15.75" customHeight="1">
      <c r="E184" s="24"/>
    </row>
    <row r="185" spans="5:5" ht="15.75" customHeight="1">
      <c r="E185" s="24"/>
    </row>
    <row r="186" spans="5:5" ht="15.75" customHeight="1">
      <c r="E186" s="24"/>
    </row>
    <row r="187" spans="5:5" ht="15.75" customHeight="1">
      <c r="E187" s="24"/>
    </row>
    <row r="188" spans="5:5" ht="15.75" customHeight="1">
      <c r="E188" s="24"/>
    </row>
    <row r="189" spans="5:5" ht="15.75" customHeight="1">
      <c r="E189" s="24"/>
    </row>
    <row r="190" spans="5:5" ht="15.75" customHeight="1">
      <c r="E190" s="24"/>
    </row>
    <row r="191" spans="5:5" ht="15.75" customHeight="1">
      <c r="E191" s="24"/>
    </row>
    <row r="192" spans="5:5" ht="15.75" customHeight="1">
      <c r="E192" s="24"/>
    </row>
    <row r="193" spans="5:5" ht="15.75" customHeight="1">
      <c r="E193" s="24"/>
    </row>
    <row r="194" spans="5:5" ht="15.75" customHeight="1">
      <c r="E194" s="24"/>
    </row>
    <row r="195" spans="5:5" ht="15.75" customHeight="1">
      <c r="E195" s="24"/>
    </row>
    <row r="196" spans="5:5" ht="15.75" customHeight="1">
      <c r="E196" s="24"/>
    </row>
    <row r="197" spans="5:5" ht="15.75" customHeight="1">
      <c r="E197" s="24"/>
    </row>
    <row r="198" spans="5:5" ht="15.75" customHeight="1">
      <c r="E198" s="24"/>
    </row>
    <row r="199" spans="5:5" ht="15.75" customHeight="1">
      <c r="E199" s="24"/>
    </row>
    <row r="200" spans="5:5" ht="15.75" customHeight="1">
      <c r="E200" s="24"/>
    </row>
    <row r="201" spans="5:5" ht="15.75" customHeight="1">
      <c r="E201" s="24"/>
    </row>
    <row r="202" spans="5:5" ht="15.75" customHeight="1">
      <c r="E202" s="24"/>
    </row>
    <row r="203" spans="5:5" ht="15.75" customHeight="1">
      <c r="E203" s="24"/>
    </row>
    <row r="204" spans="5:5" ht="15.75" customHeight="1">
      <c r="E204" s="24"/>
    </row>
    <row r="205" spans="5:5" ht="15.75" customHeight="1">
      <c r="E205" s="24"/>
    </row>
    <row r="206" spans="5:5" ht="15.75" customHeight="1">
      <c r="E206" s="24"/>
    </row>
    <row r="207" spans="5:5" ht="15.75" customHeight="1">
      <c r="E207" s="24"/>
    </row>
    <row r="208" spans="5:5" ht="15.75" customHeight="1">
      <c r="E208" s="24"/>
    </row>
    <row r="209" spans="5:5" ht="15.75" customHeight="1">
      <c r="E209" s="24"/>
    </row>
    <row r="210" spans="5:5" ht="15.75" customHeight="1">
      <c r="E210" s="24"/>
    </row>
    <row r="211" spans="5:5" ht="15.75" customHeight="1">
      <c r="E211" s="24"/>
    </row>
    <row r="212" spans="5:5" ht="15.75" customHeight="1">
      <c r="E212" s="24"/>
    </row>
    <row r="213" spans="5:5" ht="15.75" customHeight="1">
      <c r="E213" s="24"/>
    </row>
    <row r="214" spans="5:5" ht="15.75" customHeight="1">
      <c r="E214" s="24"/>
    </row>
    <row r="215" spans="5:5" ht="15.75" customHeight="1">
      <c r="E215" s="24"/>
    </row>
    <row r="216" spans="5:5" ht="15.75" customHeight="1">
      <c r="E216" s="24"/>
    </row>
    <row r="217" spans="5:5" ht="15.75" customHeight="1">
      <c r="E217" s="24"/>
    </row>
    <row r="218" spans="5:5" ht="15.75" customHeight="1">
      <c r="E218" s="24"/>
    </row>
    <row r="219" spans="5:5" ht="15.75" customHeight="1">
      <c r="E219" s="24"/>
    </row>
    <row r="220" spans="5:5" ht="15.75" customHeight="1">
      <c r="E220" s="24"/>
    </row>
    <row r="221" spans="5:5" ht="15.75" customHeight="1">
      <c r="E221" s="24"/>
    </row>
    <row r="222" spans="5:5" ht="15.75" customHeight="1">
      <c r="E222" s="24"/>
    </row>
    <row r="223" spans="5:5" ht="15.75" customHeight="1">
      <c r="E223" s="24"/>
    </row>
    <row r="224" spans="5:5" ht="15.75" customHeight="1">
      <c r="E224" s="24"/>
    </row>
    <row r="225" spans="5:5" ht="15.75" customHeight="1">
      <c r="E225" s="24"/>
    </row>
    <row r="226" spans="5:5" ht="15.75" customHeight="1">
      <c r="E226" s="24"/>
    </row>
    <row r="227" spans="5:5" ht="15.75" customHeight="1">
      <c r="E227" s="24"/>
    </row>
    <row r="228" spans="5:5" ht="15.75" customHeight="1">
      <c r="E228" s="24"/>
    </row>
    <row r="229" spans="5:5" ht="15.75" customHeight="1">
      <c r="E229" s="24"/>
    </row>
    <row r="230" spans="5:5" ht="15.75" customHeight="1">
      <c r="E230" s="24"/>
    </row>
    <row r="231" spans="5:5" ht="15.75" customHeight="1">
      <c r="E231" s="24"/>
    </row>
    <row r="232" spans="5:5" ht="15.75" customHeight="1">
      <c r="E232" s="24"/>
    </row>
    <row r="233" spans="5:5" ht="15.75" customHeight="1">
      <c r="E233" s="24"/>
    </row>
    <row r="234" spans="5:5" ht="15.75" customHeight="1">
      <c r="E234" s="24"/>
    </row>
    <row r="235" spans="5:5" ht="15.75" customHeight="1">
      <c r="E235" s="24"/>
    </row>
    <row r="236" spans="5:5" ht="15.75" customHeight="1">
      <c r="E236" s="24"/>
    </row>
    <row r="237" spans="5:5" ht="15.75" customHeight="1">
      <c r="E237" s="24"/>
    </row>
    <row r="238" spans="5:5" ht="15.75" customHeight="1">
      <c r="E238" s="24"/>
    </row>
    <row r="239" spans="5:5" ht="15.75" customHeight="1">
      <c r="E239" s="24"/>
    </row>
    <row r="240" spans="5:5" ht="15.75" customHeight="1">
      <c r="E240" s="24"/>
    </row>
    <row r="241" spans="5:5" ht="15.75" customHeight="1">
      <c r="E241" s="24"/>
    </row>
    <row r="242" spans="5:5" ht="15.75" customHeight="1">
      <c r="E242" s="24"/>
    </row>
    <row r="243" spans="5:5" ht="15.75" customHeight="1">
      <c r="E243" s="24"/>
    </row>
    <row r="244" spans="5:5" ht="15.75" customHeight="1">
      <c r="E244" s="24"/>
    </row>
    <row r="245" spans="5:5" ht="15.75" customHeight="1">
      <c r="E245" s="24"/>
    </row>
    <row r="246" spans="5:5" ht="15.75" customHeight="1">
      <c r="E246" s="24"/>
    </row>
    <row r="247" spans="5:5" ht="15.75" customHeight="1">
      <c r="E247" s="24"/>
    </row>
    <row r="248" spans="5:5" ht="15.75" customHeight="1">
      <c r="E248" s="24"/>
    </row>
    <row r="249" spans="5:5" ht="15.75" customHeight="1">
      <c r="E249" s="24"/>
    </row>
    <row r="250" spans="5:5" ht="15.75" customHeight="1">
      <c r="E250" s="24"/>
    </row>
    <row r="251" spans="5:5" ht="15.75" customHeight="1">
      <c r="E251" s="24"/>
    </row>
    <row r="252" spans="5:5" ht="15.75" customHeight="1">
      <c r="E252" s="24"/>
    </row>
    <row r="253" spans="5:5" ht="15.75" customHeight="1">
      <c r="E253" s="24"/>
    </row>
    <row r="254" spans="5:5" ht="15.75" customHeight="1">
      <c r="E254" s="24"/>
    </row>
    <row r="255" spans="5:5" ht="15.75" customHeight="1">
      <c r="E255" s="24"/>
    </row>
    <row r="256" spans="5:5" ht="15.75" customHeight="1">
      <c r="E256" s="24"/>
    </row>
    <row r="257" spans="5:5" ht="15.75" customHeight="1">
      <c r="E257" s="24"/>
    </row>
    <row r="258" spans="5:5" ht="15.75" customHeight="1">
      <c r="E258" s="24"/>
    </row>
    <row r="259" spans="5:5" ht="15.75" customHeight="1">
      <c r="E259" s="24"/>
    </row>
    <row r="260" spans="5:5" ht="15.75" customHeight="1">
      <c r="E260" s="24"/>
    </row>
    <row r="261" spans="5:5" ht="15.75" customHeight="1">
      <c r="E261" s="24"/>
    </row>
    <row r="262" spans="5:5" ht="15.75" customHeight="1">
      <c r="E262" s="24"/>
    </row>
    <row r="263" spans="5:5" ht="15.75" customHeight="1">
      <c r="E263" s="24"/>
    </row>
    <row r="264" spans="5:5" ht="15.75" customHeight="1">
      <c r="E264" s="24"/>
    </row>
    <row r="265" spans="5:5" ht="15.75" customHeight="1">
      <c r="E265" s="24"/>
    </row>
    <row r="266" spans="5:5" ht="15.75" customHeight="1">
      <c r="E266" s="24"/>
    </row>
    <row r="267" spans="5:5" ht="15.75" customHeight="1">
      <c r="E267" s="24"/>
    </row>
    <row r="268" spans="5:5" ht="15.75" customHeight="1">
      <c r="E268" s="24"/>
    </row>
    <row r="269" spans="5:5" ht="15.75" customHeight="1">
      <c r="E269" s="24"/>
    </row>
    <row r="270" spans="5:5" ht="15.75" customHeight="1">
      <c r="E270" s="24"/>
    </row>
    <row r="271" spans="5:5" ht="15.75" customHeight="1">
      <c r="E271" s="24"/>
    </row>
    <row r="272" spans="5:5" ht="15.75" customHeight="1">
      <c r="E272" s="24"/>
    </row>
    <row r="273" spans="5:5" ht="15.75" customHeight="1">
      <c r="E273" s="24"/>
    </row>
    <row r="274" spans="5:5" ht="15.75" customHeight="1">
      <c r="E274" s="24"/>
    </row>
    <row r="275" spans="5:5" ht="15.75" customHeight="1">
      <c r="E275" s="24"/>
    </row>
    <row r="276" spans="5:5" ht="15.75" customHeight="1">
      <c r="E276" s="24"/>
    </row>
    <row r="277" spans="5:5" ht="15.75" customHeight="1">
      <c r="E277" s="24"/>
    </row>
    <row r="278" spans="5:5" ht="15.75" customHeight="1">
      <c r="E278" s="24"/>
    </row>
    <row r="279" spans="5:5" ht="15.75" customHeight="1">
      <c r="E279" s="24"/>
    </row>
    <row r="280" spans="5:5" ht="15.75" customHeight="1">
      <c r="E280" s="24"/>
    </row>
    <row r="281" spans="5:5" ht="15.75" customHeight="1">
      <c r="E281" s="24"/>
    </row>
    <row r="282" spans="5:5" ht="15.75" customHeight="1">
      <c r="E282" s="24"/>
    </row>
    <row r="283" spans="5:5" ht="15.75" customHeight="1">
      <c r="E283" s="24"/>
    </row>
    <row r="284" spans="5:5" ht="15.75" customHeight="1">
      <c r="E284" s="24"/>
    </row>
    <row r="285" spans="5:5" ht="15.75" customHeight="1">
      <c r="E285" s="24"/>
    </row>
    <row r="286" spans="5:5" ht="15.75" customHeight="1">
      <c r="E286" s="24"/>
    </row>
    <row r="287" spans="5:5" ht="15.75" customHeight="1">
      <c r="E287" s="24"/>
    </row>
    <row r="288" spans="5:5" ht="15.75" customHeight="1">
      <c r="E288" s="24"/>
    </row>
    <row r="289" spans="5:5" ht="15.75" customHeight="1">
      <c r="E289" s="24"/>
    </row>
    <row r="290" spans="5:5" ht="15.75" customHeight="1">
      <c r="E290" s="24"/>
    </row>
    <row r="291" spans="5:5" ht="15.75" customHeight="1">
      <c r="E291" s="24"/>
    </row>
    <row r="292" spans="5:5" ht="15.75" customHeight="1">
      <c r="E292" s="24"/>
    </row>
    <row r="293" spans="5:5" ht="15.75" customHeight="1">
      <c r="E293" s="24"/>
    </row>
    <row r="294" spans="5:5" ht="15.75" customHeight="1">
      <c r="E294" s="24"/>
    </row>
    <row r="295" spans="5:5" ht="15.75" customHeight="1">
      <c r="E295" s="24"/>
    </row>
    <row r="296" spans="5:5" ht="15.75" customHeight="1">
      <c r="E296" s="24"/>
    </row>
    <row r="297" spans="5:5" ht="15.75" customHeight="1">
      <c r="E297" s="24"/>
    </row>
    <row r="298" spans="5:5" ht="15.75" customHeight="1">
      <c r="E298" s="24"/>
    </row>
    <row r="299" spans="5:5" ht="15.75" customHeight="1">
      <c r="E299" s="24"/>
    </row>
    <row r="300" spans="5:5" ht="15.75" customHeight="1">
      <c r="E300" s="24"/>
    </row>
    <row r="301" spans="5:5" ht="15.75" customHeight="1">
      <c r="E301" s="24"/>
    </row>
    <row r="302" spans="5:5" ht="15.75" customHeight="1">
      <c r="E302" s="24"/>
    </row>
    <row r="303" spans="5:5" ht="15.75" customHeight="1">
      <c r="E303" s="24"/>
    </row>
    <row r="304" spans="5:5" ht="15.75" customHeight="1">
      <c r="E304" s="24"/>
    </row>
    <row r="305" spans="5:5" ht="15.75" customHeight="1">
      <c r="E305" s="24"/>
    </row>
    <row r="306" spans="5:5" ht="15.75" customHeight="1">
      <c r="E306" s="24"/>
    </row>
    <row r="307" spans="5:5" ht="15.75" customHeight="1">
      <c r="E307" s="24"/>
    </row>
    <row r="308" spans="5:5" ht="15.75" customHeight="1">
      <c r="E308" s="24"/>
    </row>
    <row r="309" spans="5:5" ht="15.75" customHeight="1">
      <c r="E309" s="24"/>
    </row>
    <row r="310" spans="5:5" ht="15.75" customHeight="1">
      <c r="E310" s="24"/>
    </row>
    <row r="311" spans="5:5" ht="15.75" customHeight="1">
      <c r="E311" s="24"/>
    </row>
    <row r="312" spans="5:5" ht="15.75" customHeight="1">
      <c r="E312" s="24"/>
    </row>
    <row r="313" spans="5:5" ht="15.75" customHeight="1">
      <c r="E313" s="24"/>
    </row>
    <row r="314" spans="5:5" ht="15.75" customHeight="1">
      <c r="E314" s="24"/>
    </row>
    <row r="315" spans="5:5" ht="15.75" customHeight="1">
      <c r="E315" s="24"/>
    </row>
    <row r="316" spans="5:5" ht="15.75" customHeight="1">
      <c r="E316" s="24"/>
    </row>
    <row r="317" spans="5:5" ht="15.75" customHeight="1">
      <c r="E317" s="24"/>
    </row>
    <row r="318" spans="5:5" ht="15.75" customHeight="1">
      <c r="E318" s="24"/>
    </row>
    <row r="319" spans="5:5" ht="15.75" customHeight="1">
      <c r="E319" s="24"/>
    </row>
    <row r="320" spans="5:5" ht="15.75" customHeight="1">
      <c r="E320" s="24"/>
    </row>
    <row r="321" spans="5:5" ht="15.75" customHeight="1">
      <c r="E321" s="24"/>
    </row>
    <row r="322" spans="5:5" ht="15.75" customHeight="1">
      <c r="E322" s="24"/>
    </row>
    <row r="323" spans="5:5" ht="15.75" customHeight="1">
      <c r="E323" s="24"/>
    </row>
    <row r="324" spans="5:5" ht="15.75" customHeight="1">
      <c r="E324" s="24"/>
    </row>
    <row r="325" spans="5:5" ht="15.75" customHeight="1">
      <c r="E325" s="24"/>
    </row>
    <row r="326" spans="5:5" ht="15.75" customHeight="1">
      <c r="E326" s="24"/>
    </row>
    <row r="327" spans="5:5" ht="15.75" customHeight="1">
      <c r="E327" s="24"/>
    </row>
    <row r="328" spans="5:5" ht="15.75" customHeight="1">
      <c r="E328" s="24"/>
    </row>
    <row r="329" spans="5:5" ht="15.75" customHeight="1">
      <c r="E329" s="24"/>
    </row>
    <row r="330" spans="5:5" ht="15.75" customHeight="1">
      <c r="E330" s="24"/>
    </row>
    <row r="331" spans="5:5" ht="15.75" customHeight="1">
      <c r="E331" s="24"/>
    </row>
    <row r="332" spans="5:5" ht="15.75" customHeight="1">
      <c r="E332" s="24"/>
    </row>
    <row r="333" spans="5:5" ht="15.75" customHeight="1">
      <c r="E333" s="24"/>
    </row>
    <row r="334" spans="5:5" ht="15.75" customHeight="1">
      <c r="E334" s="24"/>
    </row>
    <row r="335" spans="5:5" ht="15.75" customHeight="1">
      <c r="E335" s="24"/>
    </row>
    <row r="336" spans="5:5" ht="15.75" customHeight="1">
      <c r="E336" s="24"/>
    </row>
    <row r="337" spans="5:5" ht="15.75" customHeight="1">
      <c r="E337" s="24"/>
    </row>
    <row r="338" spans="5:5" ht="15.75" customHeight="1">
      <c r="E338" s="24"/>
    </row>
    <row r="339" spans="5:5" ht="15.75" customHeight="1">
      <c r="E339" s="24"/>
    </row>
    <row r="340" spans="5:5" ht="15.75" customHeight="1">
      <c r="E340" s="24"/>
    </row>
    <row r="341" spans="5:5" ht="15.75" customHeight="1">
      <c r="E341" s="24"/>
    </row>
    <row r="342" spans="5:5" ht="15.75" customHeight="1">
      <c r="E342" s="24"/>
    </row>
    <row r="343" spans="5:5" ht="15.75" customHeight="1">
      <c r="E343" s="24"/>
    </row>
    <row r="344" spans="5:5" ht="15.75" customHeight="1">
      <c r="E344" s="24"/>
    </row>
    <row r="345" spans="5:5" ht="15.75" customHeight="1">
      <c r="E345" s="24"/>
    </row>
    <row r="346" spans="5:5" ht="15.75" customHeight="1">
      <c r="E346" s="24"/>
    </row>
    <row r="347" spans="5:5" ht="15.75" customHeight="1">
      <c r="E347" s="24"/>
    </row>
    <row r="348" spans="5:5" ht="15.75" customHeight="1">
      <c r="E348" s="24"/>
    </row>
    <row r="349" spans="5:5" ht="15.75" customHeight="1">
      <c r="E349" s="24"/>
    </row>
    <row r="350" spans="5:5" ht="15.75" customHeight="1">
      <c r="E350" s="24"/>
    </row>
    <row r="351" spans="5:5" ht="15.75" customHeight="1">
      <c r="E351" s="24"/>
    </row>
    <row r="352" spans="5:5" ht="15.75" customHeight="1">
      <c r="E352" s="24"/>
    </row>
    <row r="353" spans="5:5" ht="15.75" customHeight="1">
      <c r="E353" s="24"/>
    </row>
    <row r="354" spans="5:5" ht="15.75" customHeight="1">
      <c r="E354" s="24"/>
    </row>
    <row r="355" spans="5:5" ht="15.75" customHeight="1">
      <c r="E355" s="24"/>
    </row>
    <row r="356" spans="5:5" ht="15.75" customHeight="1">
      <c r="E356" s="24"/>
    </row>
    <row r="357" spans="5:5" ht="15.75" customHeight="1">
      <c r="E357" s="24"/>
    </row>
    <row r="358" spans="5:5" ht="15.75" customHeight="1">
      <c r="E358" s="24"/>
    </row>
    <row r="359" spans="5:5" ht="15.75" customHeight="1">
      <c r="E359" s="24"/>
    </row>
    <row r="360" spans="5:5" ht="15.75" customHeight="1">
      <c r="E360" s="24"/>
    </row>
    <row r="361" spans="5:5" ht="15.75" customHeight="1">
      <c r="E361" s="24"/>
    </row>
    <row r="362" spans="5:5" ht="15.75" customHeight="1">
      <c r="E362" s="24"/>
    </row>
    <row r="363" spans="5:5" ht="15.75" customHeight="1">
      <c r="E363" s="24"/>
    </row>
    <row r="364" spans="5:5" ht="15.75" customHeight="1">
      <c r="E364" s="24"/>
    </row>
    <row r="365" spans="5:5" ht="15.75" customHeight="1">
      <c r="E365" s="24"/>
    </row>
    <row r="366" spans="5:5" ht="15.75" customHeight="1">
      <c r="E366" s="24"/>
    </row>
    <row r="367" spans="5:5" ht="15.75" customHeight="1">
      <c r="E367" s="24"/>
    </row>
    <row r="368" spans="5:5" ht="15.75" customHeight="1">
      <c r="E368" s="24"/>
    </row>
    <row r="369" spans="5:5" ht="15.75" customHeight="1">
      <c r="E369" s="24"/>
    </row>
    <row r="370" spans="5:5" ht="15.75" customHeight="1">
      <c r="E370" s="24"/>
    </row>
    <row r="371" spans="5:5" ht="15.75" customHeight="1">
      <c r="E371" s="24"/>
    </row>
    <row r="372" spans="5:5" ht="15.75" customHeight="1">
      <c r="E372" s="24"/>
    </row>
    <row r="373" spans="5:5" ht="15.75" customHeight="1">
      <c r="E373" s="24"/>
    </row>
    <row r="374" spans="5:5" ht="15.75" customHeight="1">
      <c r="E374" s="24"/>
    </row>
    <row r="375" spans="5:5" ht="15.75" customHeight="1">
      <c r="E375" s="24"/>
    </row>
    <row r="376" spans="5:5" ht="15.75" customHeight="1">
      <c r="E376" s="24"/>
    </row>
    <row r="377" spans="5:5" ht="15.75" customHeight="1">
      <c r="E377" s="24"/>
    </row>
    <row r="378" spans="5:5" ht="15.75" customHeight="1">
      <c r="E378" s="24"/>
    </row>
    <row r="379" spans="5:5" ht="15.75" customHeight="1">
      <c r="E379" s="24"/>
    </row>
    <row r="380" spans="5:5" ht="15.75" customHeight="1">
      <c r="E380" s="24"/>
    </row>
    <row r="381" spans="5:5" ht="15.75" customHeight="1">
      <c r="E381" s="24"/>
    </row>
    <row r="382" spans="5:5" ht="15.75" customHeight="1">
      <c r="E382" s="24"/>
    </row>
    <row r="383" spans="5:5" ht="15.75" customHeight="1">
      <c r="E383" s="24"/>
    </row>
    <row r="384" spans="5:5" ht="15.75" customHeight="1">
      <c r="E384" s="24"/>
    </row>
    <row r="385" spans="5:5" ht="15.75" customHeight="1">
      <c r="E385" s="24"/>
    </row>
    <row r="386" spans="5:5" ht="15.75" customHeight="1">
      <c r="E386" s="24"/>
    </row>
    <row r="387" spans="5:5" ht="15.75" customHeight="1">
      <c r="E387" s="24"/>
    </row>
    <row r="388" spans="5:5" ht="15.75" customHeight="1">
      <c r="E388" s="24"/>
    </row>
    <row r="389" spans="5:5" ht="15.75" customHeight="1">
      <c r="E389" s="24"/>
    </row>
    <row r="390" spans="5:5" ht="15.75" customHeight="1">
      <c r="E390" s="24"/>
    </row>
    <row r="391" spans="5:5" ht="15.75" customHeight="1">
      <c r="E391" s="24"/>
    </row>
    <row r="392" spans="5:5" ht="15.75" customHeight="1">
      <c r="E392" s="24"/>
    </row>
    <row r="393" spans="5:5" ht="15.75" customHeight="1">
      <c r="E393" s="24"/>
    </row>
    <row r="394" spans="5:5" ht="15.75" customHeight="1">
      <c r="E394" s="24"/>
    </row>
    <row r="395" spans="5:5" ht="15.75" customHeight="1">
      <c r="E395" s="24"/>
    </row>
    <row r="396" spans="5:5" ht="15.75" customHeight="1">
      <c r="E396" s="24"/>
    </row>
    <row r="397" spans="5:5" ht="15.75" customHeight="1">
      <c r="E397" s="24"/>
    </row>
    <row r="398" spans="5:5" ht="15.75" customHeight="1">
      <c r="E398" s="24"/>
    </row>
    <row r="399" spans="5:5" ht="15.75" customHeight="1">
      <c r="E399" s="24"/>
    </row>
    <row r="400" spans="5:5" ht="15.75" customHeight="1">
      <c r="E400" s="24"/>
    </row>
    <row r="401" spans="5:5" ht="15.75" customHeight="1">
      <c r="E401" s="24"/>
    </row>
    <row r="402" spans="5:5" ht="15.75" customHeight="1">
      <c r="E402" s="24"/>
    </row>
    <row r="403" spans="5:5" ht="15.75" customHeight="1">
      <c r="E403" s="24"/>
    </row>
    <row r="404" spans="5:5" ht="15.75" customHeight="1">
      <c r="E404" s="24"/>
    </row>
    <row r="405" spans="5:5" ht="15.75" customHeight="1">
      <c r="E405" s="24"/>
    </row>
    <row r="406" spans="5:5" ht="15.75" customHeight="1">
      <c r="E406" s="24"/>
    </row>
    <row r="407" spans="5:5" ht="15.75" customHeight="1">
      <c r="E407" s="24"/>
    </row>
    <row r="408" spans="5:5" ht="15.75" customHeight="1">
      <c r="E408" s="24"/>
    </row>
    <row r="409" spans="5:5" ht="15.75" customHeight="1">
      <c r="E409" s="24"/>
    </row>
    <row r="410" spans="5:5" ht="15.75" customHeight="1">
      <c r="E410" s="24"/>
    </row>
    <row r="411" spans="5:5" ht="15.75" customHeight="1">
      <c r="E411" s="24"/>
    </row>
    <row r="412" spans="5:5" ht="15.75" customHeight="1">
      <c r="E412" s="24"/>
    </row>
    <row r="413" spans="5:5" ht="15.75" customHeight="1">
      <c r="E413" s="24"/>
    </row>
    <row r="414" spans="5:5" ht="15.75" customHeight="1">
      <c r="E414" s="24"/>
    </row>
    <row r="415" spans="5:5" ht="15.75" customHeight="1">
      <c r="E415" s="24"/>
    </row>
    <row r="416" spans="5:5" ht="15.75" customHeight="1">
      <c r="E416" s="24"/>
    </row>
    <row r="417" spans="5:5" ht="15.75" customHeight="1">
      <c r="E417" s="24"/>
    </row>
    <row r="418" spans="5:5" ht="15.75" customHeight="1">
      <c r="E418" s="24"/>
    </row>
    <row r="419" spans="5:5" ht="15.75" customHeight="1">
      <c r="E419" s="24"/>
    </row>
    <row r="420" spans="5:5" ht="15.75" customHeight="1">
      <c r="E420" s="24"/>
    </row>
    <row r="421" spans="5:5" ht="15.75" customHeight="1">
      <c r="E421" s="24"/>
    </row>
    <row r="422" spans="5:5" ht="15.75" customHeight="1">
      <c r="E422" s="24"/>
    </row>
    <row r="423" spans="5:5" ht="15.75" customHeight="1">
      <c r="E423" s="24"/>
    </row>
    <row r="424" spans="5:5" ht="15.75" customHeight="1">
      <c r="E424" s="24"/>
    </row>
    <row r="425" spans="5:5" ht="15.75" customHeight="1">
      <c r="E425" s="24"/>
    </row>
    <row r="426" spans="5:5" ht="15.75" customHeight="1">
      <c r="E426" s="24"/>
    </row>
    <row r="427" spans="5:5" ht="15.75" customHeight="1">
      <c r="E427" s="24"/>
    </row>
    <row r="428" spans="5:5" ht="15.75" customHeight="1">
      <c r="E428" s="24"/>
    </row>
    <row r="429" spans="5:5" ht="15.75" customHeight="1">
      <c r="E429" s="24"/>
    </row>
    <row r="430" spans="5:5" ht="15.75" customHeight="1">
      <c r="E430" s="24"/>
    </row>
    <row r="431" spans="5:5" ht="15.75" customHeight="1">
      <c r="E431" s="24"/>
    </row>
    <row r="432" spans="5:5" ht="15.75" customHeight="1">
      <c r="E432" s="24"/>
    </row>
    <row r="433" spans="5:5" ht="15.75" customHeight="1">
      <c r="E433" s="24"/>
    </row>
    <row r="434" spans="5:5" ht="15.75" customHeight="1">
      <c r="E434" s="24"/>
    </row>
    <row r="435" spans="5:5" ht="15.75" customHeight="1">
      <c r="E435" s="24"/>
    </row>
    <row r="436" spans="5:5" ht="15.75" customHeight="1">
      <c r="E436" s="24"/>
    </row>
    <row r="437" spans="5:5" ht="15.75" customHeight="1">
      <c r="E437" s="24"/>
    </row>
    <row r="438" spans="5:5" ht="15.75" customHeight="1">
      <c r="E438" s="24"/>
    </row>
    <row r="439" spans="5:5" ht="15.75" customHeight="1">
      <c r="E439" s="24"/>
    </row>
    <row r="440" spans="5:5" ht="15.75" customHeight="1">
      <c r="E440" s="24"/>
    </row>
    <row r="441" spans="5:5" ht="15.75" customHeight="1">
      <c r="E441" s="24"/>
    </row>
    <row r="442" spans="5:5" ht="15.75" customHeight="1">
      <c r="E442" s="24"/>
    </row>
    <row r="443" spans="5:5" ht="15.75" customHeight="1">
      <c r="E443" s="24"/>
    </row>
    <row r="444" spans="5:5" ht="15.75" customHeight="1">
      <c r="E444" s="24"/>
    </row>
    <row r="445" spans="5:5" ht="15.75" customHeight="1">
      <c r="E445" s="24"/>
    </row>
    <row r="446" spans="5:5" ht="15.75" customHeight="1">
      <c r="E446" s="24"/>
    </row>
    <row r="447" spans="5:5" ht="15.75" customHeight="1">
      <c r="E447" s="24"/>
    </row>
    <row r="448" spans="5:5" ht="15.75" customHeight="1">
      <c r="E448" s="24"/>
    </row>
    <row r="449" spans="5:5" ht="15.75" customHeight="1">
      <c r="E449" s="24"/>
    </row>
    <row r="450" spans="5:5" ht="15.75" customHeight="1">
      <c r="E450" s="24"/>
    </row>
    <row r="451" spans="5:5" ht="15.75" customHeight="1">
      <c r="E451" s="24"/>
    </row>
    <row r="452" spans="5:5" ht="15.75" customHeight="1">
      <c r="E452" s="24"/>
    </row>
    <row r="453" spans="5:5" ht="15.75" customHeight="1">
      <c r="E453" s="24"/>
    </row>
    <row r="454" spans="5:5" ht="15.75" customHeight="1">
      <c r="E454" s="24"/>
    </row>
    <row r="455" spans="5:5" ht="15.75" customHeight="1">
      <c r="E455" s="24"/>
    </row>
    <row r="456" spans="5:5" ht="15.75" customHeight="1">
      <c r="E456" s="24"/>
    </row>
    <row r="457" spans="5:5" ht="15.75" customHeight="1">
      <c r="E457" s="24"/>
    </row>
    <row r="458" spans="5:5" ht="15.75" customHeight="1">
      <c r="E458" s="24"/>
    </row>
    <row r="459" spans="5:5" ht="15.75" customHeight="1">
      <c r="E459" s="24"/>
    </row>
    <row r="460" spans="5:5" ht="15.75" customHeight="1">
      <c r="E460" s="24"/>
    </row>
    <row r="461" spans="5:5" ht="15.75" customHeight="1">
      <c r="E461" s="24"/>
    </row>
    <row r="462" spans="5:5" ht="15.75" customHeight="1">
      <c r="E462" s="24"/>
    </row>
    <row r="463" spans="5:5" ht="15.75" customHeight="1">
      <c r="E463" s="24"/>
    </row>
    <row r="464" spans="5:5" ht="15.75" customHeight="1">
      <c r="E464" s="24"/>
    </row>
    <row r="465" spans="5:5" ht="15.75" customHeight="1">
      <c r="E465" s="24"/>
    </row>
    <row r="466" spans="5:5" ht="15.75" customHeight="1">
      <c r="E466" s="24"/>
    </row>
    <row r="467" spans="5:5" ht="15.75" customHeight="1">
      <c r="E467" s="24"/>
    </row>
    <row r="468" spans="5:5" ht="15.75" customHeight="1">
      <c r="E468" s="24"/>
    </row>
    <row r="469" spans="5:5" ht="15.75" customHeight="1">
      <c r="E469" s="24"/>
    </row>
    <row r="470" spans="5:5" ht="15.75" customHeight="1">
      <c r="E470" s="24"/>
    </row>
    <row r="471" spans="5:5" ht="15.75" customHeight="1">
      <c r="E471" s="24"/>
    </row>
    <row r="472" spans="5:5" ht="15.75" customHeight="1">
      <c r="E472" s="24"/>
    </row>
    <row r="473" spans="5:5" ht="15.75" customHeight="1">
      <c r="E473" s="24"/>
    </row>
    <row r="474" spans="5:5" ht="15.75" customHeight="1">
      <c r="E474" s="24"/>
    </row>
    <row r="475" spans="5:5" ht="15.75" customHeight="1">
      <c r="E475" s="24"/>
    </row>
    <row r="476" spans="5:5" ht="15.75" customHeight="1">
      <c r="E476" s="24"/>
    </row>
    <row r="477" spans="5:5" ht="15.75" customHeight="1">
      <c r="E477" s="24"/>
    </row>
    <row r="478" spans="5:5" ht="15.75" customHeight="1">
      <c r="E478" s="24"/>
    </row>
    <row r="479" spans="5:5" ht="15.75" customHeight="1">
      <c r="E479" s="24"/>
    </row>
    <row r="480" spans="5:5" ht="15.75" customHeight="1">
      <c r="E480" s="24"/>
    </row>
    <row r="481" spans="5:5" ht="15.75" customHeight="1">
      <c r="E481" s="24"/>
    </row>
    <row r="482" spans="5:5" ht="15.75" customHeight="1">
      <c r="E482" s="24"/>
    </row>
    <row r="483" spans="5:5" ht="15.75" customHeight="1">
      <c r="E483" s="24"/>
    </row>
    <row r="484" spans="5:5" ht="15.75" customHeight="1">
      <c r="E484" s="24"/>
    </row>
    <row r="485" spans="5:5" ht="15.75" customHeight="1">
      <c r="E485" s="24"/>
    </row>
    <row r="486" spans="5:5" ht="15.75" customHeight="1">
      <c r="E486" s="24"/>
    </row>
    <row r="487" spans="5:5" ht="15.75" customHeight="1">
      <c r="E487" s="24"/>
    </row>
    <row r="488" spans="5:5" ht="15.75" customHeight="1">
      <c r="E488" s="24"/>
    </row>
    <row r="489" spans="5:5" ht="15.75" customHeight="1">
      <c r="E489" s="24"/>
    </row>
    <row r="490" spans="5:5" ht="15.75" customHeight="1">
      <c r="E490" s="24"/>
    </row>
    <row r="491" spans="5:5" ht="15.75" customHeight="1">
      <c r="E491" s="24"/>
    </row>
    <row r="492" spans="5:5" ht="15.75" customHeight="1">
      <c r="E492" s="24"/>
    </row>
    <row r="493" spans="5:5" ht="15.75" customHeight="1">
      <c r="E493" s="24"/>
    </row>
    <row r="494" spans="5:5" ht="15.75" customHeight="1">
      <c r="E494" s="24"/>
    </row>
    <row r="495" spans="5:5" ht="15.75" customHeight="1">
      <c r="E495" s="24"/>
    </row>
    <row r="496" spans="5:5" ht="15.75" customHeight="1">
      <c r="E496" s="24"/>
    </row>
    <row r="497" spans="5:5" ht="15.75" customHeight="1">
      <c r="E497" s="24"/>
    </row>
    <row r="498" spans="5:5" ht="15.75" customHeight="1">
      <c r="E498" s="24"/>
    </row>
    <row r="499" spans="5:5" ht="15.75" customHeight="1">
      <c r="E499" s="24"/>
    </row>
    <row r="500" spans="5:5" ht="15.75" customHeight="1">
      <c r="E500" s="24"/>
    </row>
    <row r="501" spans="5:5" ht="15.75" customHeight="1">
      <c r="E501" s="24"/>
    </row>
    <row r="502" spans="5:5" ht="15.75" customHeight="1">
      <c r="E502" s="24"/>
    </row>
    <row r="503" spans="5:5" ht="15.75" customHeight="1">
      <c r="E503" s="24"/>
    </row>
    <row r="504" spans="5:5" ht="15.75" customHeight="1">
      <c r="E504" s="24"/>
    </row>
    <row r="505" spans="5:5" ht="15.75" customHeight="1">
      <c r="E505" s="24"/>
    </row>
    <row r="506" spans="5:5" ht="15.75" customHeight="1">
      <c r="E506" s="24"/>
    </row>
    <row r="507" spans="5:5" ht="15.75" customHeight="1">
      <c r="E507" s="24"/>
    </row>
    <row r="508" spans="5:5" ht="15.75" customHeight="1">
      <c r="E508" s="24"/>
    </row>
    <row r="509" spans="5:5" ht="15.75" customHeight="1">
      <c r="E509" s="24"/>
    </row>
    <row r="510" spans="5:5" ht="15.75" customHeight="1">
      <c r="E510" s="24"/>
    </row>
    <row r="511" spans="5:5" ht="15.75" customHeight="1">
      <c r="E511" s="24"/>
    </row>
    <row r="512" spans="5:5" ht="15.75" customHeight="1">
      <c r="E512" s="24"/>
    </row>
    <row r="513" spans="5:5" ht="15.75" customHeight="1">
      <c r="E513" s="24"/>
    </row>
    <row r="514" spans="5:5" ht="15.75" customHeight="1">
      <c r="E514" s="24"/>
    </row>
    <row r="515" spans="5:5" ht="15.75" customHeight="1">
      <c r="E515" s="24"/>
    </row>
    <row r="516" spans="5:5" ht="15.75" customHeight="1">
      <c r="E516" s="24"/>
    </row>
    <row r="517" spans="5:5" ht="15.75" customHeight="1">
      <c r="E517" s="24"/>
    </row>
    <row r="518" spans="5:5" ht="15.75" customHeight="1">
      <c r="E518" s="24"/>
    </row>
    <row r="519" spans="5:5" ht="15.75" customHeight="1">
      <c r="E519" s="24"/>
    </row>
    <row r="520" spans="5:5" ht="15.75" customHeight="1">
      <c r="E520" s="24"/>
    </row>
    <row r="521" spans="5:5" ht="15.75" customHeight="1">
      <c r="E521" s="24"/>
    </row>
    <row r="522" spans="5:5" ht="15.75" customHeight="1">
      <c r="E522" s="24"/>
    </row>
    <row r="523" spans="5:5" ht="15.75" customHeight="1">
      <c r="E523" s="24"/>
    </row>
    <row r="524" spans="5:5" ht="15.75" customHeight="1">
      <c r="E524" s="24"/>
    </row>
    <row r="525" spans="5:5" ht="15.75" customHeight="1">
      <c r="E525" s="24"/>
    </row>
    <row r="526" spans="5:5" ht="15.75" customHeight="1">
      <c r="E526" s="24"/>
    </row>
    <row r="527" spans="5:5" ht="15.75" customHeight="1">
      <c r="E527" s="24"/>
    </row>
    <row r="528" spans="5:5" ht="15.75" customHeight="1">
      <c r="E528" s="24"/>
    </row>
    <row r="529" spans="5:5" ht="15.75" customHeight="1">
      <c r="E529" s="24"/>
    </row>
    <row r="530" spans="5:5" ht="15.75" customHeight="1">
      <c r="E530" s="24"/>
    </row>
    <row r="531" spans="5:5" ht="15.75" customHeight="1">
      <c r="E531" s="24"/>
    </row>
    <row r="532" spans="5:5" ht="15.75" customHeight="1">
      <c r="E532" s="24"/>
    </row>
    <row r="533" spans="5:5" ht="15.75" customHeight="1">
      <c r="E533" s="24"/>
    </row>
    <row r="534" spans="5:5" ht="15.75" customHeight="1">
      <c r="E534" s="24"/>
    </row>
    <row r="535" spans="5:5" ht="15.75" customHeight="1">
      <c r="E535" s="24"/>
    </row>
    <row r="536" spans="5:5" ht="15.75" customHeight="1">
      <c r="E536" s="24"/>
    </row>
    <row r="537" spans="5:5" ht="15.75" customHeight="1">
      <c r="E537" s="24"/>
    </row>
    <row r="538" spans="5:5" ht="15.75" customHeight="1">
      <c r="E538" s="24"/>
    </row>
    <row r="539" spans="5:5" ht="15.75" customHeight="1">
      <c r="E539" s="24"/>
    </row>
    <row r="540" spans="5:5" ht="15.75" customHeight="1">
      <c r="E540" s="24"/>
    </row>
    <row r="541" spans="5:5" ht="15.75" customHeight="1">
      <c r="E541" s="24"/>
    </row>
    <row r="542" spans="5:5" ht="15.75" customHeight="1">
      <c r="E542" s="24"/>
    </row>
    <row r="543" spans="5:5" ht="15.75" customHeight="1">
      <c r="E543" s="24"/>
    </row>
    <row r="544" spans="5:5" ht="15.75" customHeight="1">
      <c r="E544" s="24"/>
    </row>
    <row r="545" spans="5:5" ht="15.75" customHeight="1">
      <c r="E545" s="24"/>
    </row>
    <row r="546" spans="5:5" ht="15.75" customHeight="1">
      <c r="E546" s="24"/>
    </row>
    <row r="547" spans="5:5" ht="15.75" customHeight="1">
      <c r="E547" s="24"/>
    </row>
    <row r="548" spans="5:5" ht="15.75" customHeight="1">
      <c r="E548" s="24"/>
    </row>
    <row r="549" spans="5:5" ht="15.75" customHeight="1">
      <c r="E549" s="24"/>
    </row>
    <row r="550" spans="5:5" ht="15.75" customHeight="1">
      <c r="E550" s="24"/>
    </row>
    <row r="551" spans="5:5" ht="15.75" customHeight="1">
      <c r="E551" s="24"/>
    </row>
    <row r="552" spans="5:5" ht="15.75" customHeight="1">
      <c r="E552" s="24"/>
    </row>
    <row r="553" spans="5:5" ht="15.75" customHeight="1">
      <c r="E553" s="24"/>
    </row>
    <row r="554" spans="5:5" ht="15.75" customHeight="1">
      <c r="E554" s="24"/>
    </row>
    <row r="555" spans="5:5" ht="15.75" customHeight="1">
      <c r="E555" s="24"/>
    </row>
    <row r="556" spans="5:5" ht="15.75" customHeight="1">
      <c r="E556" s="24"/>
    </row>
    <row r="557" spans="5:5" ht="15.75" customHeight="1">
      <c r="E557" s="24"/>
    </row>
    <row r="558" spans="5:5" ht="15.75" customHeight="1">
      <c r="E558" s="24"/>
    </row>
    <row r="559" spans="5:5" ht="15.75" customHeight="1">
      <c r="E559" s="24"/>
    </row>
    <row r="560" spans="5:5" ht="15.75" customHeight="1">
      <c r="E560" s="24"/>
    </row>
    <row r="561" spans="5:5" ht="15.75" customHeight="1">
      <c r="E561" s="24"/>
    </row>
    <row r="562" spans="5:5" ht="15.75" customHeight="1">
      <c r="E562" s="24"/>
    </row>
    <row r="563" spans="5:5" ht="15.75" customHeight="1">
      <c r="E563" s="24"/>
    </row>
    <row r="564" spans="5:5" ht="15.75" customHeight="1">
      <c r="E564" s="24"/>
    </row>
    <row r="565" spans="5:5" ht="15.75" customHeight="1">
      <c r="E565" s="24"/>
    </row>
    <row r="566" spans="5:5" ht="15.75" customHeight="1">
      <c r="E566" s="24"/>
    </row>
    <row r="567" spans="5:5" ht="15.75" customHeight="1">
      <c r="E567" s="24"/>
    </row>
    <row r="568" spans="5:5" ht="15.75" customHeight="1">
      <c r="E568" s="24"/>
    </row>
    <row r="569" spans="5:5" ht="15.75" customHeight="1">
      <c r="E569" s="24"/>
    </row>
    <row r="570" spans="5:5" ht="15.75" customHeight="1">
      <c r="E570" s="24"/>
    </row>
    <row r="571" spans="5:5" ht="15.75" customHeight="1">
      <c r="E571" s="24"/>
    </row>
    <row r="572" spans="5:5" ht="15.75" customHeight="1">
      <c r="E572" s="24"/>
    </row>
    <row r="573" spans="5:5" ht="15.75" customHeight="1">
      <c r="E573" s="24"/>
    </row>
    <row r="574" spans="5:5" ht="15.75" customHeight="1">
      <c r="E574" s="24"/>
    </row>
    <row r="575" spans="5:5" ht="15.75" customHeight="1">
      <c r="E575" s="24"/>
    </row>
    <row r="576" spans="5:5" ht="15.75" customHeight="1">
      <c r="E576" s="24"/>
    </row>
    <row r="577" spans="5:5" ht="15.75" customHeight="1">
      <c r="E577" s="24"/>
    </row>
    <row r="578" spans="5:5" ht="15.75" customHeight="1">
      <c r="E578" s="24"/>
    </row>
    <row r="579" spans="5:5" ht="15.75" customHeight="1">
      <c r="E579" s="24"/>
    </row>
    <row r="580" spans="5:5" ht="15.75" customHeight="1">
      <c r="E580" s="24"/>
    </row>
    <row r="581" spans="5:5" ht="15.75" customHeight="1">
      <c r="E581" s="24"/>
    </row>
    <row r="582" spans="5:5" ht="15.75" customHeight="1">
      <c r="E582" s="24"/>
    </row>
    <row r="583" spans="5:5" ht="15.75" customHeight="1">
      <c r="E583" s="24"/>
    </row>
    <row r="584" spans="5:5" ht="15.75" customHeight="1">
      <c r="E584" s="24"/>
    </row>
    <row r="585" spans="5:5" ht="15.75" customHeight="1">
      <c r="E585" s="24"/>
    </row>
    <row r="586" spans="5:5" ht="15.75" customHeight="1">
      <c r="E586" s="24"/>
    </row>
    <row r="587" spans="5:5" ht="15.75" customHeight="1">
      <c r="E587" s="24"/>
    </row>
    <row r="588" spans="5:5" ht="15.75" customHeight="1">
      <c r="E588" s="24"/>
    </row>
    <row r="589" spans="5:5" ht="15.75" customHeight="1">
      <c r="E589" s="24"/>
    </row>
    <row r="590" spans="5:5" ht="15.75" customHeight="1">
      <c r="E590" s="24"/>
    </row>
    <row r="591" spans="5:5" ht="15.75" customHeight="1">
      <c r="E591" s="24"/>
    </row>
    <row r="592" spans="5:5" ht="15.75" customHeight="1">
      <c r="E592" s="24"/>
    </row>
    <row r="593" spans="5:5" ht="15.75" customHeight="1">
      <c r="E593" s="24"/>
    </row>
    <row r="594" spans="5:5" ht="15.75" customHeight="1">
      <c r="E594" s="24"/>
    </row>
    <row r="595" spans="5:5" ht="15.75" customHeight="1">
      <c r="E595" s="24"/>
    </row>
    <row r="596" spans="5:5" ht="15.75" customHeight="1">
      <c r="E596" s="24"/>
    </row>
    <row r="597" spans="5:5" ht="15.75" customHeight="1">
      <c r="E597" s="24"/>
    </row>
    <row r="598" spans="5:5" ht="15.75" customHeight="1">
      <c r="E598" s="24"/>
    </row>
    <row r="599" spans="5:5" ht="15.75" customHeight="1">
      <c r="E599" s="24"/>
    </row>
    <row r="600" spans="5:5" ht="15.75" customHeight="1">
      <c r="E600" s="24"/>
    </row>
    <row r="601" spans="5:5" ht="15.75" customHeight="1">
      <c r="E601" s="24"/>
    </row>
    <row r="602" spans="5:5" ht="15.75" customHeight="1">
      <c r="E602" s="24"/>
    </row>
    <row r="603" spans="5:5" ht="15.75" customHeight="1">
      <c r="E603" s="24"/>
    </row>
    <row r="604" spans="5:5" ht="15.75" customHeight="1">
      <c r="E604" s="24"/>
    </row>
    <row r="605" spans="5:5" ht="15.75" customHeight="1">
      <c r="E605" s="24"/>
    </row>
    <row r="606" spans="5:5" ht="15.75" customHeight="1">
      <c r="E606" s="24"/>
    </row>
    <row r="607" spans="5:5" ht="15.75" customHeight="1">
      <c r="E607" s="24"/>
    </row>
    <row r="608" spans="5:5" ht="15.75" customHeight="1">
      <c r="E608" s="24"/>
    </row>
    <row r="609" spans="5:5" ht="15.75" customHeight="1">
      <c r="E609" s="24"/>
    </row>
    <row r="610" spans="5:5" ht="15.75" customHeight="1">
      <c r="E610" s="24"/>
    </row>
    <row r="611" spans="5:5" ht="15.75" customHeight="1">
      <c r="E611" s="24"/>
    </row>
    <row r="612" spans="5:5" ht="15.75" customHeight="1">
      <c r="E612" s="24"/>
    </row>
    <row r="613" spans="5:5" ht="15.75" customHeight="1">
      <c r="E613" s="24"/>
    </row>
    <row r="614" spans="5:5" ht="15.75" customHeight="1">
      <c r="E614" s="24"/>
    </row>
    <row r="615" spans="5:5" ht="15.75" customHeight="1">
      <c r="E615" s="24"/>
    </row>
    <row r="616" spans="5:5" ht="15.75" customHeight="1">
      <c r="E616" s="24"/>
    </row>
    <row r="617" spans="5:5" ht="15.75" customHeight="1">
      <c r="E617" s="24"/>
    </row>
    <row r="618" spans="5:5" ht="15.75" customHeight="1">
      <c r="E618" s="24"/>
    </row>
    <row r="619" spans="5:5" ht="15.75" customHeight="1">
      <c r="E619" s="24"/>
    </row>
    <row r="620" spans="5:5" ht="15.75" customHeight="1">
      <c r="E620" s="24"/>
    </row>
    <row r="621" spans="5:5" ht="15.75" customHeight="1">
      <c r="E621" s="24"/>
    </row>
    <row r="622" spans="5:5" ht="15.75" customHeight="1">
      <c r="E622" s="24"/>
    </row>
    <row r="623" spans="5:5" ht="15.75" customHeight="1">
      <c r="E623" s="24"/>
    </row>
    <row r="624" spans="5:5" ht="15.75" customHeight="1">
      <c r="E624" s="24"/>
    </row>
    <row r="625" spans="5:5" ht="15.75" customHeight="1">
      <c r="E625" s="24"/>
    </row>
    <row r="626" spans="5:5" ht="15.75" customHeight="1">
      <c r="E626" s="24"/>
    </row>
    <row r="627" spans="5:5" ht="15.75" customHeight="1">
      <c r="E627" s="24"/>
    </row>
    <row r="628" spans="5:5" ht="15.75" customHeight="1">
      <c r="E628" s="24"/>
    </row>
    <row r="629" spans="5:5" ht="15.75" customHeight="1">
      <c r="E629" s="24"/>
    </row>
    <row r="630" spans="5:5" ht="15.75" customHeight="1">
      <c r="E630" s="24"/>
    </row>
    <row r="631" spans="5:5" ht="15.75" customHeight="1">
      <c r="E631" s="24"/>
    </row>
    <row r="632" spans="5:5" ht="15.75" customHeight="1">
      <c r="E632" s="24"/>
    </row>
    <row r="633" spans="5:5" ht="15.75" customHeight="1">
      <c r="E633" s="24"/>
    </row>
    <row r="634" spans="5:5" ht="15.75" customHeight="1">
      <c r="E634" s="24"/>
    </row>
    <row r="635" spans="5:5" ht="15.75" customHeight="1">
      <c r="E635" s="24"/>
    </row>
    <row r="636" spans="5:5" ht="15.75" customHeight="1">
      <c r="E636" s="24"/>
    </row>
    <row r="637" spans="5:5" ht="15.75" customHeight="1">
      <c r="E637" s="24"/>
    </row>
    <row r="638" spans="5:5" ht="15.75" customHeight="1">
      <c r="E638" s="24"/>
    </row>
    <row r="639" spans="5:5" ht="15.75" customHeight="1">
      <c r="E639" s="24"/>
    </row>
    <row r="640" spans="5:5" ht="15.75" customHeight="1">
      <c r="E640" s="24"/>
    </row>
    <row r="641" spans="5:5" ht="15.75" customHeight="1">
      <c r="E641" s="24"/>
    </row>
    <row r="642" spans="5:5" ht="15.75" customHeight="1">
      <c r="E642" s="24"/>
    </row>
    <row r="643" spans="5:5" ht="15.75" customHeight="1">
      <c r="E643" s="24"/>
    </row>
    <row r="644" spans="5:5" ht="15.75" customHeight="1">
      <c r="E644" s="24"/>
    </row>
    <row r="645" spans="5:5" ht="15.75" customHeight="1">
      <c r="E645" s="24"/>
    </row>
    <row r="646" spans="5:5" ht="15.75" customHeight="1">
      <c r="E646" s="24"/>
    </row>
    <row r="647" spans="5:5" ht="15.75" customHeight="1">
      <c r="E647" s="24"/>
    </row>
    <row r="648" spans="5:5" ht="15.75" customHeight="1">
      <c r="E648" s="24"/>
    </row>
    <row r="649" spans="5:5" ht="15.75" customHeight="1">
      <c r="E649" s="24"/>
    </row>
    <row r="650" spans="5:5" ht="15.75" customHeight="1">
      <c r="E650" s="24"/>
    </row>
    <row r="651" spans="5:5" ht="15.75" customHeight="1">
      <c r="E651" s="24"/>
    </row>
    <row r="652" spans="5:5" ht="15.75" customHeight="1">
      <c r="E652" s="24"/>
    </row>
    <row r="653" spans="5:5" ht="15.75" customHeight="1">
      <c r="E653" s="24"/>
    </row>
    <row r="654" spans="5:5" ht="15.75" customHeight="1">
      <c r="E654" s="24"/>
    </row>
    <row r="655" spans="5:5" ht="15.75" customHeight="1">
      <c r="E655" s="24"/>
    </row>
    <row r="656" spans="5:5" ht="15.75" customHeight="1">
      <c r="E656" s="24"/>
    </row>
    <row r="657" spans="5:5" ht="15.75" customHeight="1">
      <c r="E657" s="24"/>
    </row>
    <row r="658" spans="5:5" ht="15.75" customHeight="1">
      <c r="E658" s="24"/>
    </row>
    <row r="659" spans="5:5" ht="15.75" customHeight="1">
      <c r="E659" s="24"/>
    </row>
    <row r="660" spans="5:5" ht="15.75" customHeight="1">
      <c r="E660" s="24"/>
    </row>
    <row r="661" spans="5:5" ht="15.75" customHeight="1">
      <c r="E661" s="24"/>
    </row>
    <row r="662" spans="5:5" ht="15.75" customHeight="1">
      <c r="E662" s="24"/>
    </row>
    <row r="663" spans="5:5" ht="15.75" customHeight="1">
      <c r="E663" s="24"/>
    </row>
    <row r="664" spans="5:5" ht="15.75" customHeight="1">
      <c r="E664" s="24"/>
    </row>
    <row r="665" spans="5:5" ht="15.75" customHeight="1">
      <c r="E665" s="24"/>
    </row>
    <row r="666" spans="5:5" ht="15.75" customHeight="1">
      <c r="E666" s="24"/>
    </row>
    <row r="667" spans="5:5" ht="15.75" customHeight="1">
      <c r="E667" s="24"/>
    </row>
    <row r="668" spans="5:5" ht="15.75" customHeight="1">
      <c r="E668" s="24"/>
    </row>
    <row r="669" spans="5:5" ht="15.75" customHeight="1">
      <c r="E669" s="24"/>
    </row>
    <row r="670" spans="5:5" ht="15.75" customHeight="1">
      <c r="E670" s="24"/>
    </row>
    <row r="671" spans="5:5" ht="15.75" customHeight="1">
      <c r="E671" s="24"/>
    </row>
    <row r="672" spans="5:5" ht="15.75" customHeight="1">
      <c r="E672" s="24"/>
    </row>
    <row r="673" spans="5:5" ht="15.75" customHeight="1">
      <c r="E673" s="24"/>
    </row>
    <row r="674" spans="5:5" ht="15.75" customHeight="1">
      <c r="E674" s="24"/>
    </row>
    <row r="675" spans="5:5" ht="15.75" customHeight="1">
      <c r="E675" s="24"/>
    </row>
    <row r="676" spans="5:5" ht="15.75" customHeight="1">
      <c r="E676" s="24"/>
    </row>
    <row r="677" spans="5:5" ht="15.75" customHeight="1">
      <c r="E677" s="24"/>
    </row>
    <row r="678" spans="5:5" ht="15.75" customHeight="1">
      <c r="E678" s="24"/>
    </row>
    <row r="679" spans="5:5" ht="15.75" customHeight="1">
      <c r="E679" s="24"/>
    </row>
    <row r="680" spans="5:5" ht="15.75" customHeight="1">
      <c r="E680" s="24"/>
    </row>
    <row r="681" spans="5:5" ht="15.75" customHeight="1">
      <c r="E681" s="24"/>
    </row>
    <row r="682" spans="5:5" ht="15.75" customHeight="1">
      <c r="E682" s="24"/>
    </row>
    <row r="683" spans="5:5" ht="15.75" customHeight="1">
      <c r="E683" s="24"/>
    </row>
    <row r="684" spans="5:5" ht="15.75" customHeight="1">
      <c r="E684" s="24"/>
    </row>
    <row r="685" spans="5:5" ht="15.75" customHeight="1">
      <c r="E685" s="24"/>
    </row>
    <row r="686" spans="5:5" ht="15.75" customHeight="1">
      <c r="E686" s="24"/>
    </row>
    <row r="687" spans="5:5" ht="15.75" customHeight="1">
      <c r="E687" s="24"/>
    </row>
    <row r="688" spans="5:5" ht="15.75" customHeight="1">
      <c r="E688" s="24"/>
    </row>
    <row r="689" spans="5:5" ht="15.75" customHeight="1">
      <c r="E689" s="24"/>
    </row>
    <row r="690" spans="5:5" ht="15.75" customHeight="1">
      <c r="E690" s="24"/>
    </row>
    <row r="691" spans="5:5" ht="15.75" customHeight="1">
      <c r="E691" s="24"/>
    </row>
    <row r="692" spans="5:5" ht="15.75" customHeight="1">
      <c r="E692" s="24"/>
    </row>
    <row r="693" spans="5:5" ht="15.75" customHeight="1">
      <c r="E693" s="24"/>
    </row>
    <row r="694" spans="5:5" ht="15.75" customHeight="1">
      <c r="E694" s="24"/>
    </row>
    <row r="695" spans="5:5" ht="15.75" customHeight="1">
      <c r="E695" s="24"/>
    </row>
    <row r="696" spans="5:5" ht="15.75" customHeight="1">
      <c r="E696" s="24"/>
    </row>
    <row r="697" spans="5:5" ht="15.75" customHeight="1">
      <c r="E697" s="24"/>
    </row>
    <row r="698" spans="5:5" ht="15.75" customHeight="1">
      <c r="E698" s="24"/>
    </row>
    <row r="699" spans="5:5" ht="15.75" customHeight="1">
      <c r="E699" s="24"/>
    </row>
    <row r="700" spans="5:5" ht="15.75" customHeight="1">
      <c r="E700" s="24"/>
    </row>
    <row r="701" spans="5:5" ht="15.75" customHeight="1">
      <c r="E701" s="24"/>
    </row>
    <row r="702" spans="5:5" ht="15.75" customHeight="1">
      <c r="E702" s="24"/>
    </row>
    <row r="703" spans="5:5" ht="15.75" customHeight="1">
      <c r="E703" s="24"/>
    </row>
    <row r="704" spans="5:5" ht="15.75" customHeight="1">
      <c r="E704" s="24"/>
    </row>
    <row r="705" spans="5:5" ht="15.75" customHeight="1">
      <c r="E705" s="24"/>
    </row>
    <row r="706" spans="5:5" ht="15.75" customHeight="1">
      <c r="E706" s="24"/>
    </row>
    <row r="707" spans="5:5" ht="15.75" customHeight="1">
      <c r="E707" s="24"/>
    </row>
    <row r="708" spans="5:5" ht="15.75" customHeight="1">
      <c r="E708" s="24"/>
    </row>
    <row r="709" spans="5:5" ht="15.75" customHeight="1">
      <c r="E709" s="24"/>
    </row>
    <row r="710" spans="5:5" ht="15.75" customHeight="1">
      <c r="E710" s="24"/>
    </row>
    <row r="711" spans="5:5" ht="15.75" customHeight="1">
      <c r="E711" s="24"/>
    </row>
    <row r="712" spans="5:5" ht="15.75" customHeight="1">
      <c r="E712" s="24"/>
    </row>
    <row r="713" spans="5:5" ht="15.75" customHeight="1">
      <c r="E713" s="24"/>
    </row>
    <row r="714" spans="5:5" ht="15.75" customHeight="1">
      <c r="E714" s="24"/>
    </row>
    <row r="715" spans="5:5" ht="15.75" customHeight="1">
      <c r="E715" s="24"/>
    </row>
    <row r="716" spans="5:5" ht="15.75" customHeight="1">
      <c r="E716" s="24"/>
    </row>
    <row r="717" spans="5:5" ht="15.75" customHeight="1">
      <c r="E717" s="24"/>
    </row>
    <row r="718" spans="5:5" ht="15.75" customHeight="1">
      <c r="E718" s="24"/>
    </row>
    <row r="719" spans="5:5" ht="15.75" customHeight="1">
      <c r="E719" s="24"/>
    </row>
    <row r="720" spans="5:5" ht="15.75" customHeight="1">
      <c r="E720" s="24"/>
    </row>
    <row r="721" spans="5:5" ht="15.75" customHeight="1">
      <c r="E721" s="24"/>
    </row>
    <row r="722" spans="5:5" ht="15.75" customHeight="1">
      <c r="E722" s="24"/>
    </row>
    <row r="723" spans="5:5" ht="15.75" customHeight="1">
      <c r="E723" s="24"/>
    </row>
    <row r="724" spans="5:5" ht="15.75" customHeight="1">
      <c r="E724" s="24"/>
    </row>
    <row r="725" spans="5:5" ht="15.75" customHeight="1">
      <c r="E725" s="24"/>
    </row>
    <row r="726" spans="5:5" ht="15.75" customHeight="1">
      <c r="E726" s="24"/>
    </row>
    <row r="727" spans="5:5" ht="15.75" customHeight="1">
      <c r="E727" s="24"/>
    </row>
    <row r="728" spans="5:5" ht="15.75" customHeight="1">
      <c r="E728" s="24"/>
    </row>
    <row r="729" spans="5:5" ht="15.75" customHeight="1">
      <c r="E729" s="24"/>
    </row>
    <row r="730" spans="5:5" ht="15.75" customHeight="1">
      <c r="E730" s="24"/>
    </row>
    <row r="731" spans="5:5" ht="15.75" customHeight="1">
      <c r="E731" s="24"/>
    </row>
    <row r="732" spans="5:5" ht="15.75" customHeight="1">
      <c r="E732" s="24"/>
    </row>
    <row r="733" spans="5:5" ht="15.75" customHeight="1">
      <c r="E733" s="24"/>
    </row>
    <row r="734" spans="5:5" ht="15.75" customHeight="1">
      <c r="E734" s="24"/>
    </row>
    <row r="735" spans="5:5" ht="15.75" customHeight="1">
      <c r="E735" s="24"/>
    </row>
    <row r="736" spans="5:5" ht="15.75" customHeight="1">
      <c r="E736" s="24"/>
    </row>
    <row r="737" spans="5:5" ht="15.75" customHeight="1">
      <c r="E737" s="24"/>
    </row>
    <row r="738" spans="5:5" ht="15.75" customHeight="1">
      <c r="E738" s="24"/>
    </row>
    <row r="739" spans="5:5" ht="15.75" customHeight="1">
      <c r="E739" s="24"/>
    </row>
    <row r="740" spans="5:5" ht="15.75" customHeight="1">
      <c r="E740" s="24"/>
    </row>
    <row r="741" spans="5:5" ht="15.75" customHeight="1">
      <c r="E741" s="24"/>
    </row>
    <row r="742" spans="5:5" ht="15.75" customHeight="1">
      <c r="E742" s="24"/>
    </row>
    <row r="743" spans="5:5" ht="15.75" customHeight="1">
      <c r="E743" s="24"/>
    </row>
    <row r="744" spans="5:5" ht="15.75" customHeight="1">
      <c r="E744" s="24"/>
    </row>
    <row r="745" spans="5:5" ht="15.75" customHeight="1">
      <c r="E745" s="24"/>
    </row>
    <row r="746" spans="5:5" ht="15.75" customHeight="1">
      <c r="E746" s="24"/>
    </row>
    <row r="747" spans="5:5" ht="15.75" customHeight="1">
      <c r="E747" s="24"/>
    </row>
    <row r="748" spans="5:5" ht="15.75" customHeight="1">
      <c r="E748" s="24"/>
    </row>
    <row r="749" spans="5:5" ht="15.75" customHeight="1">
      <c r="E749" s="24"/>
    </row>
    <row r="750" spans="5:5" ht="15.75" customHeight="1">
      <c r="E750" s="24"/>
    </row>
    <row r="751" spans="5:5" ht="15.75" customHeight="1">
      <c r="E751" s="24"/>
    </row>
    <row r="752" spans="5:5" ht="15.75" customHeight="1">
      <c r="E752" s="24"/>
    </row>
    <row r="753" spans="5:5" ht="15.75" customHeight="1">
      <c r="E753" s="24"/>
    </row>
    <row r="754" spans="5:5" ht="15.75" customHeight="1">
      <c r="E754" s="24"/>
    </row>
    <row r="755" spans="5:5" ht="15.75" customHeight="1">
      <c r="E755" s="24"/>
    </row>
    <row r="756" spans="5:5" ht="15.75" customHeight="1">
      <c r="E756" s="24"/>
    </row>
    <row r="757" spans="5:5" ht="15.75" customHeight="1">
      <c r="E757" s="24"/>
    </row>
    <row r="758" spans="5:5" ht="15.75" customHeight="1">
      <c r="E758" s="24"/>
    </row>
    <row r="759" spans="5:5" ht="15.75" customHeight="1">
      <c r="E759" s="24"/>
    </row>
    <row r="760" spans="5:5" ht="15.75" customHeight="1">
      <c r="E760" s="24"/>
    </row>
    <row r="761" spans="5:5" ht="15.75" customHeight="1">
      <c r="E761" s="24"/>
    </row>
    <row r="762" spans="5:5" ht="15.75" customHeight="1">
      <c r="E762" s="24"/>
    </row>
    <row r="763" spans="5:5" ht="15.75" customHeight="1">
      <c r="E763" s="24"/>
    </row>
    <row r="764" spans="5:5" ht="15.75" customHeight="1">
      <c r="E764" s="24"/>
    </row>
    <row r="765" spans="5:5" ht="15.75" customHeight="1">
      <c r="E765" s="24"/>
    </row>
    <row r="766" spans="5:5" ht="15.75" customHeight="1">
      <c r="E766" s="24"/>
    </row>
    <row r="767" spans="5:5" ht="15.75" customHeight="1">
      <c r="E767" s="24"/>
    </row>
    <row r="768" spans="5:5" ht="15.75" customHeight="1">
      <c r="E768" s="24"/>
    </row>
    <row r="769" spans="5:5" ht="15.75" customHeight="1">
      <c r="E769" s="24"/>
    </row>
    <row r="770" spans="5:5" ht="15.75" customHeight="1">
      <c r="E770" s="24"/>
    </row>
    <row r="771" spans="5:5" ht="15.75" customHeight="1">
      <c r="E771" s="24"/>
    </row>
    <row r="772" spans="5:5" ht="15.75" customHeight="1">
      <c r="E772" s="24"/>
    </row>
    <row r="773" spans="5:5" ht="15.75" customHeight="1">
      <c r="E773" s="24"/>
    </row>
    <row r="774" spans="5:5" ht="15.75" customHeight="1">
      <c r="E774" s="24"/>
    </row>
    <row r="775" spans="5:5" ht="15.75" customHeight="1">
      <c r="E775" s="24"/>
    </row>
    <row r="776" spans="5:5" ht="15.75" customHeight="1">
      <c r="E776" s="24"/>
    </row>
    <row r="777" spans="5:5" ht="15.75" customHeight="1">
      <c r="E777" s="24"/>
    </row>
    <row r="778" spans="5:5" ht="15.75" customHeight="1">
      <c r="E778" s="24"/>
    </row>
    <row r="779" spans="5:5" ht="15.75" customHeight="1">
      <c r="E779" s="24"/>
    </row>
    <row r="780" spans="5:5" ht="15.75" customHeight="1">
      <c r="E780" s="24"/>
    </row>
    <row r="781" spans="5:5" ht="15.75" customHeight="1">
      <c r="E781" s="24"/>
    </row>
    <row r="782" spans="5:5" ht="15.75" customHeight="1">
      <c r="E782" s="24"/>
    </row>
    <row r="783" spans="5:5" ht="15.75" customHeight="1">
      <c r="E783" s="24"/>
    </row>
    <row r="784" spans="5:5" ht="15.75" customHeight="1">
      <c r="E784" s="24"/>
    </row>
    <row r="785" spans="5:5" ht="15.75" customHeight="1">
      <c r="E785" s="24"/>
    </row>
    <row r="786" spans="5:5" ht="15.75" customHeight="1">
      <c r="E786" s="24"/>
    </row>
    <row r="787" spans="5:5" ht="15.75" customHeight="1">
      <c r="E787" s="24"/>
    </row>
    <row r="788" spans="5:5" ht="15.75" customHeight="1">
      <c r="E788" s="24"/>
    </row>
    <row r="789" spans="5:5" ht="15.75" customHeight="1">
      <c r="E789" s="24"/>
    </row>
    <row r="790" spans="5:5" ht="15.75" customHeight="1">
      <c r="E790" s="24"/>
    </row>
    <row r="791" spans="5:5" ht="15.75" customHeight="1">
      <c r="E791" s="24"/>
    </row>
    <row r="792" spans="5:5" ht="15.75" customHeight="1">
      <c r="E792" s="24"/>
    </row>
    <row r="793" spans="5:5" ht="15.75" customHeight="1">
      <c r="E793" s="24"/>
    </row>
    <row r="794" spans="5:5" ht="15.75" customHeight="1">
      <c r="E794" s="24"/>
    </row>
    <row r="795" spans="5:5" ht="15.75" customHeight="1">
      <c r="E795" s="24"/>
    </row>
    <row r="796" spans="5:5" ht="15.75" customHeight="1">
      <c r="E796" s="24"/>
    </row>
    <row r="797" spans="5:5" ht="15.75" customHeight="1">
      <c r="E797" s="24"/>
    </row>
    <row r="798" spans="5:5" ht="15.75" customHeight="1">
      <c r="E798" s="24"/>
    </row>
    <row r="799" spans="5:5" ht="15.75" customHeight="1">
      <c r="E799" s="24"/>
    </row>
    <row r="800" spans="5:5" ht="15.75" customHeight="1">
      <c r="E800" s="24"/>
    </row>
    <row r="801" spans="5:5" ht="15.75" customHeight="1">
      <c r="E801" s="24"/>
    </row>
    <row r="802" spans="5:5" ht="15.75" customHeight="1">
      <c r="E802" s="24"/>
    </row>
    <row r="803" spans="5:5" ht="15.75" customHeight="1">
      <c r="E803" s="24"/>
    </row>
    <row r="804" spans="5:5" ht="15.75" customHeight="1">
      <c r="E804" s="24"/>
    </row>
    <row r="805" spans="5:5" ht="15.75" customHeight="1">
      <c r="E805" s="24"/>
    </row>
    <row r="806" spans="5:5" ht="15.75" customHeight="1">
      <c r="E806" s="24"/>
    </row>
    <row r="807" spans="5:5" ht="15.75" customHeight="1">
      <c r="E807" s="24"/>
    </row>
    <row r="808" spans="5:5" ht="15.75" customHeight="1">
      <c r="E808" s="24"/>
    </row>
    <row r="809" spans="5:5" ht="15.75" customHeight="1">
      <c r="E809" s="24"/>
    </row>
    <row r="810" spans="5:5" ht="15.75" customHeight="1">
      <c r="E810" s="24"/>
    </row>
    <row r="811" spans="5:5" ht="15.75" customHeight="1">
      <c r="E811" s="24"/>
    </row>
    <row r="812" spans="5:5" ht="15.75" customHeight="1">
      <c r="E812" s="24"/>
    </row>
    <row r="813" spans="5:5" ht="15.75" customHeight="1">
      <c r="E813" s="24"/>
    </row>
    <row r="814" spans="5:5" ht="15.75" customHeight="1">
      <c r="E814" s="24"/>
    </row>
    <row r="815" spans="5:5" ht="15.75" customHeight="1">
      <c r="E815" s="24"/>
    </row>
    <row r="816" spans="5:5" ht="15.75" customHeight="1">
      <c r="E816" s="24"/>
    </row>
    <row r="817" spans="5:5" ht="15.75" customHeight="1">
      <c r="E817" s="24"/>
    </row>
    <row r="818" spans="5:5" ht="15.75" customHeight="1">
      <c r="E818" s="24"/>
    </row>
    <row r="819" spans="5:5" ht="15.75" customHeight="1">
      <c r="E819" s="24"/>
    </row>
    <row r="820" spans="5:5" ht="15.75" customHeight="1">
      <c r="E820" s="24"/>
    </row>
    <row r="821" spans="5:5" ht="15.75" customHeight="1">
      <c r="E821" s="24"/>
    </row>
    <row r="822" spans="5:5" ht="15.75" customHeight="1">
      <c r="E822" s="24"/>
    </row>
    <row r="823" spans="5:5" ht="15.75" customHeight="1">
      <c r="E823" s="24"/>
    </row>
    <row r="824" spans="5:5" ht="15.75" customHeight="1">
      <c r="E824" s="24"/>
    </row>
    <row r="825" spans="5:5" ht="15.75" customHeight="1">
      <c r="E825" s="24"/>
    </row>
    <row r="826" spans="5:5" ht="15.75" customHeight="1">
      <c r="E826" s="24"/>
    </row>
    <row r="827" spans="5:5" ht="15.75" customHeight="1">
      <c r="E827" s="24"/>
    </row>
    <row r="828" spans="5:5" ht="15.75" customHeight="1">
      <c r="E828" s="24"/>
    </row>
    <row r="829" spans="5:5" ht="15.75" customHeight="1">
      <c r="E829" s="24"/>
    </row>
    <row r="830" spans="5:5" ht="15.75" customHeight="1">
      <c r="E830" s="24"/>
    </row>
    <row r="831" spans="5:5" ht="15.75" customHeight="1">
      <c r="E831" s="24"/>
    </row>
    <row r="832" spans="5:5" ht="15.75" customHeight="1">
      <c r="E832" s="24"/>
    </row>
    <row r="833" spans="5:5" ht="15.75" customHeight="1">
      <c r="E833" s="24"/>
    </row>
    <row r="834" spans="5:5" ht="15.75" customHeight="1">
      <c r="E834" s="24"/>
    </row>
    <row r="835" spans="5:5" ht="15.75" customHeight="1">
      <c r="E835" s="24"/>
    </row>
    <row r="836" spans="5:5" ht="15.75" customHeight="1">
      <c r="E836" s="24"/>
    </row>
    <row r="837" spans="5:5" ht="15.75" customHeight="1">
      <c r="E837" s="24"/>
    </row>
    <row r="838" spans="5:5" ht="15.75" customHeight="1">
      <c r="E838" s="24"/>
    </row>
    <row r="839" spans="5:5" ht="15.75" customHeight="1">
      <c r="E839" s="24"/>
    </row>
    <row r="840" spans="5:5" ht="15.75" customHeight="1">
      <c r="E840" s="24"/>
    </row>
    <row r="841" spans="5:5" ht="15.75" customHeight="1">
      <c r="E841" s="24"/>
    </row>
    <row r="842" spans="5:5" ht="15.75" customHeight="1">
      <c r="E842" s="24"/>
    </row>
    <row r="843" spans="5:5" ht="15.75" customHeight="1">
      <c r="E843" s="24"/>
    </row>
    <row r="844" spans="5:5" ht="15.75" customHeight="1">
      <c r="E844" s="24"/>
    </row>
    <row r="845" spans="5:5" ht="15.75" customHeight="1">
      <c r="E845" s="24"/>
    </row>
    <row r="846" spans="5:5" ht="15.75" customHeight="1">
      <c r="E846" s="24"/>
    </row>
    <row r="847" spans="5:5" ht="15.75" customHeight="1">
      <c r="E847" s="24"/>
    </row>
    <row r="848" spans="5:5" ht="15.75" customHeight="1">
      <c r="E848" s="24"/>
    </row>
    <row r="849" spans="5:5" ht="15.75" customHeight="1">
      <c r="E849" s="24"/>
    </row>
    <row r="850" spans="5:5" ht="15.75" customHeight="1">
      <c r="E850" s="24"/>
    </row>
    <row r="851" spans="5:5" ht="15.75" customHeight="1">
      <c r="E851" s="24"/>
    </row>
    <row r="852" spans="5:5" ht="15.75" customHeight="1">
      <c r="E852" s="24"/>
    </row>
    <row r="853" spans="5:5" ht="15.75" customHeight="1">
      <c r="E853" s="24"/>
    </row>
    <row r="854" spans="5:5" ht="15.75" customHeight="1">
      <c r="E854" s="24"/>
    </row>
    <row r="855" spans="5:5" ht="15.75" customHeight="1">
      <c r="E855" s="24"/>
    </row>
    <row r="856" spans="5:5" ht="15.75" customHeight="1">
      <c r="E856" s="24"/>
    </row>
    <row r="857" spans="5:5" ht="15.75" customHeight="1">
      <c r="E857" s="24"/>
    </row>
    <row r="858" spans="5:5" ht="15.75" customHeight="1">
      <c r="E858" s="24"/>
    </row>
    <row r="859" spans="5:5" ht="15.75" customHeight="1">
      <c r="E859" s="24"/>
    </row>
    <row r="860" spans="5:5" ht="15.75" customHeight="1">
      <c r="E860" s="24"/>
    </row>
    <row r="861" spans="5:5" ht="15.75" customHeight="1">
      <c r="E861" s="24"/>
    </row>
    <row r="862" spans="5:5" ht="15.75" customHeight="1">
      <c r="E862" s="24"/>
    </row>
    <row r="863" spans="5:5" ht="15.75" customHeight="1">
      <c r="E863" s="24"/>
    </row>
    <row r="864" spans="5:5" ht="15.75" customHeight="1">
      <c r="E864" s="24"/>
    </row>
    <row r="865" spans="5:5" ht="15.75" customHeight="1">
      <c r="E865" s="24"/>
    </row>
    <row r="866" spans="5:5" ht="15.75" customHeight="1">
      <c r="E866" s="24"/>
    </row>
    <row r="867" spans="5:5" ht="15.75" customHeight="1">
      <c r="E867" s="24"/>
    </row>
    <row r="868" spans="5:5" ht="15.75" customHeight="1">
      <c r="E868" s="24"/>
    </row>
    <row r="869" spans="5:5" ht="15.75" customHeight="1">
      <c r="E869" s="24"/>
    </row>
    <row r="870" spans="5:5" ht="15.75" customHeight="1">
      <c r="E870" s="24"/>
    </row>
    <row r="871" spans="5:5" ht="15.75" customHeight="1">
      <c r="E871" s="24"/>
    </row>
    <row r="872" spans="5:5" ht="15.75" customHeight="1">
      <c r="E872" s="24"/>
    </row>
    <row r="873" spans="5:5" ht="15.75" customHeight="1">
      <c r="E873" s="24"/>
    </row>
    <row r="874" spans="5:5" ht="15.75" customHeight="1">
      <c r="E874" s="24"/>
    </row>
    <row r="875" spans="5:5" ht="15.75" customHeight="1">
      <c r="E875" s="24"/>
    </row>
    <row r="876" spans="5:5" ht="15.75" customHeight="1">
      <c r="E876" s="24"/>
    </row>
    <row r="877" spans="5:5" ht="15.75" customHeight="1">
      <c r="E877" s="24"/>
    </row>
    <row r="878" spans="5:5" ht="15.75" customHeight="1">
      <c r="E878" s="24"/>
    </row>
    <row r="879" spans="5:5" ht="15.75" customHeight="1">
      <c r="E879" s="24"/>
    </row>
    <row r="880" spans="5:5" ht="15.75" customHeight="1">
      <c r="E880" s="24"/>
    </row>
    <row r="881" spans="5:5" ht="15.75" customHeight="1">
      <c r="E881" s="24"/>
    </row>
    <row r="882" spans="5:5" ht="15.75" customHeight="1">
      <c r="E882" s="24"/>
    </row>
    <row r="883" spans="5:5" ht="15.75" customHeight="1">
      <c r="E883" s="24"/>
    </row>
    <row r="884" spans="5:5" ht="15.75" customHeight="1">
      <c r="E884" s="24"/>
    </row>
    <row r="885" spans="5:5" ht="15.75" customHeight="1">
      <c r="E885" s="24"/>
    </row>
    <row r="886" spans="5:5" ht="15.75" customHeight="1">
      <c r="E886" s="24"/>
    </row>
    <row r="887" spans="5:5" ht="15.75" customHeight="1">
      <c r="E887" s="24"/>
    </row>
    <row r="888" spans="5:5" ht="15.75" customHeight="1">
      <c r="E888" s="24"/>
    </row>
    <row r="889" spans="5:5" ht="15.75" customHeight="1">
      <c r="E889" s="24"/>
    </row>
    <row r="890" spans="5:5" ht="15.75" customHeight="1">
      <c r="E890" s="24"/>
    </row>
    <row r="891" spans="5:5" ht="15.75" customHeight="1">
      <c r="E891" s="24"/>
    </row>
    <row r="892" spans="5:5" ht="15.75" customHeight="1">
      <c r="E892" s="24"/>
    </row>
    <row r="893" spans="5:5" ht="15.75" customHeight="1">
      <c r="E893" s="24"/>
    </row>
    <row r="894" spans="5:5" ht="15.75" customHeight="1">
      <c r="E894" s="24"/>
    </row>
    <row r="895" spans="5:5" ht="15.75" customHeight="1">
      <c r="E895" s="24"/>
    </row>
    <row r="896" spans="5:5" ht="15.75" customHeight="1">
      <c r="E896" s="24"/>
    </row>
    <row r="897" spans="5:5" ht="15.75" customHeight="1">
      <c r="E897" s="24"/>
    </row>
    <row r="898" spans="5:5" ht="15.75" customHeight="1">
      <c r="E898" s="24"/>
    </row>
    <row r="899" spans="5:5" ht="15.75" customHeight="1">
      <c r="E899" s="24"/>
    </row>
    <row r="900" spans="5:5" ht="15.75" customHeight="1">
      <c r="E900" s="24"/>
    </row>
    <row r="901" spans="5:5" ht="15.75" customHeight="1">
      <c r="E901" s="24"/>
    </row>
    <row r="902" spans="5:5" ht="15.75" customHeight="1">
      <c r="E902" s="24"/>
    </row>
    <row r="903" spans="5:5" ht="15.75" customHeight="1">
      <c r="E903" s="24"/>
    </row>
    <row r="904" spans="5:5" ht="15.75" customHeight="1">
      <c r="E904" s="24"/>
    </row>
    <row r="905" spans="5:5" ht="15.75" customHeight="1">
      <c r="E905" s="24"/>
    </row>
    <row r="906" spans="5:5" ht="15.75" customHeight="1">
      <c r="E906" s="24"/>
    </row>
    <row r="907" spans="5:5" ht="15.75" customHeight="1">
      <c r="E907" s="24"/>
    </row>
    <row r="908" spans="5:5" ht="15.75" customHeight="1">
      <c r="E908" s="24"/>
    </row>
    <row r="909" spans="5:5" ht="15.75" customHeight="1">
      <c r="E909" s="24"/>
    </row>
    <row r="910" spans="5:5" ht="15.75" customHeight="1">
      <c r="E910" s="24"/>
    </row>
    <row r="911" spans="5:5" ht="15.75" customHeight="1">
      <c r="E911" s="24"/>
    </row>
    <row r="912" spans="5:5" ht="15.75" customHeight="1">
      <c r="E912" s="24"/>
    </row>
    <row r="913" spans="5:5" ht="15.75" customHeight="1">
      <c r="E913" s="24"/>
    </row>
    <row r="914" spans="5:5" ht="15.75" customHeight="1">
      <c r="E914" s="24"/>
    </row>
    <row r="915" spans="5:5" ht="15.75" customHeight="1">
      <c r="E915" s="24"/>
    </row>
    <row r="916" spans="5:5" ht="15.75" customHeight="1">
      <c r="E916" s="24"/>
    </row>
    <row r="917" spans="5:5" ht="15.75" customHeight="1">
      <c r="E917" s="24"/>
    </row>
    <row r="918" spans="5:5" ht="15.75" customHeight="1">
      <c r="E918" s="24"/>
    </row>
    <row r="919" spans="5:5" ht="15.75" customHeight="1">
      <c r="E919" s="24"/>
    </row>
    <row r="920" spans="5:5" ht="15.75" customHeight="1">
      <c r="E920" s="24"/>
    </row>
    <row r="921" spans="5:5" ht="15.75" customHeight="1">
      <c r="E921" s="24"/>
    </row>
    <row r="922" spans="5:5" ht="15.75" customHeight="1">
      <c r="E922" s="24"/>
    </row>
    <row r="923" spans="5:5" ht="15.75" customHeight="1">
      <c r="E923" s="24"/>
    </row>
    <row r="924" spans="5:5" ht="15.75" customHeight="1">
      <c r="E924" s="24"/>
    </row>
    <row r="925" spans="5:5" ht="15.75" customHeight="1">
      <c r="E925" s="24"/>
    </row>
    <row r="926" spans="5:5" ht="15.75" customHeight="1">
      <c r="E926" s="24"/>
    </row>
    <row r="927" spans="5:5" ht="15.75" customHeight="1">
      <c r="E927" s="24"/>
    </row>
    <row r="928" spans="5:5" ht="15.75" customHeight="1">
      <c r="E928" s="24"/>
    </row>
    <row r="929" spans="5:5" ht="15.75" customHeight="1">
      <c r="E929" s="24"/>
    </row>
    <row r="930" spans="5:5" ht="15.75" customHeight="1">
      <c r="E930" s="24"/>
    </row>
    <row r="931" spans="5:5" ht="15.75" customHeight="1">
      <c r="E931" s="24"/>
    </row>
    <row r="932" spans="5:5" ht="15.75" customHeight="1">
      <c r="E932" s="24"/>
    </row>
    <row r="933" spans="5:5" ht="15.75" customHeight="1">
      <c r="E933" s="24"/>
    </row>
    <row r="934" spans="5:5" ht="15.75" customHeight="1">
      <c r="E934" s="24"/>
    </row>
    <row r="935" spans="5:5" ht="15.75" customHeight="1">
      <c r="E935" s="24"/>
    </row>
    <row r="936" spans="5:5" ht="15.75" customHeight="1">
      <c r="E936" s="24"/>
    </row>
    <row r="937" spans="5:5" ht="15.75" customHeight="1">
      <c r="E937" s="24"/>
    </row>
    <row r="938" spans="5:5" ht="15.75" customHeight="1">
      <c r="E938" s="24"/>
    </row>
    <row r="939" spans="5:5" ht="15.75" customHeight="1">
      <c r="E939" s="24"/>
    </row>
    <row r="940" spans="5:5" ht="15.75" customHeight="1">
      <c r="E940" s="24"/>
    </row>
    <row r="941" spans="5:5" ht="15.75" customHeight="1">
      <c r="E941" s="24"/>
    </row>
    <row r="942" spans="5:5" ht="15.75" customHeight="1">
      <c r="E942" s="24"/>
    </row>
    <row r="943" spans="5:5" ht="15.75" customHeight="1">
      <c r="E943" s="24"/>
    </row>
    <row r="944" spans="5:5" ht="15.75" customHeight="1">
      <c r="E944" s="24"/>
    </row>
    <row r="945" spans="5:5" ht="15.75" customHeight="1">
      <c r="E945" s="24"/>
    </row>
    <row r="946" spans="5:5" ht="15.75" customHeight="1">
      <c r="E946" s="24"/>
    </row>
    <row r="947" spans="5:5" ht="15.75" customHeight="1">
      <c r="E947" s="24"/>
    </row>
    <row r="948" spans="5:5" ht="15.75" customHeight="1">
      <c r="E948" s="24"/>
    </row>
    <row r="949" spans="5:5" ht="15.75" customHeight="1">
      <c r="E949" s="24"/>
    </row>
    <row r="950" spans="5:5" ht="15.75" customHeight="1">
      <c r="E950" s="24"/>
    </row>
    <row r="951" spans="5:5" ht="15.75" customHeight="1">
      <c r="E951" s="24"/>
    </row>
    <row r="952" spans="5:5" ht="15.75" customHeight="1">
      <c r="E952" s="24"/>
    </row>
    <row r="953" spans="5:5" ht="15.75" customHeight="1">
      <c r="E953" s="24"/>
    </row>
    <row r="954" spans="5:5" ht="15.75" customHeight="1">
      <c r="E954" s="24"/>
    </row>
    <row r="955" spans="5:5" ht="15.75" customHeight="1">
      <c r="E955" s="24"/>
    </row>
    <row r="956" spans="5:5" ht="15.75" customHeight="1">
      <c r="E956" s="24"/>
    </row>
    <row r="957" spans="5:5" ht="15.75" customHeight="1">
      <c r="E957" s="24"/>
    </row>
    <row r="958" spans="5:5" ht="15.75" customHeight="1">
      <c r="E958" s="24"/>
    </row>
    <row r="959" spans="5:5" ht="15.75" customHeight="1">
      <c r="E959" s="24"/>
    </row>
    <row r="960" spans="5:5" ht="15.75" customHeight="1">
      <c r="E960" s="24"/>
    </row>
    <row r="961" spans="5:5" ht="15.75" customHeight="1">
      <c r="E961" s="24"/>
    </row>
    <row r="962" spans="5:5" ht="15.75" customHeight="1">
      <c r="E962" s="24"/>
    </row>
    <row r="963" spans="5:5" ht="15.75" customHeight="1">
      <c r="E963" s="24"/>
    </row>
    <row r="964" spans="5:5" ht="15.75" customHeight="1">
      <c r="E964" s="24"/>
    </row>
    <row r="965" spans="5:5" ht="15.75" customHeight="1">
      <c r="E965" s="24"/>
    </row>
    <row r="966" spans="5:5" ht="15.75" customHeight="1">
      <c r="E966" s="24"/>
    </row>
    <row r="967" spans="5:5" ht="15.75" customHeight="1">
      <c r="E967" s="24"/>
    </row>
    <row r="968" spans="5:5" ht="15.75" customHeight="1">
      <c r="E968" s="24"/>
    </row>
    <row r="969" spans="5:5" ht="15.75" customHeight="1">
      <c r="E969" s="24"/>
    </row>
    <row r="970" spans="5:5" ht="15.75" customHeight="1">
      <c r="E970" s="24"/>
    </row>
    <row r="971" spans="5:5" ht="15.75" customHeight="1">
      <c r="E971" s="24"/>
    </row>
    <row r="972" spans="5:5" ht="15.75" customHeight="1">
      <c r="E972" s="24"/>
    </row>
    <row r="973" spans="5:5" ht="15.75" customHeight="1">
      <c r="E973" s="24"/>
    </row>
    <row r="974" spans="5:5" ht="15.75" customHeight="1">
      <c r="E974" s="24"/>
    </row>
    <row r="975" spans="5:5" ht="15.75" customHeight="1">
      <c r="E975" s="24"/>
    </row>
    <row r="976" spans="5:5" ht="15.75" customHeight="1">
      <c r="E976" s="24"/>
    </row>
    <row r="977" spans="5:5" ht="15.75" customHeight="1">
      <c r="E977" s="24"/>
    </row>
    <row r="978" spans="5:5" ht="15.75" customHeight="1">
      <c r="E978" s="24"/>
    </row>
    <row r="979" spans="5:5" ht="15.75" customHeight="1">
      <c r="E979" s="24"/>
    </row>
    <row r="980" spans="5:5" ht="15.75" customHeight="1">
      <c r="E980" s="24"/>
    </row>
    <row r="981" spans="5:5" ht="15.75" customHeight="1">
      <c r="E981" s="24"/>
    </row>
    <row r="982" spans="5:5" ht="15.75" customHeight="1">
      <c r="E982" s="24"/>
    </row>
    <row r="983" spans="5:5" ht="15.75" customHeight="1">
      <c r="E983" s="24"/>
    </row>
    <row r="984" spans="5:5" ht="15.75" customHeight="1">
      <c r="E984" s="24"/>
    </row>
    <row r="985" spans="5:5" ht="15.75" customHeight="1">
      <c r="E985" s="24"/>
    </row>
    <row r="986" spans="5:5" ht="15.75" customHeight="1">
      <c r="E986" s="24"/>
    </row>
    <row r="987" spans="5:5" ht="15.75" customHeight="1">
      <c r="E987" s="24"/>
    </row>
    <row r="988" spans="5:5" ht="15.75" customHeight="1">
      <c r="E988" s="24"/>
    </row>
    <row r="989" spans="5:5" ht="15.75" customHeight="1">
      <c r="E989" s="24"/>
    </row>
    <row r="990" spans="5:5" ht="15.75" customHeight="1">
      <c r="E990" s="24"/>
    </row>
    <row r="991" spans="5:5" ht="15.75" customHeight="1">
      <c r="E991" s="24"/>
    </row>
    <row r="992" spans="5:5" ht="15.75" customHeight="1">
      <c r="E992" s="24"/>
    </row>
    <row r="993" spans="5:5" ht="15.75" customHeight="1">
      <c r="E993" s="24"/>
    </row>
    <row r="994" spans="5:5" ht="15.75" customHeight="1">
      <c r="E994" s="24"/>
    </row>
    <row r="995" spans="5:5" ht="15.75" customHeight="1">
      <c r="E995" s="24"/>
    </row>
    <row r="996" spans="5:5" ht="15.75" customHeight="1">
      <c r="E996" s="24"/>
    </row>
    <row r="997" spans="5:5" ht="15.75" customHeight="1">
      <c r="E997" s="24"/>
    </row>
    <row r="998" spans="5:5" ht="15.75" customHeight="1">
      <c r="E998" s="24"/>
    </row>
    <row r="999" spans="5:5" ht="15.75" customHeight="1">
      <c r="E999" s="24"/>
    </row>
    <row r="1000" spans="5:5" ht="15.75" customHeight="1">
      <c r="E1000" s="24"/>
    </row>
  </sheetData>
  <mergeCells count="2">
    <mergeCell ref="A1:H1"/>
    <mergeCell ref="A2:H2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0"/>
  <sheetViews>
    <sheetView workbookViewId="0">
      <selection activeCell="H16" sqref="H16"/>
    </sheetView>
  </sheetViews>
  <sheetFormatPr defaultColWidth="14.42578125" defaultRowHeight="15" customHeight="1"/>
  <cols>
    <col min="1" max="1" width="10.5703125" customWidth="1"/>
    <col min="2" max="5" width="8" customWidth="1"/>
    <col min="6" max="6" width="12" customWidth="1"/>
    <col min="7" max="7" width="18.28515625" customWidth="1"/>
    <col min="8" max="9" width="8" customWidth="1"/>
    <col min="10" max="10" width="12.28515625" customWidth="1"/>
    <col min="11" max="11" width="8" customWidth="1"/>
    <col min="12" max="12" width="13.85546875" customWidth="1"/>
    <col min="13" max="26" width="8" customWidth="1"/>
  </cols>
  <sheetData>
    <row r="1" spans="1:12" ht="18.75" customHeight="1">
      <c r="A1" s="156" t="s">
        <v>59</v>
      </c>
      <c r="B1" s="155"/>
      <c r="C1" s="155"/>
      <c r="D1" s="155"/>
      <c r="E1" s="155"/>
      <c r="F1" s="155"/>
      <c r="G1" s="155"/>
      <c r="H1" s="155"/>
    </row>
    <row r="2" spans="1:12">
      <c r="A2" s="157" t="s">
        <v>60</v>
      </c>
      <c r="B2" s="155"/>
      <c r="C2" s="155"/>
      <c r="D2" s="155"/>
      <c r="E2" s="155"/>
      <c r="F2" s="155"/>
      <c r="G2" s="155"/>
      <c r="H2" s="155"/>
    </row>
    <row r="4" spans="1:12">
      <c r="A4" s="25" t="s">
        <v>61</v>
      </c>
      <c r="B4" s="26" t="s">
        <v>62</v>
      </c>
      <c r="C4" s="26" t="s">
        <v>63</v>
      </c>
      <c r="D4" s="26" t="s">
        <v>64</v>
      </c>
      <c r="E4" s="26" t="s">
        <v>65</v>
      </c>
      <c r="F4" s="26" t="s">
        <v>66</v>
      </c>
      <c r="G4" s="27" t="s">
        <v>43</v>
      </c>
    </row>
    <row r="5" spans="1:12">
      <c r="A5" s="4" t="s">
        <v>67</v>
      </c>
      <c r="B5" s="5">
        <v>25</v>
      </c>
      <c r="C5" s="5">
        <v>25</v>
      </c>
      <c r="D5" s="5">
        <v>20</v>
      </c>
      <c r="E5" s="146">
        <f>SUM(B5:D5)</f>
        <v>70</v>
      </c>
      <c r="F5" s="146">
        <f>AVERAGE(B5:D5)</f>
        <v>23.333333333333332</v>
      </c>
      <c r="G5" s="133" t="str">
        <f>IF(F5&gt;20,"A",IF(F5&gt;15,"B","C"))</f>
        <v>A</v>
      </c>
    </row>
    <row r="6" spans="1:12">
      <c r="A6" s="4" t="s">
        <v>68</v>
      </c>
      <c r="B6" s="5">
        <v>30</v>
      </c>
      <c r="C6" s="5">
        <v>12</v>
      </c>
      <c r="D6" s="5">
        <v>15</v>
      </c>
      <c r="E6" s="146">
        <f t="shared" ref="E6:E13" si="0">SUM(B6:D6)</f>
        <v>57</v>
      </c>
      <c r="F6" s="146">
        <f t="shared" ref="F6:F13" si="1">AVERAGE(B6:D6)</f>
        <v>19</v>
      </c>
      <c r="G6" s="133" t="str">
        <f t="shared" ref="G6:G13" si="2">IF(F6&gt;20,"A",IF(F6&gt;15,"B","C"))</f>
        <v>B</v>
      </c>
    </row>
    <row r="7" spans="1:12">
      <c r="A7" s="4" t="s">
        <v>69</v>
      </c>
      <c r="B7" s="5">
        <v>15</v>
      </c>
      <c r="C7" s="5">
        <v>14</v>
      </c>
      <c r="D7" s="5">
        <v>14</v>
      </c>
      <c r="E7" s="146">
        <f t="shared" si="0"/>
        <v>43</v>
      </c>
      <c r="F7" s="146">
        <f t="shared" si="1"/>
        <v>14.333333333333334</v>
      </c>
      <c r="G7" s="133" t="str">
        <f t="shared" si="2"/>
        <v>C</v>
      </c>
    </row>
    <row r="8" spans="1:12">
      <c r="A8" s="4" t="s">
        <v>70</v>
      </c>
      <c r="B8" s="5">
        <v>12</v>
      </c>
      <c r="C8" s="5">
        <v>17</v>
      </c>
      <c r="D8" s="5">
        <v>17</v>
      </c>
      <c r="E8" s="146">
        <f t="shared" si="0"/>
        <v>46</v>
      </c>
      <c r="F8" s="146">
        <f t="shared" si="1"/>
        <v>15.333333333333334</v>
      </c>
      <c r="G8" s="133" t="str">
        <f t="shared" si="2"/>
        <v>B</v>
      </c>
    </row>
    <row r="9" spans="1:12">
      <c r="A9" s="4" t="s">
        <v>71</v>
      </c>
      <c r="B9" s="5">
        <v>14</v>
      </c>
      <c r="C9" s="5">
        <v>18</v>
      </c>
      <c r="D9" s="5">
        <v>18</v>
      </c>
      <c r="E9" s="146">
        <f t="shared" si="0"/>
        <v>50</v>
      </c>
      <c r="F9" s="146">
        <f t="shared" si="1"/>
        <v>16.666666666666668</v>
      </c>
      <c r="G9" s="133" t="str">
        <f t="shared" si="2"/>
        <v>B</v>
      </c>
    </row>
    <row r="10" spans="1:12">
      <c r="A10" s="4" t="s">
        <v>72</v>
      </c>
      <c r="B10" s="5">
        <v>16</v>
      </c>
      <c r="C10" s="5">
        <v>25</v>
      </c>
      <c r="D10" s="5">
        <v>20</v>
      </c>
      <c r="E10" s="146">
        <f t="shared" si="0"/>
        <v>61</v>
      </c>
      <c r="F10" s="146">
        <f t="shared" si="1"/>
        <v>20.333333333333332</v>
      </c>
      <c r="G10" s="133" t="str">
        <f t="shared" si="2"/>
        <v>A</v>
      </c>
    </row>
    <row r="11" spans="1:12">
      <c r="A11" s="4" t="s">
        <v>73</v>
      </c>
      <c r="B11" s="5">
        <v>18</v>
      </c>
      <c r="C11" s="5">
        <v>21</v>
      </c>
      <c r="D11" s="5">
        <v>22</v>
      </c>
      <c r="E11" s="146">
        <f t="shared" si="0"/>
        <v>61</v>
      </c>
      <c r="F11" s="146">
        <f t="shared" si="1"/>
        <v>20.333333333333332</v>
      </c>
      <c r="G11" s="133" t="str">
        <f t="shared" si="2"/>
        <v>A</v>
      </c>
    </row>
    <row r="12" spans="1:12">
      <c r="A12" s="4" t="s">
        <v>74</v>
      </c>
      <c r="B12" s="5">
        <v>17</v>
      </c>
      <c r="C12" s="5">
        <v>23</v>
      </c>
      <c r="D12" s="5">
        <v>13</v>
      </c>
      <c r="E12" s="146">
        <f t="shared" si="0"/>
        <v>53</v>
      </c>
      <c r="F12" s="146">
        <f t="shared" si="1"/>
        <v>17.666666666666668</v>
      </c>
      <c r="G12" s="133" t="str">
        <f t="shared" si="2"/>
        <v>B</v>
      </c>
    </row>
    <row r="13" spans="1:12">
      <c r="A13" s="10" t="s">
        <v>75</v>
      </c>
      <c r="B13" s="11">
        <v>20</v>
      </c>
      <c r="C13" s="11">
        <v>25</v>
      </c>
      <c r="D13" s="11">
        <v>25</v>
      </c>
      <c r="E13" s="146">
        <f t="shared" si="0"/>
        <v>70</v>
      </c>
      <c r="F13" s="146">
        <f t="shared" si="1"/>
        <v>23.333333333333332</v>
      </c>
      <c r="G13" s="133" t="str">
        <f t="shared" si="2"/>
        <v>A</v>
      </c>
    </row>
    <row r="14" spans="1:12">
      <c r="A14" s="9"/>
      <c r="B14" s="9"/>
    </row>
    <row r="15" spans="1:12" ht="19.5" customHeight="1">
      <c r="A15" s="12" t="s">
        <v>76</v>
      </c>
      <c r="B15" s="12"/>
      <c r="C15" s="12"/>
      <c r="D15" s="12"/>
      <c r="E15" s="12"/>
      <c r="G15" s="9" t="s">
        <v>32</v>
      </c>
      <c r="H15" s="131">
        <f>COUNTA(A5:A13)</f>
        <v>9</v>
      </c>
      <c r="I15" s="114"/>
      <c r="J15" s="114" t="s">
        <v>369</v>
      </c>
      <c r="K15" s="114" t="s">
        <v>370</v>
      </c>
      <c r="L15" s="149" t="s">
        <v>371</v>
      </c>
    </row>
    <row r="16" spans="1:12" ht="19.5" customHeight="1">
      <c r="A16" s="12" t="s">
        <v>77</v>
      </c>
      <c r="B16" s="12"/>
      <c r="C16" s="12"/>
      <c r="D16" s="12"/>
      <c r="E16" s="12"/>
      <c r="G16" s="9" t="s">
        <v>24</v>
      </c>
      <c r="H16" s="118">
        <f>COUNTIF(B5:B13,"&gt;20")</f>
        <v>2</v>
      </c>
      <c r="I16" s="114" t="s">
        <v>372</v>
      </c>
      <c r="J16" s="150">
        <f>VLOOKUP(A5,A5:G13,5,FALSE)</f>
        <v>70</v>
      </c>
      <c r="K16" s="150">
        <f>VLOOKUP(A7,A5:G13,5,FALSE)</f>
        <v>43</v>
      </c>
      <c r="L16" s="150">
        <f>VLOOKUP(A6,A5:G13,5,FALSE)</f>
        <v>57</v>
      </c>
    </row>
    <row r="17" spans="1:15" ht="19.5" customHeight="1">
      <c r="A17" s="12" t="s">
        <v>78</v>
      </c>
      <c r="B17" s="12"/>
      <c r="C17" s="12"/>
      <c r="D17" s="12"/>
      <c r="E17" s="12"/>
      <c r="G17" s="9" t="s">
        <v>79</v>
      </c>
      <c r="I17" s="114" t="s">
        <v>368</v>
      </c>
      <c r="J17" s="150" t="str">
        <f>VLOOKUP(A5,A5:G13,7,FALSE)</f>
        <v>A</v>
      </c>
      <c r="K17" s="150" t="str">
        <f>VLOOKUP(A7,A5:G13,7,FALSE)</f>
        <v>C</v>
      </c>
      <c r="L17" s="150" t="str">
        <f>VLOOKUP(A6,A5:G13,7,FALSE)</f>
        <v>B</v>
      </c>
      <c r="M17" s="9"/>
    </row>
    <row r="18" spans="1:15" ht="19.5" customHeight="1">
      <c r="A18" s="12" t="s">
        <v>80</v>
      </c>
      <c r="B18" s="12"/>
      <c r="C18" s="12"/>
      <c r="D18" s="12"/>
      <c r="E18" s="12"/>
      <c r="J18" s="101"/>
      <c r="K18" s="101"/>
      <c r="L18" s="101"/>
      <c r="M18" s="9"/>
    </row>
    <row r="19" spans="1:15" ht="19.5" customHeight="1">
      <c r="A19" s="12" t="s">
        <v>81</v>
      </c>
      <c r="B19" s="12"/>
      <c r="C19" s="12"/>
      <c r="D19" s="12"/>
      <c r="E19" s="12"/>
      <c r="G19" s="9" t="s">
        <v>79</v>
      </c>
      <c r="I19" s="114"/>
      <c r="J19" s="150" t="s">
        <v>373</v>
      </c>
      <c r="K19" s="150" t="s">
        <v>370</v>
      </c>
      <c r="L19" s="150" t="s">
        <v>371</v>
      </c>
      <c r="M19" s="9"/>
      <c r="O19" s="28"/>
    </row>
    <row r="20" spans="1:15">
      <c r="I20" s="114" t="s">
        <v>372</v>
      </c>
      <c r="J20" s="150">
        <f>VLOOKUP(A8,A5:G13,5,FALSE)</f>
        <v>46</v>
      </c>
      <c r="K20" s="151">
        <f>VLOOKUP(A7,A5:G13,5,FALSE)</f>
        <v>43</v>
      </c>
      <c r="L20" s="151">
        <f>VLOOKUP(A6,A5:G13,5,FALSE)</f>
        <v>57</v>
      </c>
      <c r="M20" s="9"/>
    </row>
    <row r="21" spans="1:15" ht="15.75" customHeight="1">
      <c r="I21" s="114" t="s">
        <v>374</v>
      </c>
      <c r="J21" s="150" t="str">
        <f>VLOOKUP(A8,A5:G13,7,FALSE)</f>
        <v>B</v>
      </c>
      <c r="K21" s="152" t="str">
        <f>VLOOKUP(A7,A5:G13,7,FALSE)</f>
        <v>C</v>
      </c>
      <c r="L21" s="151" t="str">
        <f>VLOOKUP(A6,A5:G13,7,FALSE)</f>
        <v>B</v>
      </c>
    </row>
    <row r="22" spans="1:15" ht="15.75" customHeight="1">
      <c r="J22" s="101"/>
      <c r="K22" s="101"/>
      <c r="L22" s="102"/>
    </row>
    <row r="23" spans="1:15" ht="15.75" customHeight="1"/>
    <row r="24" spans="1:15" ht="15.75" customHeight="1"/>
    <row r="25" spans="1:15" ht="15.75" customHeight="1"/>
    <row r="26" spans="1:15" ht="15.75" customHeight="1"/>
    <row r="27" spans="1:15" ht="15.75" customHeight="1"/>
    <row r="28" spans="1:15" ht="15.75" customHeight="1"/>
    <row r="29" spans="1:15" ht="15.75" customHeight="1"/>
    <row r="30" spans="1:15" ht="15.75" customHeight="1"/>
    <row r="31" spans="1:15" ht="15.75" customHeight="1"/>
    <row r="32" spans="1:15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H1"/>
    <mergeCell ref="A2:H2"/>
  </mergeCells>
  <dataValidations count="1">
    <dataValidation type="list" allowBlank="1" sqref="L15">
      <formula1>$A$5:$A$13</formula1>
    </dataValidation>
  </dataValidation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0"/>
  <sheetViews>
    <sheetView workbookViewId="0">
      <selection activeCell="I26" sqref="I26"/>
    </sheetView>
  </sheetViews>
  <sheetFormatPr defaultColWidth="14.42578125" defaultRowHeight="15" customHeight="1"/>
  <cols>
    <col min="1" max="1" width="8" customWidth="1"/>
    <col min="2" max="2" width="15.140625" customWidth="1"/>
    <col min="3" max="3" width="13.5703125" customWidth="1"/>
    <col min="4" max="4" width="15.42578125" customWidth="1"/>
    <col min="5" max="5" width="17.140625" customWidth="1"/>
    <col min="6" max="6" width="11.42578125" customWidth="1"/>
    <col min="7" max="7" width="9.85546875" customWidth="1"/>
    <col min="8" max="9" width="8" customWidth="1"/>
    <col min="10" max="10" width="13.140625" customWidth="1"/>
    <col min="11" max="11" width="11.85546875" customWidth="1"/>
    <col min="12" max="12" width="14.140625" customWidth="1"/>
    <col min="13" max="13" width="8" customWidth="1"/>
    <col min="14" max="14" width="8.85546875" customWidth="1"/>
    <col min="15" max="26" width="8" customWidth="1"/>
  </cols>
  <sheetData>
    <row r="1" spans="1:15" ht="18.75" customHeight="1">
      <c r="A1" s="156" t="s">
        <v>82</v>
      </c>
      <c r="B1" s="155"/>
      <c r="C1" s="155"/>
      <c r="D1" s="155"/>
      <c r="E1" s="155"/>
      <c r="F1" s="155"/>
      <c r="G1" s="155"/>
      <c r="H1" s="155"/>
    </row>
    <row r="2" spans="1:15">
      <c r="A2" s="157" t="s">
        <v>60</v>
      </c>
      <c r="B2" s="155"/>
      <c r="C2" s="155"/>
      <c r="D2" s="155"/>
      <c r="E2" s="155"/>
      <c r="F2" s="155"/>
      <c r="G2" s="155"/>
      <c r="H2" s="155"/>
    </row>
    <row r="4" spans="1:15">
      <c r="A4" s="29" t="s">
        <v>83</v>
      </c>
      <c r="B4" s="30" t="s">
        <v>84</v>
      </c>
      <c r="C4" s="30" t="s">
        <v>85</v>
      </c>
      <c r="D4" s="30" t="s">
        <v>86</v>
      </c>
      <c r="E4" s="30" t="s">
        <v>87</v>
      </c>
      <c r="F4" s="30" t="s">
        <v>88</v>
      </c>
      <c r="G4" s="30" t="s">
        <v>89</v>
      </c>
      <c r="H4" s="30" t="s">
        <v>65</v>
      </c>
      <c r="I4" s="31" t="s">
        <v>43</v>
      </c>
      <c r="J4" s="28"/>
      <c r="K4" s="28"/>
      <c r="L4" s="28"/>
    </row>
    <row r="5" spans="1:15">
      <c r="A5" s="4" t="s">
        <v>90</v>
      </c>
      <c r="B5" s="5" t="s">
        <v>49</v>
      </c>
      <c r="C5" s="5" t="s">
        <v>91</v>
      </c>
      <c r="D5" s="136">
        <v>5000</v>
      </c>
      <c r="E5" s="146">
        <f>PRODUCT(D5,2.5%)</f>
        <v>125</v>
      </c>
      <c r="F5" s="146">
        <f>PRODUCT(D5,3.5%)</f>
        <v>175.00000000000003</v>
      </c>
      <c r="G5" s="146">
        <f>SUM(F5,-E5)</f>
        <v>50.000000000000028</v>
      </c>
      <c r="H5" s="146">
        <f>SUM(D5:G5)</f>
        <v>5350</v>
      </c>
      <c r="I5" s="147" t="str">
        <f>IF(H5&gt;20000,"A",IF(H5&gt;10000,"B","C"))</f>
        <v>C</v>
      </c>
      <c r="J5" s="28"/>
      <c r="K5" s="28"/>
      <c r="L5" s="28"/>
    </row>
    <row r="6" spans="1:15">
      <c r="A6" s="4" t="s">
        <v>92</v>
      </c>
      <c r="B6" s="5" t="s">
        <v>49</v>
      </c>
      <c r="C6" s="5" t="s">
        <v>93</v>
      </c>
      <c r="D6" s="136">
        <v>8000</v>
      </c>
      <c r="E6" s="146">
        <f t="shared" ref="E6:E12" si="0">PRODUCT(D6,2.5%)</f>
        <v>200</v>
      </c>
      <c r="F6" s="146">
        <f t="shared" ref="F6:F12" si="1">PRODUCT(D6,3.5%)</f>
        <v>280</v>
      </c>
      <c r="G6" s="146">
        <f t="shared" ref="G6:G12" si="2">SUM(F6,-E6)</f>
        <v>80</v>
      </c>
      <c r="H6" s="146">
        <f t="shared" ref="H6:H12" si="3">SUM(D6:G6)</f>
        <v>8560</v>
      </c>
      <c r="I6" s="147" t="str">
        <f t="shared" ref="I6:I12" si="4">IF(H6&gt;20000,"A",IF(H6&gt;10000,"B","C"))</f>
        <v>C</v>
      </c>
    </row>
    <row r="7" spans="1:15">
      <c r="A7" s="4" t="s">
        <v>13</v>
      </c>
      <c r="B7" s="5" t="s">
        <v>49</v>
      </c>
      <c r="C7" s="5" t="s">
        <v>94</v>
      </c>
      <c r="D7" s="136">
        <v>3000</v>
      </c>
      <c r="E7" s="146">
        <f t="shared" si="0"/>
        <v>75</v>
      </c>
      <c r="F7" s="146">
        <f t="shared" si="1"/>
        <v>105.00000000000001</v>
      </c>
      <c r="G7" s="146">
        <f t="shared" si="2"/>
        <v>30.000000000000014</v>
      </c>
      <c r="H7" s="146">
        <f t="shared" si="3"/>
        <v>3210</v>
      </c>
      <c r="I7" s="147" t="str">
        <f t="shared" si="4"/>
        <v>C</v>
      </c>
    </row>
    <row r="8" spans="1:15">
      <c r="A8" s="4" t="s">
        <v>16</v>
      </c>
      <c r="B8" s="5" t="s">
        <v>95</v>
      </c>
      <c r="C8" s="5" t="s">
        <v>96</v>
      </c>
      <c r="D8" s="136">
        <v>6000</v>
      </c>
      <c r="E8" s="146">
        <f t="shared" si="0"/>
        <v>150</v>
      </c>
      <c r="F8" s="146">
        <f t="shared" si="1"/>
        <v>210.00000000000003</v>
      </c>
      <c r="G8" s="146">
        <f t="shared" si="2"/>
        <v>60.000000000000028</v>
      </c>
      <c r="H8" s="146">
        <f t="shared" si="3"/>
        <v>6420</v>
      </c>
      <c r="I8" s="147" t="str">
        <f t="shared" si="4"/>
        <v>C</v>
      </c>
    </row>
    <row r="9" spans="1:15">
      <c r="A9" s="4" t="s">
        <v>97</v>
      </c>
      <c r="B9" s="5" t="s">
        <v>95</v>
      </c>
      <c r="C9" s="5" t="s">
        <v>98</v>
      </c>
      <c r="D9" s="136">
        <v>8000</v>
      </c>
      <c r="E9" s="146">
        <f t="shared" si="0"/>
        <v>200</v>
      </c>
      <c r="F9" s="146">
        <f t="shared" si="1"/>
        <v>280</v>
      </c>
      <c r="G9" s="146">
        <f t="shared" si="2"/>
        <v>80</v>
      </c>
      <c r="H9" s="146">
        <f t="shared" si="3"/>
        <v>8560</v>
      </c>
      <c r="I9" s="147" t="str">
        <f t="shared" si="4"/>
        <v>C</v>
      </c>
    </row>
    <row r="10" spans="1:15">
      <c r="A10" s="4" t="s">
        <v>99</v>
      </c>
      <c r="B10" s="5" t="s">
        <v>95</v>
      </c>
      <c r="C10" s="5" t="s">
        <v>100</v>
      </c>
      <c r="D10" s="136">
        <v>9000</v>
      </c>
      <c r="E10" s="146">
        <f t="shared" si="0"/>
        <v>225</v>
      </c>
      <c r="F10" s="146">
        <f t="shared" si="1"/>
        <v>315.00000000000006</v>
      </c>
      <c r="G10" s="146">
        <f t="shared" si="2"/>
        <v>90.000000000000057</v>
      </c>
      <c r="H10" s="146">
        <f t="shared" si="3"/>
        <v>9630</v>
      </c>
      <c r="I10" s="147" t="str">
        <f t="shared" si="4"/>
        <v>C</v>
      </c>
    </row>
    <row r="11" spans="1:15">
      <c r="A11" s="4" t="s">
        <v>101</v>
      </c>
      <c r="B11" s="5" t="s">
        <v>102</v>
      </c>
      <c r="C11" s="5" t="s">
        <v>91</v>
      </c>
      <c r="D11" s="136">
        <v>10000</v>
      </c>
      <c r="E11" s="146">
        <f t="shared" si="0"/>
        <v>250</v>
      </c>
      <c r="F11" s="146">
        <f t="shared" si="1"/>
        <v>350.00000000000006</v>
      </c>
      <c r="G11" s="146">
        <f t="shared" si="2"/>
        <v>100.00000000000006</v>
      </c>
      <c r="H11" s="146">
        <f t="shared" si="3"/>
        <v>10700</v>
      </c>
      <c r="I11" s="147" t="str">
        <f t="shared" si="4"/>
        <v>B</v>
      </c>
    </row>
    <row r="12" spans="1:15">
      <c r="A12" s="10" t="s">
        <v>103</v>
      </c>
      <c r="B12" s="11" t="s">
        <v>102</v>
      </c>
      <c r="C12" s="11" t="s">
        <v>96</v>
      </c>
      <c r="D12" s="148">
        <v>5000</v>
      </c>
      <c r="E12" s="146">
        <f t="shared" si="0"/>
        <v>125</v>
      </c>
      <c r="F12" s="146">
        <f t="shared" si="1"/>
        <v>175.00000000000003</v>
      </c>
      <c r="G12" s="146">
        <f t="shared" si="2"/>
        <v>50.000000000000028</v>
      </c>
      <c r="H12" s="146">
        <f t="shared" si="3"/>
        <v>5350</v>
      </c>
      <c r="I12" s="147" t="str">
        <f t="shared" si="4"/>
        <v>C</v>
      </c>
    </row>
    <row r="14" spans="1:15" ht="19.5" customHeight="1">
      <c r="A14" s="12" t="s">
        <v>104</v>
      </c>
      <c r="B14" s="12"/>
      <c r="C14" s="12"/>
      <c r="D14" s="12"/>
      <c r="E14" s="12"/>
      <c r="F14" s="12"/>
      <c r="H14" s="9" t="s">
        <v>24</v>
      </c>
      <c r="I14" s="12"/>
      <c r="J14" s="104" t="s">
        <v>386</v>
      </c>
      <c r="K14" s="104">
        <f>COUNTIF(B5:B12,B5)</f>
        <v>3</v>
      </c>
      <c r="L14" s="128" t="s">
        <v>387</v>
      </c>
      <c r="M14" s="112">
        <f>COUNTIF(B5:B12,B8)</f>
        <v>3</v>
      </c>
      <c r="N14" s="116" t="s">
        <v>388</v>
      </c>
      <c r="O14" s="116">
        <f>COUNTIF(B5:B12,B11)</f>
        <v>2</v>
      </c>
    </row>
    <row r="15" spans="1:15" ht="19.5" customHeight="1">
      <c r="A15" s="12" t="s">
        <v>105</v>
      </c>
      <c r="B15" s="12"/>
      <c r="C15" s="12"/>
      <c r="D15" s="12"/>
      <c r="E15" s="12"/>
      <c r="F15" s="12"/>
      <c r="H15" s="12" t="s">
        <v>28</v>
      </c>
      <c r="J15" s="112">
        <f>SUMIF(B5:B12,B5,D5:D12)</f>
        <v>16000</v>
      </c>
      <c r="K15" s="129" t="s">
        <v>375</v>
      </c>
      <c r="L15" s="130" t="s">
        <v>376</v>
      </c>
    </row>
    <row r="16" spans="1:15" ht="19.5" customHeight="1">
      <c r="A16" s="12" t="s">
        <v>106</v>
      </c>
      <c r="B16" s="12"/>
      <c r="C16" s="12"/>
      <c r="D16" s="12"/>
      <c r="E16" s="12"/>
      <c r="F16" s="12"/>
      <c r="H16" s="9" t="s">
        <v>79</v>
      </c>
      <c r="I16" s="16"/>
      <c r="J16" s="33" t="s">
        <v>377</v>
      </c>
      <c r="K16" s="129" t="str">
        <f>VLOOKUP(A7,A5:I12,3,FALSE)</f>
        <v>PION</v>
      </c>
      <c r="L16" s="130" t="str">
        <f>VLOOKUP(A11,A5:I12,3,FALSE)</f>
        <v>MANAGER</v>
      </c>
    </row>
    <row r="17" spans="1:13" ht="19.5" customHeight="1">
      <c r="A17" s="12" t="s">
        <v>107</v>
      </c>
      <c r="B17" s="12"/>
      <c r="C17" s="12"/>
      <c r="D17" s="12"/>
      <c r="E17" s="12"/>
      <c r="F17" s="12"/>
      <c r="J17" s="116" t="s">
        <v>368</v>
      </c>
      <c r="K17" s="116" t="str">
        <f>VLOOKUP(A7,A5:I12,9,FALSE)</f>
        <v>C</v>
      </c>
      <c r="L17" s="116" t="str">
        <f>VLOOKUP(A11,A5:I12,9,FALSE)</f>
        <v>B</v>
      </c>
    </row>
    <row r="18" spans="1:13" ht="19.5" customHeight="1">
      <c r="A18" s="12" t="s">
        <v>108</v>
      </c>
      <c r="B18" s="12"/>
      <c r="C18" s="12"/>
      <c r="D18" s="12"/>
      <c r="E18" s="16"/>
      <c r="F18" s="16"/>
      <c r="H18" s="9" t="s">
        <v>24</v>
      </c>
      <c r="J18" s="113" t="s">
        <v>389</v>
      </c>
      <c r="K18" s="113">
        <f>COUNTIF(C5:C12,C5)</f>
        <v>2</v>
      </c>
      <c r="L18" s="118" t="s">
        <v>390</v>
      </c>
      <c r="M18" s="118">
        <f>COUNTIF(C5:C12,C8)</f>
        <v>2</v>
      </c>
    </row>
    <row r="21" spans="1:13" ht="15.75" customHeight="1"/>
    <row r="22" spans="1:13" ht="15.75" customHeight="1"/>
    <row r="23" spans="1:13" ht="15.75" customHeight="1"/>
    <row r="24" spans="1:13" ht="15.75" customHeight="1"/>
    <row r="25" spans="1:13" ht="15.75" customHeight="1"/>
    <row r="26" spans="1:13" ht="15.75" customHeight="1"/>
    <row r="27" spans="1:13" ht="15.75" customHeight="1"/>
    <row r="28" spans="1:13" ht="15.75" customHeight="1"/>
    <row r="29" spans="1:13" ht="15.75" customHeight="1"/>
    <row r="30" spans="1:13" ht="15.75" customHeight="1"/>
    <row r="31" spans="1:13" ht="15.75" customHeight="1"/>
    <row r="32" spans="1:13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H1"/>
    <mergeCell ref="A2:H2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00"/>
  <sheetViews>
    <sheetView workbookViewId="0">
      <selection activeCell="J28" sqref="J28"/>
    </sheetView>
  </sheetViews>
  <sheetFormatPr defaultColWidth="14.42578125" defaultRowHeight="15" customHeight="1"/>
  <cols>
    <col min="1" max="1" width="12.85546875" customWidth="1"/>
    <col min="2" max="2" width="8" customWidth="1"/>
    <col min="3" max="3" width="8.42578125" customWidth="1"/>
    <col min="4" max="5" width="8" customWidth="1"/>
    <col min="6" max="6" width="12.85546875" customWidth="1"/>
    <col min="7" max="7" width="7.85546875" customWidth="1"/>
    <col min="8" max="8" width="17.140625" customWidth="1"/>
    <col min="9" max="9" width="10" customWidth="1"/>
    <col min="10" max="10" width="14" customWidth="1"/>
    <col min="11" max="11" width="13.5703125" customWidth="1"/>
    <col min="12" max="12" width="8" customWidth="1"/>
    <col min="13" max="13" width="10" customWidth="1"/>
    <col min="14" max="14" width="14.28515625" customWidth="1"/>
    <col min="15" max="15" width="8.85546875" customWidth="1"/>
    <col min="16" max="16" width="8" customWidth="1"/>
    <col min="17" max="17" width="14" customWidth="1"/>
    <col min="18" max="28" width="8" customWidth="1"/>
  </cols>
  <sheetData>
    <row r="1" spans="1:15" ht="18.75" customHeight="1">
      <c r="A1" s="156" t="s">
        <v>109</v>
      </c>
      <c r="B1" s="155"/>
      <c r="C1" s="155"/>
      <c r="D1" s="155"/>
      <c r="E1" s="155"/>
      <c r="F1" s="155"/>
      <c r="G1" s="155"/>
      <c r="H1" s="155"/>
    </row>
    <row r="2" spans="1:15">
      <c r="A2" s="157" t="s">
        <v>110</v>
      </c>
      <c r="B2" s="155"/>
      <c r="C2" s="155"/>
      <c r="D2" s="155"/>
      <c r="E2" s="155"/>
      <c r="F2" s="155"/>
      <c r="G2" s="155"/>
      <c r="H2" s="155"/>
    </row>
    <row r="3" spans="1:15">
      <c r="A3" s="16"/>
      <c r="B3" s="16"/>
      <c r="C3" s="16"/>
      <c r="D3" s="16"/>
      <c r="E3" s="16"/>
      <c r="F3" s="16"/>
      <c r="G3" s="16"/>
      <c r="H3" s="16"/>
    </row>
    <row r="4" spans="1:15">
      <c r="A4" s="34" t="s">
        <v>111</v>
      </c>
      <c r="B4" s="34" t="s">
        <v>112</v>
      </c>
      <c r="C4" s="34" t="s">
        <v>113</v>
      </c>
      <c r="D4" s="34" t="s">
        <v>114</v>
      </c>
      <c r="E4" s="34" t="s">
        <v>115</v>
      </c>
      <c r="F4" s="34" t="s">
        <v>116</v>
      </c>
      <c r="G4" s="34" t="s">
        <v>117</v>
      </c>
      <c r="H4" s="34" t="s">
        <v>118</v>
      </c>
      <c r="I4" s="34" t="s">
        <v>119</v>
      </c>
      <c r="J4" s="34" t="s">
        <v>120</v>
      </c>
      <c r="K4" s="34" t="s">
        <v>111</v>
      </c>
      <c r="N4" s="9"/>
      <c r="O4" s="9"/>
    </row>
    <row r="5" spans="1:15">
      <c r="A5" s="5" t="s">
        <v>121</v>
      </c>
      <c r="B5" s="5">
        <v>2000</v>
      </c>
      <c r="C5" s="5">
        <v>1500</v>
      </c>
      <c r="D5" s="5">
        <v>300</v>
      </c>
      <c r="E5" s="5">
        <v>1400</v>
      </c>
      <c r="F5" s="5">
        <v>2500</v>
      </c>
      <c r="G5" s="5">
        <v>2800</v>
      </c>
      <c r="H5" s="6">
        <f>SUM(B5:G5)</f>
        <v>10500</v>
      </c>
      <c r="I5" s="5">
        <v>9000</v>
      </c>
      <c r="J5" s="6" t="str">
        <f>IF(H5&gt;I5,"ACHIEVED","NOT ACHIEVED")</f>
        <v>ACHIEVED</v>
      </c>
      <c r="K5" s="5"/>
      <c r="N5" s="9"/>
    </row>
    <row r="6" spans="1:15">
      <c r="A6" s="5" t="s">
        <v>99</v>
      </c>
      <c r="B6" s="5">
        <v>5000</v>
      </c>
      <c r="C6" s="5">
        <v>1200</v>
      </c>
      <c r="D6" s="5">
        <v>500</v>
      </c>
      <c r="E6" s="5">
        <v>1200</v>
      </c>
      <c r="F6" s="5">
        <v>1200</v>
      </c>
      <c r="G6" s="5">
        <v>2800</v>
      </c>
      <c r="H6" s="6">
        <f t="shared" ref="H6:H15" si="0">SUM(B6:G6)</f>
        <v>11900</v>
      </c>
      <c r="I6" s="5">
        <v>10000</v>
      </c>
      <c r="J6" s="6" t="str">
        <f t="shared" ref="J6:J15" si="1">IF(H6&gt;I6,"ACHIEVED","NOT ACHIEVED")</f>
        <v>ACHIEVED</v>
      </c>
      <c r="K6" s="5"/>
      <c r="N6" s="9"/>
    </row>
    <row r="7" spans="1:15">
      <c r="A7" s="5" t="s">
        <v>97</v>
      </c>
      <c r="B7" s="5">
        <v>3000</v>
      </c>
      <c r="C7" s="5">
        <v>800</v>
      </c>
      <c r="D7" s="5">
        <v>1200</v>
      </c>
      <c r="E7" s="5">
        <v>3000</v>
      </c>
      <c r="F7" s="5">
        <v>1500</v>
      </c>
      <c r="G7" s="5">
        <v>3500</v>
      </c>
      <c r="H7" s="6">
        <f t="shared" si="0"/>
        <v>13000</v>
      </c>
      <c r="I7" s="5">
        <v>15000</v>
      </c>
      <c r="J7" s="6" t="str">
        <f t="shared" si="1"/>
        <v>NOT ACHIEVED</v>
      </c>
      <c r="K7" s="5"/>
      <c r="N7" s="9"/>
    </row>
    <row r="8" spans="1:15">
      <c r="A8" s="5" t="s">
        <v>16</v>
      </c>
      <c r="B8" s="5">
        <v>1000</v>
      </c>
      <c r="C8" s="5">
        <v>900</v>
      </c>
      <c r="D8" s="5">
        <v>1800</v>
      </c>
      <c r="E8" s="5">
        <v>5000</v>
      </c>
      <c r="F8" s="5">
        <v>1400</v>
      </c>
      <c r="G8" s="5">
        <v>1200</v>
      </c>
      <c r="H8" s="6">
        <f t="shared" si="0"/>
        <v>11300</v>
      </c>
      <c r="I8" s="5">
        <v>12000</v>
      </c>
      <c r="J8" s="6" t="str">
        <f t="shared" si="1"/>
        <v>NOT ACHIEVED</v>
      </c>
      <c r="K8" s="5"/>
      <c r="N8" s="9"/>
    </row>
    <row r="9" spans="1:15">
      <c r="A9" s="5" t="s">
        <v>13</v>
      </c>
      <c r="B9" s="5">
        <v>500</v>
      </c>
      <c r="C9" s="5">
        <v>1000</v>
      </c>
      <c r="D9" s="5">
        <v>2300</v>
      </c>
      <c r="E9" s="5">
        <v>8000</v>
      </c>
      <c r="F9" s="5">
        <v>1700</v>
      </c>
      <c r="G9" s="5">
        <v>1400</v>
      </c>
      <c r="H9" s="6">
        <f t="shared" si="0"/>
        <v>14900</v>
      </c>
      <c r="I9" s="5">
        <v>12000</v>
      </c>
      <c r="J9" s="6" t="str">
        <f t="shared" si="1"/>
        <v>ACHIEVED</v>
      </c>
      <c r="K9" s="5"/>
      <c r="N9" s="9"/>
    </row>
    <row r="10" spans="1:15">
      <c r="A10" s="5" t="s">
        <v>12</v>
      </c>
      <c r="B10" s="5">
        <v>800</v>
      </c>
      <c r="C10" s="5">
        <v>500</v>
      </c>
      <c r="D10" s="5">
        <v>2400</v>
      </c>
      <c r="E10" s="5">
        <v>1900</v>
      </c>
      <c r="F10" s="5">
        <v>1800</v>
      </c>
      <c r="G10" s="5">
        <v>1800</v>
      </c>
      <c r="H10" s="6">
        <f t="shared" si="0"/>
        <v>9200</v>
      </c>
      <c r="I10" s="5">
        <v>10000</v>
      </c>
      <c r="J10" s="6" t="str">
        <f t="shared" si="1"/>
        <v>NOT ACHIEVED</v>
      </c>
      <c r="K10" s="5"/>
      <c r="N10" s="9"/>
    </row>
    <row r="11" spans="1:15">
      <c r="A11" s="5" t="s">
        <v>122</v>
      </c>
      <c r="B11" s="5">
        <v>1200</v>
      </c>
      <c r="C11" s="5">
        <v>1400</v>
      </c>
      <c r="D11" s="5">
        <v>1500</v>
      </c>
      <c r="E11" s="5">
        <v>700</v>
      </c>
      <c r="F11" s="5">
        <v>2500</v>
      </c>
      <c r="G11" s="5">
        <v>7000</v>
      </c>
      <c r="H11" s="6">
        <f t="shared" si="0"/>
        <v>14300</v>
      </c>
      <c r="I11" s="5">
        <v>8900</v>
      </c>
      <c r="J11" s="6" t="str">
        <f t="shared" si="1"/>
        <v>ACHIEVED</v>
      </c>
      <c r="K11" s="5"/>
      <c r="N11" s="9"/>
    </row>
    <row r="12" spans="1:15">
      <c r="A12" s="5" t="s">
        <v>123</v>
      </c>
      <c r="B12" s="5">
        <v>1500</v>
      </c>
      <c r="C12" s="5">
        <v>1800</v>
      </c>
      <c r="D12" s="5">
        <v>1800</v>
      </c>
      <c r="E12" s="5">
        <v>1800</v>
      </c>
      <c r="F12" s="5">
        <v>300</v>
      </c>
      <c r="G12" s="5">
        <v>1500</v>
      </c>
      <c r="H12" s="6">
        <f t="shared" si="0"/>
        <v>8700</v>
      </c>
      <c r="I12" s="5">
        <v>5000</v>
      </c>
      <c r="J12" s="6" t="str">
        <f t="shared" si="1"/>
        <v>ACHIEVED</v>
      </c>
      <c r="K12" s="5"/>
      <c r="N12" s="9"/>
    </row>
    <row r="13" spans="1:15">
      <c r="A13" s="5" t="s">
        <v>124</v>
      </c>
      <c r="B13" s="5">
        <v>1800</v>
      </c>
      <c r="C13" s="5">
        <v>2500</v>
      </c>
      <c r="D13" s="5">
        <v>1700</v>
      </c>
      <c r="E13" s="5">
        <v>1500</v>
      </c>
      <c r="F13" s="5">
        <v>2800</v>
      </c>
      <c r="G13" s="5">
        <v>1800</v>
      </c>
      <c r="H13" s="6">
        <f t="shared" si="0"/>
        <v>12100</v>
      </c>
      <c r="I13" s="5">
        <v>13030</v>
      </c>
      <c r="J13" s="6" t="str">
        <f t="shared" si="1"/>
        <v>NOT ACHIEVED</v>
      </c>
      <c r="K13" s="5"/>
      <c r="N13" s="9"/>
    </row>
    <row r="14" spans="1:15">
      <c r="A14" s="5" t="s">
        <v>125</v>
      </c>
      <c r="B14" s="5">
        <v>200</v>
      </c>
      <c r="C14" s="5">
        <v>3000</v>
      </c>
      <c r="D14" s="5">
        <v>1900</v>
      </c>
      <c r="E14" s="5">
        <v>1200</v>
      </c>
      <c r="F14" s="5">
        <v>1500</v>
      </c>
      <c r="G14" s="5">
        <v>3000</v>
      </c>
      <c r="H14" s="6">
        <f t="shared" si="0"/>
        <v>10800</v>
      </c>
      <c r="I14" s="5">
        <v>10200</v>
      </c>
      <c r="J14" s="6" t="str">
        <f t="shared" si="1"/>
        <v>ACHIEVED</v>
      </c>
      <c r="K14" s="5"/>
      <c r="N14" s="9"/>
    </row>
    <row r="15" spans="1:15">
      <c r="A15" s="5" t="s">
        <v>126</v>
      </c>
      <c r="B15" s="5">
        <v>1600</v>
      </c>
      <c r="C15" s="5">
        <v>1200</v>
      </c>
      <c r="D15" s="5">
        <v>2000</v>
      </c>
      <c r="E15" s="5">
        <v>800</v>
      </c>
      <c r="F15" s="5">
        <v>1700</v>
      </c>
      <c r="G15" s="5">
        <v>800</v>
      </c>
      <c r="H15" s="6">
        <f t="shared" si="0"/>
        <v>8100</v>
      </c>
      <c r="I15" s="5">
        <v>7999</v>
      </c>
      <c r="J15" s="6" t="str">
        <f t="shared" si="1"/>
        <v>ACHIEVED</v>
      </c>
      <c r="K15" s="5"/>
      <c r="N15" s="9"/>
    </row>
    <row r="16" spans="1:15" ht="15" customHeight="1">
      <c r="L16" s="113" t="s">
        <v>399</v>
      </c>
      <c r="M16" s="113" t="s">
        <v>168</v>
      </c>
    </row>
    <row r="17" spans="1:17" ht="19.5" customHeight="1">
      <c r="A17" s="12" t="s">
        <v>127</v>
      </c>
      <c r="B17" s="12"/>
      <c r="C17" s="12"/>
      <c r="D17" s="12"/>
      <c r="E17" s="12"/>
      <c r="H17" s="9" t="s">
        <v>128</v>
      </c>
      <c r="J17" t="s">
        <v>398</v>
      </c>
      <c r="K17" s="106">
        <f>COUNTA(A5:A15)</f>
        <v>11</v>
      </c>
      <c r="L17" s="113">
        <f>VLOOKUP(A11,A5:K15,9,FALSE)</f>
        <v>8900</v>
      </c>
      <c r="M17" s="113" t="str">
        <f>VLOOKUP(A11,A5:K15,10,FALSE)</f>
        <v>ACHIEVED</v>
      </c>
    </row>
    <row r="18" spans="1:17" ht="19.5" customHeight="1">
      <c r="A18" s="12" t="s">
        <v>129</v>
      </c>
      <c r="B18" s="12"/>
      <c r="C18" s="12"/>
      <c r="D18" s="12"/>
      <c r="E18" s="12"/>
      <c r="H18" s="9" t="s">
        <v>130</v>
      </c>
      <c r="M18" s="9"/>
    </row>
    <row r="19" spans="1:17" ht="19.5" customHeight="1">
      <c r="A19" s="12" t="s">
        <v>131</v>
      </c>
      <c r="B19" s="12"/>
      <c r="C19" s="12"/>
      <c r="D19" s="12"/>
      <c r="E19" s="12"/>
      <c r="H19" s="9" t="s">
        <v>79</v>
      </c>
      <c r="I19" s="117" t="s">
        <v>400</v>
      </c>
      <c r="J19" s="117">
        <f>VLOOKUP(A7,A5:K15,9,FALSE)</f>
        <v>15000</v>
      </c>
      <c r="K19" s="117" t="str">
        <f>VLOOKUP(A7,A5:K15,10,FALSE)</f>
        <v>NOT ACHIEVED</v>
      </c>
      <c r="L19" s="106" t="s">
        <v>401</v>
      </c>
      <c r="M19" s="106">
        <f>VLOOKUP(A8,A5:K15,9,FALSE)</f>
        <v>12000</v>
      </c>
      <c r="N19" s="106" t="str">
        <f>VLOOKUP(A8,A5:K15,10,FALSE)</f>
        <v>NOT ACHIEVED</v>
      </c>
      <c r="O19" s="119" t="s">
        <v>29</v>
      </c>
      <c r="P19" s="116">
        <f>VLOOKUP(A10,A5:K15,9,FALSE)</f>
        <v>10000</v>
      </c>
      <c r="Q19" s="116" t="str">
        <f>VLOOKUP(A10,A5:K15,10,FALSE)</f>
        <v>NOT ACHIEVED</v>
      </c>
    </row>
    <row r="20" spans="1:17" ht="19.5" customHeight="1">
      <c r="A20" s="12" t="s">
        <v>132</v>
      </c>
      <c r="B20" s="12"/>
      <c r="C20" s="12"/>
      <c r="D20" s="12"/>
      <c r="E20" s="12"/>
      <c r="G20" s="9"/>
      <c r="H20" s="9" t="s">
        <v>24</v>
      </c>
      <c r="I20" s="106">
        <f>COUNTIF(J5:J15,J5)</f>
        <v>7</v>
      </c>
      <c r="N20" s="9"/>
    </row>
    <row r="21" spans="1:17" ht="19.5" customHeight="1">
      <c r="A21" s="12" t="s">
        <v>133</v>
      </c>
      <c r="B21" s="12"/>
      <c r="C21" s="12"/>
      <c r="D21" s="12"/>
      <c r="E21" s="12"/>
      <c r="H21" s="9" t="s">
        <v>134</v>
      </c>
    </row>
    <row r="22" spans="1:17" ht="15.75" customHeight="1"/>
    <row r="23" spans="1:17" ht="15.75" customHeight="1">
      <c r="A23" s="105" t="s">
        <v>396</v>
      </c>
      <c r="B23" s="106" t="str">
        <f>LOOKUP(B5,B5:B15,A5:A15)</f>
        <v>SHASHI</v>
      </c>
      <c r="C23" s="116" t="s">
        <v>397</v>
      </c>
      <c r="D23" s="116" t="str">
        <f>LOOKUP(C13,C5:C15,A5:A15)</f>
        <v>AMRIT</v>
      </c>
    </row>
    <row r="24" spans="1:17" ht="15.75" customHeight="1"/>
    <row r="25" spans="1:17" ht="15.75" customHeight="1"/>
    <row r="26" spans="1:17" ht="15.75" customHeight="1">
      <c r="I26" s="26"/>
      <c r="J26" s="26"/>
    </row>
    <row r="27" spans="1:17" ht="15.75" customHeight="1">
      <c r="H27" s="4"/>
    </row>
    <row r="28" spans="1:17" ht="15.75" customHeight="1"/>
    <row r="29" spans="1:17" ht="15.75" customHeight="1">
      <c r="H29" s="4"/>
    </row>
    <row r="30" spans="1:17" ht="15.75" customHeight="1"/>
    <row r="31" spans="1:17" ht="15.75" customHeight="1"/>
    <row r="32" spans="1:17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H1"/>
    <mergeCell ref="A2:H2"/>
  </mergeCells>
  <dataValidations count="1">
    <dataValidation type="list" allowBlank="1" sqref="O19">
      <formula1>$A$5:$A$15</formula1>
    </dataValidation>
  </dataValidation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0"/>
  <sheetViews>
    <sheetView workbookViewId="0">
      <selection activeCell="H29" sqref="H29"/>
    </sheetView>
  </sheetViews>
  <sheetFormatPr defaultColWidth="14.42578125" defaultRowHeight="15" customHeight="1"/>
  <cols>
    <col min="1" max="1" width="12.85546875" customWidth="1"/>
    <col min="2" max="2" width="14" customWidth="1"/>
    <col min="3" max="3" width="20" customWidth="1"/>
    <col min="4" max="4" width="19" customWidth="1"/>
    <col min="5" max="5" width="20.85546875" customWidth="1"/>
    <col min="6" max="6" width="10" customWidth="1"/>
    <col min="7" max="7" width="12" customWidth="1"/>
    <col min="8" max="8" width="16.140625" customWidth="1"/>
    <col min="9" max="9" width="9.85546875" customWidth="1"/>
    <col min="10" max="26" width="8" customWidth="1"/>
  </cols>
  <sheetData>
    <row r="1" spans="1:9" ht="18.75" customHeight="1">
      <c r="A1" s="156" t="s">
        <v>135</v>
      </c>
      <c r="B1" s="155"/>
      <c r="C1" s="155"/>
      <c r="D1" s="155"/>
      <c r="E1" s="155"/>
      <c r="F1" s="155"/>
      <c r="G1" s="155"/>
    </row>
    <row r="2" spans="1:9">
      <c r="A2" s="12" t="s">
        <v>136</v>
      </c>
      <c r="B2" s="12"/>
      <c r="C2" s="12"/>
    </row>
    <row r="4" spans="1:9">
      <c r="A4" s="35" t="e">
        <f>dated</f>
        <v>#NAME?</v>
      </c>
      <c r="B4" s="36" t="s">
        <v>137</v>
      </c>
      <c r="C4" s="36" t="s">
        <v>138</v>
      </c>
      <c r="D4" s="36" t="s">
        <v>139</v>
      </c>
      <c r="E4" s="37" t="s">
        <v>140</v>
      </c>
      <c r="F4" s="103" t="s">
        <v>391</v>
      </c>
      <c r="G4" s="120" t="s">
        <v>392</v>
      </c>
      <c r="H4" s="38"/>
      <c r="I4" s="39"/>
    </row>
    <row r="5" spans="1:9">
      <c r="A5" s="4" t="s">
        <v>121</v>
      </c>
      <c r="B5" s="40">
        <v>29356</v>
      </c>
      <c r="C5" s="6">
        <f>DAY(B5)</f>
        <v>15</v>
      </c>
      <c r="D5" s="6">
        <f>MONTH(B5)</f>
        <v>5</v>
      </c>
      <c r="E5" s="7">
        <f>YEAR(B5)</f>
        <v>1980</v>
      </c>
      <c r="F5" s="9">
        <f ca="1">DATEDIF(B5,TODAY(),"Y")</f>
        <v>44</v>
      </c>
      <c r="G5" s="116" t="str">
        <f ca="1">IF(F5&gt;18,"ADULT","CHILD")</f>
        <v>ADULT</v>
      </c>
      <c r="H5" s="38"/>
    </row>
    <row r="6" spans="1:9">
      <c r="A6" s="4" t="s">
        <v>99</v>
      </c>
      <c r="B6" s="40">
        <v>29818</v>
      </c>
      <c r="C6" s="6">
        <f t="shared" ref="C6:C15" si="0">DAY(B6)</f>
        <v>20</v>
      </c>
      <c r="D6" s="6">
        <f t="shared" ref="D6:D15" si="1">MONTH(B6)</f>
        <v>8</v>
      </c>
      <c r="E6" s="7">
        <f t="shared" ref="E6:E15" si="2">YEAR(B6)</f>
        <v>1981</v>
      </c>
      <c r="F6" s="9">
        <f t="shared" ref="F6:F15" ca="1" si="3">DATEDIF(B6,TODAY(),"Y")</f>
        <v>43</v>
      </c>
      <c r="G6" s="116" t="str">
        <f t="shared" ref="G6:G15" ca="1" si="4">IF(F6&gt;18,"ADULT","CHILD")</f>
        <v>ADULT</v>
      </c>
    </row>
    <row r="7" spans="1:9">
      <c r="A7" s="4" t="s">
        <v>97</v>
      </c>
      <c r="B7" s="40">
        <v>37909</v>
      </c>
      <c r="C7" s="6">
        <f t="shared" si="0"/>
        <v>15</v>
      </c>
      <c r="D7" s="6">
        <f t="shared" si="1"/>
        <v>10</v>
      </c>
      <c r="E7" s="7">
        <f t="shared" si="2"/>
        <v>2003</v>
      </c>
      <c r="F7" s="9">
        <f t="shared" ca="1" si="3"/>
        <v>20</v>
      </c>
      <c r="G7" s="116" t="str">
        <f t="shared" ca="1" si="4"/>
        <v>ADULT</v>
      </c>
    </row>
    <row r="8" spans="1:9">
      <c r="A8" s="4" t="s">
        <v>16</v>
      </c>
      <c r="B8" s="40">
        <v>33018</v>
      </c>
      <c r="C8" s="6">
        <f t="shared" si="0"/>
        <v>25</v>
      </c>
      <c r="D8" s="6">
        <f t="shared" si="1"/>
        <v>5</v>
      </c>
      <c r="E8" s="7">
        <f t="shared" si="2"/>
        <v>1990</v>
      </c>
      <c r="F8" s="9">
        <f t="shared" ca="1" si="3"/>
        <v>34</v>
      </c>
      <c r="G8" s="116" t="str">
        <f t="shared" ca="1" si="4"/>
        <v>ADULT</v>
      </c>
    </row>
    <row r="9" spans="1:9">
      <c r="A9" s="4" t="s">
        <v>13</v>
      </c>
      <c r="B9" s="40">
        <v>33840</v>
      </c>
      <c r="C9" s="6">
        <f t="shared" si="0"/>
        <v>24</v>
      </c>
      <c r="D9" s="6">
        <f t="shared" si="1"/>
        <v>8</v>
      </c>
      <c r="E9" s="7">
        <f t="shared" si="2"/>
        <v>1992</v>
      </c>
      <c r="F9" s="9">
        <f t="shared" ca="1" si="3"/>
        <v>31</v>
      </c>
      <c r="G9" s="116" t="str">
        <f t="shared" ca="1" si="4"/>
        <v>ADULT</v>
      </c>
    </row>
    <row r="10" spans="1:9">
      <c r="A10" s="4" t="s">
        <v>12</v>
      </c>
      <c r="B10" s="40">
        <v>36030</v>
      </c>
      <c r="C10" s="6">
        <f t="shared" si="0"/>
        <v>23</v>
      </c>
      <c r="D10" s="6">
        <f t="shared" si="1"/>
        <v>8</v>
      </c>
      <c r="E10" s="7">
        <f t="shared" si="2"/>
        <v>1998</v>
      </c>
      <c r="F10" s="9">
        <f t="shared" ca="1" si="3"/>
        <v>25</v>
      </c>
      <c r="G10" s="116" t="str">
        <f t="shared" ca="1" si="4"/>
        <v>ADULT</v>
      </c>
    </row>
    <row r="11" spans="1:9">
      <c r="A11" s="4" t="s">
        <v>122</v>
      </c>
      <c r="B11" s="40">
        <v>29353</v>
      </c>
      <c r="C11" s="6">
        <f t="shared" si="0"/>
        <v>12</v>
      </c>
      <c r="D11" s="6">
        <f t="shared" si="1"/>
        <v>5</v>
      </c>
      <c r="E11" s="7">
        <f t="shared" si="2"/>
        <v>1980</v>
      </c>
      <c r="F11" s="9">
        <f t="shared" ca="1" si="3"/>
        <v>44</v>
      </c>
      <c r="G11" s="116" t="str">
        <f t="shared" ca="1" si="4"/>
        <v>ADULT</v>
      </c>
    </row>
    <row r="12" spans="1:9">
      <c r="A12" s="4" t="s">
        <v>123</v>
      </c>
      <c r="B12" s="40">
        <v>38429</v>
      </c>
      <c r="C12" s="6">
        <f t="shared" si="0"/>
        <v>18</v>
      </c>
      <c r="D12" s="6">
        <f t="shared" si="1"/>
        <v>3</v>
      </c>
      <c r="E12" s="7">
        <f t="shared" si="2"/>
        <v>2005</v>
      </c>
      <c r="F12" s="9">
        <f t="shared" ca="1" si="3"/>
        <v>19</v>
      </c>
      <c r="G12" s="116" t="str">
        <f t="shared" ca="1" si="4"/>
        <v>ADULT</v>
      </c>
    </row>
    <row r="13" spans="1:9">
      <c r="A13" s="4" t="s">
        <v>124</v>
      </c>
      <c r="B13" s="40">
        <v>39309</v>
      </c>
      <c r="C13" s="6">
        <f t="shared" si="0"/>
        <v>15</v>
      </c>
      <c r="D13" s="6">
        <f t="shared" si="1"/>
        <v>8</v>
      </c>
      <c r="E13" s="7">
        <f t="shared" si="2"/>
        <v>2007</v>
      </c>
      <c r="F13" s="9">
        <f t="shared" ca="1" si="3"/>
        <v>17</v>
      </c>
      <c r="G13" s="116" t="str">
        <f t="shared" ca="1" si="4"/>
        <v>CHILD</v>
      </c>
    </row>
    <row r="14" spans="1:9">
      <c r="A14" s="4" t="s">
        <v>125</v>
      </c>
      <c r="B14" s="40">
        <v>40323</v>
      </c>
      <c r="C14" s="6">
        <f t="shared" si="0"/>
        <v>25</v>
      </c>
      <c r="D14" s="6">
        <f t="shared" si="1"/>
        <v>5</v>
      </c>
      <c r="E14" s="7">
        <f t="shared" si="2"/>
        <v>2010</v>
      </c>
      <c r="F14" s="9">
        <f t="shared" ca="1" si="3"/>
        <v>14</v>
      </c>
      <c r="G14" s="116" t="str">
        <f t="shared" ca="1" si="4"/>
        <v>CHILD</v>
      </c>
    </row>
    <row r="15" spans="1:9">
      <c r="A15" s="10" t="s">
        <v>126</v>
      </c>
      <c r="B15" s="41">
        <v>34206</v>
      </c>
      <c r="C15" s="6">
        <f t="shared" si="0"/>
        <v>25</v>
      </c>
      <c r="D15" s="6">
        <f t="shared" si="1"/>
        <v>8</v>
      </c>
      <c r="E15" s="7">
        <f t="shared" si="2"/>
        <v>1993</v>
      </c>
      <c r="F15" s="9">
        <f t="shared" ca="1" si="3"/>
        <v>30</v>
      </c>
      <c r="G15" s="116" t="str">
        <f t="shared" ca="1" si="4"/>
        <v>ADULT</v>
      </c>
    </row>
    <row r="17" spans="1:9" ht="19.5" customHeight="1">
      <c r="A17" s="12" t="s">
        <v>141</v>
      </c>
      <c r="B17" s="12"/>
      <c r="C17" s="12"/>
      <c r="F17" s="42" t="s">
        <v>32</v>
      </c>
      <c r="H17" s="122">
        <f>COUNTA(A5:A15)</f>
        <v>11</v>
      </c>
      <c r="I17" s="9"/>
    </row>
    <row r="18" spans="1:9" ht="19.5" customHeight="1">
      <c r="A18" s="12" t="s">
        <v>142</v>
      </c>
      <c r="B18" s="12"/>
      <c r="C18" s="12"/>
      <c r="F18" s="42" t="s">
        <v>28</v>
      </c>
      <c r="H18" s="122">
        <f ca="1">SUMIF(A5:A15,A14,F5:F15)</f>
        <v>14</v>
      </c>
    </row>
    <row r="19" spans="1:9" ht="19.5" customHeight="1">
      <c r="A19" s="12" t="s">
        <v>143</v>
      </c>
      <c r="B19" s="12"/>
      <c r="C19" s="12"/>
      <c r="F19" s="42" t="s">
        <v>24</v>
      </c>
      <c r="H19" s="122">
        <f ca="1">COUNTIF(F5:F15,"&gt;20")</f>
        <v>7</v>
      </c>
    </row>
    <row r="20" spans="1:9" ht="19.5" customHeight="1">
      <c r="A20" s="12" t="s">
        <v>144</v>
      </c>
      <c r="B20" s="12"/>
      <c r="C20" s="12"/>
      <c r="F20" s="42" t="s">
        <v>130</v>
      </c>
    </row>
    <row r="21" spans="1:9" ht="19.5" customHeight="1">
      <c r="A21" s="12" t="s">
        <v>145</v>
      </c>
      <c r="B21" s="12"/>
      <c r="C21" s="12"/>
      <c r="F21" s="42" t="s">
        <v>24</v>
      </c>
      <c r="H21" s="113">
        <f ca="1">COUNTIF(F5:F15,"&gt;=25")</f>
        <v>7</v>
      </c>
      <c r="I21" s="9"/>
    </row>
    <row r="22" spans="1:9" ht="15.75" customHeight="1"/>
    <row r="23" spans="1:9" ht="15.75" customHeight="1"/>
    <row r="24" spans="1:9" ht="15.75" customHeight="1"/>
    <row r="25" spans="1:9" ht="15.75" customHeight="1"/>
    <row r="26" spans="1:9" ht="15.75" customHeight="1"/>
    <row r="27" spans="1:9" ht="15.75" customHeight="1"/>
    <row r="28" spans="1:9" ht="15.75" customHeight="1"/>
    <row r="29" spans="1:9" ht="15.75" customHeight="1"/>
    <row r="30" spans="1:9" ht="15.75" customHeight="1"/>
    <row r="31" spans="1:9" ht="15.75" customHeight="1"/>
    <row r="32" spans="1:9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G1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0"/>
  <sheetViews>
    <sheetView topLeftCell="A4" workbookViewId="0">
      <selection activeCell="H34" sqref="H34"/>
    </sheetView>
  </sheetViews>
  <sheetFormatPr defaultColWidth="14.42578125" defaultRowHeight="15" customHeight="1"/>
  <cols>
    <col min="1" max="1" width="21.85546875" customWidth="1"/>
    <col min="2" max="2" width="22.28515625" customWidth="1"/>
    <col min="3" max="3" width="24.7109375" customWidth="1"/>
    <col min="4" max="4" width="19.28515625" customWidth="1"/>
    <col min="5" max="5" width="9.7109375" customWidth="1"/>
    <col min="6" max="6" width="10.5703125" customWidth="1"/>
    <col min="7" max="7" width="7.7109375" customWidth="1"/>
    <col min="8" max="8" width="9.5703125" customWidth="1"/>
    <col min="9" max="26" width="8" customWidth="1"/>
  </cols>
  <sheetData>
    <row r="1" spans="1:11" ht="18.75" customHeight="1">
      <c r="A1" s="43"/>
      <c r="B1" s="14"/>
      <c r="C1" s="14"/>
      <c r="D1" s="15"/>
      <c r="E1" s="15"/>
      <c r="F1" s="15"/>
      <c r="G1" s="15"/>
      <c r="H1" s="15"/>
    </row>
    <row r="2" spans="1:11">
      <c r="A2" s="157" t="s">
        <v>146</v>
      </c>
      <c r="B2" s="155"/>
      <c r="C2" s="155"/>
      <c r="D2" s="12"/>
      <c r="E2" s="12"/>
      <c r="F2" s="12"/>
      <c r="G2" s="12"/>
      <c r="H2" s="12"/>
    </row>
    <row r="4" spans="1:11">
      <c r="A4" s="44" t="s">
        <v>147</v>
      </c>
      <c r="B4" s="45" t="s">
        <v>148</v>
      </c>
      <c r="C4" s="46" t="s">
        <v>149</v>
      </c>
      <c r="D4" s="9" t="s">
        <v>150</v>
      </c>
    </row>
    <row r="5" spans="1:11">
      <c r="A5" s="47" t="s">
        <v>151</v>
      </c>
      <c r="B5" s="48">
        <v>42370</v>
      </c>
      <c r="C5" s="49">
        <v>800</v>
      </c>
      <c r="D5" s="9"/>
    </row>
    <row r="6" spans="1:11">
      <c r="A6" s="47" t="s">
        <v>152</v>
      </c>
      <c r="B6" s="48">
        <v>42502</v>
      </c>
      <c r="C6" s="49">
        <v>2000</v>
      </c>
      <c r="D6" s="9"/>
    </row>
    <row r="7" spans="1:11">
      <c r="A7" s="47" t="s">
        <v>151</v>
      </c>
      <c r="B7" s="48">
        <v>42508</v>
      </c>
      <c r="C7" s="49">
        <v>500</v>
      </c>
      <c r="D7" s="9"/>
    </row>
    <row r="8" spans="1:11">
      <c r="A8" s="47" t="s">
        <v>153</v>
      </c>
      <c r="B8" s="48">
        <v>42510</v>
      </c>
      <c r="C8" s="49">
        <v>800</v>
      </c>
      <c r="D8" s="9"/>
    </row>
    <row r="9" spans="1:11">
      <c r="A9" s="47" t="s">
        <v>153</v>
      </c>
      <c r="B9" s="48">
        <v>42410</v>
      </c>
      <c r="C9" s="49">
        <v>1000</v>
      </c>
      <c r="D9" s="9"/>
    </row>
    <row r="10" spans="1:11">
      <c r="A10" s="47" t="s">
        <v>154</v>
      </c>
      <c r="B10" s="48">
        <v>42498</v>
      </c>
      <c r="C10" s="49">
        <v>1000</v>
      </c>
      <c r="D10" s="9"/>
    </row>
    <row r="11" spans="1:11">
      <c r="A11" s="47" t="s">
        <v>152</v>
      </c>
      <c r="B11" s="48">
        <v>42500</v>
      </c>
      <c r="C11" s="49">
        <v>1200</v>
      </c>
      <c r="D11" s="9"/>
      <c r="K11" s="47"/>
    </row>
    <row r="12" spans="1:11">
      <c r="A12" s="47" t="s">
        <v>152</v>
      </c>
      <c r="B12" s="48">
        <v>42515</v>
      </c>
      <c r="C12" s="49">
        <v>1500</v>
      </c>
      <c r="D12" s="9"/>
      <c r="K12" s="9"/>
    </row>
    <row r="13" spans="1:11">
      <c r="A13" s="47" t="s">
        <v>155</v>
      </c>
      <c r="B13" s="48">
        <v>42561</v>
      </c>
      <c r="C13" s="49">
        <v>1800</v>
      </c>
      <c r="D13" s="9"/>
      <c r="K13" s="9"/>
    </row>
    <row r="14" spans="1:11">
      <c r="A14" s="47" t="s">
        <v>152</v>
      </c>
      <c r="B14" s="48">
        <v>42379</v>
      </c>
      <c r="C14" s="49">
        <v>2000</v>
      </c>
      <c r="D14" s="9"/>
    </row>
    <row r="15" spans="1:11">
      <c r="A15" s="47" t="s">
        <v>155</v>
      </c>
      <c r="B15" s="48">
        <v>42536</v>
      </c>
      <c r="C15" s="49">
        <v>1500</v>
      </c>
      <c r="D15" s="9"/>
    </row>
    <row r="16" spans="1:11">
      <c r="A16" s="47" t="s">
        <v>155</v>
      </c>
      <c r="B16" s="48">
        <v>42381</v>
      </c>
      <c r="C16" s="49">
        <v>1000</v>
      </c>
      <c r="D16" s="9"/>
    </row>
    <row r="17" spans="1:14">
      <c r="A17" s="47" t="s">
        <v>154</v>
      </c>
      <c r="B17" s="48">
        <v>42370</v>
      </c>
      <c r="C17" s="49">
        <v>1200</v>
      </c>
      <c r="D17" s="9"/>
    </row>
    <row r="18" spans="1:14">
      <c r="A18" s="47" t="s">
        <v>154</v>
      </c>
      <c r="B18" s="48">
        <v>42500</v>
      </c>
      <c r="C18" s="49">
        <v>1500</v>
      </c>
      <c r="D18" s="9"/>
    </row>
    <row r="19" spans="1:14">
      <c r="A19" s="47" t="s">
        <v>154</v>
      </c>
      <c r="B19" s="48">
        <v>42500</v>
      </c>
      <c r="C19" s="49">
        <v>1800</v>
      </c>
      <c r="D19" s="9"/>
      <c r="N19" s="9"/>
    </row>
    <row r="20" spans="1:14">
      <c r="A20" s="47" t="s">
        <v>151</v>
      </c>
      <c r="B20" s="48">
        <v>42500</v>
      </c>
      <c r="C20" s="49">
        <v>1000</v>
      </c>
      <c r="D20" s="9"/>
    </row>
    <row r="21" spans="1:14" ht="15.75" customHeight="1">
      <c r="A21" s="47" t="s">
        <v>151</v>
      </c>
      <c r="B21" s="48">
        <v>42596</v>
      </c>
      <c r="C21" s="49">
        <v>1200</v>
      </c>
      <c r="D21" s="9"/>
    </row>
    <row r="22" spans="1:14" ht="15.75" customHeight="1">
      <c r="A22" s="47" t="s">
        <v>152</v>
      </c>
      <c r="B22" s="48">
        <v>42597</v>
      </c>
      <c r="C22" s="49">
        <v>1500</v>
      </c>
      <c r="D22" s="9"/>
    </row>
    <row r="23" spans="1:14" ht="15.75" customHeight="1">
      <c r="A23" s="50" t="s">
        <v>154</v>
      </c>
      <c r="B23" s="51">
        <v>42602</v>
      </c>
      <c r="C23" s="52">
        <v>1800</v>
      </c>
      <c r="D23" s="9"/>
    </row>
    <row r="24" spans="1:14" ht="15.75" customHeight="1"/>
    <row r="25" spans="1:14" ht="15.75" customHeight="1">
      <c r="A25" s="12" t="s">
        <v>156</v>
      </c>
      <c r="B25" s="12"/>
      <c r="D25" s="9" t="s">
        <v>32</v>
      </c>
      <c r="E25" s="123">
        <f>COUNTA(A5:A24)</f>
        <v>19</v>
      </c>
    </row>
    <row r="26" spans="1:14" ht="15.75" customHeight="1">
      <c r="A26" s="12" t="s">
        <v>157</v>
      </c>
      <c r="B26" s="12"/>
      <c r="D26" s="9" t="s">
        <v>24</v>
      </c>
      <c r="E26" s="124">
        <f>COUNTIF(A5:A23,A20)</f>
        <v>4</v>
      </c>
      <c r="F26" s="116">
        <f>COUNTIF(A5:A23,A10)</f>
        <v>5</v>
      </c>
      <c r="G26" s="116">
        <f>COUNTIF(A5:A23,A11)</f>
        <v>5</v>
      </c>
      <c r="I26" s="9"/>
    </row>
    <row r="27" spans="1:14" ht="15.75" customHeight="1">
      <c r="A27" s="12" t="s">
        <v>158</v>
      </c>
      <c r="B27" s="12"/>
      <c r="C27" s="9"/>
      <c r="D27" s="9" t="s">
        <v>24</v>
      </c>
      <c r="E27" s="106" t="s">
        <v>393</v>
      </c>
      <c r="F27" s="106">
        <f>COUNTIF(C5:C23,"&gt;1000")</f>
        <v>12</v>
      </c>
      <c r="G27" s="127" t="s">
        <v>405</v>
      </c>
      <c r="H27" s="122">
        <f>COUNTIF(C5:C23,"&lt;=1000")</f>
        <v>7</v>
      </c>
    </row>
    <row r="28" spans="1:14" ht="15.75" customHeight="1">
      <c r="A28" s="12" t="s">
        <v>159</v>
      </c>
      <c r="B28" s="12"/>
      <c r="D28" s="9" t="s">
        <v>160</v>
      </c>
      <c r="G28" s="9"/>
    </row>
    <row r="29" spans="1:14" ht="15.75" customHeight="1">
      <c r="A29" s="12" t="s">
        <v>161</v>
      </c>
      <c r="B29" s="12"/>
      <c r="D29" s="9" t="s">
        <v>162</v>
      </c>
      <c r="E29" s="116" t="s">
        <v>404</v>
      </c>
      <c r="F29" s="116" t="str">
        <f>HLOOKUP(A4,A5:C23,11)</f>
        <v>CLUTCH</v>
      </c>
      <c r="G29" s="126" t="s">
        <v>402</v>
      </c>
      <c r="H29" s="113" t="str">
        <f>HLOOKUP(A4,A5:C23,14)</f>
        <v>WINDOW</v>
      </c>
      <c r="I29" s="125" t="s">
        <v>403</v>
      </c>
      <c r="J29" s="116" t="str">
        <f>HLOOKUP(A4,A5:C23,16)</f>
        <v>BRAKES</v>
      </c>
    </row>
    <row r="30" spans="1:14" ht="15.75" customHeight="1">
      <c r="A30" s="12" t="s">
        <v>163</v>
      </c>
      <c r="B30" s="12"/>
      <c r="D30" s="9" t="s">
        <v>28</v>
      </c>
      <c r="E30" s="113" t="s">
        <v>394</v>
      </c>
      <c r="F30" s="113">
        <f>SUMIF(A5:A23,A10,C5:C23)</f>
        <v>7300</v>
      </c>
      <c r="G30" s="106" t="s">
        <v>395</v>
      </c>
      <c r="H30" s="106">
        <f>SUMIF(A5:A23,A20,C5:C23)</f>
        <v>3500</v>
      </c>
    </row>
    <row r="31" spans="1:14" ht="15.75" customHeight="1"/>
    <row r="32" spans="1:14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4:C23"/>
  <mergeCells count="1">
    <mergeCell ref="A2:C2"/>
  </mergeCells>
  <conditionalFormatting sqref="A5:A13">
    <cfRule type="containsText" dxfId="2" priority="2" operator="containsText" text="BRAKES">
      <formula>NOT(ISERROR(SEARCH(("BRAKES"),(A5))))</formula>
    </cfRule>
  </conditionalFormatting>
  <conditionalFormatting sqref="C5:C23">
    <cfRule type="cellIs" dxfId="1" priority="3" operator="equal">
      <formula>1500</formula>
    </cfRule>
  </conditionalFormatting>
  <conditionalFormatting sqref="A5:A23">
    <cfRule type="expression" dxfId="0" priority="1">
      <formula>AND($A5="tyres",$C5&gt;500,$C5&lt;2000)</formula>
    </cfRule>
  </conditionalFormatting>
  <dataValidations count="1">
    <dataValidation type="list" allowBlank="1" sqref="I26">
      <formula1>$A$5:$A$23</formula1>
    </dataValidation>
  </dataValidations>
  <pageMargins left="0.7" right="0.7" top="0.75" bottom="0.75" header="0" footer="0"/>
  <pageSetup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0"/>
  <sheetViews>
    <sheetView workbookViewId="0">
      <selection activeCell="J32" sqref="J32"/>
    </sheetView>
  </sheetViews>
  <sheetFormatPr defaultColWidth="14.42578125" defaultRowHeight="15" customHeight="1"/>
  <cols>
    <col min="1" max="1" width="22.28515625" customWidth="1"/>
    <col min="2" max="2" width="8" customWidth="1"/>
    <col min="3" max="3" width="9.28515625" customWidth="1"/>
    <col min="4" max="4" width="9.85546875" customWidth="1"/>
    <col min="5" max="5" width="7.140625" customWidth="1"/>
    <col min="6" max="6" width="15.85546875" customWidth="1"/>
    <col min="7" max="7" width="30.28515625" customWidth="1"/>
    <col min="8" max="26" width="8" customWidth="1"/>
  </cols>
  <sheetData>
    <row r="1" spans="1:10" ht="18.75" customHeight="1">
      <c r="A1" s="156" t="s">
        <v>164</v>
      </c>
      <c r="B1" s="155"/>
      <c r="C1" s="155"/>
      <c r="D1" s="155"/>
      <c r="E1" s="155"/>
      <c r="F1" s="155"/>
      <c r="G1" s="155"/>
    </row>
    <row r="2" spans="1:10">
      <c r="A2" s="158" t="s">
        <v>165</v>
      </c>
      <c r="B2" s="159"/>
      <c r="C2" s="159"/>
      <c r="D2" s="159"/>
      <c r="E2" s="159"/>
      <c r="F2" s="159"/>
      <c r="G2" s="159"/>
    </row>
    <row r="3" spans="1:10">
      <c r="A3" s="53"/>
      <c r="B3" s="53"/>
      <c r="C3" s="53"/>
      <c r="D3" s="53"/>
      <c r="E3" s="53"/>
      <c r="F3" s="53"/>
      <c r="G3" s="53"/>
    </row>
    <row r="4" spans="1:10">
      <c r="A4" s="34" t="s">
        <v>166</v>
      </c>
      <c r="B4" s="160" t="s">
        <v>167</v>
      </c>
      <c r="C4" s="161"/>
      <c r="D4" s="162"/>
      <c r="E4" s="160" t="s">
        <v>168</v>
      </c>
      <c r="F4" s="161"/>
      <c r="G4" s="162"/>
    </row>
    <row r="5" spans="1:10">
      <c r="A5" s="54" t="s">
        <v>169</v>
      </c>
      <c r="B5" s="55" t="s">
        <v>170</v>
      </c>
      <c r="C5" s="55" t="s">
        <v>4</v>
      </c>
      <c r="D5" s="55" t="s">
        <v>6</v>
      </c>
      <c r="E5" s="55" t="s">
        <v>65</v>
      </c>
      <c r="F5" s="55" t="s">
        <v>171</v>
      </c>
      <c r="G5" s="56" t="s">
        <v>43</v>
      </c>
      <c r="I5" s="8"/>
    </row>
    <row r="6" spans="1:10">
      <c r="A6" s="57" t="s">
        <v>172</v>
      </c>
      <c r="B6" s="58">
        <v>80</v>
      </c>
      <c r="C6" s="58">
        <v>75</v>
      </c>
      <c r="D6" s="58">
        <v>85</v>
      </c>
      <c r="E6" s="59">
        <f>SUM(B6:D6)</f>
        <v>240</v>
      </c>
      <c r="F6" s="132">
        <f>E6*100/300</f>
        <v>80</v>
      </c>
      <c r="G6" s="134" t="str">
        <f>IF(F6&gt;70,"excellent",IF(F6&gt;50,"good","bad"))</f>
        <v>excellent</v>
      </c>
      <c r="I6" s="8"/>
      <c r="J6" s="9"/>
    </row>
    <row r="7" spans="1:10">
      <c r="A7" s="57" t="s">
        <v>173</v>
      </c>
      <c r="B7" s="58">
        <v>50</v>
      </c>
      <c r="C7" s="58">
        <v>30</v>
      </c>
      <c r="D7" s="58">
        <v>40</v>
      </c>
      <c r="E7" s="59">
        <f t="shared" ref="E7:E15" si="0">SUM(B7:D7)</f>
        <v>120</v>
      </c>
      <c r="F7" s="132">
        <f t="shared" ref="F7:F15" si="1">E7*100/300</f>
        <v>40</v>
      </c>
      <c r="G7" s="134" t="str">
        <f t="shared" ref="G7:G15" si="2">IF(F7&gt;70,"excellent",IF(F7&gt;50,"good","bad"))</f>
        <v>bad</v>
      </c>
      <c r="I7" s="8"/>
      <c r="J7" s="9"/>
    </row>
    <row r="8" spans="1:10">
      <c r="A8" s="57" t="s">
        <v>174</v>
      </c>
      <c r="B8" s="58">
        <v>60</v>
      </c>
      <c r="C8" s="58">
        <v>70</v>
      </c>
      <c r="D8" s="58" t="s">
        <v>175</v>
      </c>
      <c r="E8" s="59">
        <f t="shared" si="0"/>
        <v>130</v>
      </c>
      <c r="F8" s="132">
        <f t="shared" si="1"/>
        <v>43.333333333333336</v>
      </c>
      <c r="G8" s="134" t="str">
        <f t="shared" si="2"/>
        <v>bad</v>
      </c>
      <c r="I8" s="8"/>
      <c r="J8" s="9"/>
    </row>
    <row r="9" spans="1:10">
      <c r="A9" s="57" t="s">
        <v>176</v>
      </c>
      <c r="B9" s="58">
        <v>90</v>
      </c>
      <c r="C9" s="58">
        <v>85</v>
      </c>
      <c r="D9" s="58">
        <v>95</v>
      </c>
      <c r="E9" s="59">
        <f t="shared" si="0"/>
        <v>270</v>
      </c>
      <c r="F9" s="132">
        <f t="shared" si="1"/>
        <v>90</v>
      </c>
      <c r="G9" s="134" t="str">
        <f t="shared" si="2"/>
        <v>excellent</v>
      </c>
      <c r="I9" s="8"/>
      <c r="J9" s="9"/>
    </row>
    <row r="10" spans="1:10">
      <c r="A10" s="57" t="s">
        <v>177</v>
      </c>
      <c r="B10" s="58">
        <v>20</v>
      </c>
      <c r="C10" s="58">
        <v>30</v>
      </c>
      <c r="D10" s="58" t="s">
        <v>178</v>
      </c>
      <c r="E10" s="59">
        <f t="shared" si="0"/>
        <v>50</v>
      </c>
      <c r="F10" s="132">
        <f t="shared" si="1"/>
        <v>16.666666666666668</v>
      </c>
      <c r="G10" s="134" t="str">
        <f t="shared" si="2"/>
        <v>bad</v>
      </c>
      <c r="I10" s="8"/>
      <c r="J10" s="9"/>
    </row>
    <row r="11" spans="1:10">
      <c r="A11" s="57" t="s">
        <v>179</v>
      </c>
      <c r="B11" s="58">
        <v>40</v>
      </c>
      <c r="C11" s="58">
        <v>60</v>
      </c>
      <c r="D11" s="58">
        <v>80</v>
      </c>
      <c r="E11" s="59">
        <f t="shared" si="0"/>
        <v>180</v>
      </c>
      <c r="F11" s="132">
        <f t="shared" si="1"/>
        <v>60</v>
      </c>
      <c r="G11" s="134" t="str">
        <f t="shared" si="2"/>
        <v>good</v>
      </c>
      <c r="I11" s="8"/>
      <c r="J11" s="9"/>
    </row>
    <row r="12" spans="1:10">
      <c r="A12" s="57" t="s">
        <v>180</v>
      </c>
      <c r="B12" s="58">
        <v>10</v>
      </c>
      <c r="C12" s="58">
        <v>90</v>
      </c>
      <c r="D12" s="58">
        <v>80</v>
      </c>
      <c r="E12" s="59">
        <f t="shared" si="0"/>
        <v>180</v>
      </c>
      <c r="F12" s="132">
        <f t="shared" si="1"/>
        <v>60</v>
      </c>
      <c r="G12" s="134" t="str">
        <f t="shared" si="2"/>
        <v>good</v>
      </c>
      <c r="I12" s="8"/>
      <c r="J12" s="9"/>
    </row>
    <row r="13" spans="1:10">
      <c r="A13" s="57" t="s">
        <v>181</v>
      </c>
      <c r="B13" s="58">
        <v>80</v>
      </c>
      <c r="C13" s="58">
        <v>70</v>
      </c>
      <c r="D13" s="58">
        <v>60</v>
      </c>
      <c r="E13" s="59">
        <f t="shared" si="0"/>
        <v>210</v>
      </c>
      <c r="F13" s="132">
        <f t="shared" si="1"/>
        <v>70</v>
      </c>
      <c r="G13" s="134" t="str">
        <f t="shared" si="2"/>
        <v>good</v>
      </c>
      <c r="I13" s="8"/>
      <c r="J13" s="9"/>
    </row>
    <row r="14" spans="1:10">
      <c r="A14" s="57" t="s">
        <v>182</v>
      </c>
      <c r="B14" s="58">
        <v>30</v>
      </c>
      <c r="C14" s="58">
        <v>10</v>
      </c>
      <c r="D14" s="58">
        <v>20</v>
      </c>
      <c r="E14" s="59">
        <f t="shared" si="0"/>
        <v>60</v>
      </c>
      <c r="F14" s="132">
        <f t="shared" si="1"/>
        <v>20</v>
      </c>
      <c r="G14" s="134" t="str">
        <f t="shared" si="2"/>
        <v>bad</v>
      </c>
      <c r="I14" s="8"/>
      <c r="J14" s="9"/>
    </row>
    <row r="15" spans="1:10">
      <c r="A15" s="60" t="s">
        <v>183</v>
      </c>
      <c r="B15" s="61">
        <v>10</v>
      </c>
      <c r="C15" s="61">
        <v>20</v>
      </c>
      <c r="D15" s="61">
        <v>30</v>
      </c>
      <c r="E15" s="59">
        <f t="shared" si="0"/>
        <v>60</v>
      </c>
      <c r="F15" s="132">
        <f t="shared" si="1"/>
        <v>20</v>
      </c>
      <c r="G15" s="134" t="str">
        <f t="shared" si="2"/>
        <v>bad</v>
      </c>
      <c r="I15" s="8"/>
      <c r="J15" s="9"/>
    </row>
    <row r="17" spans="1:11" ht="19.5" customHeight="1">
      <c r="A17" s="62" t="s">
        <v>184</v>
      </c>
      <c r="B17" s="12"/>
      <c r="C17" s="12"/>
      <c r="D17" s="12"/>
      <c r="E17" s="130"/>
      <c r="F17" s="144" t="s">
        <v>185</v>
      </c>
      <c r="G17" s="137"/>
      <c r="H17" s="130">
        <f>COUNTA(A6:A15)</f>
        <v>10</v>
      </c>
    </row>
    <row r="18" spans="1:11" ht="19.5" customHeight="1">
      <c r="A18" s="163" t="s">
        <v>186</v>
      </c>
      <c r="B18" s="155"/>
      <c r="C18" s="155"/>
      <c r="D18" s="155"/>
      <c r="E18" s="131"/>
      <c r="F18" s="145" t="s">
        <v>187</v>
      </c>
      <c r="G18" s="121"/>
      <c r="H18" s="131">
        <f>COUNTIF(F6:F15,"&gt;50")</f>
        <v>5</v>
      </c>
    </row>
    <row r="19" spans="1:11" ht="19.5" customHeight="1">
      <c r="A19" s="64" t="s">
        <v>188</v>
      </c>
      <c r="B19" s="12"/>
      <c r="C19" s="12"/>
      <c r="D19" s="12"/>
      <c r="F19" s="63" t="s">
        <v>189</v>
      </c>
      <c r="G19" s="9"/>
      <c r="H19" s="130" t="s">
        <v>406</v>
      </c>
      <c r="I19" s="130">
        <f>SUMIF(A6:A15,A7,E6:E15)</f>
        <v>120</v>
      </c>
      <c r="J19" s="131" t="s">
        <v>407</v>
      </c>
      <c r="K19" s="131">
        <f>SUMIF(A6:A15,A10,E6:E15)</f>
        <v>50</v>
      </c>
    </row>
    <row r="20" spans="1:11" ht="19.5" customHeight="1">
      <c r="A20" s="12" t="s">
        <v>190</v>
      </c>
      <c r="B20" s="12"/>
      <c r="C20" s="12"/>
      <c r="D20" s="12"/>
    </row>
    <row r="21" spans="1:11" ht="19.5" customHeight="1">
      <c r="A21" s="12" t="s">
        <v>191</v>
      </c>
      <c r="B21" s="12"/>
      <c r="C21" s="12"/>
      <c r="D21" s="12"/>
      <c r="F21" s="63" t="s">
        <v>187</v>
      </c>
      <c r="H21" s="138" t="s">
        <v>408</v>
      </c>
      <c r="I21" s="130">
        <f>COUNTIF(G6:G15,G11)</f>
        <v>3</v>
      </c>
      <c r="J21" s="139" t="s">
        <v>409</v>
      </c>
      <c r="K21" s="131">
        <f>COUNTIF(G6:G15,G14)</f>
        <v>5</v>
      </c>
    </row>
    <row r="22" spans="1:11" ht="15.75" customHeight="1"/>
    <row r="23" spans="1:11" ht="15.75" customHeight="1"/>
    <row r="24" spans="1:11" ht="15.75" customHeight="1"/>
    <row r="25" spans="1:11" ht="15.75" customHeight="1"/>
    <row r="26" spans="1:11" ht="15.75" customHeight="1"/>
    <row r="27" spans="1:11" ht="15.75" customHeight="1"/>
    <row r="28" spans="1:11" ht="15.75" customHeight="1"/>
    <row r="29" spans="1:11" ht="15.75" customHeight="1"/>
    <row r="30" spans="1:11" ht="15.75" customHeight="1"/>
    <row r="31" spans="1:11" ht="15.75" customHeight="1"/>
    <row r="32" spans="1:11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">
    <mergeCell ref="A1:G1"/>
    <mergeCell ref="A2:G2"/>
    <mergeCell ref="B4:D4"/>
    <mergeCell ref="E4:G4"/>
    <mergeCell ref="A18:D18"/>
  </mergeCells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4125"/>
  </sheetPr>
  <dimension ref="A1:I1000"/>
  <sheetViews>
    <sheetView topLeftCell="A4" workbookViewId="0">
      <selection activeCell="J33" sqref="J33"/>
    </sheetView>
  </sheetViews>
  <sheetFormatPr defaultColWidth="14.42578125" defaultRowHeight="15" customHeight="1"/>
  <cols>
    <col min="1" max="1" width="14.5703125" customWidth="1"/>
    <col min="2" max="2" width="12.85546875" customWidth="1"/>
    <col min="3" max="3" width="13" customWidth="1"/>
    <col min="4" max="5" width="8" customWidth="1"/>
    <col min="6" max="6" width="14.5703125" customWidth="1"/>
    <col min="7" max="7" width="10.5703125" customWidth="1"/>
    <col min="8" max="8" width="16.5703125" customWidth="1"/>
    <col min="9" max="9" width="19.42578125" customWidth="1"/>
    <col min="10" max="26" width="8" customWidth="1"/>
  </cols>
  <sheetData>
    <row r="1" spans="1:9" ht="18.75" customHeight="1">
      <c r="A1" s="156" t="s">
        <v>192</v>
      </c>
      <c r="B1" s="155"/>
      <c r="C1" s="155"/>
      <c r="D1" s="155"/>
      <c r="E1" s="155"/>
      <c r="F1" s="155"/>
      <c r="G1" s="155"/>
    </row>
    <row r="2" spans="1:9">
      <c r="A2" s="158" t="s">
        <v>193</v>
      </c>
      <c r="B2" s="159"/>
      <c r="C2" s="159"/>
      <c r="D2" s="159"/>
      <c r="E2" s="159"/>
      <c r="F2" s="159"/>
      <c r="G2" s="159"/>
    </row>
    <row r="4" spans="1:9">
      <c r="A4" s="12" t="s">
        <v>194</v>
      </c>
      <c r="B4" s="12"/>
      <c r="C4" s="65" t="s">
        <v>195</v>
      </c>
      <c r="D4" s="65"/>
      <c r="E4" s="65"/>
      <c r="F4" s="65"/>
      <c r="G4" s="65"/>
    </row>
    <row r="6" spans="1:9" ht="15.75" customHeight="1">
      <c r="A6" s="66" t="s">
        <v>196</v>
      </c>
      <c r="B6" s="66" t="s">
        <v>197</v>
      </c>
      <c r="C6" s="66" t="s">
        <v>198</v>
      </c>
      <c r="F6" s="67" t="s">
        <v>196</v>
      </c>
      <c r="G6" s="67" t="s">
        <v>199</v>
      </c>
      <c r="H6" s="67" t="s">
        <v>200</v>
      </c>
      <c r="I6" s="67" t="s">
        <v>201</v>
      </c>
    </row>
    <row r="7" spans="1:9">
      <c r="A7" s="68">
        <v>110608</v>
      </c>
      <c r="B7" s="68" t="s">
        <v>202</v>
      </c>
      <c r="C7" s="68" t="s">
        <v>203</v>
      </c>
      <c r="D7" s="69"/>
      <c r="E7" s="69"/>
      <c r="F7" s="70">
        <v>602693</v>
      </c>
      <c r="G7" s="71">
        <v>84289</v>
      </c>
      <c r="H7" s="135" t="str">
        <f>LOOKUP(F7,A7:A19,C7:C19)</f>
        <v>Micheal</v>
      </c>
      <c r="I7" s="135" t="str">
        <f>LOOKUP(F7,A7:A19,B7:B19)</f>
        <v>Vick</v>
      </c>
    </row>
    <row r="8" spans="1:9">
      <c r="A8" s="68">
        <v>253072</v>
      </c>
      <c r="B8" s="68" t="s">
        <v>204</v>
      </c>
      <c r="C8" s="68" t="s">
        <v>205</v>
      </c>
      <c r="D8" s="69"/>
      <c r="E8" s="69"/>
      <c r="F8" s="70">
        <v>611810</v>
      </c>
      <c r="G8" s="71">
        <v>137670</v>
      </c>
      <c r="H8" s="135" t="str">
        <f>LOOKUP(F8,A7:A19,C7:C19)</f>
        <v>Tiger</v>
      </c>
      <c r="I8" s="135" t="str">
        <f>LOOKUP(F8,A7:A19,B7:B19)</f>
        <v>Woods</v>
      </c>
    </row>
    <row r="9" spans="1:9">
      <c r="A9" s="68">
        <v>352711</v>
      </c>
      <c r="B9" s="68" t="s">
        <v>206</v>
      </c>
      <c r="C9" s="68" t="s">
        <v>203</v>
      </c>
      <c r="D9" s="69"/>
      <c r="E9" s="69"/>
      <c r="F9" s="70">
        <v>549457</v>
      </c>
      <c r="G9" s="71">
        <v>190024</v>
      </c>
      <c r="H9" s="135" t="str">
        <f>LOOKUP(F9,A7:A19,C7:C19)</f>
        <v>John</v>
      </c>
      <c r="I9" s="135" t="str">
        <f t="shared" ref="I9:I16" si="0">LOOKUP(F9,A8:A20,B8:B20)</f>
        <v>Elway</v>
      </c>
    </row>
    <row r="10" spans="1:9">
      <c r="A10" s="68">
        <v>391006</v>
      </c>
      <c r="B10" s="68" t="s">
        <v>207</v>
      </c>
      <c r="C10" s="68" t="s">
        <v>208</v>
      </c>
      <c r="D10" s="69"/>
      <c r="E10" s="69"/>
      <c r="F10" s="70">
        <v>612235</v>
      </c>
      <c r="G10" s="71">
        <v>122604</v>
      </c>
      <c r="H10" s="135" t="str">
        <f t="shared" ref="H10:H16" si="1">LOOKUP(F10,A8:A20,C8:C20)</f>
        <v>Micheal</v>
      </c>
      <c r="I10" s="135" t="str">
        <f t="shared" si="0"/>
        <v>Jordan</v>
      </c>
    </row>
    <row r="11" spans="1:9">
      <c r="A11" s="68">
        <v>392128</v>
      </c>
      <c r="B11" s="68" t="s">
        <v>209</v>
      </c>
      <c r="C11" s="68" t="s">
        <v>210</v>
      </c>
      <c r="D11" s="69"/>
      <c r="E11" s="69"/>
      <c r="F11" s="70">
        <v>580622</v>
      </c>
      <c r="G11" s="71">
        <v>111709</v>
      </c>
      <c r="H11" s="135" t="str">
        <f t="shared" si="1"/>
        <v>Eli</v>
      </c>
      <c r="I11" s="135" t="str">
        <f t="shared" si="0"/>
        <v>Manning</v>
      </c>
    </row>
    <row r="12" spans="1:9">
      <c r="A12" s="68">
        <v>549457</v>
      </c>
      <c r="B12" s="68" t="s">
        <v>211</v>
      </c>
      <c r="C12" s="68" t="s">
        <v>203</v>
      </c>
      <c r="D12" s="69"/>
      <c r="E12" s="69"/>
      <c r="F12" s="70">
        <v>830385</v>
      </c>
      <c r="G12" s="71">
        <v>85931</v>
      </c>
      <c r="H12" s="135" t="str">
        <f t="shared" si="1"/>
        <v>Prince</v>
      </c>
      <c r="I12" s="135" t="str">
        <f t="shared" si="0"/>
        <v>Williams</v>
      </c>
    </row>
    <row r="13" spans="1:9">
      <c r="A13" s="68">
        <v>580622</v>
      </c>
      <c r="B13" s="68" t="s">
        <v>212</v>
      </c>
      <c r="C13" s="68" t="s">
        <v>213</v>
      </c>
      <c r="D13" s="69"/>
      <c r="E13" s="69"/>
      <c r="F13" s="70">
        <v>253072</v>
      </c>
      <c r="G13" s="71">
        <v>168114</v>
      </c>
      <c r="H13" s="135" t="str">
        <f>LOOKUP(F13,A7:A19,C7:C19)</f>
        <v>Andy</v>
      </c>
      <c r="I13" s="135" t="str">
        <f>LOOKUP(F13,A7:A19,B7:B19)</f>
        <v>Cline</v>
      </c>
    </row>
    <row r="14" spans="1:9">
      <c r="A14" s="68">
        <v>602693</v>
      </c>
      <c r="B14" s="68" t="s">
        <v>214</v>
      </c>
      <c r="C14" s="68" t="s">
        <v>215</v>
      </c>
      <c r="D14" s="69"/>
      <c r="E14" s="69"/>
      <c r="F14" s="70">
        <v>391006</v>
      </c>
      <c r="G14" s="71">
        <v>89627</v>
      </c>
      <c r="H14" s="135" t="str">
        <f>LOOKUP(F14,A7:A19,C7:C19)</f>
        <v>Peter</v>
      </c>
      <c r="I14" s="135" t="str">
        <f>LOOKUP(F14,A7:A19,B7:B19)</f>
        <v>Pan</v>
      </c>
    </row>
    <row r="15" spans="1:9">
      <c r="A15" s="68">
        <v>611810</v>
      </c>
      <c r="B15" s="68" t="s">
        <v>216</v>
      </c>
      <c r="C15" s="68" t="s">
        <v>217</v>
      </c>
      <c r="D15" s="69"/>
      <c r="E15" s="69"/>
      <c r="F15" s="70">
        <v>990678</v>
      </c>
      <c r="G15" s="71">
        <v>149946</v>
      </c>
      <c r="H15" s="135" t="str">
        <f t="shared" si="1"/>
        <v>Brad</v>
      </c>
      <c r="I15" s="135" t="str">
        <f t="shared" si="0"/>
        <v>Pitt</v>
      </c>
    </row>
    <row r="16" spans="1:9">
      <c r="A16" s="68">
        <v>612235</v>
      </c>
      <c r="B16" s="68" t="s">
        <v>218</v>
      </c>
      <c r="C16" s="68" t="s">
        <v>215</v>
      </c>
      <c r="D16" s="69"/>
      <c r="E16" s="69"/>
      <c r="F16" s="70">
        <v>795574</v>
      </c>
      <c r="G16" s="71">
        <v>145893</v>
      </c>
      <c r="H16" s="135" t="str">
        <f t="shared" si="1"/>
        <v>Tony</v>
      </c>
      <c r="I16" s="135" t="str">
        <f t="shared" si="0"/>
        <v>Stark</v>
      </c>
    </row>
    <row r="17" spans="1:9">
      <c r="A17" s="68">
        <v>795574</v>
      </c>
      <c r="B17" s="68" t="s">
        <v>219</v>
      </c>
      <c r="C17" s="68" t="s">
        <v>220</v>
      </c>
      <c r="D17" s="69"/>
      <c r="E17" s="69"/>
      <c r="F17" s="70">
        <v>392128</v>
      </c>
      <c r="G17" s="71">
        <v>64757</v>
      </c>
      <c r="H17" s="135" t="str">
        <f>LOOKUP(F17,A7:A19,C7:C19)</f>
        <v>Bret</v>
      </c>
      <c r="I17" s="135" t="str">
        <f>LOOKUP(F17,A7:A19,B7:B19)</f>
        <v>Favre</v>
      </c>
    </row>
    <row r="18" spans="1:9">
      <c r="A18" s="68">
        <v>830385</v>
      </c>
      <c r="B18" s="68" t="s">
        <v>221</v>
      </c>
      <c r="C18" s="68" t="s">
        <v>222</v>
      </c>
      <c r="D18" s="69"/>
      <c r="E18" s="69"/>
      <c r="F18" s="70">
        <v>352711</v>
      </c>
      <c r="G18" s="71">
        <v>71478</v>
      </c>
      <c r="H18" s="135" t="str">
        <f>LOOKUP(F18,A7:A19,C7:C19)</f>
        <v>John</v>
      </c>
      <c r="I18" s="135" t="str">
        <f ca="1">LOOKUP(F18,A7:A29,B17:B29)</f>
        <v>Pitt</v>
      </c>
    </row>
    <row r="19" spans="1:9">
      <c r="A19" s="68">
        <v>990678</v>
      </c>
      <c r="B19" s="68" t="s">
        <v>223</v>
      </c>
      <c r="C19" s="68" t="s">
        <v>224</v>
      </c>
      <c r="D19" s="69"/>
      <c r="E19" s="69"/>
      <c r="F19" s="70">
        <v>110608</v>
      </c>
      <c r="G19" s="71">
        <v>121444</v>
      </c>
      <c r="H19" s="135" t="str">
        <f>LOOKUP(F19,A7:A19,C7:C19)</f>
        <v>John</v>
      </c>
      <c r="I19" s="135" t="str">
        <f>LOOKUP(F19,A7:A19,B7:B19)</f>
        <v>Doe</v>
      </c>
    </row>
    <row r="20" spans="1:9">
      <c r="B20" s="9"/>
    </row>
    <row r="21" spans="1:9" ht="15.75" customHeight="1"/>
    <row r="22" spans="1:9" ht="15.75" customHeight="1"/>
    <row r="23" spans="1:9" ht="15.75" customHeight="1"/>
    <row r="24" spans="1:9" ht="15.75" customHeight="1"/>
    <row r="25" spans="1:9" ht="15.75" customHeight="1"/>
    <row r="26" spans="1:9" ht="15.75" customHeight="1"/>
    <row r="27" spans="1:9" ht="15.75" customHeight="1"/>
    <row r="28" spans="1:9" ht="15.75" customHeight="1"/>
    <row r="29" spans="1:9" ht="15.75" customHeight="1"/>
    <row r="30" spans="1:9" ht="15.75" customHeight="1"/>
    <row r="31" spans="1:9" ht="15.75" customHeight="1"/>
    <row r="32" spans="1:9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G1"/>
    <mergeCell ref="A2:G2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Assignment1</vt:lpstr>
      <vt:lpstr>Assignment2</vt:lpstr>
      <vt:lpstr>Assignment 3</vt:lpstr>
      <vt:lpstr>Assignment4</vt:lpstr>
      <vt:lpstr>Assignment5</vt:lpstr>
      <vt:lpstr>Assignment7</vt:lpstr>
      <vt:lpstr>Assignment6</vt:lpstr>
      <vt:lpstr>Assignment8</vt:lpstr>
      <vt:lpstr>Assignment9</vt:lpstr>
      <vt:lpstr>Assignment10</vt:lpstr>
      <vt:lpstr>Assignment12</vt:lpstr>
      <vt:lpstr>Assignment13</vt:lpstr>
      <vt:lpstr>Assignment14</vt:lpstr>
      <vt:lpstr>Assignment15</vt:lpstr>
      <vt:lpstr>Assignment16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rajesh</dc:creator>
  <cp:lastModifiedBy>Ramesh Dhamsaniya</cp:lastModifiedBy>
  <dcterms:created xsi:type="dcterms:W3CDTF">2021-04-20T11:47:33Z</dcterms:created>
  <dcterms:modified xsi:type="dcterms:W3CDTF">2024-08-20T03:55:57Z</dcterms:modified>
</cp:coreProperties>
</file>