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DataAnalytics\"/>
    </mc:Choice>
  </mc:AlternateContent>
  <xr:revisionPtr revIDLastSave="0" documentId="13_ncr:1_{4E7DC835-897D-4E24-8BB8-8CC05D6ECC47}" xr6:coauthVersionLast="47" xr6:coauthVersionMax="47" xr10:uidLastSave="{00000000-0000-0000-0000-000000000000}"/>
  <bookViews>
    <workbookView xWindow="-108" yWindow="-108" windowWidth="23256" windowHeight="12576" activeTab="1" xr2:uid="{C44A0EC4-5E72-4BAE-81EF-ECFFD03ABDC4}"/>
  </bookViews>
  <sheets>
    <sheet name="Sheet2" sheetId="2" r:id="rId1"/>
    <sheet name="Sheet1" sheetId="1" r:id="rId2"/>
  </sheets>
  <definedNames>
    <definedName name="_xlchart.v1.0" hidden="1">Sheet1!$A$142:$A$148</definedName>
    <definedName name="_xlchart.v1.1" hidden="1">Sheet1!$B$141</definedName>
    <definedName name="_xlchart.v1.2" hidden="1">Sheet1!$B$142:$B$148</definedName>
    <definedName name="mediam">Sheet1!$E$10</definedName>
    <definedName name="MEDIAN">Sheet1!$E$10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42" i="1" l="1"/>
  <c r="J302" i="1"/>
  <c r="J301" i="1"/>
  <c r="J300" i="1"/>
  <c r="R274" i="1"/>
  <c r="R273" i="1"/>
  <c r="R272" i="1"/>
  <c r="E275" i="1"/>
  <c r="E274" i="1"/>
  <c r="E273" i="1"/>
  <c r="R244" i="1"/>
  <c r="R243" i="1"/>
  <c r="F246" i="1"/>
  <c r="F245" i="1"/>
  <c r="F244" i="1"/>
  <c r="I302" i="1"/>
  <c r="I301" i="1"/>
  <c r="I300" i="1"/>
  <c r="Q274" i="1"/>
  <c r="Q273" i="1"/>
  <c r="Q272" i="1"/>
  <c r="Q244" i="1"/>
  <c r="Q243" i="1"/>
  <c r="Q242" i="1"/>
  <c r="D275" i="1"/>
  <c r="D274" i="1"/>
  <c r="D273" i="1"/>
  <c r="E244" i="1"/>
  <c r="E247" i="1" l="1"/>
  <c r="E246" i="1"/>
  <c r="E245" i="1"/>
  <c r="R95" i="1"/>
  <c r="F98" i="1"/>
  <c r="C74" i="1"/>
  <c r="P42" i="1"/>
  <c r="P41" i="1"/>
  <c r="F205" i="1" l="1"/>
  <c r="C205" i="1"/>
  <c r="C204" i="1"/>
  <c r="P188" i="1" l="1"/>
  <c r="P189" i="1"/>
  <c r="P187" i="1"/>
  <c r="C178" i="1"/>
  <c r="C177" i="1"/>
  <c r="C175" i="1"/>
  <c r="D143" i="1"/>
  <c r="R155" i="1"/>
  <c r="R154" i="1"/>
  <c r="R152" i="1"/>
  <c r="V122" i="1"/>
  <c r="V121" i="1"/>
  <c r="Q121" i="1" l="1"/>
  <c r="Q120" i="1"/>
  <c r="I125" i="1"/>
  <c r="I124" i="1"/>
  <c r="B125" i="1"/>
  <c r="B126" i="1"/>
  <c r="P95" i="1"/>
  <c r="P94" i="1"/>
  <c r="R93" i="1"/>
  <c r="F100" i="1"/>
  <c r="D100" i="1"/>
  <c r="D99" i="1"/>
  <c r="O77" i="1"/>
  <c r="O76" i="1"/>
  <c r="D77" i="1"/>
  <c r="D76" i="1"/>
  <c r="E58" i="1"/>
  <c r="E57" i="1"/>
  <c r="C57" i="1"/>
  <c r="C56" i="1"/>
  <c r="N40" i="1"/>
  <c r="N41" i="1"/>
  <c r="F41" i="1"/>
  <c r="F40" i="1"/>
  <c r="D40" i="1"/>
  <c r="D39" i="1"/>
  <c r="C27" i="1"/>
  <c r="C26" i="1"/>
  <c r="C25" i="1"/>
  <c r="Q17" i="1"/>
  <c r="Q16" i="1"/>
  <c r="Q15" i="1"/>
  <c r="E11" i="1"/>
  <c r="E9" i="1"/>
  <c r="E10" i="1"/>
  <c r="F99" i="1" l="1"/>
  <c r="R94" i="1"/>
  <c r="F39" i="1"/>
  <c r="C75" i="1"/>
  <c r="E56" i="1"/>
  <c r="P40" i="1"/>
</calcChain>
</file>

<file path=xl/sharedStrings.xml><?xml version="1.0" encoding="utf-8"?>
<sst xmlns="http://schemas.openxmlformats.org/spreadsheetml/2006/main" count="260" uniqueCount="122">
  <si>
    <t>ASSIGNMENT - 2</t>
  </si>
  <si>
    <t xml:space="preserve">  1)   Business Problem: A retail store wants to analyze the sales data of a particular product category to understand the typical sales performance and make strategic decisions. Data: Let's consider the weekly sales data (in units) for the past month for a specific product category: </t>
  </si>
  <si>
    <t>MEAN</t>
  </si>
  <si>
    <t>MEDIAN</t>
  </si>
  <si>
    <t>DATA</t>
  </si>
  <si>
    <t>MODE</t>
  </si>
  <si>
    <t>Week 1:units</t>
  </si>
  <si>
    <t>Week 2:units</t>
  </si>
  <si>
    <t>Week 3:units</t>
  </si>
  <si>
    <t>Week 4:units</t>
  </si>
  <si>
    <t>Customers Data (In Minutes) Data</t>
  </si>
  <si>
    <t>Rental Duration (In Days) 50 Customers Data</t>
  </si>
  <si>
    <t>3)   Business Problem: A car rental company wants to analyze the rental durations of its customers to understand the typical rental period and optimize its pricing and fleet management strategies.</t>
  </si>
  <si>
    <t>1) Problem: A manufacturing company wants to analyze the production output of a specific machine to understand the variability or spread in its performance. Data:</t>
  </si>
  <si>
    <t>number of units produced per hour by the machine  (10 Working Days)</t>
  </si>
  <si>
    <t>Range</t>
  </si>
  <si>
    <t xml:space="preserve"> 2)    Business Problem: A restaurant wants to analyze the waiting times of its customers to understand the typical waiting experience and improve serviceefficiency.</t>
  </si>
  <si>
    <t>Min</t>
  </si>
  <si>
    <t>Max</t>
  </si>
  <si>
    <t>SD</t>
  </si>
  <si>
    <t>Variance</t>
  </si>
  <si>
    <t>2) Problem: A retail store wants to analyze the sales of a specific product to understand the variability in daily sales and assess its inventory management.</t>
  </si>
  <si>
    <t xml:space="preserve">      Data: Let's consider the daily sales (in dollars) for the past 30 days</t>
  </si>
  <si>
    <t>3) Problem: An e-commerce platform wants to analyze the delivery times of its shipments to understand the variability in order fulfillment and optimize its logistics operations.</t>
  </si>
  <si>
    <t>Data: Let's consider the delivery times (in days) for a sample of 50 shipments</t>
  </si>
  <si>
    <t>MIXING</t>
  </si>
  <si>
    <t>4) Problem : A company wants to analyze the monthly revenue generated by one of its products to understand its performance and variability.</t>
  </si>
  <si>
    <t>Data: Let's consider the monthly revenue (in thousands of dollars) for the past 12 months:</t>
  </si>
  <si>
    <t>AVARAGE</t>
  </si>
  <si>
    <t>RANGE</t>
  </si>
  <si>
    <t>5) Problem : A survey was conducted to gather feedback from customers regarding their satisfaction with a particular service on a scale of 1 to 10.</t>
  </si>
  <si>
    <t>Data: Let's consider the satisfaction ratings from 50 customers</t>
  </si>
  <si>
    <t>6) Problem :A company wants to analyze the customer wait times at its call center to assess the efficiency of its customer service operations.</t>
  </si>
  <si>
    <t>Data: Let's consider the wait times (in minutes) for a sample of 100 randomly selected customer calls</t>
  </si>
  <si>
    <t>7) Problem : A transportation company wants to analyze the fuel efficiency of its
vehicle fleet to identify any variations across different vehicle models.</t>
  </si>
  <si>
    <t>Data: Let's consider the fuel efficiency (in miles per gallon, mpg) for a sample of 50 vehicles</t>
  </si>
  <si>
    <t>Model A</t>
  </si>
  <si>
    <t>Model D</t>
  </si>
  <si>
    <t>Model C</t>
  </si>
  <si>
    <t>Model B</t>
  </si>
  <si>
    <t>Model E</t>
  </si>
  <si>
    <t>VARIANCE</t>
  </si>
  <si>
    <t>Measure of Central Tendency</t>
  </si>
  <si>
    <t xml:space="preserve"> Measure of Dispersion</t>
  </si>
  <si>
    <t>More Statistics Questions</t>
  </si>
  <si>
    <t>8) Problem : A company wants to analyze the ages of its employees to understand
the age distribution and demographics within the organization.</t>
  </si>
  <si>
    <t>Data: Let's consider the ages of 100 employees</t>
  </si>
  <si>
    <t>26-30</t>
  </si>
  <si>
    <t>31-35</t>
  </si>
  <si>
    <t>36-40</t>
  </si>
  <si>
    <t>41-45</t>
  </si>
  <si>
    <t>Bin</t>
  </si>
  <si>
    <t>More</t>
  </si>
  <si>
    <t>Frequency</t>
  </si>
  <si>
    <t>Data: Let's consider the purchase amounts (in dollars) for a sample of 50 customers</t>
  </si>
  <si>
    <t>46-50</t>
  </si>
  <si>
    <t>25-30</t>
  </si>
  <si>
    <t>51-55</t>
  </si>
  <si>
    <t>56-60</t>
  </si>
  <si>
    <t>61-65</t>
  </si>
  <si>
    <t>66-70</t>
  </si>
  <si>
    <t>71-75</t>
  </si>
  <si>
    <t>9)  Problem :A retail store wants to analyze the purchase amounts made by
customers to understand their spending habits.</t>
  </si>
  <si>
    <t>ANSWER :- 9</t>
  </si>
  <si>
    <t>ANSWER :- 8</t>
  </si>
  <si>
    <t>10) Problem : A manufacturing company wants to analyze the defect rates of its
production line to identify the frequency of different types of defects.</t>
  </si>
  <si>
    <t>Data: Let's consider the types of defects and their corresponding frequencies observed in a sample of 200 products</t>
  </si>
  <si>
    <t>Defect Type</t>
  </si>
  <si>
    <t>A</t>
  </si>
  <si>
    <t>B</t>
  </si>
  <si>
    <t>C</t>
  </si>
  <si>
    <t>D</t>
  </si>
  <si>
    <t>E</t>
  </si>
  <si>
    <t>F</t>
  </si>
  <si>
    <t>G</t>
  </si>
  <si>
    <t>11)  Problem : A survey was conducted to gather feedback from customers about their
satisfaction levels with a specific service on a scale of 1 to 5.</t>
  </si>
  <si>
    <t>Data: Let's consider the satisfaction ratings from 100 customers</t>
  </si>
  <si>
    <t>12)  Problem : A company wants to analyze the monthly sales figures of its products to
understand the sales distribution across different price ranges.</t>
  </si>
  <si>
    <t>ANSWER :- 12</t>
  </si>
  <si>
    <t>Data: Let's consider the monthly sales figures (in thousands of dollars) for a sample of 50 products</t>
  </si>
  <si>
    <t>13) Problem : A study was conducted to analyze the response times of a website for
different user locations.</t>
  </si>
  <si>
    <t>Data: Let's consider the response times (in milliseconds) for a sample of 200 user requests</t>
  </si>
  <si>
    <t>116-120</t>
  </si>
  <si>
    <t>121-125</t>
  </si>
  <si>
    <t>126-130</t>
  </si>
  <si>
    <t>131-135</t>
  </si>
  <si>
    <t>136-140</t>
  </si>
  <si>
    <t>141-145</t>
  </si>
  <si>
    <t>146-150</t>
  </si>
  <si>
    <t>14) Problem : A company wants to analyze the sales performance of its products
across different regions.</t>
  </si>
  <si>
    <t>Data: Let's consider the sales figures (in thousands of dollars) for a sample of 50 products in three regions</t>
  </si>
  <si>
    <t>Region 1</t>
  </si>
  <si>
    <t>Region 2</t>
  </si>
  <si>
    <t>Region 3</t>
  </si>
  <si>
    <t>Mean</t>
  </si>
  <si>
    <t>Questions on Percentile and Quartiles</t>
  </si>
  <si>
    <t>1) Question : A company wants to analyze the salary distribution of its employees to determine the income levels at different percentiles.</t>
  </si>
  <si>
    <t>Data: Let's consider the monthly salaries (in thousands of dollars) of a sample of 200 employees</t>
  </si>
  <si>
    <t>Percentiles</t>
  </si>
  <si>
    <t>Quartiles</t>
  </si>
  <si>
    <t>Interpretation</t>
  </si>
  <si>
    <t>Data: Let's consider the weights (in kilograms) of a sample of 100 individuals</t>
  </si>
  <si>
    <t>3) Question : A retail store wants to analyze the distribution of customer purchase amounts to identify their spending patterns.</t>
  </si>
  <si>
    <t>2) Question : A research study wants to analyze the weight distribution of a sample of individuals to assess their health and body composition.</t>
  </si>
  <si>
    <t>Data: Let's consider the purchase amounts (in dollars) of a sample of 150 customers</t>
  </si>
  <si>
    <t>4) Question: A study wants to analyze the distribution of commute times of employees to determine the average time spent traveling to work.</t>
  </si>
  <si>
    <t>Data: Let's consider the commute times (in minutes) of a sample of 250 employees</t>
  </si>
  <si>
    <t>5) Question : A manufacturing company wants to analyze the defect rates in its production process to evaluate product quality.</t>
  </si>
  <si>
    <t>Data: Let's consider the defect rates (in percentage) for a sample of 300 products</t>
  </si>
  <si>
    <t>In This Data lat's We are Considering a Salary to all Employees the Higest Salary in Doller 450.5 Percentile and the Lowest Salary in Doller 74.7 Percentile, and we are Look At Quartiles the Higest Quartile Salary is 376.3 and the Lowest Quartile 128.8.</t>
  </si>
  <si>
    <t>In This Data lat's We are Considering a Salary to all 150 Employees the Higest Salary in Doller 456 Percentile and the Lowest Salary in Doller 129 Percentile, and we are Look At Quartiles the Higest Quartile Salary (Q3) is 428.8 and the Lowest Quartile (Q1) 156.3.</t>
  </si>
  <si>
    <t>In This Data lat's We are Considering a Weight in Kilograms the Higest Weight in Kilograms 440 Percentile and the Lowest Weight in Kilograms 95 Percentile, and we are Look At Quartiles the Higest Quartile Weight is 390 and the Lowest Quartile Weight is 145.</t>
  </si>
  <si>
    <t>In This Data lat's We are Considering a Defect Rate in (%) of 300 products, Higest Defect Rate is 0.9 Percentile and the Lowest Defect Rate is 0.4 Percentile, and we are Look At Quartiles the Higest Quartile Defect Rate is 0.9 and the Lowest Quartile Defect Rate 0.4.</t>
  </si>
  <si>
    <t>Questions on Correlation and Covariance</t>
  </si>
  <si>
    <t xml:space="preserve">1) Question : A marketing department wants to understand the relationship between advertising expenditure and sales revenue to assess the effectiveness of their advertising campaigns. </t>
  </si>
  <si>
    <t>Data:Let's consider the monthly advertising expenditure (in thousands of dollars) and corresponding sales revenue (in thousands of dollars) for a sample of 12 months</t>
  </si>
  <si>
    <t>Advertising Expenditure:</t>
  </si>
  <si>
    <t>Sales Revenue</t>
  </si>
  <si>
    <t>2) Question : An investment analyst wants to assess the relationship between the
stock prices of two companies to identify potential investment opportunities.</t>
  </si>
  <si>
    <t>Data: Let's consider the daily closing prices (in dollars) of company A and Company B for a sample of 20 trading days</t>
  </si>
  <si>
    <t>Company A</t>
  </si>
  <si>
    <t>Company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</si>
</sst>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u/>
      <sz val="11"/>
      <color theme="1"/>
      <name val="Calibri"/>
      <family val="2"/>
      <scheme val="minor"/>
    </font>
    <font>
      <sz val="8"/>
      <name val="Calibri"/>
      <family val="2"/>
      <scheme val="minor"/>
    </font>
    <font>
      <b/>
      <sz val="10"/>
      <color theme="1"/>
      <name val="Calibri"/>
      <family val="2"/>
      <scheme val="minor"/>
    </font>
    <font>
      <u/>
      <sz val="11"/>
      <color theme="1"/>
      <name val="Calibri"/>
      <family val="2"/>
      <scheme val="minor"/>
    </font>
    <font>
      <b/>
      <u/>
      <sz val="20"/>
      <color theme="1"/>
      <name val="Calibri"/>
      <family val="2"/>
      <scheme val="minor"/>
    </font>
    <font>
      <b/>
      <u/>
      <sz val="11"/>
      <color theme="1"/>
      <name val="Algerian"/>
      <family val="5"/>
    </font>
    <font>
      <i/>
      <sz val="11"/>
      <color theme="1"/>
      <name val="Calibri"/>
      <family val="2"/>
      <scheme val="minor"/>
    </font>
    <font>
      <sz val="9"/>
      <color theme="1"/>
      <name val="Calibri"/>
      <family val="2"/>
      <scheme val="minor"/>
    </font>
    <font>
      <sz val="8"/>
      <color theme="1"/>
      <name val="Calibri"/>
      <family val="2"/>
      <scheme val="minor"/>
    </font>
    <font>
      <sz val="10"/>
      <color theme="1"/>
      <name val="Calibri"/>
      <family val="2"/>
      <scheme val="minor"/>
    </font>
  </fonts>
  <fills count="2">
    <fill>
      <patternFill patternType="none"/>
    </fill>
    <fill>
      <patternFill patternType="gray125"/>
    </fill>
  </fills>
  <borders count="27">
    <border>
      <left/>
      <right/>
      <top/>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1">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vertical="center" wrapText="1"/>
    </xf>
    <xf numFmtId="0" fontId="0" fillId="0" borderId="2" xfId="0" applyBorder="1" applyAlignment="1">
      <alignment horizontal="left"/>
    </xf>
    <xf numFmtId="0" fontId="0" fillId="0" borderId="3" xfId="0" applyBorder="1" applyAlignment="1">
      <alignment horizontal="left" vertical="center"/>
    </xf>
    <xf numFmtId="0" fontId="0" fillId="0" borderId="4" xfId="0" applyBorder="1" applyAlignment="1">
      <alignment horizontal="left"/>
    </xf>
    <xf numFmtId="0" fontId="0" fillId="0" borderId="5" xfId="0" applyBorder="1" applyAlignment="1">
      <alignment horizontal="left" vertical="center"/>
    </xf>
    <xf numFmtId="0" fontId="0" fillId="0" borderId="6" xfId="0" applyBorder="1" applyAlignment="1">
      <alignment horizontal="left"/>
    </xf>
    <xf numFmtId="0" fontId="0" fillId="0" borderId="7" xfId="0" applyBorder="1" applyAlignment="1">
      <alignment horizontal="left" vertical="center"/>
    </xf>
    <xf numFmtId="0" fontId="0" fillId="0" borderId="8" xfId="0" applyBorder="1" applyAlignment="1">
      <alignment horizontal="left"/>
    </xf>
    <xf numFmtId="0" fontId="0" fillId="0" borderId="9" xfId="0" applyBorder="1" applyAlignment="1">
      <alignment horizontal="left" vertical="center"/>
    </xf>
    <xf numFmtId="0" fontId="0" fillId="0" borderId="10" xfId="0" applyBorder="1" applyAlignment="1">
      <alignment horizontal="left"/>
    </xf>
    <xf numFmtId="0" fontId="0" fillId="0" borderId="11" xfId="0" applyBorder="1" applyAlignment="1">
      <alignment horizontal="left" vertical="center"/>
    </xf>
    <xf numFmtId="0" fontId="0" fillId="0" borderId="12" xfId="0" applyBorder="1" applyAlignment="1">
      <alignment horizontal="left"/>
    </xf>
    <xf numFmtId="0" fontId="0" fillId="0" borderId="13" xfId="0" applyBorder="1"/>
    <xf numFmtId="0" fontId="1" fillId="0" borderId="2" xfId="0" applyFont="1" applyBorder="1"/>
    <xf numFmtId="0" fontId="0" fillId="0" borderId="3" xfId="0" applyBorder="1"/>
    <xf numFmtId="0" fontId="1" fillId="0" borderId="4" xfId="0" applyFont="1" applyBorder="1"/>
    <xf numFmtId="0" fontId="0" fillId="0" borderId="5" xfId="0" applyBorder="1"/>
    <xf numFmtId="0" fontId="1" fillId="0" borderId="6" xfId="0" applyFont="1" applyBorder="1" applyAlignment="1">
      <alignment horizontal="left" vertical="center"/>
    </xf>
    <xf numFmtId="0" fontId="0" fillId="0" borderId="7" xfId="0" applyBorder="1"/>
    <xf numFmtId="0" fontId="1" fillId="0" borderId="6" xfId="0" applyFont="1" applyBorder="1"/>
    <xf numFmtId="0" fontId="1" fillId="0" borderId="0" xfId="0" applyFont="1"/>
    <xf numFmtId="0" fontId="1" fillId="0" borderId="2" xfId="0" applyFont="1" applyBorder="1" applyAlignment="1">
      <alignment vertical="center" wrapText="1"/>
    </xf>
    <xf numFmtId="0" fontId="1" fillId="0" borderId="4" xfId="0" applyFont="1" applyBorder="1" applyAlignment="1">
      <alignment vertical="center" wrapText="1"/>
    </xf>
    <xf numFmtId="0" fontId="0" fillId="0" borderId="4" xfId="0" applyBorder="1"/>
    <xf numFmtId="0" fontId="0" fillId="0" borderId="0" xfId="0" applyAlignment="1">
      <alignment vertical="top" wrapText="1"/>
    </xf>
    <xf numFmtId="0" fontId="0" fillId="0" borderId="6" xfId="0" applyBorder="1"/>
    <xf numFmtId="0" fontId="0" fillId="0" borderId="15" xfId="0" applyBorder="1"/>
    <xf numFmtId="0" fontId="1" fillId="0" borderId="2" xfId="0" applyFont="1" applyBorder="1" applyAlignment="1">
      <alignment wrapText="1"/>
    </xf>
    <xf numFmtId="0" fontId="0" fillId="0" borderId="14" xfId="0" applyBorder="1"/>
    <xf numFmtId="0" fontId="0" fillId="0" borderId="0" xfId="0" applyAlignment="1">
      <alignment vertical="center" wrapText="1"/>
    </xf>
    <xf numFmtId="0" fontId="0" fillId="0" borderId="0" xfId="0" applyAlignment="1">
      <alignment horizontal="left"/>
    </xf>
    <xf numFmtId="0" fontId="0" fillId="0" borderId="2" xfId="0" applyBorder="1"/>
    <xf numFmtId="0" fontId="0" fillId="0" borderId="0" xfId="0" applyAlignment="1">
      <alignment vertical="center"/>
    </xf>
    <xf numFmtId="0" fontId="1" fillId="0" borderId="4" xfId="0" applyFont="1" applyBorder="1" applyAlignment="1">
      <alignment horizontal="left" vertical="center"/>
    </xf>
    <xf numFmtId="0" fontId="1" fillId="0" borderId="0" xfId="0" applyFont="1" applyAlignment="1">
      <alignment horizontal="left" vertical="center"/>
    </xf>
    <xf numFmtId="0" fontId="1" fillId="0" borderId="15" xfId="0" applyFont="1" applyBorder="1" applyAlignment="1">
      <alignment horizontal="left" vertical="center"/>
    </xf>
    <xf numFmtId="0" fontId="1" fillId="0" borderId="14" xfId="0" applyFont="1" applyBorder="1" applyAlignment="1">
      <alignment vertical="center" wrapText="1"/>
    </xf>
    <xf numFmtId="0" fontId="0" fillId="0" borderId="4" xfId="0" applyBorder="1" applyAlignment="1">
      <alignment horizontal="left" vertical="center"/>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1" fillId="0" borderId="0" xfId="0" applyFont="1" applyAlignment="1">
      <alignment horizontal="center" vertical="center"/>
    </xf>
    <xf numFmtId="0" fontId="0" fillId="0" borderId="4" xfId="0" applyBorder="1" applyAlignment="1">
      <alignment vertical="center"/>
    </xf>
    <xf numFmtId="0" fontId="0" fillId="0" borderId="0" xfId="0" applyAlignment="1">
      <alignment horizontal="center" vertical="center"/>
    </xf>
    <xf numFmtId="0" fontId="1" fillId="0" borderId="16" xfId="0" applyFont="1" applyBorder="1" applyAlignment="1">
      <alignment horizontal="center" vertical="center"/>
    </xf>
    <xf numFmtId="0" fontId="0" fillId="0" borderId="1" xfId="0" applyBorder="1"/>
    <xf numFmtId="0" fontId="0" fillId="0" borderId="18" xfId="0" applyBorder="1"/>
    <xf numFmtId="0" fontId="0" fillId="0" borderId="19" xfId="0" applyBorder="1"/>
    <xf numFmtId="0" fontId="0" fillId="0" borderId="20" xfId="0" applyBorder="1"/>
    <xf numFmtId="0" fontId="1" fillId="0" borderId="17" xfId="0" applyFont="1" applyBorder="1" applyAlignment="1">
      <alignment horizontal="center" vertical="center"/>
    </xf>
    <xf numFmtId="0" fontId="1" fillId="0" borderId="21" xfId="0" applyFont="1" applyBorder="1"/>
    <xf numFmtId="0" fontId="0" fillId="0" borderId="22" xfId="0" applyBorder="1"/>
    <xf numFmtId="0" fontId="1" fillId="0" borderId="18" xfId="0" applyFont="1" applyBorder="1"/>
    <xf numFmtId="0" fontId="0" fillId="0" borderId="23" xfId="0" applyBorder="1"/>
    <xf numFmtId="0" fontId="8" fillId="0" borderId="0" xfId="0" applyFont="1" applyAlignment="1">
      <alignment horizontal="center"/>
    </xf>
    <xf numFmtId="0" fontId="8" fillId="0" borderId="24" xfId="0" applyFont="1" applyBorder="1" applyAlignment="1">
      <alignment horizontal="center"/>
    </xf>
    <xf numFmtId="0" fontId="8" fillId="0" borderId="25"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0" fillId="0" borderId="14" xfId="0" applyBorder="1" applyAlignment="1">
      <alignment vertical="center" wrapText="1"/>
    </xf>
    <xf numFmtId="0" fontId="0" fillId="0" borderId="4" xfId="0" applyBorder="1" applyAlignment="1">
      <alignment vertical="center" wrapText="1"/>
    </xf>
    <xf numFmtId="0" fontId="0" fillId="0" borderId="4" xfId="0" applyBorder="1" applyAlignment="1">
      <alignment horizontal="center" vertical="center"/>
    </xf>
    <xf numFmtId="0" fontId="1" fillId="0" borderId="22" xfId="0" applyFont="1" applyBorder="1" applyAlignment="1">
      <alignment horizontal="center"/>
    </xf>
    <xf numFmtId="0" fontId="0" fillId="0" borderId="3" xfId="0" applyBorder="1" applyAlignment="1">
      <alignment vertical="center"/>
    </xf>
    <xf numFmtId="0" fontId="0" fillId="0" borderId="5"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1"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0" borderId="23" xfId="0" applyBorder="1" applyAlignment="1">
      <alignment vertical="center"/>
    </xf>
    <xf numFmtId="0" fontId="1" fillId="0" borderId="16" xfId="0" applyFont="1" applyBorder="1" applyAlignment="1">
      <alignment vertical="center"/>
    </xf>
    <xf numFmtId="0" fontId="1" fillId="0" borderId="22" xfId="0" applyFont="1" applyBorder="1" applyAlignment="1">
      <alignment vertical="center"/>
    </xf>
    <xf numFmtId="0" fontId="1" fillId="0" borderId="0" xfId="0" applyFont="1" applyAlignment="1">
      <alignment vertical="center"/>
    </xf>
    <xf numFmtId="0" fontId="0" fillId="0" borderId="6" xfId="0" applyBorder="1" applyAlignment="1">
      <alignment vertical="center"/>
    </xf>
    <xf numFmtId="0" fontId="0" fillId="0" borderId="15" xfId="0" applyBorder="1" applyAlignment="1">
      <alignment vertical="center"/>
    </xf>
    <xf numFmtId="0" fontId="0" fillId="0" borderId="7" xfId="0" applyBorder="1" applyAlignment="1">
      <alignment vertical="center"/>
    </xf>
    <xf numFmtId="0" fontId="0" fillId="0" borderId="4" xfId="0" applyBorder="1" applyAlignment="1">
      <alignment horizontal="center"/>
    </xf>
    <xf numFmtId="0" fontId="1" fillId="0" borderId="14" xfId="0" applyFont="1" applyBorder="1" applyAlignment="1">
      <alignment wrapText="1"/>
    </xf>
    <xf numFmtId="0" fontId="1" fillId="0" borderId="0" xfId="0" applyFont="1" applyAlignment="1">
      <alignment wrapText="1"/>
    </xf>
    <xf numFmtId="0" fontId="1" fillId="0" borderId="0" xfId="0" applyFont="1" applyAlignment="1">
      <alignment horizontal="center"/>
    </xf>
    <xf numFmtId="0" fontId="1" fillId="0" borderId="16" xfId="0" applyFont="1" applyBorder="1"/>
    <xf numFmtId="0" fontId="7" fillId="0" borderId="0" xfId="0" applyFont="1" applyAlignment="1">
      <alignment vertical="center"/>
    </xf>
    <xf numFmtId="0" fontId="0" fillId="0" borderId="23" xfId="0" applyBorder="1" applyAlignment="1">
      <alignment horizontal="center" vertical="center"/>
    </xf>
    <xf numFmtId="0" fontId="0" fillId="0" borderId="1" xfId="0" applyBorder="1" applyAlignment="1">
      <alignment horizontal="center" vertical="center"/>
    </xf>
    <xf numFmtId="0" fontId="0" fillId="0" borderId="19" xfId="0" applyBorder="1" applyAlignment="1">
      <alignment horizontal="center" vertical="center"/>
    </xf>
    <xf numFmtId="0" fontId="1" fillId="0" borderId="21" xfId="0" applyFont="1" applyBorder="1" applyAlignment="1">
      <alignment horizontal="center" vertical="center"/>
    </xf>
    <xf numFmtId="0" fontId="0" fillId="0" borderId="2" xfId="0" applyBorder="1" applyAlignment="1">
      <alignment vertical="center" wrapText="1"/>
    </xf>
    <xf numFmtId="0" fontId="0" fillId="0" borderId="26" xfId="0" applyBorder="1"/>
    <xf numFmtId="0" fontId="0" fillId="0" borderId="15" xfId="0" applyBorder="1" applyAlignment="1">
      <alignment vertical="center" wrapText="1"/>
    </xf>
    <xf numFmtId="0" fontId="1" fillId="0" borderId="22" xfId="0" applyFont="1" applyBorder="1" applyAlignment="1">
      <alignment horizontal="center" vertical="center"/>
    </xf>
    <xf numFmtId="0" fontId="1" fillId="0" borderId="4" xfId="0" applyFont="1" applyBorder="1" applyAlignment="1">
      <alignment vertical="center"/>
    </xf>
    <xf numFmtId="0" fontId="11" fillId="0" borderId="0" xfId="0" applyFont="1" applyAlignment="1">
      <alignment vertical="center"/>
    </xf>
    <xf numFmtId="0" fontId="0" fillId="0" borderId="18" xfId="0" applyBorder="1" applyAlignment="1">
      <alignment horizontal="center" vertical="center"/>
    </xf>
    <xf numFmtId="0" fontId="0" fillId="0" borderId="20" xfId="0" applyBorder="1" applyAlignment="1">
      <alignment horizontal="center" vertical="center"/>
    </xf>
    <xf numFmtId="0" fontId="1" fillId="0" borderId="15" xfId="0" applyFont="1" applyBorder="1" applyAlignment="1">
      <alignment horizontal="center"/>
    </xf>
    <xf numFmtId="0" fontId="0" fillId="0" borderId="15" xfId="0" applyBorder="1" applyAlignment="1">
      <alignment horizontal="center"/>
    </xf>
    <xf numFmtId="0" fontId="1" fillId="0" borderId="15" xfId="0" applyFont="1" applyBorder="1" applyAlignment="1">
      <alignment horizontal="center" vertical="center"/>
    </xf>
    <xf numFmtId="0" fontId="0" fillId="0" borderId="15" xfId="0"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11" fillId="0" borderId="0" xfId="0" applyFont="1" applyAlignment="1">
      <alignment horizontal="center" vertical="center" wrapText="1"/>
    </xf>
    <xf numFmtId="0" fontId="0" fillId="0" borderId="0" xfId="0" applyAlignment="1">
      <alignment horizontal="center" vertical="center" wrapText="1"/>
    </xf>
    <xf numFmtId="0" fontId="1" fillId="0" borderId="16"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18" xfId="0" applyFont="1" applyBorder="1"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xf>
    <xf numFmtId="0" fontId="1" fillId="0" borderId="14" xfId="0" applyFont="1" applyBorder="1" applyAlignment="1">
      <alignment horizontal="center" vertical="center" wrapText="1"/>
    </xf>
    <xf numFmtId="0" fontId="1" fillId="0" borderId="0" xfId="0" applyFont="1" applyAlignment="1">
      <alignment horizontal="center" vertical="center" wrapText="1"/>
    </xf>
    <xf numFmtId="0" fontId="0" fillId="0" borderId="14" xfId="0" applyBorder="1" applyAlignment="1">
      <alignment horizontal="center" vertical="center" wrapText="1"/>
    </xf>
    <xf numFmtId="0" fontId="6" fillId="0" borderId="1" xfId="0" applyFont="1" applyBorder="1" applyAlignment="1">
      <alignment horizontal="center"/>
    </xf>
    <xf numFmtId="0" fontId="6" fillId="0" borderId="0" xfId="0" applyFont="1" applyAlignment="1">
      <alignment horizontal="center"/>
    </xf>
    <xf numFmtId="0" fontId="1" fillId="0" borderId="2" xfId="0" applyFont="1" applyBorder="1" applyAlignment="1">
      <alignment horizontal="center" vertical="top" wrapText="1"/>
    </xf>
    <xf numFmtId="0" fontId="1" fillId="0" borderId="14"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0" xfId="0" applyFont="1" applyAlignment="1">
      <alignment horizontal="center" vertical="top" wrapText="1"/>
    </xf>
    <xf numFmtId="0" fontId="1" fillId="0" borderId="5" xfId="0" applyFont="1" applyBorder="1" applyAlignment="1">
      <alignment horizontal="center" vertical="top" wrapText="1"/>
    </xf>
    <xf numFmtId="0" fontId="0" fillId="0" borderId="4" xfId="0" applyBorder="1" applyAlignment="1">
      <alignment horizontal="center"/>
    </xf>
    <xf numFmtId="0" fontId="0" fillId="0" borderId="0" xfId="0" applyAlignment="1">
      <alignment horizontal="center"/>
    </xf>
    <xf numFmtId="0" fontId="2" fillId="0" borderId="0" xfId="0" applyFont="1" applyAlignment="1">
      <alignment horizontal="center"/>
    </xf>
    <xf numFmtId="0" fontId="4" fillId="0" borderId="14" xfId="0" applyFont="1" applyBorder="1" applyAlignment="1">
      <alignment horizontal="center" vertical="center" wrapText="1"/>
    </xf>
    <xf numFmtId="0" fontId="4" fillId="0" borderId="0" xfId="0" applyFont="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2" fillId="0" borderId="4" xfId="0" applyFont="1" applyBorder="1" applyAlignment="1">
      <alignment horizontal="center" vertical="center"/>
    </xf>
    <xf numFmtId="0" fontId="5" fillId="0" borderId="0" xfId="0" applyFont="1" applyAlignment="1">
      <alignment horizontal="center" vertical="center"/>
    </xf>
    <xf numFmtId="0" fontId="0" fillId="0" borderId="0" xfId="0" applyAlignment="1">
      <alignment horizontal="left" wrapText="1"/>
    </xf>
    <xf numFmtId="0" fontId="0" fillId="0" borderId="0" xfId="0" applyAlignment="1">
      <alignment horizontal="left"/>
    </xf>
    <xf numFmtId="0" fontId="0" fillId="0" borderId="4" xfId="0"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top" wrapText="1"/>
    </xf>
    <xf numFmtId="0" fontId="0" fillId="0" borderId="0" xfId="0" applyAlignment="1">
      <alignment vertical="center" wrapText="1"/>
    </xf>
    <xf numFmtId="0" fontId="1" fillId="0" borderId="14" xfId="0" applyFont="1" applyBorder="1" applyAlignment="1">
      <alignment vertical="center" wrapText="1"/>
    </xf>
    <xf numFmtId="0" fontId="1" fillId="0" borderId="0" xfId="0" applyFont="1" applyAlignment="1">
      <alignment vertical="center" wrapText="1"/>
    </xf>
    <xf numFmtId="0" fontId="1" fillId="0" borderId="14" xfId="0" applyFont="1" applyBorder="1" applyAlignment="1">
      <alignment horizontal="center" wrapText="1"/>
    </xf>
    <xf numFmtId="0" fontId="1" fillId="0" borderId="0" xfId="0" applyFont="1" applyAlignment="1">
      <alignment horizontal="center" wrapText="1"/>
    </xf>
    <xf numFmtId="0" fontId="9" fillId="0" borderId="0" xfId="0" applyFont="1" applyAlignment="1">
      <alignment horizontal="left" vertical="center" wrapText="1"/>
    </xf>
    <xf numFmtId="0" fontId="0" fillId="0" borderId="0" xfId="0" applyAlignment="1">
      <alignment horizontal="left" vertical="center" wrapText="1"/>
    </xf>
    <xf numFmtId="0" fontId="0" fillId="0" borderId="18" xfId="0" applyBorder="1" applyAlignment="1">
      <alignment horizontal="left" vertical="center" wrapText="1"/>
    </xf>
    <xf numFmtId="0" fontId="0" fillId="0" borderId="23" xfId="0" applyBorder="1" applyAlignment="1">
      <alignment horizontal="left" vertical="center" wrapText="1"/>
    </xf>
    <xf numFmtId="0" fontId="0" fillId="0" borderId="20" xfId="0" applyBorder="1" applyAlignment="1">
      <alignment horizontal="left" vertical="center" wrapText="1"/>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0" fillId="0" borderId="0" xfId="0" applyFont="1" applyAlignment="1">
      <alignment horizontal="left" vertical="center" wrapText="1"/>
    </xf>
    <xf numFmtId="0" fontId="10" fillId="0" borderId="18" xfId="0" applyFont="1" applyBorder="1" applyAlignment="1">
      <alignment horizontal="left" vertical="center" wrapText="1"/>
    </xf>
    <xf numFmtId="0" fontId="10" fillId="0" borderId="23" xfId="0" applyFont="1" applyBorder="1" applyAlignment="1">
      <alignment horizontal="left" vertical="center" wrapText="1"/>
    </xf>
    <xf numFmtId="0" fontId="10" fillId="0" borderId="2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Bar</a:t>
            </a:r>
            <a:r>
              <a:rPr lang="en-IN" baseline="0"/>
              <a:t> Chart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Sheet1!$A$142</c:f>
              <c:strCache>
                <c:ptCount val="1"/>
                <c:pt idx="0">
                  <c:v>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Sheet1!$B$141</c:f>
              <c:strCache>
                <c:ptCount val="1"/>
                <c:pt idx="0">
                  <c:v>Frequency</c:v>
                </c:pt>
              </c:strCache>
            </c:strRef>
          </c:cat>
          <c:val>
            <c:numRef>
              <c:f>Sheet1!$B$142</c:f>
              <c:numCache>
                <c:formatCode>General</c:formatCode>
                <c:ptCount val="1"/>
                <c:pt idx="0">
                  <c:v>30</c:v>
                </c:pt>
              </c:numCache>
            </c:numRef>
          </c:val>
          <c:extLst>
            <c:ext xmlns:c16="http://schemas.microsoft.com/office/drawing/2014/chart" uri="{C3380CC4-5D6E-409C-BE32-E72D297353CC}">
              <c16:uniqueId val="{00000000-5F36-4B3D-93D9-717C17F95CCA}"/>
            </c:ext>
          </c:extLst>
        </c:ser>
        <c:ser>
          <c:idx val="1"/>
          <c:order val="1"/>
          <c:tx>
            <c:strRef>
              <c:f>Sheet1!$A$143</c:f>
              <c:strCache>
                <c:ptCount val="1"/>
                <c:pt idx="0">
                  <c:v>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Sheet1!$B$141</c:f>
              <c:strCache>
                <c:ptCount val="1"/>
                <c:pt idx="0">
                  <c:v>Frequency</c:v>
                </c:pt>
              </c:strCache>
            </c:strRef>
          </c:cat>
          <c:val>
            <c:numRef>
              <c:f>Sheet1!$B$143</c:f>
              <c:numCache>
                <c:formatCode>General</c:formatCode>
                <c:ptCount val="1"/>
                <c:pt idx="0">
                  <c:v>40</c:v>
                </c:pt>
              </c:numCache>
            </c:numRef>
          </c:val>
          <c:extLst>
            <c:ext xmlns:c16="http://schemas.microsoft.com/office/drawing/2014/chart" uri="{C3380CC4-5D6E-409C-BE32-E72D297353CC}">
              <c16:uniqueId val="{00000001-5F36-4B3D-93D9-717C17F95CCA}"/>
            </c:ext>
          </c:extLst>
        </c:ser>
        <c:ser>
          <c:idx val="2"/>
          <c:order val="2"/>
          <c:tx>
            <c:strRef>
              <c:f>Sheet1!$A$144</c:f>
              <c:strCache>
                <c:ptCount val="1"/>
                <c:pt idx="0">
                  <c:v>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Sheet1!$B$141</c:f>
              <c:strCache>
                <c:ptCount val="1"/>
                <c:pt idx="0">
                  <c:v>Frequency</c:v>
                </c:pt>
              </c:strCache>
            </c:strRef>
          </c:cat>
          <c:val>
            <c:numRef>
              <c:f>Sheet1!$B$144</c:f>
              <c:numCache>
                <c:formatCode>General</c:formatCode>
                <c:ptCount val="1"/>
                <c:pt idx="0">
                  <c:v>20</c:v>
                </c:pt>
              </c:numCache>
            </c:numRef>
          </c:val>
          <c:extLst>
            <c:ext xmlns:c16="http://schemas.microsoft.com/office/drawing/2014/chart" uri="{C3380CC4-5D6E-409C-BE32-E72D297353CC}">
              <c16:uniqueId val="{00000002-5F36-4B3D-93D9-717C17F95CCA}"/>
            </c:ext>
          </c:extLst>
        </c:ser>
        <c:ser>
          <c:idx val="3"/>
          <c:order val="3"/>
          <c:tx>
            <c:strRef>
              <c:f>Sheet1!$A$145</c:f>
              <c:strCache>
                <c:ptCount val="1"/>
                <c:pt idx="0">
                  <c:v>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Sheet1!$B$141</c:f>
              <c:strCache>
                <c:ptCount val="1"/>
                <c:pt idx="0">
                  <c:v>Frequency</c:v>
                </c:pt>
              </c:strCache>
            </c:strRef>
          </c:cat>
          <c:val>
            <c:numRef>
              <c:f>Sheet1!$B$145</c:f>
              <c:numCache>
                <c:formatCode>General</c:formatCode>
                <c:ptCount val="1"/>
                <c:pt idx="0">
                  <c:v>10</c:v>
                </c:pt>
              </c:numCache>
            </c:numRef>
          </c:val>
          <c:extLst>
            <c:ext xmlns:c16="http://schemas.microsoft.com/office/drawing/2014/chart" uri="{C3380CC4-5D6E-409C-BE32-E72D297353CC}">
              <c16:uniqueId val="{00000003-5F36-4B3D-93D9-717C17F95CCA}"/>
            </c:ext>
          </c:extLst>
        </c:ser>
        <c:ser>
          <c:idx val="4"/>
          <c:order val="4"/>
          <c:tx>
            <c:strRef>
              <c:f>Sheet1!$A$146</c:f>
              <c:strCache>
                <c:ptCount val="1"/>
                <c:pt idx="0">
                  <c:v>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Sheet1!$B$141</c:f>
              <c:strCache>
                <c:ptCount val="1"/>
                <c:pt idx="0">
                  <c:v>Frequency</c:v>
                </c:pt>
              </c:strCache>
            </c:strRef>
          </c:cat>
          <c:val>
            <c:numRef>
              <c:f>Sheet1!$B$146</c:f>
              <c:numCache>
                <c:formatCode>General</c:formatCode>
                <c:ptCount val="1"/>
                <c:pt idx="0">
                  <c:v>45</c:v>
                </c:pt>
              </c:numCache>
            </c:numRef>
          </c:val>
          <c:extLst>
            <c:ext xmlns:c16="http://schemas.microsoft.com/office/drawing/2014/chart" uri="{C3380CC4-5D6E-409C-BE32-E72D297353CC}">
              <c16:uniqueId val="{00000004-5F36-4B3D-93D9-717C17F95CCA}"/>
            </c:ext>
          </c:extLst>
        </c:ser>
        <c:ser>
          <c:idx val="5"/>
          <c:order val="5"/>
          <c:tx>
            <c:strRef>
              <c:f>Sheet1!$A$147</c:f>
              <c:strCache>
                <c:ptCount val="1"/>
                <c:pt idx="0">
                  <c:v>F</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Sheet1!$B$141</c:f>
              <c:strCache>
                <c:ptCount val="1"/>
                <c:pt idx="0">
                  <c:v>Frequency</c:v>
                </c:pt>
              </c:strCache>
            </c:strRef>
          </c:cat>
          <c:val>
            <c:numRef>
              <c:f>Sheet1!$B$147</c:f>
              <c:numCache>
                <c:formatCode>General</c:formatCode>
                <c:ptCount val="1"/>
                <c:pt idx="0">
                  <c:v>25</c:v>
                </c:pt>
              </c:numCache>
            </c:numRef>
          </c:val>
          <c:extLst>
            <c:ext xmlns:c16="http://schemas.microsoft.com/office/drawing/2014/chart" uri="{C3380CC4-5D6E-409C-BE32-E72D297353CC}">
              <c16:uniqueId val="{00000005-5F36-4B3D-93D9-717C17F95CCA}"/>
            </c:ext>
          </c:extLst>
        </c:ser>
        <c:ser>
          <c:idx val="6"/>
          <c:order val="6"/>
          <c:tx>
            <c:strRef>
              <c:f>Sheet1!$A$148</c:f>
              <c:strCache>
                <c:ptCount val="1"/>
                <c:pt idx="0">
                  <c:v>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Sheet1!$B$141</c:f>
              <c:strCache>
                <c:ptCount val="1"/>
                <c:pt idx="0">
                  <c:v>Frequency</c:v>
                </c:pt>
              </c:strCache>
            </c:strRef>
          </c:cat>
          <c:val>
            <c:numRef>
              <c:f>Sheet1!$B$148</c:f>
              <c:numCache>
                <c:formatCode>General</c:formatCode>
                <c:ptCount val="1"/>
                <c:pt idx="0">
                  <c:v>30</c:v>
                </c:pt>
              </c:numCache>
            </c:numRef>
          </c:val>
          <c:extLst>
            <c:ext xmlns:c16="http://schemas.microsoft.com/office/drawing/2014/chart" uri="{C3380CC4-5D6E-409C-BE32-E72D297353CC}">
              <c16:uniqueId val="{00000006-5F36-4B3D-93D9-717C17F95CCA}"/>
            </c:ext>
          </c:extLst>
        </c:ser>
        <c:dLbls>
          <c:dLblPos val="inEnd"/>
          <c:showLegendKey val="0"/>
          <c:showVal val="1"/>
          <c:showCatName val="0"/>
          <c:showSerName val="0"/>
          <c:showPercent val="0"/>
          <c:showBubbleSize val="0"/>
        </c:dLbls>
        <c:gapWidth val="115"/>
        <c:overlap val="-20"/>
        <c:axId val="103808959"/>
        <c:axId val="105303327"/>
      </c:barChart>
      <c:catAx>
        <c:axId val="1038089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303327"/>
        <c:crosses val="autoZero"/>
        <c:auto val="1"/>
        <c:lblAlgn val="ctr"/>
        <c:lblOffset val="100"/>
        <c:noMultiLvlLbl val="0"/>
      </c:catAx>
      <c:valAx>
        <c:axId val="10530332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80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Sheet1!$S$153:$S$158</c:f>
              <c:strCache>
                <c:ptCount val="6"/>
                <c:pt idx="0">
                  <c:v>1</c:v>
                </c:pt>
                <c:pt idx="1">
                  <c:v>2</c:v>
                </c:pt>
                <c:pt idx="2">
                  <c:v>3</c:v>
                </c:pt>
                <c:pt idx="3">
                  <c:v>4</c:v>
                </c:pt>
                <c:pt idx="4">
                  <c:v>5</c:v>
                </c:pt>
                <c:pt idx="5">
                  <c:v>More</c:v>
                </c:pt>
              </c:strCache>
            </c:strRef>
          </c:cat>
          <c:val>
            <c:numRef>
              <c:f>Sheet1!$T$153:$T$158</c:f>
              <c:numCache>
                <c:formatCode>General</c:formatCode>
                <c:ptCount val="6"/>
                <c:pt idx="0">
                  <c:v>0</c:v>
                </c:pt>
                <c:pt idx="1">
                  <c:v>8</c:v>
                </c:pt>
                <c:pt idx="2">
                  <c:v>30</c:v>
                </c:pt>
                <c:pt idx="3">
                  <c:v>39</c:v>
                </c:pt>
                <c:pt idx="4">
                  <c:v>23</c:v>
                </c:pt>
                <c:pt idx="5">
                  <c:v>0</c:v>
                </c:pt>
              </c:numCache>
            </c:numRef>
          </c:val>
          <c:extLst>
            <c:ext xmlns:c16="http://schemas.microsoft.com/office/drawing/2014/chart" uri="{C3380CC4-5D6E-409C-BE32-E72D297353CC}">
              <c16:uniqueId val="{00000000-A274-467B-9DFD-90D7953D7C3F}"/>
            </c:ext>
          </c:extLst>
        </c:ser>
        <c:dLbls>
          <c:showLegendKey val="0"/>
          <c:showVal val="0"/>
          <c:showCatName val="0"/>
          <c:showSerName val="0"/>
          <c:showPercent val="0"/>
          <c:showBubbleSize val="0"/>
        </c:dLbls>
        <c:gapWidth val="150"/>
        <c:axId val="253378351"/>
        <c:axId val="423907295"/>
      </c:barChart>
      <c:catAx>
        <c:axId val="253378351"/>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423907295"/>
        <c:crosses val="autoZero"/>
        <c:auto val="1"/>
        <c:lblAlgn val="ctr"/>
        <c:lblOffset val="100"/>
        <c:noMultiLvlLbl val="0"/>
      </c:catAx>
      <c:valAx>
        <c:axId val="423907295"/>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25337835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Bar</a:t>
            </a:r>
            <a:r>
              <a:rPr lang="en-IN" baseline="0"/>
              <a:t> Chart	</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Sheet1!$R$152</c:f>
              <c:strCache>
                <c:ptCount val="1"/>
                <c:pt idx="0">
                  <c:v>4</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Sheet1!$Q$153:$Q$158</c:f>
              <c:strCache>
                <c:ptCount val="3"/>
                <c:pt idx="1">
                  <c:v>Min</c:v>
                </c:pt>
                <c:pt idx="2">
                  <c:v>Max</c:v>
                </c:pt>
              </c:strCache>
            </c:strRef>
          </c:cat>
          <c:val>
            <c:numRef>
              <c:f>Sheet1!$R$153:$R$158</c:f>
              <c:numCache>
                <c:formatCode>General</c:formatCode>
                <c:ptCount val="6"/>
                <c:pt idx="1">
                  <c:v>2</c:v>
                </c:pt>
                <c:pt idx="2">
                  <c:v>5</c:v>
                </c:pt>
              </c:numCache>
            </c:numRef>
          </c:val>
          <c:extLst>
            <c:ext xmlns:c16="http://schemas.microsoft.com/office/drawing/2014/chart" uri="{C3380CC4-5D6E-409C-BE32-E72D297353CC}">
              <c16:uniqueId val="{00000000-A7A6-4D7D-953D-E32C70546640}"/>
            </c:ext>
          </c:extLst>
        </c:ser>
        <c:ser>
          <c:idx val="1"/>
          <c:order val="1"/>
          <c:tx>
            <c:strRef>
              <c:f>Sheet1!$S$152</c:f>
              <c:strCache>
                <c:ptCount val="1"/>
                <c:pt idx="0">
                  <c:v>Bin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Sheet1!$Q$153:$Q$158</c:f>
              <c:strCache>
                <c:ptCount val="3"/>
                <c:pt idx="1">
                  <c:v>Min</c:v>
                </c:pt>
                <c:pt idx="2">
                  <c:v>Max</c:v>
                </c:pt>
              </c:strCache>
            </c:strRef>
          </c:cat>
          <c:val>
            <c:numRef>
              <c:f>Sheet1!$S$153:$S$158</c:f>
              <c:numCache>
                <c:formatCode>General</c:formatCode>
                <c:ptCount val="6"/>
                <c:pt idx="0">
                  <c:v>1</c:v>
                </c:pt>
                <c:pt idx="1">
                  <c:v>2</c:v>
                </c:pt>
                <c:pt idx="2">
                  <c:v>3</c:v>
                </c:pt>
                <c:pt idx="3">
                  <c:v>4</c:v>
                </c:pt>
                <c:pt idx="4">
                  <c:v>5</c:v>
                </c:pt>
                <c:pt idx="5">
                  <c:v>0</c:v>
                </c:pt>
              </c:numCache>
            </c:numRef>
          </c:val>
          <c:extLst>
            <c:ext xmlns:c16="http://schemas.microsoft.com/office/drawing/2014/chart" uri="{C3380CC4-5D6E-409C-BE32-E72D297353CC}">
              <c16:uniqueId val="{00000001-A7A6-4D7D-953D-E32C70546640}"/>
            </c:ext>
          </c:extLst>
        </c:ser>
        <c:ser>
          <c:idx val="2"/>
          <c:order val="2"/>
          <c:tx>
            <c:strRef>
              <c:f>Sheet1!$T$152</c:f>
              <c:strCache>
                <c:ptCount val="1"/>
                <c:pt idx="0">
                  <c:v>Frequency</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Sheet1!$Q$153:$Q$158</c:f>
              <c:strCache>
                <c:ptCount val="3"/>
                <c:pt idx="1">
                  <c:v>Min</c:v>
                </c:pt>
                <c:pt idx="2">
                  <c:v>Max</c:v>
                </c:pt>
              </c:strCache>
            </c:strRef>
          </c:cat>
          <c:val>
            <c:numRef>
              <c:f>Sheet1!$T$153:$T$158</c:f>
              <c:numCache>
                <c:formatCode>General</c:formatCode>
                <c:ptCount val="6"/>
                <c:pt idx="0">
                  <c:v>0</c:v>
                </c:pt>
                <c:pt idx="1">
                  <c:v>8</c:v>
                </c:pt>
                <c:pt idx="2">
                  <c:v>30</c:v>
                </c:pt>
                <c:pt idx="3">
                  <c:v>39</c:v>
                </c:pt>
                <c:pt idx="4">
                  <c:v>23</c:v>
                </c:pt>
                <c:pt idx="5">
                  <c:v>0</c:v>
                </c:pt>
              </c:numCache>
            </c:numRef>
          </c:val>
          <c:extLst>
            <c:ext xmlns:c16="http://schemas.microsoft.com/office/drawing/2014/chart" uri="{C3380CC4-5D6E-409C-BE32-E72D297353CC}">
              <c16:uniqueId val="{00000002-A7A6-4D7D-953D-E32C70546640}"/>
            </c:ext>
          </c:extLst>
        </c:ser>
        <c:dLbls>
          <c:dLblPos val="inEnd"/>
          <c:showLegendKey val="0"/>
          <c:showVal val="1"/>
          <c:showCatName val="0"/>
          <c:showSerName val="0"/>
          <c:showPercent val="0"/>
          <c:showBubbleSize val="0"/>
        </c:dLbls>
        <c:gapWidth val="65"/>
        <c:axId val="626953584"/>
        <c:axId val="749064768"/>
      </c:barChart>
      <c:catAx>
        <c:axId val="6269535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49064768"/>
        <c:crosses val="autoZero"/>
        <c:auto val="1"/>
        <c:lblAlgn val="ctr"/>
        <c:lblOffset val="100"/>
        <c:noMultiLvlLbl val="0"/>
      </c:catAx>
      <c:valAx>
        <c:axId val="74906476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2695358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Sheet2!$G$3:$G$8</c:f>
              <c:strCache>
                <c:ptCount val="6"/>
                <c:pt idx="0">
                  <c:v>30</c:v>
                </c:pt>
                <c:pt idx="1">
                  <c:v>35</c:v>
                </c:pt>
                <c:pt idx="2">
                  <c:v>40</c:v>
                </c:pt>
                <c:pt idx="3">
                  <c:v>45</c:v>
                </c:pt>
                <c:pt idx="4">
                  <c:v>50</c:v>
                </c:pt>
                <c:pt idx="5">
                  <c:v>More</c:v>
                </c:pt>
              </c:strCache>
            </c:strRef>
          </c:cat>
          <c:val>
            <c:numRef>
              <c:f>Sheet2!$H$3:$H$8</c:f>
              <c:numCache>
                <c:formatCode>General</c:formatCode>
                <c:ptCount val="6"/>
                <c:pt idx="0">
                  <c:v>10</c:v>
                </c:pt>
                <c:pt idx="1">
                  <c:v>13</c:v>
                </c:pt>
                <c:pt idx="2">
                  <c:v>15</c:v>
                </c:pt>
                <c:pt idx="3">
                  <c:v>10</c:v>
                </c:pt>
                <c:pt idx="4">
                  <c:v>2</c:v>
                </c:pt>
                <c:pt idx="5">
                  <c:v>0</c:v>
                </c:pt>
              </c:numCache>
            </c:numRef>
          </c:val>
          <c:extLst>
            <c:ext xmlns:c16="http://schemas.microsoft.com/office/drawing/2014/chart" uri="{C3380CC4-5D6E-409C-BE32-E72D297353CC}">
              <c16:uniqueId val="{00000000-701F-47F7-A5F1-3907F459A1BA}"/>
            </c:ext>
          </c:extLst>
        </c:ser>
        <c:dLbls>
          <c:showLegendKey val="0"/>
          <c:showVal val="0"/>
          <c:showCatName val="0"/>
          <c:showSerName val="0"/>
          <c:showPercent val="0"/>
          <c:showBubbleSize val="0"/>
        </c:dLbls>
        <c:gapWidth val="150"/>
        <c:axId val="1223491984"/>
        <c:axId val="721445296"/>
      </c:barChart>
      <c:catAx>
        <c:axId val="1223491984"/>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721445296"/>
        <c:crosses val="autoZero"/>
        <c:auto val="1"/>
        <c:lblAlgn val="ctr"/>
        <c:lblOffset val="100"/>
        <c:noMultiLvlLbl val="0"/>
      </c:catAx>
      <c:valAx>
        <c:axId val="721445296"/>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22349198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Bar Chart</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Sheet1!$G$176</c:f>
              <c:strCache>
                <c:ptCount val="1"/>
                <c:pt idx="0">
                  <c:v>26-30</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Sheet1!$H$175</c:f>
              <c:strCache>
                <c:ptCount val="1"/>
                <c:pt idx="0">
                  <c:v>Frequency</c:v>
                </c:pt>
              </c:strCache>
            </c:strRef>
          </c:cat>
          <c:val>
            <c:numRef>
              <c:f>Sheet1!$H$176</c:f>
              <c:numCache>
                <c:formatCode>General</c:formatCode>
                <c:ptCount val="1"/>
                <c:pt idx="0">
                  <c:v>10</c:v>
                </c:pt>
              </c:numCache>
            </c:numRef>
          </c:val>
          <c:extLst>
            <c:ext xmlns:c16="http://schemas.microsoft.com/office/drawing/2014/chart" uri="{C3380CC4-5D6E-409C-BE32-E72D297353CC}">
              <c16:uniqueId val="{00000000-0899-475C-A117-4DDE4D1FBEA2}"/>
            </c:ext>
          </c:extLst>
        </c:ser>
        <c:ser>
          <c:idx val="1"/>
          <c:order val="1"/>
          <c:tx>
            <c:strRef>
              <c:f>Sheet1!$G$177</c:f>
              <c:strCache>
                <c:ptCount val="1"/>
                <c:pt idx="0">
                  <c:v>31-35</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Sheet1!$H$175</c:f>
              <c:strCache>
                <c:ptCount val="1"/>
                <c:pt idx="0">
                  <c:v>Frequency</c:v>
                </c:pt>
              </c:strCache>
            </c:strRef>
          </c:cat>
          <c:val>
            <c:numRef>
              <c:f>Sheet1!$H$177</c:f>
              <c:numCache>
                <c:formatCode>General</c:formatCode>
                <c:ptCount val="1"/>
                <c:pt idx="0">
                  <c:v>13</c:v>
                </c:pt>
              </c:numCache>
            </c:numRef>
          </c:val>
          <c:extLst>
            <c:ext xmlns:c16="http://schemas.microsoft.com/office/drawing/2014/chart" uri="{C3380CC4-5D6E-409C-BE32-E72D297353CC}">
              <c16:uniqueId val="{00000001-0899-475C-A117-4DDE4D1FBEA2}"/>
            </c:ext>
          </c:extLst>
        </c:ser>
        <c:ser>
          <c:idx val="2"/>
          <c:order val="2"/>
          <c:tx>
            <c:strRef>
              <c:f>Sheet1!$G$178</c:f>
              <c:strCache>
                <c:ptCount val="1"/>
                <c:pt idx="0">
                  <c:v>36-40</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Sheet1!$H$175</c:f>
              <c:strCache>
                <c:ptCount val="1"/>
                <c:pt idx="0">
                  <c:v>Frequency</c:v>
                </c:pt>
              </c:strCache>
            </c:strRef>
          </c:cat>
          <c:val>
            <c:numRef>
              <c:f>Sheet1!$H$178</c:f>
              <c:numCache>
                <c:formatCode>General</c:formatCode>
                <c:ptCount val="1"/>
                <c:pt idx="0">
                  <c:v>15</c:v>
                </c:pt>
              </c:numCache>
            </c:numRef>
          </c:val>
          <c:extLst>
            <c:ext xmlns:c16="http://schemas.microsoft.com/office/drawing/2014/chart" uri="{C3380CC4-5D6E-409C-BE32-E72D297353CC}">
              <c16:uniqueId val="{00000002-0899-475C-A117-4DDE4D1FBEA2}"/>
            </c:ext>
          </c:extLst>
        </c:ser>
        <c:ser>
          <c:idx val="3"/>
          <c:order val="3"/>
          <c:tx>
            <c:strRef>
              <c:f>Sheet1!$G$179</c:f>
              <c:strCache>
                <c:ptCount val="1"/>
                <c:pt idx="0">
                  <c:v>41-45</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Sheet1!$H$175</c:f>
              <c:strCache>
                <c:ptCount val="1"/>
                <c:pt idx="0">
                  <c:v>Frequency</c:v>
                </c:pt>
              </c:strCache>
            </c:strRef>
          </c:cat>
          <c:val>
            <c:numRef>
              <c:f>Sheet1!$H$179</c:f>
              <c:numCache>
                <c:formatCode>General</c:formatCode>
                <c:ptCount val="1"/>
                <c:pt idx="0">
                  <c:v>10</c:v>
                </c:pt>
              </c:numCache>
            </c:numRef>
          </c:val>
          <c:extLst>
            <c:ext xmlns:c16="http://schemas.microsoft.com/office/drawing/2014/chart" uri="{C3380CC4-5D6E-409C-BE32-E72D297353CC}">
              <c16:uniqueId val="{00000003-0899-475C-A117-4DDE4D1FBEA2}"/>
            </c:ext>
          </c:extLst>
        </c:ser>
        <c:ser>
          <c:idx val="4"/>
          <c:order val="4"/>
          <c:tx>
            <c:strRef>
              <c:f>Sheet1!$G$180</c:f>
              <c:strCache>
                <c:ptCount val="1"/>
                <c:pt idx="0">
                  <c:v>46-50</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chemeClr val="accent5">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Sheet1!$H$175</c:f>
              <c:strCache>
                <c:ptCount val="1"/>
                <c:pt idx="0">
                  <c:v>Frequency</c:v>
                </c:pt>
              </c:strCache>
            </c:strRef>
          </c:cat>
          <c:val>
            <c:numRef>
              <c:f>Sheet1!$H$180</c:f>
              <c:numCache>
                <c:formatCode>General</c:formatCode>
                <c:ptCount val="1"/>
                <c:pt idx="0">
                  <c:v>2</c:v>
                </c:pt>
              </c:numCache>
            </c:numRef>
          </c:val>
          <c:extLst>
            <c:ext xmlns:c16="http://schemas.microsoft.com/office/drawing/2014/chart" uri="{C3380CC4-5D6E-409C-BE32-E72D297353CC}">
              <c16:uniqueId val="{00000004-0899-475C-A117-4DDE4D1FBEA2}"/>
            </c:ext>
          </c:extLst>
        </c:ser>
        <c:dLbls>
          <c:showLegendKey val="0"/>
          <c:showVal val="1"/>
          <c:showCatName val="0"/>
          <c:showSerName val="0"/>
          <c:showPercent val="0"/>
          <c:showBubbleSize val="0"/>
        </c:dLbls>
        <c:gapWidth val="84"/>
        <c:gapDepth val="53"/>
        <c:shape val="box"/>
        <c:axId val="819008896"/>
        <c:axId val="749059808"/>
        <c:axId val="0"/>
      </c:bar3DChart>
      <c:catAx>
        <c:axId val="819008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9059808"/>
        <c:crosses val="autoZero"/>
        <c:auto val="1"/>
        <c:lblAlgn val="ctr"/>
        <c:lblOffset val="100"/>
        <c:noMultiLvlLbl val="0"/>
      </c:catAx>
      <c:valAx>
        <c:axId val="749059808"/>
        <c:scaling>
          <c:orientation val="minMax"/>
        </c:scaling>
        <c:delete val="1"/>
        <c:axPos val="b"/>
        <c:numFmt formatCode="General" sourceLinked="1"/>
        <c:majorTickMark val="out"/>
        <c:minorTickMark val="none"/>
        <c:tickLblPos val="nextTo"/>
        <c:crossAx val="8190088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numRef>
              <c:f>Sheet1!$V$188:$V$195</c:f>
              <c:numCache>
                <c:formatCode>General</c:formatCode>
                <c:ptCount val="8"/>
                <c:pt idx="0">
                  <c:v>120</c:v>
                </c:pt>
                <c:pt idx="1">
                  <c:v>125</c:v>
                </c:pt>
                <c:pt idx="2">
                  <c:v>130</c:v>
                </c:pt>
                <c:pt idx="3">
                  <c:v>135</c:v>
                </c:pt>
                <c:pt idx="4">
                  <c:v>140</c:v>
                </c:pt>
                <c:pt idx="5">
                  <c:v>145</c:v>
                </c:pt>
                <c:pt idx="6">
                  <c:v>150</c:v>
                </c:pt>
                <c:pt idx="7">
                  <c:v>0</c:v>
                </c:pt>
              </c:numCache>
            </c:numRef>
          </c:cat>
          <c:val>
            <c:numRef>
              <c:f>Sheet1!$S$188:$S$195</c:f>
              <c:numCache>
                <c:formatCode>General</c:formatCode>
                <c:ptCount val="8"/>
                <c:pt idx="0">
                  <c:v>5</c:v>
                </c:pt>
                <c:pt idx="1">
                  <c:v>16</c:v>
                </c:pt>
                <c:pt idx="2">
                  <c:v>19</c:v>
                </c:pt>
                <c:pt idx="3">
                  <c:v>22</c:v>
                </c:pt>
                <c:pt idx="4">
                  <c:v>12</c:v>
                </c:pt>
                <c:pt idx="5">
                  <c:v>5</c:v>
                </c:pt>
                <c:pt idx="6">
                  <c:v>1</c:v>
                </c:pt>
              </c:numCache>
            </c:numRef>
          </c:val>
          <c:extLst>
            <c:ext xmlns:c16="http://schemas.microsoft.com/office/drawing/2014/chart" uri="{C3380CC4-5D6E-409C-BE32-E72D297353CC}">
              <c16:uniqueId val="{00000001-9A1D-44F0-A6CE-483DC5E42886}"/>
            </c:ext>
          </c:extLst>
        </c:ser>
        <c:dLbls>
          <c:showLegendKey val="0"/>
          <c:showVal val="0"/>
          <c:showCatName val="0"/>
          <c:showSerName val="0"/>
          <c:showPercent val="0"/>
          <c:showBubbleSize val="0"/>
        </c:dLbls>
        <c:gapWidth val="150"/>
        <c:axId val="678956160"/>
        <c:axId val="330330736"/>
      </c:barChart>
      <c:catAx>
        <c:axId val="678956160"/>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330330736"/>
        <c:crosses val="autoZero"/>
        <c:auto val="1"/>
        <c:lblAlgn val="ctr"/>
        <c:lblOffset val="100"/>
        <c:noMultiLvlLbl val="0"/>
      </c:catAx>
      <c:valAx>
        <c:axId val="330330736"/>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67895616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Bar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Sheet1!$R$188</c:f>
              <c:strCache>
                <c:ptCount val="1"/>
                <c:pt idx="0">
                  <c:v>116-120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Sheet1!$S$187</c:f>
              <c:strCache>
                <c:ptCount val="1"/>
                <c:pt idx="0">
                  <c:v>Frequency</c:v>
                </c:pt>
              </c:strCache>
            </c:strRef>
          </c:cat>
          <c:val>
            <c:numRef>
              <c:f>Sheet1!$S$188</c:f>
              <c:numCache>
                <c:formatCode>General</c:formatCode>
                <c:ptCount val="1"/>
                <c:pt idx="0">
                  <c:v>5</c:v>
                </c:pt>
              </c:numCache>
            </c:numRef>
          </c:val>
          <c:extLst>
            <c:ext xmlns:c16="http://schemas.microsoft.com/office/drawing/2014/chart" uri="{C3380CC4-5D6E-409C-BE32-E72D297353CC}">
              <c16:uniqueId val="{00000000-7E10-42B8-ACF0-1DE2DE3AA673}"/>
            </c:ext>
          </c:extLst>
        </c:ser>
        <c:ser>
          <c:idx val="1"/>
          <c:order val="1"/>
          <c:tx>
            <c:strRef>
              <c:f>Sheet1!$R$189</c:f>
              <c:strCache>
                <c:ptCount val="1"/>
                <c:pt idx="0">
                  <c:v>121-125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Sheet1!$S$187</c:f>
              <c:strCache>
                <c:ptCount val="1"/>
                <c:pt idx="0">
                  <c:v>Frequency</c:v>
                </c:pt>
              </c:strCache>
            </c:strRef>
          </c:cat>
          <c:val>
            <c:numRef>
              <c:f>Sheet1!$S$189</c:f>
              <c:numCache>
                <c:formatCode>General</c:formatCode>
                <c:ptCount val="1"/>
                <c:pt idx="0">
                  <c:v>16</c:v>
                </c:pt>
              </c:numCache>
            </c:numRef>
          </c:val>
          <c:extLst>
            <c:ext xmlns:c16="http://schemas.microsoft.com/office/drawing/2014/chart" uri="{C3380CC4-5D6E-409C-BE32-E72D297353CC}">
              <c16:uniqueId val="{00000001-7E10-42B8-ACF0-1DE2DE3AA673}"/>
            </c:ext>
          </c:extLst>
        </c:ser>
        <c:ser>
          <c:idx val="2"/>
          <c:order val="2"/>
          <c:tx>
            <c:strRef>
              <c:f>Sheet1!$R$190</c:f>
              <c:strCache>
                <c:ptCount val="1"/>
                <c:pt idx="0">
                  <c:v>126-130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Sheet1!$S$187</c:f>
              <c:strCache>
                <c:ptCount val="1"/>
                <c:pt idx="0">
                  <c:v>Frequency</c:v>
                </c:pt>
              </c:strCache>
            </c:strRef>
          </c:cat>
          <c:val>
            <c:numRef>
              <c:f>Sheet1!$S$190</c:f>
              <c:numCache>
                <c:formatCode>General</c:formatCode>
                <c:ptCount val="1"/>
                <c:pt idx="0">
                  <c:v>19</c:v>
                </c:pt>
              </c:numCache>
            </c:numRef>
          </c:val>
          <c:extLst>
            <c:ext xmlns:c16="http://schemas.microsoft.com/office/drawing/2014/chart" uri="{C3380CC4-5D6E-409C-BE32-E72D297353CC}">
              <c16:uniqueId val="{00000002-7E10-42B8-ACF0-1DE2DE3AA673}"/>
            </c:ext>
          </c:extLst>
        </c:ser>
        <c:ser>
          <c:idx val="3"/>
          <c:order val="3"/>
          <c:tx>
            <c:strRef>
              <c:f>Sheet1!$R$191</c:f>
              <c:strCache>
                <c:ptCount val="1"/>
                <c:pt idx="0">
                  <c:v>131-135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Sheet1!$S$187</c:f>
              <c:strCache>
                <c:ptCount val="1"/>
                <c:pt idx="0">
                  <c:v>Frequency</c:v>
                </c:pt>
              </c:strCache>
            </c:strRef>
          </c:cat>
          <c:val>
            <c:numRef>
              <c:f>Sheet1!$S$191</c:f>
              <c:numCache>
                <c:formatCode>General</c:formatCode>
                <c:ptCount val="1"/>
                <c:pt idx="0">
                  <c:v>22</c:v>
                </c:pt>
              </c:numCache>
            </c:numRef>
          </c:val>
          <c:extLst>
            <c:ext xmlns:c16="http://schemas.microsoft.com/office/drawing/2014/chart" uri="{C3380CC4-5D6E-409C-BE32-E72D297353CC}">
              <c16:uniqueId val="{00000003-7E10-42B8-ACF0-1DE2DE3AA673}"/>
            </c:ext>
          </c:extLst>
        </c:ser>
        <c:ser>
          <c:idx val="4"/>
          <c:order val="4"/>
          <c:tx>
            <c:strRef>
              <c:f>Sheet1!$R$192</c:f>
              <c:strCache>
                <c:ptCount val="1"/>
                <c:pt idx="0">
                  <c:v>136-140</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Sheet1!$S$187</c:f>
              <c:strCache>
                <c:ptCount val="1"/>
                <c:pt idx="0">
                  <c:v>Frequency</c:v>
                </c:pt>
              </c:strCache>
            </c:strRef>
          </c:cat>
          <c:val>
            <c:numRef>
              <c:f>Sheet1!$S$192</c:f>
              <c:numCache>
                <c:formatCode>General</c:formatCode>
                <c:ptCount val="1"/>
                <c:pt idx="0">
                  <c:v>12</c:v>
                </c:pt>
              </c:numCache>
            </c:numRef>
          </c:val>
          <c:extLst>
            <c:ext xmlns:c16="http://schemas.microsoft.com/office/drawing/2014/chart" uri="{C3380CC4-5D6E-409C-BE32-E72D297353CC}">
              <c16:uniqueId val="{00000004-7E10-42B8-ACF0-1DE2DE3AA673}"/>
            </c:ext>
          </c:extLst>
        </c:ser>
        <c:ser>
          <c:idx val="5"/>
          <c:order val="5"/>
          <c:tx>
            <c:strRef>
              <c:f>Sheet1!$R$193</c:f>
              <c:strCache>
                <c:ptCount val="1"/>
                <c:pt idx="0">
                  <c:v>141-145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Sheet1!$S$187</c:f>
              <c:strCache>
                <c:ptCount val="1"/>
                <c:pt idx="0">
                  <c:v>Frequency</c:v>
                </c:pt>
              </c:strCache>
            </c:strRef>
          </c:cat>
          <c:val>
            <c:numRef>
              <c:f>Sheet1!$S$193</c:f>
              <c:numCache>
                <c:formatCode>General</c:formatCode>
                <c:ptCount val="1"/>
                <c:pt idx="0">
                  <c:v>5</c:v>
                </c:pt>
              </c:numCache>
            </c:numRef>
          </c:val>
          <c:extLst>
            <c:ext xmlns:c16="http://schemas.microsoft.com/office/drawing/2014/chart" uri="{C3380CC4-5D6E-409C-BE32-E72D297353CC}">
              <c16:uniqueId val="{00000005-7E10-42B8-ACF0-1DE2DE3AA673}"/>
            </c:ext>
          </c:extLst>
        </c:ser>
        <c:ser>
          <c:idx val="6"/>
          <c:order val="6"/>
          <c:tx>
            <c:strRef>
              <c:f>Sheet1!$R$194</c:f>
              <c:strCache>
                <c:ptCount val="1"/>
                <c:pt idx="0">
                  <c:v>146-150</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Sheet1!$S$187</c:f>
              <c:strCache>
                <c:ptCount val="1"/>
                <c:pt idx="0">
                  <c:v>Frequency</c:v>
                </c:pt>
              </c:strCache>
            </c:strRef>
          </c:cat>
          <c:val>
            <c:numRef>
              <c:f>Sheet1!$S$194</c:f>
              <c:numCache>
                <c:formatCode>General</c:formatCode>
                <c:ptCount val="1"/>
                <c:pt idx="0">
                  <c:v>1</c:v>
                </c:pt>
              </c:numCache>
            </c:numRef>
          </c:val>
          <c:extLst>
            <c:ext xmlns:c16="http://schemas.microsoft.com/office/drawing/2014/chart" uri="{C3380CC4-5D6E-409C-BE32-E72D297353CC}">
              <c16:uniqueId val="{00000006-7E10-42B8-ACF0-1DE2DE3AA673}"/>
            </c:ext>
          </c:extLst>
        </c:ser>
        <c:dLbls>
          <c:showLegendKey val="0"/>
          <c:showVal val="0"/>
          <c:showCatName val="0"/>
          <c:showSerName val="0"/>
          <c:showPercent val="0"/>
          <c:showBubbleSize val="0"/>
        </c:dLbls>
        <c:gapWidth val="115"/>
        <c:overlap val="-20"/>
        <c:axId val="801632128"/>
        <c:axId val="803410672"/>
      </c:barChart>
      <c:catAx>
        <c:axId val="8016321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3410672"/>
        <c:crosses val="autoZero"/>
        <c:auto val="1"/>
        <c:lblAlgn val="ctr"/>
        <c:lblOffset val="100"/>
        <c:noMultiLvlLbl val="0"/>
      </c:catAx>
      <c:valAx>
        <c:axId val="8034106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632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Bar</a:t>
            </a:r>
            <a:r>
              <a:rPr lang="en-IN" baseline="0"/>
              <a:t> Chart</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Sheet1!$B$204:$B$205</c:f>
              <c:strCache>
                <c:ptCount val="2"/>
                <c:pt idx="0">
                  <c:v>Min</c:v>
                </c:pt>
                <c:pt idx="1">
                  <c:v>Max</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Sheet1!$B$206:$B$210</c:f>
              <c:strCache>
                <c:ptCount val="5"/>
                <c:pt idx="0">
                  <c:v>Range</c:v>
                </c:pt>
                <c:pt idx="1">
                  <c:v>26-30</c:v>
                </c:pt>
                <c:pt idx="2">
                  <c:v>31-35</c:v>
                </c:pt>
                <c:pt idx="3">
                  <c:v>36-40</c:v>
                </c:pt>
                <c:pt idx="4">
                  <c:v>41-45</c:v>
                </c:pt>
              </c:strCache>
            </c:strRef>
          </c:cat>
          <c:val>
            <c:numRef>
              <c:f>Sheet1!$C$206:$C$210</c:f>
              <c:numCache>
                <c:formatCode>General</c:formatCode>
                <c:ptCount val="5"/>
                <c:pt idx="0">
                  <c:v>0</c:v>
                </c:pt>
                <c:pt idx="1">
                  <c:v>30</c:v>
                </c:pt>
                <c:pt idx="2">
                  <c:v>35</c:v>
                </c:pt>
                <c:pt idx="3">
                  <c:v>40</c:v>
                </c:pt>
                <c:pt idx="4">
                  <c:v>45</c:v>
                </c:pt>
              </c:numCache>
            </c:numRef>
          </c:val>
          <c:extLst>
            <c:ext xmlns:c16="http://schemas.microsoft.com/office/drawing/2014/chart" uri="{C3380CC4-5D6E-409C-BE32-E72D297353CC}">
              <c16:uniqueId val="{00000000-DA9A-4742-B00A-480D80660C11}"/>
            </c:ext>
          </c:extLst>
        </c:ser>
        <c:ser>
          <c:idx val="1"/>
          <c:order val="1"/>
          <c:tx>
            <c:strRef>
              <c:f>Sheet1!$C$204:$C$205</c:f>
              <c:strCache>
                <c:ptCount val="2"/>
                <c:pt idx="0">
                  <c:v>28</c:v>
                </c:pt>
                <c:pt idx="1">
                  <c:v>45</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Sheet1!$B$206:$B$210</c:f>
              <c:strCache>
                <c:ptCount val="5"/>
                <c:pt idx="0">
                  <c:v>Range</c:v>
                </c:pt>
                <c:pt idx="1">
                  <c:v>26-30</c:v>
                </c:pt>
                <c:pt idx="2">
                  <c:v>31-35</c:v>
                </c:pt>
                <c:pt idx="3">
                  <c:v>36-40</c:v>
                </c:pt>
                <c:pt idx="4">
                  <c:v>41-45</c:v>
                </c:pt>
              </c:strCache>
            </c:strRef>
          </c:cat>
          <c:val>
            <c:numRef>
              <c:f>Sheet1!$D$206:$D$210</c:f>
              <c:numCache>
                <c:formatCode>General</c:formatCode>
                <c:ptCount val="5"/>
              </c:numCache>
            </c:numRef>
          </c:val>
          <c:extLst>
            <c:ext xmlns:c16="http://schemas.microsoft.com/office/drawing/2014/chart" uri="{C3380CC4-5D6E-409C-BE32-E72D297353CC}">
              <c16:uniqueId val="{00000001-DA9A-4742-B00A-480D80660C11}"/>
            </c:ext>
          </c:extLst>
        </c:ser>
        <c:ser>
          <c:idx val="2"/>
          <c:order val="2"/>
          <c:tx>
            <c:strRef>
              <c:f>Sheet1!$E$204:$E$205</c:f>
              <c:strCache>
                <c:ptCount val="2"/>
                <c:pt idx="0">
                  <c:v>28</c:v>
                </c:pt>
                <c:pt idx="1">
                  <c:v>Mean</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Sheet1!$B$206:$B$210</c:f>
              <c:strCache>
                <c:ptCount val="5"/>
                <c:pt idx="0">
                  <c:v>Range</c:v>
                </c:pt>
                <c:pt idx="1">
                  <c:v>26-30</c:v>
                </c:pt>
                <c:pt idx="2">
                  <c:v>31-35</c:v>
                </c:pt>
                <c:pt idx="3">
                  <c:v>36-40</c:v>
                </c:pt>
                <c:pt idx="4">
                  <c:v>41-45</c:v>
                </c:pt>
              </c:strCache>
            </c:strRef>
          </c:cat>
          <c:val>
            <c:numRef>
              <c:f>Sheet1!$E$206:$E$210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2-DA9A-4742-B00A-480D80660C11}"/>
            </c:ext>
          </c:extLst>
        </c:ser>
        <c:ser>
          <c:idx val="3"/>
          <c:order val="3"/>
          <c:tx>
            <c:strRef>
              <c:f>Sheet1!$E$205:$E$205</c:f>
              <c:strCache>
                <c:ptCount val="1"/>
                <c:pt idx="0">
                  <c:v>Mean</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Sheet1!$B$206:$B$210</c:f>
              <c:strCache>
                <c:ptCount val="5"/>
                <c:pt idx="0">
                  <c:v>Range</c:v>
                </c:pt>
                <c:pt idx="1">
                  <c:v>26-30</c:v>
                </c:pt>
                <c:pt idx="2">
                  <c:v>31-35</c:v>
                </c:pt>
                <c:pt idx="3">
                  <c:v>36-40</c:v>
                </c:pt>
                <c:pt idx="4">
                  <c:v>41-45</c:v>
                </c:pt>
              </c:strCache>
            </c:strRef>
          </c:cat>
          <c:val>
            <c:numRef>
              <c:f>Sheet1!$F$206:$F$210</c:f>
              <c:numCache>
                <c:formatCode>General</c:formatCode>
                <c:ptCount val="5"/>
                <c:pt idx="0">
                  <c:v>0</c:v>
                </c:pt>
                <c:pt idx="1">
                  <c:v>3</c:v>
                </c:pt>
                <c:pt idx="2">
                  <c:v>6</c:v>
                </c:pt>
                <c:pt idx="3">
                  <c:v>10</c:v>
                </c:pt>
                <c:pt idx="4">
                  <c:v>11</c:v>
                </c:pt>
              </c:numCache>
            </c:numRef>
          </c:val>
          <c:extLst>
            <c:ext xmlns:c16="http://schemas.microsoft.com/office/drawing/2014/chart" uri="{C3380CC4-5D6E-409C-BE32-E72D297353CC}">
              <c16:uniqueId val="{00000003-DA9A-4742-B00A-480D80660C11}"/>
            </c:ext>
          </c:extLst>
        </c:ser>
        <c:ser>
          <c:idx val="4"/>
          <c:order val="4"/>
          <c:tx>
            <c:strRef>
              <c:f>Sheet1!$G$204:$G$205</c:f>
              <c:strCache>
                <c:ptCount val="2"/>
                <c:pt idx="0">
                  <c:v>28</c:v>
                </c:pt>
                <c:pt idx="1">
                  <c:v>37.96666667</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Sheet1!$B$206:$B$210</c:f>
              <c:strCache>
                <c:ptCount val="5"/>
                <c:pt idx="0">
                  <c:v>Range</c:v>
                </c:pt>
                <c:pt idx="1">
                  <c:v>26-30</c:v>
                </c:pt>
                <c:pt idx="2">
                  <c:v>31-35</c:v>
                </c:pt>
                <c:pt idx="3">
                  <c:v>36-40</c:v>
                </c:pt>
                <c:pt idx="4">
                  <c:v>41-45</c:v>
                </c:pt>
              </c:strCache>
            </c:strRef>
          </c:cat>
          <c:val>
            <c:numRef>
              <c:f>Sheet1!$G$206:$G$210</c:f>
              <c:numCache>
                <c:formatCode>General</c:formatCode>
                <c:ptCount val="5"/>
              </c:numCache>
            </c:numRef>
          </c:val>
          <c:extLst>
            <c:ext xmlns:c16="http://schemas.microsoft.com/office/drawing/2014/chart" uri="{C3380CC4-5D6E-409C-BE32-E72D297353CC}">
              <c16:uniqueId val="{00000004-DA9A-4742-B00A-480D80660C11}"/>
            </c:ext>
          </c:extLst>
        </c:ser>
        <c:dLbls>
          <c:dLblPos val="inEnd"/>
          <c:showLegendKey val="0"/>
          <c:showVal val="1"/>
          <c:showCatName val="0"/>
          <c:showSerName val="0"/>
          <c:showPercent val="0"/>
          <c:showBubbleSize val="0"/>
        </c:dLbls>
        <c:gapWidth val="65"/>
        <c:axId val="39834880"/>
        <c:axId val="1784116960"/>
      </c:barChart>
      <c:catAx>
        <c:axId val="398348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84116960"/>
        <c:crosses val="autoZero"/>
        <c:auto val="1"/>
        <c:lblAlgn val="ctr"/>
        <c:lblOffset val="100"/>
        <c:noMultiLvlLbl val="0"/>
      </c:catAx>
      <c:valAx>
        <c:axId val="178411696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98348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Histogram</a:t>
          </a:r>
        </a:p>
      </cx:txPr>
    </cx:title>
    <cx:plotArea>
      <cx:plotAreaRegion>
        <cx:series layoutId="clusteredColumn" uniqueId="{0F87B93D-8974-4683-B885-BC44DE12E61C}">
          <cx:tx>
            <cx:txData>
              <cx:f>_xlchart.v1.1</cx:f>
              <cx:v>Frequency</cx:v>
            </cx:txData>
          </cx:tx>
          <cx:dataLabels pos="inEnd">
            <cx:visibility seriesName="0" categoryName="0" value="1"/>
          </cx:dataLabels>
          <cx:dataId val="0"/>
          <cx:layoutPr>
            <cx:aggregation/>
          </cx:layoutPr>
          <cx:axisId val="1"/>
        </cx:series>
        <cx:series layoutId="paretoLine" ownerIdx="0" uniqueId="{4191E13C-9892-49DA-B806-581140863526}">
          <cx:axisId val="2"/>
        </cx:series>
      </cx:plotAreaRegion>
      <cx:axis id="0">
        <cx:catScaling gapWidth="0"/>
        <cx:tickLabels/>
      </cx:axis>
      <cx:axis id="1" hidden="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210403</xdr:colOff>
      <xdr:row>140</xdr:row>
      <xdr:rowOff>5</xdr:rowOff>
    </xdr:from>
    <xdr:to>
      <xdr:col>11</xdr:col>
      <xdr:colOff>535375</xdr:colOff>
      <xdr:row>151</xdr:row>
      <xdr:rowOff>56157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A2BBF733-9B3F-CA8C-BA8B-077271D779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75723" y="26060405"/>
              <a:ext cx="4675992" cy="206783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452053</xdr:colOff>
      <xdr:row>148</xdr:row>
      <xdr:rowOff>158487</xdr:rowOff>
    </xdr:from>
    <xdr:to>
      <xdr:col>5</xdr:col>
      <xdr:colOff>8293</xdr:colOff>
      <xdr:row>160</xdr:row>
      <xdr:rowOff>51564</xdr:rowOff>
    </xdr:to>
    <xdr:graphicFrame macro="">
      <xdr:nvGraphicFramePr>
        <xdr:cNvPr id="6" name="Chart 5">
          <a:extLst>
            <a:ext uri="{FF2B5EF4-FFF2-40B4-BE49-F238E27FC236}">
              <a16:creationId xmlns:a16="http://schemas.microsoft.com/office/drawing/2014/main" id="{0FAEF635-486F-97D8-BE06-9A2C7963B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151</xdr:row>
      <xdr:rowOff>57150</xdr:rowOff>
    </xdr:from>
    <xdr:to>
      <xdr:col>26</xdr:col>
      <xdr:colOff>527050</xdr:colOff>
      <xdr:row>161</xdr:row>
      <xdr:rowOff>45720</xdr:rowOff>
    </xdr:to>
    <xdr:graphicFrame macro="">
      <xdr:nvGraphicFramePr>
        <xdr:cNvPr id="8" name="Chart 7">
          <a:extLst>
            <a:ext uri="{FF2B5EF4-FFF2-40B4-BE49-F238E27FC236}">
              <a16:creationId xmlns:a16="http://schemas.microsoft.com/office/drawing/2014/main" id="{B3250C3F-19F3-4E8A-851B-713EBBDAC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292100</xdr:colOff>
      <xdr:row>158</xdr:row>
      <xdr:rowOff>158750</xdr:rowOff>
    </xdr:from>
    <xdr:to>
      <xdr:col>20</xdr:col>
      <xdr:colOff>527050</xdr:colOff>
      <xdr:row>169</xdr:row>
      <xdr:rowOff>6350</xdr:rowOff>
    </xdr:to>
    <xdr:graphicFrame macro="">
      <xdr:nvGraphicFramePr>
        <xdr:cNvPr id="9" name="Chart 8">
          <a:extLst>
            <a:ext uri="{FF2B5EF4-FFF2-40B4-BE49-F238E27FC236}">
              <a16:creationId xmlns:a16="http://schemas.microsoft.com/office/drawing/2014/main" id="{258A069B-2296-7438-58D6-8B2EEDE62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153749</xdr:colOff>
      <xdr:row>180</xdr:row>
      <xdr:rowOff>57150</xdr:rowOff>
    </xdr:from>
    <xdr:to>
      <xdr:col>6</xdr:col>
      <xdr:colOff>544752</xdr:colOff>
      <xdr:row>190</xdr:row>
      <xdr:rowOff>52070</xdr:rowOff>
    </xdr:to>
    <xdr:graphicFrame macro="">
      <xdr:nvGraphicFramePr>
        <xdr:cNvPr id="10" name="Chart 9">
          <a:extLst>
            <a:ext uri="{FF2B5EF4-FFF2-40B4-BE49-F238E27FC236}">
              <a16:creationId xmlns:a16="http://schemas.microsoft.com/office/drawing/2014/main" id="{8B15B50D-1891-441E-9FA8-46CA010C5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5340</xdr:colOff>
      <xdr:row>180</xdr:row>
      <xdr:rowOff>47232</xdr:rowOff>
    </xdr:from>
    <xdr:to>
      <xdr:col>12</xdr:col>
      <xdr:colOff>447143</xdr:colOff>
      <xdr:row>190</xdr:row>
      <xdr:rowOff>87664</xdr:rowOff>
    </xdr:to>
    <xdr:graphicFrame macro="">
      <xdr:nvGraphicFramePr>
        <xdr:cNvPr id="11" name="Chart 10">
          <a:extLst>
            <a:ext uri="{FF2B5EF4-FFF2-40B4-BE49-F238E27FC236}">
              <a16:creationId xmlns:a16="http://schemas.microsoft.com/office/drawing/2014/main" id="{A225F8A7-6B2F-6F00-822A-4BB1EE18C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195223</xdr:colOff>
      <xdr:row>195</xdr:row>
      <xdr:rowOff>45717</xdr:rowOff>
    </xdr:from>
    <xdr:to>
      <xdr:col>25</xdr:col>
      <xdr:colOff>517280</xdr:colOff>
      <xdr:row>204</xdr:row>
      <xdr:rowOff>29307</xdr:rowOff>
    </xdr:to>
    <xdr:graphicFrame macro="">
      <xdr:nvGraphicFramePr>
        <xdr:cNvPr id="2" name="Chart 1">
          <a:extLst>
            <a:ext uri="{FF2B5EF4-FFF2-40B4-BE49-F238E27FC236}">
              <a16:creationId xmlns:a16="http://schemas.microsoft.com/office/drawing/2014/main" id="{29F2F07E-4D39-4002-B4F3-23B49CEDE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116842</xdr:colOff>
      <xdr:row>195</xdr:row>
      <xdr:rowOff>41544</xdr:rowOff>
    </xdr:from>
    <xdr:to>
      <xdr:col>20</xdr:col>
      <xdr:colOff>95594</xdr:colOff>
      <xdr:row>204</xdr:row>
      <xdr:rowOff>132840</xdr:rowOff>
    </xdr:to>
    <xdr:graphicFrame macro="">
      <xdr:nvGraphicFramePr>
        <xdr:cNvPr id="4" name="Chart 3">
          <a:extLst>
            <a:ext uri="{FF2B5EF4-FFF2-40B4-BE49-F238E27FC236}">
              <a16:creationId xmlns:a16="http://schemas.microsoft.com/office/drawing/2014/main" id="{62470EEA-7BE4-9511-7EF9-FC40F3780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114300</xdr:colOff>
      <xdr:row>205</xdr:row>
      <xdr:rowOff>60960</xdr:rowOff>
    </xdr:from>
    <xdr:to>
      <xdr:col>12</xdr:col>
      <xdr:colOff>396240</xdr:colOff>
      <xdr:row>217</xdr:row>
      <xdr:rowOff>7620</xdr:rowOff>
    </xdr:to>
    <xdr:graphicFrame macro="">
      <xdr:nvGraphicFramePr>
        <xdr:cNvPr id="12" name="Chart 11">
          <a:extLst>
            <a:ext uri="{FF2B5EF4-FFF2-40B4-BE49-F238E27FC236}">
              <a16:creationId xmlns:a16="http://schemas.microsoft.com/office/drawing/2014/main" id="{4158EFF0-35C2-F8EC-9EE6-B0E7D7345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4C853-00F3-46FF-92EF-9D2646656A46}">
  <dimension ref="A1:H13"/>
  <sheetViews>
    <sheetView workbookViewId="0">
      <selection activeCell="G2" sqref="G2:H8"/>
    </sheetView>
  </sheetViews>
  <sheetFormatPr defaultRowHeight="14.4" x14ac:dyDescent="0.3"/>
  <sheetData>
    <row r="1" spans="1:8" ht="15" thickBot="1" x14ac:dyDescent="0.35">
      <c r="A1" s="103" t="s">
        <v>64</v>
      </c>
      <c r="B1" s="104"/>
      <c r="D1" s="101" t="s">
        <v>63</v>
      </c>
      <c r="E1" s="102"/>
      <c r="G1" s="105" t="s">
        <v>78</v>
      </c>
      <c r="H1" s="106"/>
    </row>
    <row r="2" spans="1:8" x14ac:dyDescent="0.3">
      <c r="A2" s="62" t="s">
        <v>51</v>
      </c>
      <c r="B2" s="63" t="s">
        <v>53</v>
      </c>
      <c r="D2" s="60" t="s">
        <v>51</v>
      </c>
      <c r="E2" s="61" t="s">
        <v>53</v>
      </c>
      <c r="G2" s="60" t="s">
        <v>51</v>
      </c>
      <c r="H2" s="61" t="s">
        <v>53</v>
      </c>
    </row>
    <row r="3" spans="1:8" x14ac:dyDescent="0.3">
      <c r="A3" s="28">
        <v>30</v>
      </c>
      <c r="B3" s="21">
        <v>21</v>
      </c>
      <c r="D3" s="28">
        <v>30</v>
      </c>
      <c r="E3" s="21">
        <v>1</v>
      </c>
      <c r="G3" s="28">
        <v>30</v>
      </c>
      <c r="H3" s="21">
        <v>10</v>
      </c>
    </row>
    <row r="4" spans="1:8" x14ac:dyDescent="0.3">
      <c r="A4" s="28">
        <v>35</v>
      </c>
      <c r="B4" s="21">
        <v>34</v>
      </c>
      <c r="D4" s="28">
        <v>35</v>
      </c>
      <c r="E4" s="21">
        <v>1</v>
      </c>
      <c r="G4" s="28">
        <v>35</v>
      </c>
      <c r="H4" s="21">
        <v>13</v>
      </c>
    </row>
    <row r="5" spans="1:8" x14ac:dyDescent="0.3">
      <c r="A5" s="28">
        <v>40</v>
      </c>
      <c r="B5" s="21">
        <v>31</v>
      </c>
      <c r="D5" s="28">
        <v>35</v>
      </c>
      <c r="E5" s="21">
        <v>0</v>
      </c>
      <c r="G5" s="28">
        <v>40</v>
      </c>
      <c r="H5" s="21">
        <v>15</v>
      </c>
    </row>
    <row r="6" spans="1:8" x14ac:dyDescent="0.3">
      <c r="A6" s="28">
        <v>45</v>
      </c>
      <c r="B6" s="21">
        <v>14</v>
      </c>
      <c r="D6" s="28">
        <v>40</v>
      </c>
      <c r="E6" s="21">
        <v>7</v>
      </c>
      <c r="G6" s="28">
        <v>45</v>
      </c>
      <c r="H6" s="21">
        <v>10</v>
      </c>
    </row>
    <row r="7" spans="1:8" ht="15" thickBot="1" x14ac:dyDescent="0.35">
      <c r="A7" s="30" t="s">
        <v>52</v>
      </c>
      <c r="B7" s="23">
        <v>0</v>
      </c>
      <c r="D7" s="28">
        <v>50</v>
      </c>
      <c r="E7" s="21">
        <v>16</v>
      </c>
      <c r="G7" s="28">
        <v>50</v>
      </c>
      <c r="H7" s="21">
        <v>2</v>
      </c>
    </row>
    <row r="8" spans="1:8" ht="15" thickBot="1" x14ac:dyDescent="0.35">
      <c r="D8" s="28">
        <v>55</v>
      </c>
      <c r="E8" s="21">
        <v>7</v>
      </c>
      <c r="G8" s="30" t="s">
        <v>52</v>
      </c>
      <c r="H8" s="23">
        <v>0</v>
      </c>
    </row>
    <row r="9" spans="1:8" x14ac:dyDescent="0.3">
      <c r="D9" s="28">
        <v>60</v>
      </c>
      <c r="E9" s="21">
        <v>9</v>
      </c>
    </row>
    <row r="10" spans="1:8" x14ac:dyDescent="0.3">
      <c r="D10" s="28">
        <v>65</v>
      </c>
      <c r="E10" s="21">
        <v>7</v>
      </c>
    </row>
    <row r="11" spans="1:8" x14ac:dyDescent="0.3">
      <c r="D11" s="28">
        <v>70</v>
      </c>
      <c r="E11" s="21">
        <v>1</v>
      </c>
    </row>
    <row r="12" spans="1:8" x14ac:dyDescent="0.3">
      <c r="D12" s="28">
        <v>75</v>
      </c>
      <c r="E12" s="21">
        <v>1</v>
      </c>
    </row>
    <row r="13" spans="1:8" ht="15" thickBot="1" x14ac:dyDescent="0.35">
      <c r="D13" s="30" t="s">
        <v>52</v>
      </c>
      <c r="E13" s="23">
        <v>0</v>
      </c>
    </row>
  </sheetData>
  <sortState xmlns:xlrd2="http://schemas.microsoft.com/office/spreadsheetml/2017/richdata2" ref="D3:D12">
    <sortCondition ref="D3"/>
  </sortState>
  <mergeCells count="3">
    <mergeCell ref="D1:E1"/>
    <mergeCell ref="A1:B1"/>
    <mergeCell ref="G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B5A6D-948A-4028-808B-E2DEBFA652E6}">
  <dimension ref="A1:AK340"/>
  <sheetViews>
    <sheetView tabSelected="1" topLeftCell="A300" zoomScale="84" zoomScaleNormal="198" workbookViewId="0">
      <selection activeCell="E315" sqref="E315"/>
    </sheetView>
  </sheetViews>
  <sheetFormatPr defaultRowHeight="14.4" x14ac:dyDescent="0.3"/>
  <cols>
    <col min="1" max="1" width="12.77734375" customWidth="1"/>
    <col min="2" max="2" width="11.109375" bestFit="1" customWidth="1"/>
    <col min="3" max="3" width="14.5546875" customWidth="1"/>
    <col min="4" max="5" width="13.33203125" bestFit="1" customWidth="1"/>
    <col min="6" max="6" width="11" customWidth="1"/>
    <col min="7" max="7" width="12.77734375" bestFit="1" customWidth="1"/>
    <col min="9" max="9" width="10.33203125" bestFit="1" customWidth="1"/>
    <col min="10" max="10" width="10.33203125" customWidth="1"/>
    <col min="11" max="11" width="10.109375" bestFit="1" customWidth="1"/>
    <col min="12" max="12" width="11.109375" customWidth="1"/>
    <col min="13" max="13" width="12.77734375" bestFit="1" customWidth="1"/>
    <col min="14" max="14" width="9.21875" bestFit="1" customWidth="1"/>
    <col min="15" max="15" width="9.88671875" customWidth="1"/>
    <col min="16" max="16" width="10.21875" customWidth="1"/>
    <col min="17" max="17" width="10.6640625" bestFit="1" customWidth="1"/>
    <col min="18" max="18" width="10.6640625" customWidth="1"/>
    <col min="19" max="19" width="11.6640625" customWidth="1"/>
    <col min="20" max="20" width="9.88671875" bestFit="1" customWidth="1"/>
    <col min="22" max="22" width="10.109375" bestFit="1" customWidth="1"/>
  </cols>
  <sheetData>
    <row r="1" spans="1:26" ht="25.8" x14ac:dyDescent="0.5">
      <c r="A1" s="118" t="s">
        <v>0</v>
      </c>
      <c r="B1" s="119"/>
      <c r="C1" s="119"/>
      <c r="D1" s="119"/>
      <c r="E1" s="119"/>
      <c r="F1" s="119"/>
      <c r="G1" s="119"/>
      <c r="H1" s="119"/>
      <c r="I1" s="119"/>
      <c r="J1" s="119"/>
      <c r="K1" s="119"/>
      <c r="L1" s="119"/>
      <c r="M1" s="119"/>
      <c r="N1" s="119"/>
      <c r="O1" s="119"/>
      <c r="P1" s="119"/>
      <c r="Q1" s="119"/>
      <c r="R1" s="119"/>
      <c r="S1" s="119"/>
      <c r="T1" s="119"/>
      <c r="U1" s="119"/>
      <c r="V1" s="119"/>
      <c r="W1" s="119"/>
      <c r="X1" s="119"/>
    </row>
    <row r="2" spans="1:26" x14ac:dyDescent="0.3">
      <c r="A2" s="2"/>
      <c r="B2" s="1"/>
      <c r="C2" s="1"/>
      <c r="D2" s="1"/>
      <c r="E2" s="1"/>
      <c r="F2" s="1"/>
    </row>
    <row r="3" spans="1:26" ht="15" x14ac:dyDescent="0.3">
      <c r="A3" s="114" t="s">
        <v>42</v>
      </c>
      <c r="B3" s="114"/>
      <c r="C3" s="114"/>
      <c r="D3" s="114"/>
      <c r="E3" s="114"/>
      <c r="F3" s="114"/>
      <c r="G3" s="114"/>
      <c r="H3" s="114"/>
      <c r="I3" s="114"/>
      <c r="J3" s="114"/>
      <c r="K3" s="114"/>
      <c r="L3" s="114"/>
      <c r="M3" s="114"/>
      <c r="N3" s="114"/>
      <c r="O3" s="114"/>
      <c r="P3" s="114"/>
      <c r="Q3" s="114"/>
      <c r="R3" s="114"/>
      <c r="S3" s="114"/>
      <c r="T3" s="114"/>
      <c r="U3" s="114"/>
      <c r="V3" s="114"/>
      <c r="W3" s="114"/>
      <c r="X3" s="114"/>
    </row>
    <row r="4" spans="1:26" ht="15" thickBot="1" x14ac:dyDescent="0.35">
      <c r="A4" s="2"/>
      <c r="B4" s="1"/>
      <c r="C4" s="1"/>
      <c r="D4" s="1"/>
      <c r="E4" s="1"/>
      <c r="F4" s="1"/>
    </row>
    <row r="5" spans="1:26" x14ac:dyDescent="0.3">
      <c r="A5" s="131" t="s">
        <v>1</v>
      </c>
      <c r="B5" s="117"/>
      <c r="C5" s="117"/>
      <c r="D5" s="117"/>
      <c r="E5" s="117"/>
      <c r="F5" s="117"/>
      <c r="G5" s="117"/>
      <c r="H5" s="117"/>
      <c r="I5" s="117"/>
      <c r="J5" s="117"/>
      <c r="K5" s="135"/>
      <c r="M5" s="36"/>
      <c r="N5" s="129" t="s">
        <v>12</v>
      </c>
      <c r="O5" s="129"/>
      <c r="P5" s="129"/>
      <c r="Q5" s="129"/>
      <c r="R5" s="129"/>
      <c r="S5" s="129"/>
      <c r="T5" s="129"/>
      <c r="U5" s="129"/>
      <c r="V5" s="129"/>
      <c r="W5" s="41"/>
      <c r="X5" s="19"/>
    </row>
    <row r="6" spans="1:26" ht="14.4" customHeight="1" x14ac:dyDescent="0.3">
      <c r="A6" s="136"/>
      <c r="B6" s="108"/>
      <c r="C6" s="108"/>
      <c r="D6" s="108"/>
      <c r="E6" s="108"/>
      <c r="F6" s="108"/>
      <c r="G6" s="108"/>
      <c r="H6" s="108"/>
      <c r="I6" s="108"/>
      <c r="J6" s="108"/>
      <c r="K6" s="137"/>
      <c r="L6" s="3"/>
      <c r="M6" s="42"/>
      <c r="N6" s="130"/>
      <c r="O6" s="130"/>
      <c r="P6" s="130"/>
      <c r="Q6" s="130"/>
      <c r="R6" s="130"/>
      <c r="S6" s="130"/>
      <c r="T6" s="130"/>
      <c r="U6" s="130"/>
      <c r="V6" s="130"/>
      <c r="W6" s="5"/>
      <c r="X6" s="43"/>
      <c r="Y6" s="3"/>
      <c r="Z6" s="3"/>
    </row>
    <row r="7" spans="1:26" x14ac:dyDescent="0.3">
      <c r="A7" s="136"/>
      <c r="B7" s="108"/>
      <c r="C7" s="108"/>
      <c r="D7" s="108"/>
      <c r="E7" s="108"/>
      <c r="F7" s="108"/>
      <c r="G7" s="108"/>
      <c r="H7" s="108"/>
      <c r="I7" s="108"/>
      <c r="J7" s="108"/>
      <c r="K7" s="137"/>
      <c r="M7" s="28"/>
      <c r="N7" s="5"/>
      <c r="O7" s="5"/>
      <c r="P7" s="5"/>
      <c r="Q7" s="5"/>
      <c r="R7" s="5"/>
      <c r="S7" s="5"/>
      <c r="T7" s="5"/>
      <c r="U7" s="5"/>
      <c r="V7" s="5"/>
      <c r="W7" s="44"/>
      <c r="X7" s="43"/>
    </row>
    <row r="8" spans="1:26" ht="15" thickBot="1" x14ac:dyDescent="0.35">
      <c r="A8" s="138" t="s">
        <v>4</v>
      </c>
      <c r="B8" s="139"/>
      <c r="C8" s="3"/>
      <c r="D8" s="3"/>
      <c r="E8" s="3"/>
      <c r="F8" s="3"/>
      <c r="G8" s="3"/>
      <c r="H8" s="3"/>
      <c r="I8" s="3"/>
      <c r="J8" s="3"/>
      <c r="K8" s="9"/>
      <c r="M8" s="28"/>
      <c r="P8" s="128" t="s">
        <v>11</v>
      </c>
      <c r="Q8" s="128"/>
      <c r="R8" s="128"/>
      <c r="S8" s="128"/>
      <c r="T8" s="128"/>
      <c r="U8" s="128"/>
      <c r="X8" s="43"/>
    </row>
    <row r="9" spans="1:26" x14ac:dyDescent="0.3">
      <c r="A9" s="38" t="s">
        <v>6</v>
      </c>
      <c r="B9" s="39">
        <v>50</v>
      </c>
      <c r="C9" s="39"/>
      <c r="D9" s="12" t="s">
        <v>2</v>
      </c>
      <c r="E9" s="13">
        <f>AVERAGE(B9:B12)</f>
        <v>58.75</v>
      </c>
      <c r="F9" s="3"/>
      <c r="G9" s="3"/>
      <c r="H9" s="3"/>
      <c r="I9" s="3"/>
      <c r="J9" s="3"/>
      <c r="K9" s="9"/>
      <c r="M9" s="28"/>
      <c r="N9" s="45">
        <v>3</v>
      </c>
      <c r="O9">
        <v>2</v>
      </c>
      <c r="P9">
        <v>5</v>
      </c>
      <c r="Q9">
        <v>4</v>
      </c>
      <c r="R9">
        <v>7</v>
      </c>
      <c r="S9">
        <v>2</v>
      </c>
      <c r="T9">
        <v>3</v>
      </c>
      <c r="U9">
        <v>3</v>
      </c>
      <c r="V9">
        <v>1</v>
      </c>
      <c r="W9">
        <v>6</v>
      </c>
      <c r="X9" s="21"/>
    </row>
    <row r="10" spans="1:26" x14ac:dyDescent="0.3">
      <c r="A10" s="38" t="s">
        <v>7</v>
      </c>
      <c r="B10" s="39">
        <v>60</v>
      </c>
      <c r="C10" s="39"/>
      <c r="D10" s="14" t="s">
        <v>3</v>
      </c>
      <c r="E10" s="15">
        <f>MEDIAN(B9:B12)</f>
        <v>57.5</v>
      </c>
      <c r="K10" s="21"/>
      <c r="M10" s="28"/>
      <c r="N10">
        <v>4</v>
      </c>
      <c r="O10">
        <v>2</v>
      </c>
      <c r="P10">
        <v>3</v>
      </c>
      <c r="Q10">
        <v>5</v>
      </c>
      <c r="R10">
        <v>2</v>
      </c>
      <c r="S10">
        <v>4</v>
      </c>
      <c r="T10">
        <v>2</v>
      </c>
      <c r="U10">
        <v>1</v>
      </c>
      <c r="V10">
        <v>3</v>
      </c>
      <c r="W10">
        <v>5</v>
      </c>
      <c r="X10" s="21"/>
    </row>
    <row r="11" spans="1:26" ht="15" thickBot="1" x14ac:dyDescent="0.35">
      <c r="A11" s="38" t="s">
        <v>8</v>
      </c>
      <c r="B11" s="39">
        <v>55</v>
      </c>
      <c r="C11" s="39"/>
      <c r="D11" s="16" t="s">
        <v>5</v>
      </c>
      <c r="E11" s="17" t="e">
        <f>MODE(B9:B12)</f>
        <v>#N/A</v>
      </c>
      <c r="K11" s="21"/>
      <c r="M11" s="28"/>
      <c r="N11">
        <v>6</v>
      </c>
      <c r="O11">
        <v>3</v>
      </c>
      <c r="P11">
        <v>2</v>
      </c>
      <c r="Q11">
        <v>1</v>
      </c>
      <c r="R11">
        <v>4</v>
      </c>
      <c r="S11">
        <v>2</v>
      </c>
      <c r="T11">
        <v>4</v>
      </c>
      <c r="U11">
        <v>5</v>
      </c>
      <c r="V11">
        <v>3</v>
      </c>
      <c r="W11">
        <v>2</v>
      </c>
      <c r="X11" s="21"/>
    </row>
    <row r="12" spans="1:26" ht="15" thickBot="1" x14ac:dyDescent="0.35">
      <c r="A12" s="22" t="s">
        <v>9</v>
      </c>
      <c r="B12" s="40">
        <v>70</v>
      </c>
      <c r="C12" s="40"/>
      <c r="D12" s="31"/>
      <c r="E12" s="31"/>
      <c r="F12" s="31"/>
      <c r="G12" s="31"/>
      <c r="H12" s="31"/>
      <c r="I12" s="31"/>
      <c r="J12" s="31"/>
      <c r="K12" s="23"/>
      <c r="M12" s="28"/>
      <c r="N12">
        <v>7</v>
      </c>
      <c r="O12">
        <v>2</v>
      </c>
      <c r="P12">
        <v>3</v>
      </c>
      <c r="Q12">
        <v>4</v>
      </c>
      <c r="R12">
        <v>5</v>
      </c>
      <c r="S12">
        <v>1</v>
      </c>
      <c r="T12">
        <v>6</v>
      </c>
      <c r="U12">
        <v>2</v>
      </c>
      <c r="V12">
        <v>4</v>
      </c>
      <c r="W12">
        <v>3</v>
      </c>
      <c r="X12" s="21"/>
    </row>
    <row r="13" spans="1:26" ht="15" thickBot="1" x14ac:dyDescent="0.35">
      <c r="M13" s="28"/>
      <c r="N13">
        <v>5</v>
      </c>
      <c r="O13">
        <v>3</v>
      </c>
      <c r="P13">
        <v>2</v>
      </c>
      <c r="Q13">
        <v>4</v>
      </c>
      <c r="R13">
        <v>2</v>
      </c>
      <c r="S13">
        <v>6</v>
      </c>
      <c r="T13">
        <v>3</v>
      </c>
      <c r="U13">
        <v>2</v>
      </c>
      <c r="V13">
        <v>4</v>
      </c>
      <c r="W13">
        <v>5</v>
      </c>
      <c r="X13" s="21"/>
    </row>
    <row r="14" spans="1:26" ht="15" customHeight="1" thickBot="1" x14ac:dyDescent="0.35">
      <c r="A14" s="131" t="s">
        <v>16</v>
      </c>
      <c r="B14" s="115"/>
      <c r="C14" s="115"/>
      <c r="D14" s="115"/>
      <c r="E14" s="115"/>
      <c r="F14" s="115"/>
      <c r="G14" s="132"/>
      <c r="H14" s="5"/>
      <c r="I14" s="4"/>
      <c r="J14" s="4"/>
      <c r="M14" s="28"/>
      <c r="X14" s="21"/>
    </row>
    <row r="15" spans="1:26" ht="14.4" customHeight="1" x14ac:dyDescent="0.3">
      <c r="A15" s="133"/>
      <c r="B15" s="116"/>
      <c r="C15" s="116"/>
      <c r="D15" s="116"/>
      <c r="E15" s="116"/>
      <c r="F15" s="116"/>
      <c r="G15" s="134"/>
      <c r="H15" s="5"/>
      <c r="I15" s="4"/>
      <c r="J15" s="4"/>
      <c r="M15" s="28"/>
      <c r="P15" s="6" t="s">
        <v>2</v>
      </c>
      <c r="Q15" s="7">
        <f>AVERAGE(N9:W13)</f>
        <v>3.44</v>
      </c>
      <c r="X15" s="21"/>
    </row>
    <row r="16" spans="1:26" x14ac:dyDescent="0.3">
      <c r="A16" s="133"/>
      <c r="B16" s="116"/>
      <c r="C16" s="116"/>
      <c r="D16" s="116"/>
      <c r="E16" s="116"/>
      <c r="F16" s="116"/>
      <c r="G16" s="134"/>
      <c r="H16" s="5"/>
      <c r="I16" s="4"/>
      <c r="J16" s="4"/>
      <c r="M16" s="28"/>
      <c r="P16" s="8" t="s">
        <v>3</v>
      </c>
      <c r="Q16" s="9">
        <f>MEDIAN(N9:W13)</f>
        <v>3</v>
      </c>
      <c r="X16" s="21"/>
    </row>
    <row r="17" spans="1:24" ht="15" thickBot="1" x14ac:dyDescent="0.35">
      <c r="A17" s="133" t="s">
        <v>10</v>
      </c>
      <c r="B17" s="116"/>
      <c r="C17" s="46"/>
      <c r="G17" s="21"/>
      <c r="M17" s="28"/>
      <c r="P17" s="10" t="s">
        <v>5</v>
      </c>
      <c r="Q17" s="11">
        <f>MODE(N9:W13)</f>
        <v>2</v>
      </c>
      <c r="X17" s="21"/>
    </row>
    <row r="18" spans="1:24" ht="15" thickBot="1" x14ac:dyDescent="0.35">
      <c r="A18" s="133"/>
      <c r="B18" s="116"/>
      <c r="C18" s="46"/>
      <c r="G18" s="21"/>
      <c r="M18" s="30"/>
      <c r="N18" s="31"/>
      <c r="O18" s="31"/>
      <c r="P18" s="31"/>
      <c r="Q18" s="31"/>
      <c r="R18" s="31"/>
      <c r="S18" s="31"/>
      <c r="T18" s="31"/>
      <c r="U18" s="31"/>
      <c r="V18" s="31"/>
      <c r="W18" s="31"/>
      <c r="X18" s="23"/>
    </row>
    <row r="19" spans="1:24" x14ac:dyDescent="0.3">
      <c r="A19" s="28">
        <v>15</v>
      </c>
      <c r="B19">
        <v>30</v>
      </c>
      <c r="C19">
        <v>15</v>
      </c>
      <c r="D19">
        <v>10</v>
      </c>
      <c r="G19" s="21"/>
    </row>
    <row r="20" spans="1:24" x14ac:dyDescent="0.3">
      <c r="A20" s="28">
        <v>10</v>
      </c>
      <c r="B20">
        <v>20</v>
      </c>
      <c r="C20">
        <v>20</v>
      </c>
      <c r="D20">
        <v>25</v>
      </c>
      <c r="G20" s="21"/>
    </row>
    <row r="21" spans="1:24" x14ac:dyDescent="0.3">
      <c r="A21" s="28">
        <v>20</v>
      </c>
      <c r="B21">
        <v>15</v>
      </c>
      <c r="C21">
        <v>20</v>
      </c>
      <c r="D21">
        <v>10</v>
      </c>
      <c r="G21" s="21"/>
    </row>
    <row r="22" spans="1:24" x14ac:dyDescent="0.3">
      <c r="A22" s="28">
        <v>25</v>
      </c>
      <c r="B22">
        <v>10</v>
      </c>
      <c r="C22">
        <v>15</v>
      </c>
      <c r="D22">
        <v>20</v>
      </c>
      <c r="G22" s="21"/>
    </row>
    <row r="23" spans="1:24" x14ac:dyDescent="0.3">
      <c r="A23" s="28">
        <v>15</v>
      </c>
      <c r="B23">
        <v>10</v>
      </c>
      <c r="C23">
        <v>10</v>
      </c>
      <c r="D23">
        <v>25</v>
      </c>
      <c r="G23" s="21"/>
    </row>
    <row r="24" spans="1:24" ht="15" thickBot="1" x14ac:dyDescent="0.35">
      <c r="A24" s="28"/>
      <c r="G24" s="21"/>
    </row>
    <row r="25" spans="1:24" x14ac:dyDescent="0.3">
      <c r="A25" s="28"/>
      <c r="B25" s="6" t="s">
        <v>2</v>
      </c>
      <c r="C25" s="7">
        <f>AVERAGE(A19:D23)</f>
        <v>17</v>
      </c>
      <c r="G25" s="21"/>
    </row>
    <row r="26" spans="1:24" x14ac:dyDescent="0.3">
      <c r="A26" s="28"/>
      <c r="B26" s="8" t="s">
        <v>3</v>
      </c>
      <c r="C26" s="9">
        <f>MEDIAN(A19:D23)</f>
        <v>15</v>
      </c>
      <c r="G26" s="21"/>
    </row>
    <row r="27" spans="1:24" ht="15" thickBot="1" x14ac:dyDescent="0.35">
      <c r="A27" s="28"/>
      <c r="B27" s="10" t="s">
        <v>5</v>
      </c>
      <c r="C27" s="11">
        <f>MODE(A19:D23)</f>
        <v>10</v>
      </c>
      <c r="G27" s="21"/>
    </row>
    <row r="28" spans="1:24" ht="15" thickBot="1" x14ac:dyDescent="0.35">
      <c r="A28" s="30"/>
      <c r="B28" s="31"/>
      <c r="C28" s="31"/>
      <c r="D28" s="31"/>
      <c r="E28" s="31"/>
      <c r="F28" s="31"/>
      <c r="G28" s="23"/>
    </row>
    <row r="29" spans="1:24" ht="15" x14ac:dyDescent="0.3">
      <c r="A29" s="114" t="s">
        <v>43</v>
      </c>
      <c r="B29" s="114"/>
      <c r="C29" s="114"/>
      <c r="D29" s="114"/>
      <c r="E29" s="114"/>
      <c r="F29" s="114"/>
      <c r="G29" s="114"/>
      <c r="H29" s="114"/>
      <c r="I29" s="114"/>
      <c r="J29" s="114"/>
      <c r="K29" s="114"/>
      <c r="L29" s="114"/>
      <c r="M29" s="114"/>
      <c r="N29" s="114"/>
      <c r="O29" s="114"/>
      <c r="P29" s="114"/>
      <c r="Q29" s="114"/>
      <c r="R29" s="114"/>
      <c r="S29" s="114"/>
      <c r="T29" s="114"/>
      <c r="U29" s="114"/>
      <c r="V29" s="114"/>
      <c r="W29" s="114"/>
      <c r="X29" s="114"/>
    </row>
    <row r="30" spans="1:24" ht="15" thickBot="1" x14ac:dyDescent="0.35"/>
    <row r="31" spans="1:24" ht="14.4" customHeight="1" x14ac:dyDescent="0.3">
      <c r="A31" s="120" t="s">
        <v>13</v>
      </c>
      <c r="B31" s="121"/>
      <c r="C31" s="121"/>
      <c r="D31" s="121"/>
      <c r="E31" s="121"/>
      <c r="F31" s="121"/>
      <c r="G31" s="121"/>
      <c r="H31" s="122"/>
      <c r="J31" s="36"/>
      <c r="K31" s="33"/>
      <c r="L31" s="115" t="s">
        <v>21</v>
      </c>
      <c r="M31" s="117"/>
      <c r="N31" s="117"/>
      <c r="O31" s="117"/>
      <c r="P31" s="117"/>
      <c r="Q31" s="117"/>
      <c r="R31" s="117"/>
      <c r="S31" s="117"/>
      <c r="T31" s="33"/>
      <c r="U31" s="19"/>
    </row>
    <row r="32" spans="1:24" x14ac:dyDescent="0.3">
      <c r="A32" s="123"/>
      <c r="B32" s="124"/>
      <c r="C32" s="124"/>
      <c r="D32" s="124"/>
      <c r="E32" s="124"/>
      <c r="F32" s="124"/>
      <c r="G32" s="124"/>
      <c r="H32" s="125"/>
      <c r="J32" s="28"/>
      <c r="L32" s="108"/>
      <c r="M32" s="108"/>
      <c r="N32" s="108"/>
      <c r="O32" s="108"/>
      <c r="P32" s="108"/>
      <c r="Q32" s="108"/>
      <c r="R32" s="108"/>
      <c r="S32" s="108"/>
      <c r="U32" s="21"/>
    </row>
    <row r="33" spans="1:21" x14ac:dyDescent="0.3">
      <c r="A33" s="28"/>
      <c r="H33" s="21"/>
      <c r="J33" s="28"/>
      <c r="U33" s="21"/>
    </row>
    <row r="34" spans="1:21" x14ac:dyDescent="0.3">
      <c r="A34" s="126" t="s">
        <v>14</v>
      </c>
      <c r="B34" s="127"/>
      <c r="C34" s="127"/>
      <c r="D34" s="127"/>
      <c r="E34" s="127"/>
      <c r="F34" s="127"/>
      <c r="G34" s="127"/>
      <c r="H34" s="21"/>
      <c r="J34" s="28"/>
      <c r="L34" s="140" t="s">
        <v>22</v>
      </c>
      <c r="M34" s="141"/>
      <c r="N34" s="141"/>
      <c r="O34" s="141"/>
      <c r="P34" s="141"/>
      <c r="Q34" s="141"/>
      <c r="R34" s="141"/>
      <c r="U34" s="21"/>
    </row>
    <row r="35" spans="1:21" x14ac:dyDescent="0.3">
      <c r="A35" s="28"/>
      <c r="H35" s="21"/>
      <c r="J35" s="28"/>
      <c r="U35" s="21"/>
    </row>
    <row r="36" spans="1:21" x14ac:dyDescent="0.3">
      <c r="A36" s="28">
        <v>120</v>
      </c>
      <c r="B36">
        <v>110</v>
      </c>
      <c r="C36">
        <v>130</v>
      </c>
      <c r="D36">
        <v>115</v>
      </c>
      <c r="E36">
        <v>125</v>
      </c>
      <c r="H36" s="21"/>
      <c r="J36" s="28"/>
      <c r="K36">
        <v>500</v>
      </c>
      <c r="L36">
        <v>700</v>
      </c>
      <c r="M36">
        <v>400</v>
      </c>
      <c r="N36">
        <v>600</v>
      </c>
      <c r="O36">
        <v>550</v>
      </c>
      <c r="P36">
        <v>750</v>
      </c>
      <c r="Q36">
        <v>650</v>
      </c>
      <c r="R36">
        <v>500</v>
      </c>
      <c r="S36">
        <v>600</v>
      </c>
      <c r="T36">
        <v>550</v>
      </c>
      <c r="U36" s="21"/>
    </row>
    <row r="37" spans="1:21" x14ac:dyDescent="0.3">
      <c r="A37" s="28">
        <v>105</v>
      </c>
      <c r="B37">
        <v>135</v>
      </c>
      <c r="C37">
        <v>115</v>
      </c>
      <c r="D37">
        <v>125</v>
      </c>
      <c r="E37">
        <v>140</v>
      </c>
      <c r="H37" s="21"/>
      <c r="J37" s="28"/>
      <c r="K37">
        <v>800</v>
      </c>
      <c r="L37">
        <v>450</v>
      </c>
      <c r="M37">
        <v>700</v>
      </c>
      <c r="N37">
        <v>550</v>
      </c>
      <c r="O37">
        <v>600</v>
      </c>
      <c r="P37">
        <v>400</v>
      </c>
      <c r="Q37">
        <v>650</v>
      </c>
      <c r="R37">
        <v>500</v>
      </c>
      <c r="S37">
        <v>750</v>
      </c>
      <c r="T37">
        <v>550</v>
      </c>
      <c r="U37" s="21"/>
    </row>
    <row r="38" spans="1:21" ht="15" thickBot="1" x14ac:dyDescent="0.35">
      <c r="A38" s="28"/>
      <c r="H38" s="21"/>
      <c r="J38" s="28"/>
      <c r="K38">
        <v>700</v>
      </c>
      <c r="L38">
        <v>600</v>
      </c>
      <c r="M38">
        <v>500</v>
      </c>
      <c r="N38">
        <v>800</v>
      </c>
      <c r="O38">
        <v>550</v>
      </c>
      <c r="P38">
        <v>650</v>
      </c>
      <c r="Q38">
        <v>400</v>
      </c>
      <c r="R38">
        <v>600</v>
      </c>
      <c r="S38">
        <v>750</v>
      </c>
      <c r="T38">
        <v>550</v>
      </c>
      <c r="U38" s="21"/>
    </row>
    <row r="39" spans="1:21" ht="15" thickBot="1" x14ac:dyDescent="0.35">
      <c r="A39" s="28"/>
      <c r="B39" s="25"/>
      <c r="C39" t="s">
        <v>17</v>
      </c>
      <c r="D39" s="3">
        <f>MIN(A36:E37)</f>
        <v>105</v>
      </c>
      <c r="E39" s="18" t="s">
        <v>15</v>
      </c>
      <c r="F39" s="19">
        <f>D40-D39</f>
        <v>35</v>
      </c>
      <c r="H39" s="21"/>
      <c r="J39" s="28"/>
      <c r="U39" s="21"/>
    </row>
    <row r="40" spans="1:21" x14ac:dyDescent="0.3">
      <c r="A40" s="28"/>
      <c r="C40" t="s">
        <v>18</v>
      </c>
      <c r="D40" s="3">
        <f>MAX(A36:E37)</f>
        <v>140</v>
      </c>
      <c r="E40" s="20" t="s">
        <v>20</v>
      </c>
      <c r="F40" s="21">
        <f>VAR(A36:E37)</f>
        <v>123.33333333333333</v>
      </c>
      <c r="H40" s="21"/>
      <c r="J40" s="28"/>
      <c r="M40" t="s">
        <v>17</v>
      </c>
      <c r="N40" s="3">
        <f>MIN(K36:T38)</f>
        <v>400</v>
      </c>
      <c r="O40" s="18" t="s">
        <v>15</v>
      </c>
      <c r="P40" s="19">
        <f>N41-N40</f>
        <v>400</v>
      </c>
      <c r="U40" s="21"/>
    </row>
    <row r="41" spans="1:21" ht="15" thickBot="1" x14ac:dyDescent="0.35">
      <c r="A41" s="28"/>
      <c r="E41" s="22" t="s">
        <v>19</v>
      </c>
      <c r="F41" s="23">
        <f>STDEV(A36:E37)</f>
        <v>11.105554165971787</v>
      </c>
      <c r="H41" s="21"/>
      <c r="J41" s="28"/>
      <c r="M41" t="s">
        <v>18</v>
      </c>
      <c r="N41" s="3">
        <f>MAX(K36:T38)</f>
        <v>800</v>
      </c>
      <c r="O41" s="20" t="s">
        <v>20</v>
      </c>
      <c r="P41" s="21">
        <f>VAR(K36:T38)</f>
        <v>13163.793103448275</v>
      </c>
      <c r="U41" s="21"/>
    </row>
    <row r="42" spans="1:21" ht="15" thickBot="1" x14ac:dyDescent="0.35">
      <c r="A42" s="30"/>
      <c r="B42" s="31"/>
      <c r="C42" s="31"/>
      <c r="D42" s="31"/>
      <c r="E42" s="31"/>
      <c r="F42" s="31"/>
      <c r="G42" s="31"/>
      <c r="H42" s="23"/>
      <c r="J42" s="28"/>
      <c r="O42" s="22" t="s">
        <v>19</v>
      </c>
      <c r="P42" s="23">
        <f>STDEV(K36:T38)</f>
        <v>114.73357443855863</v>
      </c>
      <c r="U42" s="21"/>
    </row>
    <row r="43" spans="1:21" ht="15" thickBot="1" x14ac:dyDescent="0.35">
      <c r="J43" s="30"/>
      <c r="K43" s="31"/>
      <c r="L43" s="31"/>
      <c r="M43" s="31"/>
      <c r="N43" s="31"/>
      <c r="O43" s="31"/>
      <c r="P43" s="31"/>
      <c r="Q43" s="31"/>
      <c r="R43" s="31"/>
      <c r="S43" s="31"/>
      <c r="T43" s="31"/>
      <c r="U43" s="23"/>
    </row>
    <row r="44" spans="1:21" ht="15" thickBot="1" x14ac:dyDescent="0.35"/>
    <row r="45" spans="1:21" ht="14.4" customHeight="1" x14ac:dyDescent="0.3">
      <c r="A45" s="131" t="s">
        <v>23</v>
      </c>
      <c r="B45" s="115"/>
      <c r="C45" s="115"/>
      <c r="D45" s="115"/>
      <c r="E45" s="115"/>
      <c r="F45" s="115"/>
      <c r="G45" s="115"/>
      <c r="H45" s="115"/>
      <c r="I45" s="33"/>
      <c r="J45" s="33"/>
      <c r="K45" s="19"/>
    </row>
    <row r="46" spans="1:21" x14ac:dyDescent="0.3">
      <c r="A46" s="133"/>
      <c r="B46" s="116"/>
      <c r="C46" s="116"/>
      <c r="D46" s="116"/>
      <c r="E46" s="116"/>
      <c r="F46" s="116"/>
      <c r="G46" s="116"/>
      <c r="H46" s="116"/>
      <c r="K46" s="21"/>
    </row>
    <row r="47" spans="1:21" x14ac:dyDescent="0.3">
      <c r="A47" s="47"/>
      <c r="B47" s="37"/>
      <c r="C47" s="37"/>
      <c r="D47" s="37"/>
      <c r="E47" s="37"/>
      <c r="F47" s="37"/>
      <c r="K47" s="21"/>
    </row>
    <row r="48" spans="1:21" x14ac:dyDescent="0.3">
      <c r="A48" s="142" t="s">
        <v>24</v>
      </c>
      <c r="B48" s="106"/>
      <c r="C48" s="106"/>
      <c r="D48" s="106"/>
      <c r="E48" s="106"/>
      <c r="F48" s="106"/>
      <c r="G48" s="106"/>
      <c r="K48" s="21"/>
    </row>
    <row r="49" spans="1:24" x14ac:dyDescent="0.3">
      <c r="A49" s="28"/>
      <c r="K49" s="21"/>
    </row>
    <row r="50" spans="1:24" x14ac:dyDescent="0.3">
      <c r="A50" s="28">
        <v>3</v>
      </c>
      <c r="B50">
        <v>5</v>
      </c>
      <c r="C50">
        <v>2</v>
      </c>
      <c r="D50">
        <v>4</v>
      </c>
      <c r="E50">
        <v>6</v>
      </c>
      <c r="F50">
        <v>2</v>
      </c>
      <c r="G50">
        <v>3</v>
      </c>
      <c r="H50">
        <v>4</v>
      </c>
      <c r="I50">
        <v>2</v>
      </c>
      <c r="J50">
        <v>5</v>
      </c>
      <c r="K50" s="21"/>
    </row>
    <row r="51" spans="1:24" x14ac:dyDescent="0.3">
      <c r="A51" s="28">
        <v>7</v>
      </c>
      <c r="B51">
        <v>2</v>
      </c>
      <c r="C51">
        <v>3</v>
      </c>
      <c r="D51">
        <v>4</v>
      </c>
      <c r="E51">
        <v>2</v>
      </c>
      <c r="F51">
        <v>4</v>
      </c>
      <c r="G51">
        <v>2</v>
      </c>
      <c r="H51">
        <v>3</v>
      </c>
      <c r="I51">
        <v>5</v>
      </c>
      <c r="J51">
        <v>6</v>
      </c>
      <c r="K51" s="21"/>
    </row>
    <row r="52" spans="1:24" x14ac:dyDescent="0.3">
      <c r="A52" s="28">
        <v>3</v>
      </c>
      <c r="B52">
        <v>2</v>
      </c>
      <c r="C52">
        <v>1</v>
      </c>
      <c r="D52">
        <v>4</v>
      </c>
      <c r="E52">
        <v>2</v>
      </c>
      <c r="F52">
        <v>4</v>
      </c>
      <c r="G52">
        <v>5</v>
      </c>
      <c r="H52">
        <v>3</v>
      </c>
      <c r="I52">
        <v>2</v>
      </c>
      <c r="J52">
        <v>7</v>
      </c>
      <c r="K52" s="21"/>
    </row>
    <row r="53" spans="1:24" x14ac:dyDescent="0.3">
      <c r="A53" s="28">
        <v>2</v>
      </c>
      <c r="B53">
        <v>3</v>
      </c>
      <c r="C53">
        <v>4</v>
      </c>
      <c r="D53">
        <v>5</v>
      </c>
      <c r="E53">
        <v>1</v>
      </c>
      <c r="F53">
        <v>6</v>
      </c>
      <c r="G53">
        <v>2</v>
      </c>
      <c r="H53">
        <v>4</v>
      </c>
      <c r="I53">
        <v>3</v>
      </c>
      <c r="J53">
        <v>5</v>
      </c>
      <c r="K53" s="21"/>
    </row>
    <row r="54" spans="1:24" x14ac:dyDescent="0.3">
      <c r="A54" s="28">
        <v>3</v>
      </c>
      <c r="B54">
        <v>2</v>
      </c>
      <c r="C54">
        <v>4</v>
      </c>
      <c r="D54">
        <v>2</v>
      </c>
      <c r="E54">
        <v>6</v>
      </c>
      <c r="F54">
        <v>3</v>
      </c>
      <c r="G54">
        <v>2</v>
      </c>
      <c r="H54">
        <v>4</v>
      </c>
      <c r="I54">
        <v>5</v>
      </c>
      <c r="J54">
        <v>3</v>
      </c>
      <c r="K54" s="21"/>
    </row>
    <row r="55" spans="1:24" ht="15" thickBot="1" x14ac:dyDescent="0.35">
      <c r="A55" s="28"/>
      <c r="K55" s="21"/>
    </row>
    <row r="56" spans="1:24" x14ac:dyDescent="0.3">
      <c r="A56" s="28"/>
      <c r="B56" t="s">
        <v>17</v>
      </c>
      <c r="C56" s="3">
        <f>MIN(A50:J54)</f>
        <v>1</v>
      </c>
      <c r="D56" s="18" t="s">
        <v>15</v>
      </c>
      <c r="E56" s="19">
        <f>C57-C56</f>
        <v>6</v>
      </c>
      <c r="K56" s="21"/>
    </row>
    <row r="57" spans="1:24" x14ac:dyDescent="0.3">
      <c r="A57" s="28"/>
      <c r="B57" t="s">
        <v>18</v>
      </c>
      <c r="C57" s="3">
        <f>MAX(A50:J54)</f>
        <v>7</v>
      </c>
      <c r="D57" s="20" t="s">
        <v>20</v>
      </c>
      <c r="E57" s="21">
        <f>VAR(A50:J54)</f>
        <v>2.3363265306122454</v>
      </c>
      <c r="K57" s="21"/>
    </row>
    <row r="58" spans="1:24" ht="15" thickBot="1" x14ac:dyDescent="0.35">
      <c r="A58" s="28"/>
      <c r="D58" s="22" t="s">
        <v>19</v>
      </c>
      <c r="E58" s="23">
        <f>STDEV(A50:J54)</f>
        <v>1.5285046714394579</v>
      </c>
      <c r="K58" s="21"/>
    </row>
    <row r="59" spans="1:24" ht="15" thickBot="1" x14ac:dyDescent="0.35">
      <c r="A59" s="30"/>
      <c r="B59" s="31"/>
      <c r="C59" s="31"/>
      <c r="D59" s="31"/>
      <c r="E59" s="31"/>
      <c r="F59" s="31"/>
      <c r="G59" s="31"/>
      <c r="H59" s="31"/>
      <c r="I59" s="31"/>
      <c r="J59" s="31"/>
      <c r="K59" s="23"/>
    </row>
    <row r="61" spans="1:24" ht="15" x14ac:dyDescent="0.3">
      <c r="A61" s="114" t="s">
        <v>25</v>
      </c>
      <c r="B61" s="114"/>
      <c r="C61" s="114"/>
      <c r="D61" s="114"/>
      <c r="E61" s="114"/>
      <c r="F61" s="114"/>
      <c r="G61" s="114"/>
      <c r="H61" s="114"/>
      <c r="I61" s="114"/>
      <c r="J61" s="114"/>
      <c r="K61" s="114"/>
      <c r="L61" s="114"/>
      <c r="M61" s="114"/>
      <c r="N61" s="114"/>
      <c r="O61" s="114"/>
      <c r="P61" s="114"/>
      <c r="Q61" s="114"/>
      <c r="R61" s="114"/>
      <c r="S61" s="114"/>
      <c r="T61" s="114"/>
      <c r="U61" s="114"/>
      <c r="V61" s="114"/>
      <c r="W61" s="114"/>
      <c r="X61" s="114"/>
    </row>
    <row r="63" spans="1:24" ht="15" thickBot="1" x14ac:dyDescent="0.35"/>
    <row r="64" spans="1:24" ht="14.4" customHeight="1" x14ac:dyDescent="0.3">
      <c r="A64" s="131" t="s">
        <v>26</v>
      </c>
      <c r="B64" s="143"/>
      <c r="C64" s="143"/>
      <c r="D64" s="143"/>
      <c r="E64" s="143"/>
      <c r="F64" s="143"/>
      <c r="G64" s="143"/>
      <c r="H64" s="19"/>
      <c r="J64" s="36"/>
      <c r="K64" s="115" t="s">
        <v>30</v>
      </c>
      <c r="L64" s="115"/>
      <c r="M64" s="115"/>
      <c r="N64" s="115"/>
      <c r="O64" s="115"/>
      <c r="P64" s="115"/>
      <c r="Q64" s="115"/>
      <c r="R64" s="115"/>
      <c r="S64" s="33"/>
      <c r="T64" s="19"/>
    </row>
    <row r="65" spans="1:24" x14ac:dyDescent="0.3">
      <c r="A65" s="142"/>
      <c r="B65" s="106"/>
      <c r="C65" s="106"/>
      <c r="D65" s="106"/>
      <c r="E65" s="106"/>
      <c r="F65" s="106"/>
      <c r="G65" s="106"/>
      <c r="H65" s="21"/>
      <c r="J65" s="28"/>
      <c r="K65" s="116"/>
      <c r="L65" s="116"/>
      <c r="M65" s="116"/>
      <c r="N65" s="116"/>
      <c r="O65" s="116"/>
      <c r="P65" s="116"/>
      <c r="Q65" s="116"/>
      <c r="R65" s="116"/>
      <c r="T65" s="21"/>
    </row>
    <row r="66" spans="1:24" x14ac:dyDescent="0.3">
      <c r="A66" s="28"/>
      <c r="H66" s="21"/>
      <c r="J66" s="28"/>
      <c r="T66" s="21"/>
    </row>
    <row r="67" spans="1:24" ht="14.4" customHeight="1" x14ac:dyDescent="0.3">
      <c r="A67" s="136" t="s">
        <v>27</v>
      </c>
      <c r="B67" s="108"/>
      <c r="C67" s="108"/>
      <c r="D67" s="108"/>
      <c r="E67" s="108"/>
      <c r="F67" s="108"/>
      <c r="G67" s="34"/>
      <c r="H67" s="21"/>
      <c r="J67" s="28"/>
      <c r="K67" s="37"/>
      <c r="L67" s="106" t="s">
        <v>31</v>
      </c>
      <c r="M67" s="106"/>
      <c r="N67" s="106"/>
      <c r="O67" s="106"/>
      <c r="P67" s="106"/>
      <c r="Q67" s="106"/>
      <c r="T67" s="21"/>
    </row>
    <row r="68" spans="1:24" x14ac:dyDescent="0.3">
      <c r="A68" s="136"/>
      <c r="B68" s="108"/>
      <c r="C68" s="108"/>
      <c r="D68" s="108"/>
      <c r="E68" s="108"/>
      <c r="F68" s="108"/>
      <c r="G68" s="34"/>
      <c r="H68" s="21"/>
      <c r="J68" s="28"/>
      <c r="T68" s="21"/>
    </row>
    <row r="69" spans="1:24" x14ac:dyDescent="0.3">
      <c r="A69" s="28"/>
      <c r="H69" s="21"/>
      <c r="J69" s="28">
        <v>8</v>
      </c>
      <c r="K69">
        <v>7</v>
      </c>
      <c r="L69">
        <v>9</v>
      </c>
      <c r="M69">
        <v>6</v>
      </c>
      <c r="N69">
        <v>7</v>
      </c>
      <c r="O69">
        <v>8</v>
      </c>
      <c r="P69">
        <v>9</v>
      </c>
      <c r="Q69">
        <v>8</v>
      </c>
      <c r="R69">
        <v>7</v>
      </c>
      <c r="S69">
        <v>6</v>
      </c>
      <c r="T69" s="21"/>
    </row>
    <row r="70" spans="1:24" x14ac:dyDescent="0.3">
      <c r="A70" s="28">
        <v>120</v>
      </c>
      <c r="B70">
        <v>150</v>
      </c>
      <c r="C70">
        <v>110</v>
      </c>
      <c r="D70">
        <v>135</v>
      </c>
      <c r="E70">
        <v>125</v>
      </c>
      <c r="F70">
        <v>140</v>
      </c>
      <c r="H70" s="21"/>
      <c r="J70" s="28">
        <v>8</v>
      </c>
      <c r="K70">
        <v>9</v>
      </c>
      <c r="L70">
        <v>7</v>
      </c>
      <c r="M70">
        <v>8</v>
      </c>
      <c r="N70">
        <v>7</v>
      </c>
      <c r="O70">
        <v>6</v>
      </c>
      <c r="P70">
        <v>8</v>
      </c>
      <c r="Q70">
        <v>9</v>
      </c>
      <c r="R70">
        <v>6</v>
      </c>
      <c r="S70">
        <v>7</v>
      </c>
      <c r="T70" s="21"/>
    </row>
    <row r="71" spans="1:24" x14ac:dyDescent="0.3">
      <c r="A71" s="28">
        <v>130</v>
      </c>
      <c r="B71">
        <v>155</v>
      </c>
      <c r="C71">
        <v>115</v>
      </c>
      <c r="D71">
        <v>145</v>
      </c>
      <c r="E71">
        <v>135</v>
      </c>
      <c r="F71">
        <v>130</v>
      </c>
      <c r="H71" s="21"/>
      <c r="J71" s="28">
        <v>8</v>
      </c>
      <c r="K71">
        <v>9</v>
      </c>
      <c r="L71">
        <v>7</v>
      </c>
      <c r="M71">
        <v>6</v>
      </c>
      <c r="N71">
        <v>7</v>
      </c>
      <c r="O71">
        <v>8</v>
      </c>
      <c r="P71">
        <v>9</v>
      </c>
      <c r="Q71">
        <v>8</v>
      </c>
      <c r="R71">
        <v>7</v>
      </c>
      <c r="S71">
        <v>6</v>
      </c>
      <c r="T71" s="21"/>
    </row>
    <row r="72" spans="1:24" x14ac:dyDescent="0.3">
      <c r="A72" s="28"/>
      <c r="H72" s="21"/>
      <c r="J72" s="28">
        <v>9</v>
      </c>
      <c r="K72">
        <v>8</v>
      </c>
      <c r="L72">
        <v>7</v>
      </c>
      <c r="M72">
        <v>6</v>
      </c>
      <c r="N72">
        <v>8</v>
      </c>
      <c r="O72">
        <v>9</v>
      </c>
      <c r="P72">
        <v>7</v>
      </c>
      <c r="Q72">
        <v>8</v>
      </c>
      <c r="R72">
        <v>7</v>
      </c>
      <c r="S72">
        <v>6</v>
      </c>
      <c r="T72" s="21"/>
    </row>
    <row r="73" spans="1:24" ht="15" thickBot="1" x14ac:dyDescent="0.35">
      <c r="A73" s="28"/>
      <c r="H73" s="21"/>
      <c r="J73" s="28">
        <v>9</v>
      </c>
      <c r="K73">
        <v>8</v>
      </c>
      <c r="L73">
        <v>7</v>
      </c>
      <c r="M73">
        <v>6</v>
      </c>
      <c r="N73">
        <v>7</v>
      </c>
      <c r="O73">
        <v>8</v>
      </c>
      <c r="P73">
        <v>9</v>
      </c>
      <c r="Q73">
        <v>8</v>
      </c>
      <c r="R73">
        <v>7</v>
      </c>
      <c r="S73">
        <v>6</v>
      </c>
      <c r="T73" s="21"/>
    </row>
    <row r="74" spans="1:24" x14ac:dyDescent="0.3">
      <c r="A74" s="28"/>
      <c r="B74" s="18" t="s">
        <v>28</v>
      </c>
      <c r="C74" s="19">
        <f>AVERAGE(A70:F71)</f>
        <v>132.5</v>
      </c>
      <c r="H74" s="21"/>
      <c r="J74" s="28"/>
      <c r="T74" s="21"/>
    </row>
    <row r="75" spans="1:24" ht="15" thickBot="1" x14ac:dyDescent="0.35">
      <c r="A75" s="28"/>
      <c r="B75" s="24" t="s">
        <v>29</v>
      </c>
      <c r="C75" s="23">
        <f>D77-D76</f>
        <v>45</v>
      </c>
      <c r="H75" s="21"/>
      <c r="J75" s="28"/>
      <c r="T75" s="21"/>
    </row>
    <row r="76" spans="1:24" x14ac:dyDescent="0.3">
      <c r="A76" s="28"/>
      <c r="C76" t="s">
        <v>17</v>
      </c>
      <c r="D76">
        <f>MIN(A70:F71)</f>
        <v>110</v>
      </c>
      <c r="H76" s="21"/>
      <c r="J76" s="28"/>
      <c r="N76" s="18" t="s">
        <v>28</v>
      </c>
      <c r="O76" s="19">
        <f>AVERAGE(J69:R73)</f>
        <v>7.6444444444444448</v>
      </c>
      <c r="T76" s="21"/>
    </row>
    <row r="77" spans="1:24" ht="15" thickBot="1" x14ac:dyDescent="0.35">
      <c r="A77" s="28"/>
      <c r="C77" t="s">
        <v>18</v>
      </c>
      <c r="D77">
        <f>MAX(A70:F71)</f>
        <v>155</v>
      </c>
      <c r="H77" s="21"/>
      <c r="J77" s="28"/>
      <c r="N77" s="24" t="s">
        <v>19</v>
      </c>
      <c r="O77" s="23">
        <f>STDEV(J69:R73)</f>
        <v>0.98062029431180042</v>
      </c>
      <c r="T77" s="21"/>
    </row>
    <row r="78" spans="1:24" ht="15" thickBot="1" x14ac:dyDescent="0.35">
      <c r="A78" s="30"/>
      <c r="B78" s="31"/>
      <c r="C78" s="31"/>
      <c r="D78" s="31"/>
      <c r="E78" s="31"/>
      <c r="F78" s="31"/>
      <c r="G78" s="31"/>
      <c r="H78" s="23"/>
      <c r="J78" s="30"/>
      <c r="K78" s="31"/>
      <c r="L78" s="31"/>
      <c r="M78" s="31"/>
      <c r="N78" s="31"/>
      <c r="O78" s="31"/>
      <c r="P78" s="31"/>
      <c r="Q78" s="31"/>
      <c r="R78" s="31"/>
      <c r="S78" s="31"/>
      <c r="T78" s="23"/>
    </row>
    <row r="79" spans="1:24" ht="15" thickBot="1" x14ac:dyDescent="0.35"/>
    <row r="80" spans="1:24" ht="14.4" customHeight="1" x14ac:dyDescent="0.3">
      <c r="A80" s="32"/>
      <c r="B80" s="115" t="s">
        <v>32</v>
      </c>
      <c r="C80" s="117"/>
      <c r="D80" s="117"/>
      <c r="E80" s="117"/>
      <c r="F80" s="117"/>
      <c r="G80" s="117"/>
      <c r="H80" s="117"/>
      <c r="I80" s="117"/>
      <c r="J80" s="33"/>
      <c r="K80" s="19"/>
      <c r="M80" s="26"/>
      <c r="N80" s="115" t="s">
        <v>34</v>
      </c>
      <c r="O80" s="115"/>
      <c r="P80" s="115"/>
      <c r="Q80" s="115"/>
      <c r="R80" s="115"/>
      <c r="S80" s="115"/>
      <c r="T80" s="115"/>
      <c r="U80" s="115"/>
      <c r="V80" s="115"/>
      <c r="W80" s="33"/>
      <c r="X80" s="19"/>
    </row>
    <row r="81" spans="1:24" x14ac:dyDescent="0.3">
      <c r="A81" s="28"/>
      <c r="B81" s="108"/>
      <c r="C81" s="108"/>
      <c r="D81" s="108"/>
      <c r="E81" s="108"/>
      <c r="F81" s="108"/>
      <c r="G81" s="108"/>
      <c r="H81" s="108"/>
      <c r="I81" s="108"/>
      <c r="K81" s="21"/>
      <c r="M81" s="27"/>
      <c r="N81" s="116"/>
      <c r="O81" s="116"/>
      <c r="P81" s="116"/>
      <c r="Q81" s="116"/>
      <c r="R81" s="116"/>
      <c r="S81" s="116"/>
      <c r="T81" s="116"/>
      <c r="U81" s="116"/>
      <c r="V81" s="116"/>
      <c r="X81" s="21"/>
    </row>
    <row r="82" spans="1:24" x14ac:dyDescent="0.3">
      <c r="A82" s="28"/>
      <c r="K82" s="21"/>
      <c r="M82" s="28"/>
      <c r="X82" s="21"/>
    </row>
    <row r="83" spans="1:24" x14ac:dyDescent="0.3">
      <c r="A83" s="28"/>
      <c r="B83" s="34"/>
      <c r="C83" s="108" t="s">
        <v>33</v>
      </c>
      <c r="D83" s="108"/>
      <c r="E83" s="108"/>
      <c r="F83" s="108"/>
      <c r="G83" s="108"/>
      <c r="H83" s="108"/>
      <c r="K83" s="21"/>
      <c r="M83" s="28"/>
      <c r="N83" s="29"/>
      <c r="O83" s="29"/>
      <c r="P83" s="144" t="s">
        <v>35</v>
      </c>
      <c r="Q83" s="144"/>
      <c r="R83" s="144"/>
      <c r="S83" s="144"/>
      <c r="T83" s="144"/>
      <c r="X83" s="21"/>
    </row>
    <row r="84" spans="1:24" x14ac:dyDescent="0.3">
      <c r="A84" s="28"/>
      <c r="B84" s="34"/>
      <c r="C84" s="108"/>
      <c r="D84" s="108"/>
      <c r="E84" s="108"/>
      <c r="F84" s="108"/>
      <c r="G84" s="108"/>
      <c r="H84" s="108"/>
      <c r="K84" s="21"/>
      <c r="M84" s="28"/>
      <c r="N84" s="29"/>
      <c r="O84" s="29"/>
      <c r="P84" s="144"/>
      <c r="Q84" s="144"/>
      <c r="R84" s="144"/>
      <c r="S84" s="144"/>
      <c r="T84" s="144"/>
      <c r="X84" s="21"/>
    </row>
    <row r="85" spans="1:24" x14ac:dyDescent="0.3">
      <c r="A85" s="28"/>
      <c r="K85" s="21"/>
      <c r="M85" s="28"/>
      <c r="X85" s="21"/>
    </row>
    <row r="86" spans="1:24" x14ac:dyDescent="0.3">
      <c r="A86" s="28">
        <v>10</v>
      </c>
      <c r="B86">
        <v>15</v>
      </c>
      <c r="C86">
        <v>12</v>
      </c>
      <c r="D86">
        <v>18</v>
      </c>
      <c r="E86">
        <v>20</v>
      </c>
      <c r="F86">
        <v>25</v>
      </c>
      <c r="G86">
        <v>8</v>
      </c>
      <c r="H86">
        <v>14</v>
      </c>
      <c r="I86">
        <v>16</v>
      </c>
      <c r="J86">
        <v>22</v>
      </c>
      <c r="K86" s="21"/>
      <c r="M86" s="28" t="s">
        <v>36</v>
      </c>
      <c r="N86">
        <v>30</v>
      </c>
      <c r="O86">
        <v>32</v>
      </c>
      <c r="P86">
        <v>33</v>
      </c>
      <c r="Q86">
        <v>28</v>
      </c>
      <c r="R86">
        <v>31</v>
      </c>
      <c r="S86">
        <v>30</v>
      </c>
      <c r="T86">
        <v>29</v>
      </c>
      <c r="U86">
        <v>30</v>
      </c>
      <c r="V86">
        <v>32</v>
      </c>
      <c r="W86">
        <v>31</v>
      </c>
      <c r="X86" s="21"/>
    </row>
    <row r="87" spans="1:24" x14ac:dyDescent="0.3">
      <c r="A87" s="28">
        <v>9</v>
      </c>
      <c r="B87">
        <v>17</v>
      </c>
      <c r="C87">
        <v>11</v>
      </c>
      <c r="D87">
        <v>13</v>
      </c>
      <c r="E87">
        <v>19</v>
      </c>
      <c r="F87">
        <v>23</v>
      </c>
      <c r="G87">
        <v>21</v>
      </c>
      <c r="H87">
        <v>16</v>
      </c>
      <c r="I87">
        <v>24</v>
      </c>
      <c r="J87">
        <v>27</v>
      </c>
      <c r="K87" s="21"/>
      <c r="M87" s="28" t="s">
        <v>39</v>
      </c>
      <c r="N87">
        <v>25</v>
      </c>
      <c r="O87">
        <v>27</v>
      </c>
      <c r="P87">
        <v>26</v>
      </c>
      <c r="Q87">
        <v>23</v>
      </c>
      <c r="R87">
        <v>28</v>
      </c>
      <c r="S87">
        <v>24</v>
      </c>
      <c r="T87">
        <v>26</v>
      </c>
      <c r="U87">
        <v>25</v>
      </c>
      <c r="V87">
        <v>27</v>
      </c>
      <c r="W87">
        <v>28</v>
      </c>
      <c r="X87" s="21"/>
    </row>
    <row r="88" spans="1:24" x14ac:dyDescent="0.3">
      <c r="A88" s="28">
        <v>13</v>
      </c>
      <c r="B88">
        <v>10</v>
      </c>
      <c r="C88">
        <v>18</v>
      </c>
      <c r="D88">
        <v>16</v>
      </c>
      <c r="E88">
        <v>12</v>
      </c>
      <c r="F88">
        <v>14</v>
      </c>
      <c r="G88">
        <v>19</v>
      </c>
      <c r="H88">
        <v>21</v>
      </c>
      <c r="I88">
        <v>11</v>
      </c>
      <c r="J88">
        <v>17</v>
      </c>
      <c r="K88" s="21"/>
      <c r="M88" s="28" t="s">
        <v>38</v>
      </c>
      <c r="N88">
        <v>22</v>
      </c>
      <c r="O88">
        <v>23</v>
      </c>
      <c r="P88">
        <v>20</v>
      </c>
      <c r="Q88">
        <v>25</v>
      </c>
      <c r="R88">
        <v>21</v>
      </c>
      <c r="S88">
        <v>24</v>
      </c>
      <c r="T88">
        <v>23</v>
      </c>
      <c r="U88">
        <v>22</v>
      </c>
      <c r="V88">
        <v>25</v>
      </c>
      <c r="W88">
        <v>24</v>
      </c>
      <c r="X88" s="21"/>
    </row>
    <row r="89" spans="1:24" x14ac:dyDescent="0.3">
      <c r="A89" s="28">
        <v>15</v>
      </c>
      <c r="B89">
        <v>20</v>
      </c>
      <c r="C89">
        <v>26</v>
      </c>
      <c r="D89">
        <v>13</v>
      </c>
      <c r="E89">
        <v>12</v>
      </c>
      <c r="F89">
        <v>14</v>
      </c>
      <c r="G89">
        <v>22</v>
      </c>
      <c r="H89">
        <v>19</v>
      </c>
      <c r="I89">
        <v>16</v>
      </c>
      <c r="J89">
        <v>11</v>
      </c>
      <c r="K89" s="21"/>
      <c r="M89" s="28" t="s">
        <v>37</v>
      </c>
      <c r="N89">
        <v>18</v>
      </c>
      <c r="O89">
        <v>17</v>
      </c>
      <c r="P89">
        <v>19</v>
      </c>
      <c r="Q89">
        <v>20</v>
      </c>
      <c r="R89">
        <v>21</v>
      </c>
      <c r="S89">
        <v>18</v>
      </c>
      <c r="T89">
        <v>19</v>
      </c>
      <c r="U89">
        <v>17</v>
      </c>
      <c r="V89">
        <v>20</v>
      </c>
      <c r="W89">
        <v>19</v>
      </c>
      <c r="X89" s="21"/>
    </row>
    <row r="90" spans="1:24" x14ac:dyDescent="0.3">
      <c r="A90" s="28">
        <v>25</v>
      </c>
      <c r="B90">
        <v>18</v>
      </c>
      <c r="C90">
        <v>16</v>
      </c>
      <c r="D90">
        <v>13</v>
      </c>
      <c r="E90">
        <v>21</v>
      </c>
      <c r="F90">
        <v>20</v>
      </c>
      <c r="G90">
        <v>15</v>
      </c>
      <c r="H90">
        <v>12</v>
      </c>
      <c r="I90">
        <v>19</v>
      </c>
      <c r="J90">
        <v>17</v>
      </c>
      <c r="K90" s="21"/>
      <c r="M90" s="28" t="s">
        <v>40</v>
      </c>
      <c r="N90">
        <v>35</v>
      </c>
      <c r="O90">
        <v>36</v>
      </c>
      <c r="P90">
        <v>34</v>
      </c>
      <c r="Q90">
        <v>35</v>
      </c>
      <c r="R90">
        <v>33</v>
      </c>
      <c r="S90">
        <v>34</v>
      </c>
      <c r="T90">
        <v>32</v>
      </c>
      <c r="U90">
        <v>33</v>
      </c>
      <c r="V90">
        <v>36</v>
      </c>
      <c r="W90">
        <v>34</v>
      </c>
      <c r="X90" s="21"/>
    </row>
    <row r="91" spans="1:24" x14ac:dyDescent="0.3">
      <c r="A91" s="28">
        <v>14</v>
      </c>
      <c r="B91">
        <v>16</v>
      </c>
      <c r="C91">
        <v>23</v>
      </c>
      <c r="D91">
        <v>18</v>
      </c>
      <c r="E91">
        <v>15</v>
      </c>
      <c r="F91">
        <v>11</v>
      </c>
      <c r="G91">
        <v>19</v>
      </c>
      <c r="H91">
        <v>22</v>
      </c>
      <c r="I91">
        <v>17</v>
      </c>
      <c r="J91">
        <v>12</v>
      </c>
      <c r="K91" s="21"/>
      <c r="M91" s="28"/>
      <c r="X91" s="21"/>
    </row>
    <row r="92" spans="1:24" ht="15" thickBot="1" x14ac:dyDescent="0.35">
      <c r="A92" s="28">
        <v>16</v>
      </c>
      <c r="B92">
        <v>14</v>
      </c>
      <c r="C92">
        <v>18</v>
      </c>
      <c r="D92">
        <v>20</v>
      </c>
      <c r="E92">
        <v>25</v>
      </c>
      <c r="F92">
        <v>13</v>
      </c>
      <c r="G92">
        <v>11</v>
      </c>
      <c r="H92">
        <v>22</v>
      </c>
      <c r="I92">
        <v>19</v>
      </c>
      <c r="J92">
        <v>17</v>
      </c>
      <c r="K92" s="21"/>
      <c r="M92" s="28"/>
      <c r="X92" s="21"/>
    </row>
    <row r="93" spans="1:24" x14ac:dyDescent="0.3">
      <c r="A93" s="28">
        <v>15</v>
      </c>
      <c r="B93">
        <v>16</v>
      </c>
      <c r="C93">
        <v>13</v>
      </c>
      <c r="D93">
        <v>14</v>
      </c>
      <c r="E93">
        <v>18</v>
      </c>
      <c r="F93">
        <v>20</v>
      </c>
      <c r="G93">
        <v>19</v>
      </c>
      <c r="H93">
        <v>21</v>
      </c>
      <c r="I93">
        <v>17</v>
      </c>
      <c r="J93">
        <v>12</v>
      </c>
      <c r="K93" s="21"/>
      <c r="M93" s="28"/>
      <c r="Q93" s="18" t="s">
        <v>28</v>
      </c>
      <c r="R93" s="19">
        <f>AVERAGE(N86:W90)</f>
        <v>26.48</v>
      </c>
      <c r="X93" s="21"/>
    </row>
    <row r="94" spans="1:24" x14ac:dyDescent="0.3">
      <c r="A94" s="28">
        <v>15</v>
      </c>
      <c r="B94">
        <v>13</v>
      </c>
      <c r="C94">
        <v>16</v>
      </c>
      <c r="D94">
        <v>14</v>
      </c>
      <c r="E94">
        <v>22</v>
      </c>
      <c r="F94">
        <v>21</v>
      </c>
      <c r="G94">
        <v>19</v>
      </c>
      <c r="H94">
        <v>18</v>
      </c>
      <c r="I94">
        <v>16</v>
      </c>
      <c r="J94">
        <v>11</v>
      </c>
      <c r="K94" s="21"/>
      <c r="M94" s="28"/>
      <c r="O94" t="s">
        <v>17</v>
      </c>
      <c r="P94" s="3">
        <f>MIN(N86:W90)</f>
        <v>17</v>
      </c>
      <c r="Q94" s="20" t="s">
        <v>29</v>
      </c>
      <c r="R94" s="21">
        <f>P95-P94</f>
        <v>19</v>
      </c>
      <c r="X94" s="21"/>
    </row>
    <row r="95" spans="1:24" ht="15" thickBot="1" x14ac:dyDescent="0.35">
      <c r="A95" s="28">
        <v>17</v>
      </c>
      <c r="B95">
        <v>14</v>
      </c>
      <c r="C95">
        <v>12</v>
      </c>
      <c r="D95">
        <v>20</v>
      </c>
      <c r="E95">
        <v>23</v>
      </c>
      <c r="F95">
        <v>19</v>
      </c>
      <c r="G95">
        <v>15</v>
      </c>
      <c r="H95">
        <v>16</v>
      </c>
      <c r="I95">
        <v>13</v>
      </c>
      <c r="J95">
        <v>18</v>
      </c>
      <c r="K95" s="21"/>
      <c r="M95" s="28"/>
      <c r="O95" t="s">
        <v>18</v>
      </c>
      <c r="P95" s="3">
        <f>MAX(N86:W90)</f>
        <v>36</v>
      </c>
      <c r="Q95" s="24" t="s">
        <v>41</v>
      </c>
      <c r="R95" s="23">
        <f>VAR(N86:W90)</f>
        <v>32.417959183673531</v>
      </c>
      <c r="X95" s="21"/>
    </row>
    <row r="96" spans="1:24" ht="15" thickBot="1" x14ac:dyDescent="0.35">
      <c r="A96" s="28"/>
      <c r="K96" s="21"/>
      <c r="M96" s="30"/>
      <c r="N96" s="31"/>
      <c r="O96" s="31"/>
      <c r="P96" s="31"/>
      <c r="Q96" s="31"/>
      <c r="R96" s="31"/>
      <c r="S96" s="31"/>
      <c r="T96" s="31"/>
      <c r="U96" s="31"/>
      <c r="V96" s="31"/>
      <c r="W96" s="31"/>
      <c r="X96" s="23"/>
    </row>
    <row r="97" spans="1:27" ht="15" thickBot="1" x14ac:dyDescent="0.35">
      <c r="A97" s="28"/>
      <c r="K97" s="21"/>
    </row>
    <row r="98" spans="1:27" x14ac:dyDescent="0.3">
      <c r="A98" s="28"/>
      <c r="E98" s="18" t="s">
        <v>28</v>
      </c>
      <c r="F98" s="19">
        <f>AVERAGE(A86:J95)</f>
        <v>16.739999999999998</v>
      </c>
      <c r="K98" s="21"/>
    </row>
    <row r="99" spans="1:27" x14ac:dyDescent="0.3">
      <c r="A99" s="28"/>
      <c r="C99" t="s">
        <v>17</v>
      </c>
      <c r="D99" s="35">
        <f>MIN(A86:J95)</f>
        <v>8</v>
      </c>
      <c r="E99" s="20" t="s">
        <v>29</v>
      </c>
      <c r="F99" s="21">
        <f>D100-D99</f>
        <v>19</v>
      </c>
      <c r="K99" s="21"/>
    </row>
    <row r="100" spans="1:27" ht="15" thickBot="1" x14ac:dyDescent="0.35">
      <c r="A100" s="28"/>
      <c r="C100" t="s">
        <v>18</v>
      </c>
      <c r="D100" s="35">
        <f>MAX(A86:J95)</f>
        <v>27</v>
      </c>
      <c r="E100" s="24" t="s">
        <v>19</v>
      </c>
      <c r="F100" s="23">
        <f>STDEV(A86:J95)</f>
        <v>4.1429506881014673</v>
      </c>
      <c r="K100" s="21"/>
    </row>
    <row r="101" spans="1:27" ht="15" thickBot="1" x14ac:dyDescent="0.35">
      <c r="A101" s="30"/>
      <c r="B101" s="31"/>
      <c r="C101" s="31"/>
      <c r="D101" s="31"/>
      <c r="E101" s="31"/>
      <c r="F101" s="31"/>
      <c r="G101" s="31"/>
      <c r="H101" s="31"/>
      <c r="I101" s="31"/>
      <c r="J101" s="31"/>
      <c r="K101" s="23"/>
    </row>
    <row r="104" spans="1:27" ht="15" x14ac:dyDescent="0.3">
      <c r="A104" s="114" t="s">
        <v>44</v>
      </c>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48"/>
    </row>
    <row r="106" spans="1:27" ht="15" thickBot="1" x14ac:dyDescent="0.35"/>
    <row r="107" spans="1:27" ht="14.4" customHeight="1" x14ac:dyDescent="0.3">
      <c r="A107" s="131" t="s">
        <v>45</v>
      </c>
      <c r="B107" s="115"/>
      <c r="C107" s="115"/>
      <c r="D107" s="115"/>
      <c r="E107" s="115"/>
      <c r="F107" s="115"/>
      <c r="G107" s="115"/>
      <c r="H107" s="115"/>
      <c r="I107" s="115"/>
      <c r="J107" s="115"/>
      <c r="K107" s="19"/>
      <c r="O107" s="26"/>
      <c r="P107" s="146" t="s">
        <v>62</v>
      </c>
      <c r="Q107" s="146"/>
      <c r="R107" s="146"/>
      <c r="S107" s="146"/>
      <c r="T107" s="146"/>
      <c r="U107" s="146"/>
      <c r="V107" s="146"/>
      <c r="W107" s="146"/>
      <c r="X107" s="146"/>
      <c r="Y107" s="68"/>
    </row>
    <row r="108" spans="1:27" x14ac:dyDescent="0.3">
      <c r="A108" s="133"/>
      <c r="B108" s="116"/>
      <c r="C108" s="116"/>
      <c r="D108" s="116"/>
      <c r="E108" s="116"/>
      <c r="F108" s="116"/>
      <c r="G108" s="116"/>
      <c r="H108" s="116"/>
      <c r="I108" s="116"/>
      <c r="J108" s="116"/>
      <c r="K108" s="21"/>
      <c r="O108" s="27"/>
      <c r="P108" s="147"/>
      <c r="Q108" s="147"/>
      <c r="R108" s="147"/>
      <c r="S108" s="147"/>
      <c r="T108" s="147"/>
      <c r="U108" s="147"/>
      <c r="V108" s="147"/>
      <c r="W108" s="147"/>
      <c r="X108" s="147"/>
      <c r="Y108" s="69"/>
    </row>
    <row r="109" spans="1:27" x14ac:dyDescent="0.3">
      <c r="A109" s="28"/>
      <c r="K109" s="21"/>
      <c r="O109" s="47"/>
      <c r="P109" s="37"/>
      <c r="Q109" s="37"/>
      <c r="R109" s="37"/>
      <c r="S109" s="37"/>
      <c r="T109" s="37"/>
      <c r="U109" s="37"/>
      <c r="V109" s="37"/>
      <c r="W109" s="37"/>
      <c r="X109" s="37"/>
      <c r="Y109" s="69"/>
    </row>
    <row r="110" spans="1:27" x14ac:dyDescent="0.3">
      <c r="A110" s="28"/>
      <c r="B110" s="108" t="s">
        <v>46</v>
      </c>
      <c r="C110" s="106"/>
      <c r="D110" s="106"/>
      <c r="E110" s="106"/>
      <c r="F110" s="106"/>
      <c r="G110" s="106"/>
      <c r="H110" s="106"/>
      <c r="I110" s="106"/>
      <c r="K110" s="21"/>
      <c r="O110" s="47"/>
      <c r="P110" s="37"/>
      <c r="Q110" s="145" t="s">
        <v>54</v>
      </c>
      <c r="R110" s="145"/>
      <c r="S110" s="145"/>
      <c r="T110" s="145"/>
      <c r="U110" s="37"/>
      <c r="V110" s="37"/>
      <c r="W110" s="37"/>
      <c r="X110" s="37"/>
      <c r="Y110" s="69"/>
    </row>
    <row r="111" spans="1:27" x14ac:dyDescent="0.3">
      <c r="A111" s="28"/>
      <c r="K111" s="21"/>
      <c r="O111" s="47"/>
      <c r="P111" s="37"/>
      <c r="Q111" s="145"/>
      <c r="R111" s="145"/>
      <c r="S111" s="145"/>
      <c r="T111" s="145"/>
      <c r="U111" s="37"/>
      <c r="V111" s="37"/>
      <c r="W111" s="37"/>
      <c r="X111" s="37"/>
      <c r="Y111" s="69"/>
    </row>
    <row r="112" spans="1:27" x14ac:dyDescent="0.3">
      <c r="A112" s="28"/>
      <c r="K112" s="21"/>
      <c r="O112" s="47"/>
      <c r="P112" s="37"/>
      <c r="Q112" s="145"/>
      <c r="R112" s="145"/>
      <c r="S112" s="145"/>
      <c r="T112" s="145"/>
      <c r="U112" s="37"/>
      <c r="V112" s="37"/>
      <c r="W112" s="37"/>
      <c r="X112" s="37"/>
      <c r="Y112" s="69"/>
    </row>
    <row r="113" spans="1:25" x14ac:dyDescent="0.3">
      <c r="A113" s="28">
        <v>28</v>
      </c>
      <c r="B113">
        <v>32</v>
      </c>
      <c r="C113">
        <v>35</v>
      </c>
      <c r="D113">
        <v>40</v>
      </c>
      <c r="E113">
        <v>42</v>
      </c>
      <c r="F113">
        <v>28</v>
      </c>
      <c r="G113">
        <v>33</v>
      </c>
      <c r="H113">
        <v>38</v>
      </c>
      <c r="I113">
        <v>30</v>
      </c>
      <c r="J113">
        <v>41</v>
      </c>
      <c r="K113" s="21"/>
      <c r="O113" s="47"/>
      <c r="P113" s="37"/>
      <c r="Q113" s="37"/>
      <c r="R113" s="37"/>
      <c r="S113" s="37"/>
      <c r="T113" s="37"/>
      <c r="U113" s="37"/>
      <c r="V113" s="37"/>
      <c r="W113" s="37"/>
      <c r="X113" s="37"/>
      <c r="Y113" s="69"/>
    </row>
    <row r="114" spans="1:25" x14ac:dyDescent="0.3">
      <c r="A114" s="28">
        <v>37</v>
      </c>
      <c r="B114">
        <v>31</v>
      </c>
      <c r="C114">
        <v>34</v>
      </c>
      <c r="D114">
        <v>29</v>
      </c>
      <c r="E114">
        <v>36</v>
      </c>
      <c r="F114">
        <v>43</v>
      </c>
      <c r="G114">
        <v>39</v>
      </c>
      <c r="H114">
        <v>27</v>
      </c>
      <c r="I114">
        <v>35</v>
      </c>
      <c r="J114">
        <v>31</v>
      </c>
      <c r="K114" s="21"/>
      <c r="O114" s="47">
        <v>56</v>
      </c>
      <c r="P114" s="37">
        <v>40</v>
      </c>
      <c r="Q114" s="37">
        <v>28</v>
      </c>
      <c r="R114" s="37">
        <v>73</v>
      </c>
      <c r="S114" s="37">
        <v>52</v>
      </c>
      <c r="T114" s="37">
        <v>61</v>
      </c>
      <c r="U114" s="37">
        <v>35</v>
      </c>
      <c r="V114" s="37">
        <v>40</v>
      </c>
      <c r="W114" s="37">
        <v>47</v>
      </c>
      <c r="X114" s="37">
        <v>65</v>
      </c>
      <c r="Y114" s="69"/>
    </row>
    <row r="115" spans="1:25" x14ac:dyDescent="0.3">
      <c r="A115" s="28">
        <v>39</v>
      </c>
      <c r="B115">
        <v>45</v>
      </c>
      <c r="C115">
        <v>29</v>
      </c>
      <c r="D115">
        <v>33</v>
      </c>
      <c r="E115">
        <v>37</v>
      </c>
      <c r="F115">
        <v>40</v>
      </c>
      <c r="G115">
        <v>36</v>
      </c>
      <c r="H115">
        <v>29</v>
      </c>
      <c r="I115">
        <v>31</v>
      </c>
      <c r="J115">
        <v>38</v>
      </c>
      <c r="K115" s="21"/>
      <c r="O115" s="47">
        <v>52</v>
      </c>
      <c r="P115" s="37">
        <v>44</v>
      </c>
      <c r="Q115" s="37">
        <v>38</v>
      </c>
      <c r="R115" s="37">
        <v>60</v>
      </c>
      <c r="S115" s="37">
        <v>56</v>
      </c>
      <c r="T115" s="37">
        <v>40</v>
      </c>
      <c r="U115" s="37">
        <v>36</v>
      </c>
      <c r="V115" s="37">
        <v>49</v>
      </c>
      <c r="W115" s="37">
        <v>68</v>
      </c>
      <c r="X115" s="37">
        <v>57</v>
      </c>
      <c r="Y115" s="69"/>
    </row>
    <row r="116" spans="1:25" x14ac:dyDescent="0.3">
      <c r="A116" s="28">
        <v>35</v>
      </c>
      <c r="B116">
        <v>44</v>
      </c>
      <c r="C116">
        <v>32</v>
      </c>
      <c r="D116">
        <v>39</v>
      </c>
      <c r="E116">
        <v>36</v>
      </c>
      <c r="F116">
        <v>30</v>
      </c>
      <c r="G116">
        <v>33</v>
      </c>
      <c r="H116">
        <v>28</v>
      </c>
      <c r="I116">
        <v>41</v>
      </c>
      <c r="J116">
        <v>35</v>
      </c>
      <c r="K116" s="21"/>
      <c r="O116" s="47">
        <v>52</v>
      </c>
      <c r="P116" s="37">
        <v>63</v>
      </c>
      <c r="Q116" s="37">
        <v>41</v>
      </c>
      <c r="R116" s="37">
        <v>48</v>
      </c>
      <c r="S116" s="37">
        <v>55</v>
      </c>
      <c r="T116" s="37">
        <v>42</v>
      </c>
      <c r="U116" s="37">
        <v>39</v>
      </c>
      <c r="V116" s="37">
        <v>58</v>
      </c>
      <c r="W116" s="37">
        <v>62</v>
      </c>
      <c r="X116" s="37">
        <v>49</v>
      </c>
      <c r="Y116" s="69"/>
    </row>
    <row r="117" spans="1:25" x14ac:dyDescent="0.3">
      <c r="A117" s="28">
        <v>31</v>
      </c>
      <c r="B117">
        <v>37</v>
      </c>
      <c r="C117">
        <v>42</v>
      </c>
      <c r="D117">
        <v>29</v>
      </c>
      <c r="E117">
        <v>34</v>
      </c>
      <c r="F117">
        <v>40</v>
      </c>
      <c r="G117">
        <v>31</v>
      </c>
      <c r="H117">
        <v>33</v>
      </c>
      <c r="I117">
        <v>38</v>
      </c>
      <c r="J117">
        <v>36</v>
      </c>
      <c r="K117" s="21"/>
      <c r="O117" s="47">
        <v>59</v>
      </c>
      <c r="P117" s="37">
        <v>45</v>
      </c>
      <c r="Q117" s="37">
        <v>47</v>
      </c>
      <c r="R117" s="37">
        <v>51</v>
      </c>
      <c r="S117" s="37">
        <v>65</v>
      </c>
      <c r="T117" s="37">
        <v>41</v>
      </c>
      <c r="U117" s="37">
        <v>48</v>
      </c>
      <c r="V117" s="37">
        <v>55</v>
      </c>
      <c r="W117" s="37">
        <v>42</v>
      </c>
      <c r="X117" s="37">
        <v>39</v>
      </c>
      <c r="Y117" s="69"/>
    </row>
    <row r="118" spans="1:25" x14ac:dyDescent="0.3">
      <c r="A118" s="28">
        <v>39</v>
      </c>
      <c r="B118">
        <v>27</v>
      </c>
      <c r="C118">
        <v>35</v>
      </c>
      <c r="D118">
        <v>30</v>
      </c>
      <c r="E118">
        <v>43</v>
      </c>
      <c r="F118">
        <v>29</v>
      </c>
      <c r="G118">
        <v>32</v>
      </c>
      <c r="H118">
        <v>36</v>
      </c>
      <c r="I118">
        <v>31</v>
      </c>
      <c r="J118">
        <v>40</v>
      </c>
      <c r="K118" s="21"/>
      <c r="O118" s="47">
        <v>58</v>
      </c>
      <c r="P118" s="37">
        <v>62</v>
      </c>
      <c r="Q118" s="37">
        <v>49</v>
      </c>
      <c r="R118" s="37">
        <v>59</v>
      </c>
      <c r="S118" s="37">
        <v>45</v>
      </c>
      <c r="T118" s="37">
        <v>47</v>
      </c>
      <c r="U118" s="37">
        <v>51</v>
      </c>
      <c r="V118" s="37">
        <v>65</v>
      </c>
      <c r="W118" s="37">
        <v>43</v>
      </c>
      <c r="X118" s="37">
        <v>58</v>
      </c>
      <c r="Y118" s="69"/>
    </row>
    <row r="119" spans="1:25" x14ac:dyDescent="0.3">
      <c r="A119" s="28">
        <v>38</v>
      </c>
      <c r="B119">
        <v>44</v>
      </c>
      <c r="C119">
        <v>37</v>
      </c>
      <c r="D119">
        <v>33</v>
      </c>
      <c r="E119">
        <v>35</v>
      </c>
      <c r="F119">
        <v>41</v>
      </c>
      <c r="G119">
        <v>30</v>
      </c>
      <c r="H119">
        <v>31</v>
      </c>
      <c r="I119">
        <v>39</v>
      </c>
      <c r="J119">
        <v>28</v>
      </c>
      <c r="K119" s="21"/>
      <c r="O119" s="47"/>
      <c r="P119" s="37"/>
      <c r="Q119" s="37"/>
      <c r="R119" s="37"/>
      <c r="S119" s="37"/>
      <c r="T119" s="37"/>
      <c r="U119" s="37"/>
      <c r="V119" s="37"/>
      <c r="W119" s="37"/>
      <c r="X119" s="37"/>
      <c r="Y119" s="69"/>
    </row>
    <row r="120" spans="1:25" x14ac:dyDescent="0.3">
      <c r="A120" s="28">
        <v>45</v>
      </c>
      <c r="B120">
        <v>29</v>
      </c>
      <c r="C120">
        <v>33</v>
      </c>
      <c r="D120">
        <v>38</v>
      </c>
      <c r="E120">
        <v>34</v>
      </c>
      <c r="F120">
        <v>32</v>
      </c>
      <c r="G120">
        <v>35</v>
      </c>
      <c r="H120">
        <v>31</v>
      </c>
      <c r="I120">
        <v>40</v>
      </c>
      <c r="J120">
        <v>36</v>
      </c>
      <c r="K120" s="21"/>
      <c r="O120" s="47"/>
      <c r="P120" s="37" t="s">
        <v>17</v>
      </c>
      <c r="Q120" s="37">
        <f>MIN(O114:X118)</f>
        <v>28</v>
      </c>
      <c r="R120" s="37"/>
      <c r="S120" s="77" t="s">
        <v>15</v>
      </c>
      <c r="T120" s="78" t="s">
        <v>53</v>
      </c>
      <c r="U120" s="70"/>
      <c r="V120" s="71"/>
      <c r="W120" s="37"/>
      <c r="X120" s="37"/>
      <c r="Y120" s="69"/>
    </row>
    <row r="121" spans="1:25" x14ac:dyDescent="0.3">
      <c r="A121" s="28">
        <v>39</v>
      </c>
      <c r="B121">
        <v>27</v>
      </c>
      <c r="C121">
        <v>35</v>
      </c>
      <c r="D121">
        <v>30</v>
      </c>
      <c r="E121">
        <v>43</v>
      </c>
      <c r="F121">
        <v>29</v>
      </c>
      <c r="G121">
        <v>32</v>
      </c>
      <c r="H121">
        <v>36</v>
      </c>
      <c r="I121">
        <v>31</v>
      </c>
      <c r="J121">
        <v>40</v>
      </c>
      <c r="K121" s="21"/>
      <c r="O121" s="47"/>
      <c r="P121" s="37" t="s">
        <v>18</v>
      </c>
      <c r="Q121" s="37">
        <f>MAX(O114:X118)</f>
        <v>73</v>
      </c>
      <c r="R121" s="37"/>
      <c r="S121" s="72" t="s">
        <v>56</v>
      </c>
      <c r="T121" s="73">
        <v>1</v>
      </c>
      <c r="U121" s="79" t="s">
        <v>5</v>
      </c>
      <c r="V121" s="73">
        <f>MODE(O114:X118)</f>
        <v>40</v>
      </c>
      <c r="W121" s="37"/>
      <c r="X121" s="37"/>
      <c r="Y121" s="69"/>
    </row>
    <row r="122" spans="1:25" x14ac:dyDescent="0.3">
      <c r="A122" s="28">
        <v>38</v>
      </c>
      <c r="B122">
        <v>44</v>
      </c>
      <c r="C122">
        <v>37</v>
      </c>
      <c r="D122">
        <v>33</v>
      </c>
      <c r="E122">
        <v>35</v>
      </c>
      <c r="F122">
        <v>41</v>
      </c>
      <c r="G122">
        <v>30</v>
      </c>
      <c r="H122">
        <v>31</v>
      </c>
      <c r="I122">
        <v>39</v>
      </c>
      <c r="J122">
        <v>28</v>
      </c>
      <c r="K122" s="21"/>
      <c r="O122" s="47"/>
      <c r="P122" s="79" t="s">
        <v>15</v>
      </c>
      <c r="Q122" s="79" t="s">
        <v>51</v>
      </c>
      <c r="R122" s="37"/>
      <c r="S122" s="72" t="s">
        <v>48</v>
      </c>
      <c r="T122" s="73">
        <v>1</v>
      </c>
      <c r="U122" s="79" t="s">
        <v>3</v>
      </c>
      <c r="V122" s="73">
        <f>MEDIAN(O114:X118)</f>
        <v>50</v>
      </c>
      <c r="W122" s="37"/>
      <c r="X122" s="37"/>
      <c r="Y122" s="69"/>
    </row>
    <row r="123" spans="1:25" x14ac:dyDescent="0.3">
      <c r="A123" s="28"/>
      <c r="K123" s="21"/>
      <c r="O123" s="47"/>
      <c r="P123" s="37" t="s">
        <v>56</v>
      </c>
      <c r="Q123" s="37">
        <v>30</v>
      </c>
      <c r="R123" s="37"/>
      <c r="S123" s="72" t="s">
        <v>49</v>
      </c>
      <c r="T123" s="73">
        <v>0</v>
      </c>
      <c r="U123" s="37"/>
      <c r="V123" s="73"/>
      <c r="W123" s="37"/>
      <c r="X123" s="37"/>
      <c r="Y123" s="69"/>
    </row>
    <row r="124" spans="1:25" x14ac:dyDescent="0.3">
      <c r="A124" s="28"/>
      <c r="F124" s="49" t="s">
        <v>15</v>
      </c>
      <c r="G124" s="54" t="s">
        <v>53</v>
      </c>
      <c r="H124" s="55" t="s">
        <v>5</v>
      </c>
      <c r="I124" s="56">
        <f>MODE(A113:J122)</f>
        <v>31</v>
      </c>
      <c r="K124" s="21"/>
      <c r="O124" s="47"/>
      <c r="P124" s="37" t="s">
        <v>48</v>
      </c>
      <c r="Q124" s="37">
        <v>35</v>
      </c>
      <c r="R124" s="37"/>
      <c r="S124" s="72" t="s">
        <v>50</v>
      </c>
      <c r="T124" s="73">
        <v>7</v>
      </c>
      <c r="U124" s="37"/>
      <c r="V124" s="73"/>
      <c r="W124" s="37"/>
      <c r="X124" s="37"/>
      <c r="Y124" s="69"/>
    </row>
    <row r="125" spans="1:25" x14ac:dyDescent="0.3">
      <c r="A125" s="28" t="s">
        <v>17</v>
      </c>
      <c r="B125">
        <f>MIN(A113:J122)</f>
        <v>27</v>
      </c>
      <c r="F125" s="50" t="s">
        <v>47</v>
      </c>
      <c r="G125" s="51">
        <v>21</v>
      </c>
      <c r="H125" s="25" t="s">
        <v>3</v>
      </c>
      <c r="I125" s="51">
        <f>MEDIAN(A113:J122)</f>
        <v>35</v>
      </c>
      <c r="K125" s="21"/>
      <c r="O125" s="47"/>
      <c r="P125" s="37" t="s">
        <v>49</v>
      </c>
      <c r="Q125" s="37">
        <v>40</v>
      </c>
      <c r="R125" s="37"/>
      <c r="S125" s="72" t="s">
        <v>55</v>
      </c>
      <c r="T125" s="73">
        <v>16</v>
      </c>
      <c r="U125" s="37"/>
      <c r="V125" s="73"/>
      <c r="W125" s="37"/>
      <c r="X125" s="37"/>
      <c r="Y125" s="69"/>
    </row>
    <row r="126" spans="1:25" x14ac:dyDescent="0.3">
      <c r="A126" s="28" t="s">
        <v>18</v>
      </c>
      <c r="B126">
        <f>MAX(A113:J122)</f>
        <v>45</v>
      </c>
      <c r="F126" s="50" t="s">
        <v>48</v>
      </c>
      <c r="G126" s="51">
        <v>34</v>
      </c>
      <c r="I126" s="51"/>
      <c r="K126" s="21"/>
      <c r="O126" s="47"/>
      <c r="P126" s="37" t="s">
        <v>50</v>
      </c>
      <c r="Q126" s="79">
        <v>35</v>
      </c>
      <c r="R126" s="37"/>
      <c r="S126" s="72" t="s">
        <v>57</v>
      </c>
      <c r="T126" s="73">
        <v>7</v>
      </c>
      <c r="U126" s="37"/>
      <c r="V126" s="73"/>
      <c r="W126" s="37"/>
      <c r="X126" s="37"/>
      <c r="Y126" s="69"/>
    </row>
    <row r="127" spans="1:25" x14ac:dyDescent="0.3">
      <c r="A127" s="59"/>
      <c r="B127" s="59"/>
      <c r="C127" s="46" t="s">
        <v>15</v>
      </c>
      <c r="D127" s="46" t="s">
        <v>51</v>
      </c>
      <c r="F127" s="50" t="s">
        <v>49</v>
      </c>
      <c r="G127" s="51">
        <v>31</v>
      </c>
      <c r="I127" s="57"/>
      <c r="K127" s="21"/>
      <c r="O127" s="47"/>
      <c r="P127" s="37" t="s">
        <v>55</v>
      </c>
      <c r="Q127" s="37">
        <v>50</v>
      </c>
      <c r="R127" s="37"/>
      <c r="S127" s="72" t="s">
        <v>58</v>
      </c>
      <c r="T127" s="73">
        <v>9</v>
      </c>
      <c r="U127" s="37"/>
      <c r="V127" s="73"/>
      <c r="W127" s="37"/>
      <c r="X127" s="37"/>
      <c r="Y127" s="69"/>
    </row>
    <row r="128" spans="1:25" x14ac:dyDescent="0.3">
      <c r="C128" t="s">
        <v>47</v>
      </c>
      <c r="D128">
        <v>30</v>
      </c>
      <c r="F128" s="52" t="s">
        <v>50</v>
      </c>
      <c r="G128" s="53">
        <v>14</v>
      </c>
      <c r="H128" s="58"/>
      <c r="I128" s="53"/>
      <c r="K128" s="21"/>
      <c r="O128" s="47"/>
      <c r="P128" s="37" t="s">
        <v>57</v>
      </c>
      <c r="Q128" s="37">
        <v>55</v>
      </c>
      <c r="R128" s="37"/>
      <c r="S128" s="72" t="s">
        <v>59</v>
      </c>
      <c r="T128" s="73">
        <v>7</v>
      </c>
      <c r="U128" s="37"/>
      <c r="V128" s="73"/>
      <c r="W128" s="37"/>
      <c r="X128" s="37"/>
      <c r="Y128" s="69"/>
    </row>
    <row r="129" spans="1:27" x14ac:dyDescent="0.3">
      <c r="C129" t="s">
        <v>48</v>
      </c>
      <c r="D129">
        <v>35</v>
      </c>
      <c r="K129" s="21"/>
      <c r="O129" s="47"/>
      <c r="P129" s="37" t="s">
        <v>58</v>
      </c>
      <c r="Q129" s="37">
        <v>60</v>
      </c>
      <c r="R129" s="37"/>
      <c r="S129" s="72" t="s">
        <v>60</v>
      </c>
      <c r="T129" s="73">
        <v>1</v>
      </c>
      <c r="U129" s="37"/>
      <c r="V129" s="73"/>
      <c r="W129" s="37"/>
      <c r="X129" s="37"/>
      <c r="Y129" s="69"/>
    </row>
    <row r="130" spans="1:27" x14ac:dyDescent="0.3">
      <c r="C130" t="s">
        <v>49</v>
      </c>
      <c r="D130">
        <v>40</v>
      </c>
      <c r="K130" s="21"/>
      <c r="O130" s="47"/>
      <c r="P130" s="37" t="s">
        <v>59</v>
      </c>
      <c r="Q130" s="37">
        <v>65</v>
      </c>
      <c r="R130" s="37"/>
      <c r="S130" s="74" t="s">
        <v>61</v>
      </c>
      <c r="T130" s="75">
        <v>1</v>
      </c>
      <c r="U130" s="76"/>
      <c r="V130" s="75"/>
      <c r="W130" s="37"/>
      <c r="X130" s="37"/>
      <c r="Y130" s="69"/>
    </row>
    <row r="131" spans="1:27" x14ac:dyDescent="0.3">
      <c r="C131" t="s">
        <v>50</v>
      </c>
      <c r="D131">
        <v>45</v>
      </c>
      <c r="K131" s="21"/>
      <c r="O131" s="47"/>
      <c r="P131" s="37" t="s">
        <v>60</v>
      </c>
      <c r="Q131" s="37">
        <v>70</v>
      </c>
      <c r="R131" s="37"/>
      <c r="S131" s="37"/>
      <c r="T131" s="37"/>
      <c r="U131" s="37"/>
      <c r="V131" s="37"/>
      <c r="W131" s="37"/>
      <c r="X131" s="37"/>
      <c r="Y131" s="69"/>
    </row>
    <row r="132" spans="1:27" ht="15" thickBot="1" x14ac:dyDescent="0.35">
      <c r="K132" s="21"/>
      <c r="O132" s="80"/>
      <c r="P132" s="81" t="s">
        <v>61</v>
      </c>
      <c r="Q132" s="81">
        <v>75</v>
      </c>
      <c r="R132" s="81"/>
      <c r="S132" s="81"/>
      <c r="T132" s="81"/>
      <c r="U132" s="81"/>
      <c r="V132" s="81"/>
      <c r="W132" s="81"/>
      <c r="X132" s="81"/>
      <c r="Y132" s="82"/>
    </row>
    <row r="133" spans="1:27" ht="15" thickBot="1" x14ac:dyDescent="0.35">
      <c r="A133" s="30"/>
      <c r="B133" s="31"/>
      <c r="C133" s="31"/>
      <c r="D133" s="31"/>
      <c r="E133" s="31"/>
      <c r="F133" s="31"/>
      <c r="G133" s="31"/>
      <c r="H133" s="31"/>
      <c r="I133" s="31"/>
      <c r="J133" s="31"/>
      <c r="K133" s="23"/>
      <c r="O133" s="37"/>
      <c r="P133" s="37"/>
      <c r="Q133" s="37"/>
      <c r="R133" s="37"/>
      <c r="S133" s="37"/>
      <c r="T133" s="37"/>
      <c r="U133" s="37"/>
      <c r="V133" s="37"/>
      <c r="W133" s="37"/>
      <c r="X133" s="37"/>
      <c r="Y133" s="37"/>
    </row>
    <row r="134" spans="1:27" ht="15" thickBot="1" x14ac:dyDescent="0.35"/>
    <row r="135" spans="1:27" ht="14.4" customHeight="1" x14ac:dyDescent="0.3">
      <c r="A135" s="26"/>
      <c r="B135" s="115" t="s">
        <v>65</v>
      </c>
      <c r="C135" s="117"/>
      <c r="D135" s="117"/>
      <c r="E135" s="117"/>
      <c r="F135" s="117"/>
      <c r="G135" s="117"/>
      <c r="H135" s="117"/>
      <c r="I135" s="117"/>
      <c r="J135" s="117"/>
      <c r="K135" s="64"/>
      <c r="L135" s="33"/>
      <c r="M135" s="19"/>
      <c r="O135" s="36"/>
      <c r="P135" s="115" t="s">
        <v>75</v>
      </c>
      <c r="Q135" s="115"/>
      <c r="R135" s="115"/>
      <c r="S135" s="115"/>
      <c r="T135" s="115"/>
      <c r="U135" s="115"/>
      <c r="V135" s="115"/>
      <c r="W135" s="115"/>
      <c r="X135" s="115"/>
      <c r="Y135" s="115"/>
      <c r="Z135" s="115"/>
      <c r="AA135" s="19"/>
    </row>
    <row r="136" spans="1:27" x14ac:dyDescent="0.3">
      <c r="A136" s="65"/>
      <c r="B136" s="108"/>
      <c r="C136" s="108"/>
      <c r="D136" s="108"/>
      <c r="E136" s="108"/>
      <c r="F136" s="108"/>
      <c r="G136" s="108"/>
      <c r="H136" s="108"/>
      <c r="I136" s="108"/>
      <c r="J136" s="108"/>
      <c r="K136" s="34"/>
      <c r="M136" s="21"/>
      <c r="O136" s="28"/>
      <c r="P136" s="116"/>
      <c r="Q136" s="116"/>
      <c r="R136" s="116"/>
      <c r="S136" s="116"/>
      <c r="T136" s="116"/>
      <c r="U136" s="116"/>
      <c r="V136" s="116"/>
      <c r="W136" s="116"/>
      <c r="X136" s="116"/>
      <c r="Y136" s="116"/>
      <c r="Z136" s="116"/>
      <c r="AA136" s="21"/>
    </row>
    <row r="137" spans="1:27" x14ac:dyDescent="0.3">
      <c r="A137" s="28"/>
      <c r="M137" s="21"/>
      <c r="O137" s="28"/>
      <c r="AA137" s="21"/>
    </row>
    <row r="138" spans="1:27" ht="14.4" customHeight="1" x14ac:dyDescent="0.3">
      <c r="A138" s="28"/>
      <c r="C138" s="108" t="s">
        <v>66</v>
      </c>
      <c r="D138" s="108"/>
      <c r="E138" s="108"/>
      <c r="F138" s="108"/>
      <c r="G138" s="108"/>
      <c r="H138" s="108"/>
      <c r="I138" s="108"/>
      <c r="M138" s="21"/>
      <c r="O138" s="28"/>
      <c r="R138" s="37"/>
      <c r="S138" s="108" t="s">
        <v>76</v>
      </c>
      <c r="T138" s="108"/>
      <c r="U138" s="108"/>
      <c r="V138" s="108"/>
      <c r="W138" s="108"/>
      <c r="AA138" s="21"/>
    </row>
    <row r="139" spans="1:27" x14ac:dyDescent="0.3">
      <c r="A139" s="28"/>
      <c r="C139" s="108"/>
      <c r="D139" s="108"/>
      <c r="E139" s="108"/>
      <c r="F139" s="108"/>
      <c r="G139" s="108"/>
      <c r="H139" s="108"/>
      <c r="I139" s="108"/>
      <c r="M139" s="21"/>
      <c r="O139" s="28"/>
      <c r="R139" s="34"/>
      <c r="S139" s="108"/>
      <c r="T139" s="108"/>
      <c r="U139" s="108"/>
      <c r="V139" s="108"/>
      <c r="W139" s="108"/>
      <c r="AA139" s="21"/>
    </row>
    <row r="140" spans="1:27" x14ac:dyDescent="0.3">
      <c r="A140" s="28"/>
      <c r="M140" s="21"/>
      <c r="O140" s="28"/>
      <c r="AA140" s="21"/>
    </row>
    <row r="141" spans="1:27" x14ac:dyDescent="0.3">
      <c r="A141" s="46" t="s">
        <v>67</v>
      </c>
      <c r="B141" s="46" t="s">
        <v>53</v>
      </c>
      <c r="M141" s="21"/>
      <c r="O141" s="28"/>
      <c r="P141">
        <v>4</v>
      </c>
      <c r="Q141">
        <v>5</v>
      </c>
      <c r="R141">
        <v>3</v>
      </c>
      <c r="S141">
        <v>4</v>
      </c>
      <c r="T141">
        <v>4</v>
      </c>
      <c r="U141">
        <v>3</v>
      </c>
      <c r="V141">
        <v>2</v>
      </c>
      <c r="W141">
        <v>5</v>
      </c>
      <c r="X141">
        <v>4</v>
      </c>
      <c r="Y141">
        <v>3</v>
      </c>
      <c r="AA141" s="21"/>
    </row>
    <row r="142" spans="1:27" x14ac:dyDescent="0.3">
      <c r="A142" s="48" t="s">
        <v>68</v>
      </c>
      <c r="B142" s="48">
        <v>30</v>
      </c>
      <c r="M142" s="21"/>
      <c r="O142" s="28"/>
      <c r="P142">
        <v>5</v>
      </c>
      <c r="Q142">
        <v>4</v>
      </c>
      <c r="R142">
        <v>2</v>
      </c>
      <c r="S142">
        <v>3</v>
      </c>
      <c r="T142">
        <v>4</v>
      </c>
      <c r="U142">
        <v>5</v>
      </c>
      <c r="V142">
        <v>3</v>
      </c>
      <c r="W142">
        <v>4</v>
      </c>
      <c r="X142">
        <v>5</v>
      </c>
      <c r="Y142">
        <v>3</v>
      </c>
      <c r="AA142" s="21"/>
    </row>
    <row r="143" spans="1:27" x14ac:dyDescent="0.3">
      <c r="A143" s="48" t="s">
        <v>69</v>
      </c>
      <c r="B143" s="48">
        <v>40</v>
      </c>
      <c r="C143" s="25" t="s">
        <v>5</v>
      </c>
      <c r="D143">
        <f>MODE(B142:B148)</f>
        <v>30</v>
      </c>
      <c r="M143" s="21"/>
      <c r="O143" s="28"/>
      <c r="P143">
        <v>4</v>
      </c>
      <c r="Q143">
        <v>3</v>
      </c>
      <c r="R143">
        <v>2</v>
      </c>
      <c r="S143">
        <v>4</v>
      </c>
      <c r="T143">
        <v>5</v>
      </c>
      <c r="U143">
        <v>3</v>
      </c>
      <c r="V143">
        <v>4</v>
      </c>
      <c r="W143">
        <v>5</v>
      </c>
      <c r="X143">
        <v>4</v>
      </c>
      <c r="Y143">
        <v>3</v>
      </c>
      <c r="AA143" s="21"/>
    </row>
    <row r="144" spans="1:27" ht="14.4" customHeight="1" x14ac:dyDescent="0.3">
      <c r="A144" s="48" t="s">
        <v>70</v>
      </c>
      <c r="B144" s="48">
        <v>20</v>
      </c>
      <c r="M144" s="21"/>
      <c r="O144" s="28"/>
      <c r="P144">
        <v>3</v>
      </c>
      <c r="Q144">
        <v>4</v>
      </c>
      <c r="R144">
        <v>5</v>
      </c>
      <c r="S144">
        <v>2</v>
      </c>
      <c r="T144">
        <v>3</v>
      </c>
      <c r="U144">
        <v>4</v>
      </c>
      <c r="V144">
        <v>4</v>
      </c>
      <c r="W144">
        <v>3</v>
      </c>
      <c r="X144">
        <v>5</v>
      </c>
      <c r="Y144">
        <v>4</v>
      </c>
      <c r="AA144" s="21"/>
    </row>
    <row r="145" spans="1:27" x14ac:dyDescent="0.3">
      <c r="A145" s="48" t="s">
        <v>71</v>
      </c>
      <c r="B145" s="48">
        <v>10</v>
      </c>
      <c r="M145" s="21"/>
      <c r="O145" s="28"/>
      <c r="P145">
        <v>3</v>
      </c>
      <c r="Q145">
        <v>4</v>
      </c>
      <c r="R145">
        <v>5</v>
      </c>
      <c r="S145">
        <v>4</v>
      </c>
      <c r="T145">
        <v>2</v>
      </c>
      <c r="U145">
        <v>3</v>
      </c>
      <c r="V145">
        <v>4</v>
      </c>
      <c r="W145">
        <v>5</v>
      </c>
      <c r="X145">
        <v>3</v>
      </c>
      <c r="Y145">
        <v>4</v>
      </c>
      <c r="AA145" s="21"/>
    </row>
    <row r="146" spans="1:27" x14ac:dyDescent="0.3">
      <c r="A146" s="48" t="s">
        <v>72</v>
      </c>
      <c r="B146" s="48">
        <v>45</v>
      </c>
      <c r="M146" s="21"/>
      <c r="O146" s="28"/>
      <c r="P146">
        <v>5</v>
      </c>
      <c r="Q146">
        <v>4</v>
      </c>
      <c r="R146">
        <v>3</v>
      </c>
      <c r="S146">
        <v>4</v>
      </c>
      <c r="T146">
        <v>5</v>
      </c>
      <c r="U146">
        <v>3</v>
      </c>
      <c r="V146">
        <v>4</v>
      </c>
      <c r="W146">
        <v>5</v>
      </c>
      <c r="X146">
        <v>4</v>
      </c>
      <c r="Y146">
        <v>3</v>
      </c>
      <c r="AA146" s="21"/>
    </row>
    <row r="147" spans="1:27" ht="14.4" customHeight="1" x14ac:dyDescent="0.3">
      <c r="A147" s="48" t="s">
        <v>73</v>
      </c>
      <c r="B147" s="48">
        <v>25</v>
      </c>
      <c r="M147" s="21"/>
      <c r="O147" s="28"/>
      <c r="P147">
        <v>3</v>
      </c>
      <c r="Q147">
        <v>4</v>
      </c>
      <c r="R147">
        <v>5</v>
      </c>
      <c r="S147">
        <v>2</v>
      </c>
      <c r="T147">
        <v>3</v>
      </c>
      <c r="U147">
        <v>4</v>
      </c>
      <c r="V147">
        <v>4</v>
      </c>
      <c r="W147">
        <v>3</v>
      </c>
      <c r="X147">
        <v>5</v>
      </c>
      <c r="Y147">
        <v>4</v>
      </c>
      <c r="AA147" s="21"/>
    </row>
    <row r="148" spans="1:27" x14ac:dyDescent="0.3">
      <c r="A148" s="48" t="s">
        <v>74</v>
      </c>
      <c r="B148" s="48">
        <v>30</v>
      </c>
      <c r="M148" s="21"/>
      <c r="O148" s="28"/>
      <c r="P148">
        <v>3</v>
      </c>
      <c r="Q148">
        <v>4</v>
      </c>
      <c r="R148">
        <v>5</v>
      </c>
      <c r="S148">
        <v>4</v>
      </c>
      <c r="T148">
        <v>2</v>
      </c>
      <c r="U148">
        <v>3</v>
      </c>
      <c r="V148">
        <v>4</v>
      </c>
      <c r="W148">
        <v>5</v>
      </c>
      <c r="X148">
        <v>3</v>
      </c>
      <c r="Y148">
        <v>4</v>
      </c>
      <c r="AA148" s="21"/>
    </row>
    <row r="149" spans="1:27" x14ac:dyDescent="0.3">
      <c r="A149" s="28"/>
      <c r="B149" s="48"/>
      <c r="M149" s="21"/>
      <c r="O149" s="28"/>
      <c r="P149">
        <v>5</v>
      </c>
      <c r="Q149">
        <v>4</v>
      </c>
      <c r="R149">
        <v>3</v>
      </c>
      <c r="S149">
        <v>4</v>
      </c>
      <c r="T149">
        <v>5</v>
      </c>
      <c r="U149">
        <v>3</v>
      </c>
      <c r="V149">
        <v>4</v>
      </c>
      <c r="W149">
        <v>5</v>
      </c>
      <c r="X149">
        <v>4</v>
      </c>
      <c r="Y149">
        <v>3</v>
      </c>
      <c r="AA149" s="21"/>
    </row>
    <row r="150" spans="1:27" x14ac:dyDescent="0.3">
      <c r="A150" s="28"/>
      <c r="M150" s="21"/>
      <c r="O150" s="28"/>
      <c r="P150">
        <v>3</v>
      </c>
      <c r="Q150">
        <v>4</v>
      </c>
      <c r="R150">
        <v>5</v>
      </c>
      <c r="S150">
        <v>2</v>
      </c>
      <c r="T150">
        <v>3</v>
      </c>
      <c r="U150">
        <v>4</v>
      </c>
      <c r="V150">
        <v>4</v>
      </c>
      <c r="W150">
        <v>3</v>
      </c>
      <c r="X150">
        <v>5</v>
      </c>
      <c r="Y150">
        <v>4</v>
      </c>
      <c r="AA150" s="21"/>
    </row>
    <row r="151" spans="1:27" x14ac:dyDescent="0.3">
      <c r="A151" s="28"/>
      <c r="M151" s="21"/>
      <c r="O151" s="28"/>
      <c r="AA151" s="21"/>
    </row>
    <row r="152" spans="1:27" x14ac:dyDescent="0.3">
      <c r="A152" s="28"/>
      <c r="M152" s="21"/>
      <c r="O152" s="28"/>
      <c r="Q152" s="25" t="s">
        <v>5</v>
      </c>
      <c r="R152">
        <f>MODE(P141:Y150)</f>
        <v>4</v>
      </c>
      <c r="S152" s="1" t="s">
        <v>51</v>
      </c>
      <c r="T152" s="1" t="s">
        <v>53</v>
      </c>
      <c r="AA152" s="21"/>
    </row>
    <row r="153" spans="1:27" x14ac:dyDescent="0.3">
      <c r="A153" s="28"/>
      <c r="M153" s="21"/>
      <c r="O153" s="28"/>
      <c r="S153">
        <v>1</v>
      </c>
      <c r="T153">
        <v>0</v>
      </c>
      <c r="AA153" s="21"/>
    </row>
    <row r="154" spans="1:27" x14ac:dyDescent="0.3">
      <c r="A154" s="28"/>
      <c r="M154" s="21"/>
      <c r="O154" s="28"/>
      <c r="Q154" t="s">
        <v>17</v>
      </c>
      <c r="R154">
        <f>MIN(P141:Y150)</f>
        <v>2</v>
      </c>
      <c r="S154">
        <v>2</v>
      </c>
      <c r="T154">
        <v>8</v>
      </c>
      <c r="AA154" s="21"/>
    </row>
    <row r="155" spans="1:27" x14ac:dyDescent="0.3">
      <c r="A155" s="28"/>
      <c r="M155" s="21"/>
      <c r="O155" s="28"/>
      <c r="Q155" t="s">
        <v>18</v>
      </c>
      <c r="R155">
        <f>MAX(P141:Y150)</f>
        <v>5</v>
      </c>
      <c r="S155">
        <v>3</v>
      </c>
      <c r="T155">
        <v>30</v>
      </c>
      <c r="AA155" s="21"/>
    </row>
    <row r="156" spans="1:27" x14ac:dyDescent="0.3">
      <c r="A156" s="28"/>
      <c r="M156" s="21"/>
      <c r="O156" s="28"/>
      <c r="S156">
        <v>4</v>
      </c>
      <c r="T156">
        <v>39</v>
      </c>
      <c r="AA156" s="21"/>
    </row>
    <row r="157" spans="1:27" x14ac:dyDescent="0.3">
      <c r="A157" s="28"/>
      <c r="M157" s="21"/>
      <c r="O157" s="28"/>
      <c r="S157">
        <v>5</v>
      </c>
      <c r="T157">
        <v>23</v>
      </c>
      <c r="AA157" s="21"/>
    </row>
    <row r="158" spans="1:27" x14ac:dyDescent="0.3">
      <c r="A158" s="28"/>
      <c r="M158" s="21"/>
      <c r="O158" s="28"/>
      <c r="S158" t="s">
        <v>52</v>
      </c>
      <c r="T158">
        <v>0</v>
      </c>
      <c r="AA158" s="21"/>
    </row>
    <row r="159" spans="1:27" x14ac:dyDescent="0.3">
      <c r="A159" s="28"/>
      <c r="M159" s="21"/>
      <c r="O159" s="28"/>
      <c r="AA159" s="21"/>
    </row>
    <row r="160" spans="1:27" x14ac:dyDescent="0.3">
      <c r="A160" s="28"/>
      <c r="M160" s="21"/>
      <c r="O160" s="28"/>
      <c r="AA160" s="21"/>
    </row>
    <row r="161" spans="1:28" ht="15" thickBot="1" x14ac:dyDescent="0.35">
      <c r="A161" s="30"/>
      <c r="B161" s="31"/>
      <c r="C161" s="31"/>
      <c r="D161" s="31"/>
      <c r="E161" s="31"/>
      <c r="F161" s="31"/>
      <c r="G161" s="31"/>
      <c r="H161" s="31"/>
      <c r="I161" s="31"/>
      <c r="J161" s="31"/>
      <c r="K161" s="31"/>
      <c r="L161" s="31"/>
      <c r="M161" s="23"/>
      <c r="O161" s="28"/>
      <c r="AA161" s="21"/>
    </row>
    <row r="162" spans="1:28" ht="15" thickBot="1" x14ac:dyDescent="0.35">
      <c r="O162" s="28"/>
      <c r="AA162" s="21"/>
    </row>
    <row r="163" spans="1:28" ht="14.4" customHeight="1" x14ac:dyDescent="0.3">
      <c r="B163" s="26"/>
      <c r="C163" s="115" t="s">
        <v>77</v>
      </c>
      <c r="D163" s="117"/>
      <c r="E163" s="117"/>
      <c r="F163" s="117"/>
      <c r="G163" s="117"/>
      <c r="H163" s="117"/>
      <c r="I163" s="117"/>
      <c r="J163" s="117"/>
      <c r="K163" s="117"/>
      <c r="L163" s="117"/>
      <c r="M163" s="19"/>
      <c r="O163" s="28"/>
      <c r="AA163" s="21"/>
    </row>
    <row r="164" spans="1:28" x14ac:dyDescent="0.3">
      <c r="B164" s="65"/>
      <c r="C164" s="108"/>
      <c r="D164" s="108"/>
      <c r="E164" s="108"/>
      <c r="F164" s="108"/>
      <c r="G164" s="108"/>
      <c r="H164" s="108"/>
      <c r="I164" s="108"/>
      <c r="J164" s="108"/>
      <c r="K164" s="108"/>
      <c r="L164" s="108"/>
      <c r="M164" s="21"/>
      <c r="O164" s="28"/>
      <c r="AA164" s="21"/>
    </row>
    <row r="165" spans="1:28" x14ac:dyDescent="0.3">
      <c r="B165" s="28"/>
      <c r="M165" s="21"/>
      <c r="O165" s="28"/>
      <c r="AA165" s="21"/>
    </row>
    <row r="166" spans="1:28" ht="14.4" customHeight="1" x14ac:dyDescent="0.3">
      <c r="B166" s="28"/>
      <c r="C166" s="34"/>
      <c r="D166" s="108" t="s">
        <v>79</v>
      </c>
      <c r="E166" s="108"/>
      <c r="F166" s="108"/>
      <c r="G166" s="108"/>
      <c r="H166" s="108"/>
      <c r="I166" s="108"/>
      <c r="J166" s="34"/>
      <c r="M166" s="21"/>
      <c r="O166" s="28"/>
      <c r="AA166" s="21"/>
    </row>
    <row r="167" spans="1:28" x14ac:dyDescent="0.3">
      <c r="B167" s="28"/>
      <c r="C167" s="34"/>
      <c r="D167" s="108"/>
      <c r="E167" s="108"/>
      <c r="F167" s="108"/>
      <c r="G167" s="108"/>
      <c r="H167" s="108"/>
      <c r="I167" s="108"/>
      <c r="J167" s="34"/>
      <c r="M167" s="21"/>
      <c r="O167" s="28"/>
      <c r="AA167" s="21"/>
    </row>
    <row r="168" spans="1:28" x14ac:dyDescent="0.3">
      <c r="B168" s="28"/>
      <c r="M168" s="21"/>
      <c r="O168" s="28"/>
      <c r="AA168" s="21"/>
    </row>
    <row r="169" spans="1:28" x14ac:dyDescent="0.3">
      <c r="B169" s="28">
        <v>35</v>
      </c>
      <c r="C169">
        <v>28</v>
      </c>
      <c r="D169">
        <v>32</v>
      </c>
      <c r="E169">
        <v>45</v>
      </c>
      <c r="F169">
        <v>38</v>
      </c>
      <c r="G169">
        <v>29</v>
      </c>
      <c r="H169">
        <v>42</v>
      </c>
      <c r="I169">
        <v>30</v>
      </c>
      <c r="J169">
        <v>36</v>
      </c>
      <c r="K169">
        <v>41</v>
      </c>
      <c r="M169" s="21"/>
      <c r="O169" s="28"/>
      <c r="AA169" s="21"/>
    </row>
    <row r="170" spans="1:28" ht="15" thickBot="1" x14ac:dyDescent="0.35">
      <c r="B170" s="28">
        <v>47</v>
      </c>
      <c r="C170">
        <v>31</v>
      </c>
      <c r="D170">
        <v>39</v>
      </c>
      <c r="E170">
        <v>43</v>
      </c>
      <c r="F170">
        <v>37</v>
      </c>
      <c r="G170">
        <v>30</v>
      </c>
      <c r="H170">
        <v>34</v>
      </c>
      <c r="I170">
        <v>39</v>
      </c>
      <c r="J170">
        <v>28</v>
      </c>
      <c r="K170">
        <v>33</v>
      </c>
      <c r="M170" s="21"/>
      <c r="O170" s="30"/>
      <c r="P170" s="31"/>
      <c r="Q170" s="31"/>
      <c r="R170" s="31"/>
      <c r="S170" s="31"/>
      <c r="T170" s="31"/>
      <c r="U170" s="31"/>
      <c r="V170" s="31"/>
      <c r="W170" s="31"/>
      <c r="X170" s="31"/>
      <c r="Y170" s="31"/>
      <c r="Z170" s="31"/>
      <c r="AA170" s="23"/>
    </row>
    <row r="171" spans="1:28" ht="15" thickBot="1" x14ac:dyDescent="0.35">
      <c r="B171" s="28">
        <v>36</v>
      </c>
      <c r="C171">
        <v>40</v>
      </c>
      <c r="D171">
        <v>42</v>
      </c>
      <c r="E171">
        <v>29</v>
      </c>
      <c r="F171">
        <v>31</v>
      </c>
      <c r="G171">
        <v>45</v>
      </c>
      <c r="H171">
        <v>38</v>
      </c>
      <c r="I171">
        <v>33</v>
      </c>
      <c r="J171">
        <v>41</v>
      </c>
      <c r="K171">
        <v>35</v>
      </c>
      <c r="M171" s="21"/>
    </row>
    <row r="172" spans="1:28" ht="14.4" customHeight="1" x14ac:dyDescent="0.3">
      <c r="B172" s="28">
        <v>37</v>
      </c>
      <c r="C172">
        <v>34</v>
      </c>
      <c r="D172">
        <v>46</v>
      </c>
      <c r="E172">
        <v>30</v>
      </c>
      <c r="F172">
        <v>39</v>
      </c>
      <c r="G172">
        <v>43</v>
      </c>
      <c r="H172">
        <v>28</v>
      </c>
      <c r="I172">
        <v>32</v>
      </c>
      <c r="J172">
        <v>36</v>
      </c>
      <c r="K172">
        <v>29</v>
      </c>
      <c r="M172" s="21"/>
      <c r="O172" s="36"/>
      <c r="P172" s="33"/>
      <c r="Q172" s="148" t="s">
        <v>80</v>
      </c>
      <c r="R172" s="148"/>
      <c r="S172" s="148"/>
      <c r="T172" s="148"/>
      <c r="U172" s="148"/>
      <c r="V172" s="148"/>
      <c r="W172" s="148"/>
      <c r="X172" s="148"/>
      <c r="Y172" s="84"/>
      <c r="Z172" s="19"/>
    </row>
    <row r="173" spans="1:28" x14ac:dyDescent="0.3">
      <c r="B173" s="28">
        <v>31</v>
      </c>
      <c r="C173">
        <v>37</v>
      </c>
      <c r="D173">
        <v>40</v>
      </c>
      <c r="E173">
        <v>42</v>
      </c>
      <c r="F173">
        <v>33</v>
      </c>
      <c r="G173">
        <v>39</v>
      </c>
      <c r="H173">
        <v>28</v>
      </c>
      <c r="I173">
        <v>35</v>
      </c>
      <c r="J173">
        <v>38</v>
      </c>
      <c r="K173">
        <v>43</v>
      </c>
      <c r="M173" s="21"/>
      <c r="O173" s="28"/>
      <c r="Q173" s="149"/>
      <c r="R173" s="149"/>
      <c r="S173" s="149"/>
      <c r="T173" s="149"/>
      <c r="U173" s="149"/>
      <c r="V173" s="149"/>
      <c r="W173" s="149"/>
      <c r="X173" s="149"/>
      <c r="Y173" s="85"/>
      <c r="Z173" s="21"/>
      <c r="AB173" s="45"/>
    </row>
    <row r="174" spans="1:28" x14ac:dyDescent="0.3">
      <c r="B174" s="28"/>
      <c r="M174" s="21"/>
      <c r="O174" s="28"/>
      <c r="Z174" s="21"/>
    </row>
    <row r="175" spans="1:28" ht="14.4" customHeight="1" x14ac:dyDescent="0.3">
      <c r="B175" s="20" t="s">
        <v>2</v>
      </c>
      <c r="C175">
        <f>AVERAGE(B169:K173)</f>
        <v>36.14</v>
      </c>
      <c r="D175" s="46" t="s">
        <v>15</v>
      </c>
      <c r="E175" s="46" t="s">
        <v>51</v>
      </c>
      <c r="G175" s="49" t="s">
        <v>15</v>
      </c>
      <c r="H175" s="67" t="s">
        <v>53</v>
      </c>
      <c r="M175" s="21"/>
      <c r="O175" s="28"/>
      <c r="R175" s="108" t="s">
        <v>81</v>
      </c>
      <c r="S175" s="108"/>
      <c r="T175" s="108"/>
      <c r="U175" s="108"/>
      <c r="V175" s="108"/>
      <c r="W175" s="108"/>
      <c r="X175" s="34"/>
      <c r="Z175" s="21"/>
    </row>
    <row r="176" spans="1:28" x14ac:dyDescent="0.3">
      <c r="B176" s="28"/>
      <c r="D176" t="s">
        <v>47</v>
      </c>
      <c r="E176">
        <v>30</v>
      </c>
      <c r="G176" s="50" t="s">
        <v>47</v>
      </c>
      <c r="H176" s="51">
        <v>10</v>
      </c>
      <c r="M176" s="21"/>
      <c r="O176" s="28"/>
      <c r="R176" s="108"/>
      <c r="S176" s="108"/>
      <c r="T176" s="108"/>
      <c r="U176" s="108"/>
      <c r="V176" s="108"/>
      <c r="W176" s="108"/>
      <c r="X176" s="34"/>
      <c r="Z176" s="21"/>
    </row>
    <row r="177" spans="2:26" x14ac:dyDescent="0.3">
      <c r="B177" s="28" t="s">
        <v>17</v>
      </c>
      <c r="C177">
        <f>MIN(B169:K173)</f>
        <v>28</v>
      </c>
      <c r="D177" t="s">
        <v>48</v>
      </c>
      <c r="E177">
        <v>35</v>
      </c>
      <c r="G177" s="50" t="s">
        <v>48</v>
      </c>
      <c r="H177" s="51">
        <v>13</v>
      </c>
      <c r="M177" s="21"/>
      <c r="O177" s="28"/>
      <c r="Z177" s="21"/>
    </row>
    <row r="178" spans="2:26" x14ac:dyDescent="0.3">
      <c r="B178" s="28" t="s">
        <v>18</v>
      </c>
      <c r="C178">
        <f>MAX(B169:K173)</f>
        <v>47</v>
      </c>
      <c r="D178" t="s">
        <v>49</v>
      </c>
      <c r="E178">
        <v>40</v>
      </c>
      <c r="G178" s="50" t="s">
        <v>49</v>
      </c>
      <c r="H178" s="51">
        <v>15</v>
      </c>
      <c r="M178" s="21"/>
      <c r="O178" s="28"/>
      <c r="P178">
        <v>125</v>
      </c>
      <c r="Q178">
        <v>148</v>
      </c>
      <c r="R178">
        <v>137</v>
      </c>
      <c r="S178">
        <v>120</v>
      </c>
      <c r="T178">
        <v>135</v>
      </c>
      <c r="U178">
        <v>132</v>
      </c>
      <c r="V178">
        <v>145</v>
      </c>
      <c r="W178">
        <v>122</v>
      </c>
      <c r="X178">
        <v>130</v>
      </c>
      <c r="Y178">
        <v>141</v>
      </c>
      <c r="Z178" s="21"/>
    </row>
    <row r="179" spans="2:26" x14ac:dyDescent="0.3">
      <c r="B179" s="28"/>
      <c r="D179" t="s">
        <v>50</v>
      </c>
      <c r="E179">
        <v>45</v>
      </c>
      <c r="G179" s="50" t="s">
        <v>50</v>
      </c>
      <c r="H179" s="51">
        <v>10</v>
      </c>
      <c r="M179" s="21"/>
      <c r="O179" s="28"/>
      <c r="P179">
        <v>118</v>
      </c>
      <c r="Q179">
        <v>125</v>
      </c>
      <c r="R179">
        <v>132</v>
      </c>
      <c r="S179">
        <v>136</v>
      </c>
      <c r="T179">
        <v>128</v>
      </c>
      <c r="U179">
        <v>123</v>
      </c>
      <c r="V179">
        <v>132</v>
      </c>
      <c r="W179">
        <v>138</v>
      </c>
      <c r="X179">
        <v>126</v>
      </c>
      <c r="Y179">
        <v>129</v>
      </c>
      <c r="Z179" s="21"/>
    </row>
    <row r="180" spans="2:26" x14ac:dyDescent="0.3">
      <c r="B180" s="28"/>
      <c r="D180" t="s">
        <v>55</v>
      </c>
      <c r="E180">
        <v>50</v>
      </c>
      <c r="G180" s="52" t="s">
        <v>55</v>
      </c>
      <c r="H180" s="53">
        <v>2</v>
      </c>
      <c r="M180" s="21"/>
      <c r="O180" s="28"/>
      <c r="P180">
        <v>136</v>
      </c>
      <c r="Q180">
        <v>127</v>
      </c>
      <c r="R180">
        <v>130</v>
      </c>
      <c r="S180">
        <v>122</v>
      </c>
      <c r="T180">
        <v>125</v>
      </c>
      <c r="U180">
        <v>133</v>
      </c>
      <c r="V180">
        <v>140</v>
      </c>
      <c r="W180">
        <v>126</v>
      </c>
      <c r="X180">
        <v>133</v>
      </c>
      <c r="Y180">
        <v>135</v>
      </c>
      <c r="Z180" s="21"/>
    </row>
    <row r="181" spans="2:26" x14ac:dyDescent="0.3">
      <c r="B181" s="28"/>
      <c r="M181" s="21"/>
      <c r="O181" s="28"/>
      <c r="P181">
        <v>130</v>
      </c>
      <c r="Q181">
        <v>134</v>
      </c>
      <c r="R181">
        <v>141</v>
      </c>
      <c r="S181">
        <v>119</v>
      </c>
      <c r="T181">
        <v>125</v>
      </c>
      <c r="U181">
        <v>131</v>
      </c>
      <c r="V181">
        <v>136</v>
      </c>
      <c r="W181">
        <v>128</v>
      </c>
      <c r="X181">
        <v>124</v>
      </c>
      <c r="Y181">
        <v>132</v>
      </c>
      <c r="Z181" s="21"/>
    </row>
    <row r="182" spans="2:26" x14ac:dyDescent="0.3">
      <c r="B182" s="28"/>
      <c r="M182" s="21"/>
      <c r="O182" s="28"/>
      <c r="P182">
        <v>136</v>
      </c>
      <c r="Q182">
        <v>127</v>
      </c>
      <c r="R182">
        <v>130</v>
      </c>
      <c r="S182">
        <v>122</v>
      </c>
      <c r="T182">
        <v>125</v>
      </c>
      <c r="U182">
        <v>133</v>
      </c>
      <c r="V182">
        <v>140</v>
      </c>
      <c r="W182">
        <v>126</v>
      </c>
      <c r="X182">
        <v>133</v>
      </c>
      <c r="Y182">
        <v>135</v>
      </c>
      <c r="Z182" s="21"/>
    </row>
    <row r="183" spans="2:26" x14ac:dyDescent="0.3">
      <c r="B183" s="28"/>
      <c r="M183" s="21"/>
      <c r="O183" s="28"/>
      <c r="P183">
        <v>130</v>
      </c>
      <c r="Q183">
        <v>134</v>
      </c>
      <c r="R183">
        <v>141</v>
      </c>
      <c r="S183">
        <v>119</v>
      </c>
      <c r="T183">
        <v>125</v>
      </c>
      <c r="U183">
        <v>131</v>
      </c>
      <c r="V183">
        <v>136</v>
      </c>
      <c r="W183">
        <v>128</v>
      </c>
      <c r="X183">
        <v>124</v>
      </c>
      <c r="Y183">
        <v>132</v>
      </c>
      <c r="Z183" s="21"/>
    </row>
    <row r="184" spans="2:26" x14ac:dyDescent="0.3">
      <c r="B184" s="28"/>
      <c r="M184" s="21"/>
      <c r="O184" s="28"/>
      <c r="P184">
        <v>136</v>
      </c>
      <c r="Q184">
        <v>127</v>
      </c>
      <c r="R184">
        <v>130</v>
      </c>
      <c r="S184">
        <v>122</v>
      </c>
      <c r="T184">
        <v>125</v>
      </c>
      <c r="U184">
        <v>133</v>
      </c>
      <c r="V184">
        <v>140</v>
      </c>
      <c r="W184">
        <v>126</v>
      </c>
      <c r="X184">
        <v>133</v>
      </c>
      <c r="Y184">
        <v>135</v>
      </c>
      <c r="Z184" s="21"/>
    </row>
    <row r="185" spans="2:26" x14ac:dyDescent="0.3">
      <c r="B185" s="28"/>
      <c r="M185" s="21"/>
      <c r="O185" s="28"/>
      <c r="P185">
        <v>130</v>
      </c>
      <c r="Q185">
        <v>134</v>
      </c>
      <c r="R185">
        <v>141</v>
      </c>
      <c r="S185">
        <v>119</v>
      </c>
      <c r="T185">
        <v>125</v>
      </c>
      <c r="U185">
        <v>131</v>
      </c>
      <c r="V185">
        <v>136</v>
      </c>
      <c r="W185">
        <v>128</v>
      </c>
      <c r="X185">
        <v>124</v>
      </c>
      <c r="Y185">
        <v>132</v>
      </c>
      <c r="Z185" s="21"/>
    </row>
    <row r="186" spans="2:26" x14ac:dyDescent="0.3">
      <c r="B186" s="28"/>
      <c r="M186" s="21"/>
      <c r="O186" s="28"/>
      <c r="Z186" s="21"/>
    </row>
    <row r="187" spans="2:26" x14ac:dyDescent="0.3">
      <c r="B187" s="28"/>
      <c r="M187" s="21"/>
      <c r="O187" s="28" t="s">
        <v>3</v>
      </c>
      <c r="P187">
        <f>MEDIAN(P178:Y185)</f>
        <v>130.5</v>
      </c>
      <c r="R187" s="46" t="s">
        <v>15</v>
      </c>
      <c r="S187" s="86" t="s">
        <v>53</v>
      </c>
      <c r="U187" s="46" t="s">
        <v>15</v>
      </c>
      <c r="V187" s="59" t="s">
        <v>51</v>
      </c>
      <c r="Z187" s="21"/>
    </row>
    <row r="188" spans="2:26" x14ac:dyDescent="0.3">
      <c r="B188" s="28"/>
      <c r="M188" s="21"/>
      <c r="O188" s="28" t="s">
        <v>17</v>
      </c>
      <c r="P188">
        <f>MIN(P178:Y185)</f>
        <v>118</v>
      </c>
      <c r="R188" t="s">
        <v>82</v>
      </c>
      <c r="S188">
        <v>5</v>
      </c>
      <c r="U188" t="s">
        <v>82</v>
      </c>
      <c r="V188">
        <v>120</v>
      </c>
      <c r="Z188" s="21"/>
    </row>
    <row r="189" spans="2:26" x14ac:dyDescent="0.3">
      <c r="B189" s="28"/>
      <c r="M189" s="21"/>
      <c r="O189" s="28" t="s">
        <v>18</v>
      </c>
      <c r="P189">
        <f>MAX(P178:Y185)</f>
        <v>148</v>
      </c>
      <c r="R189" t="s">
        <v>83</v>
      </c>
      <c r="S189">
        <v>16</v>
      </c>
      <c r="U189" t="s">
        <v>83</v>
      </c>
      <c r="V189">
        <v>125</v>
      </c>
      <c r="Z189" s="21"/>
    </row>
    <row r="190" spans="2:26" x14ac:dyDescent="0.3">
      <c r="B190" s="28"/>
      <c r="M190" s="21"/>
      <c r="O190" s="28"/>
      <c r="R190" t="s">
        <v>84</v>
      </c>
      <c r="S190">
        <v>19</v>
      </c>
      <c r="U190" t="s">
        <v>84</v>
      </c>
      <c r="V190">
        <v>130</v>
      </c>
      <c r="Z190" s="21"/>
    </row>
    <row r="191" spans="2:26" x14ac:dyDescent="0.3">
      <c r="B191" s="28"/>
      <c r="M191" s="21"/>
      <c r="O191" s="28"/>
      <c r="R191" t="s">
        <v>85</v>
      </c>
      <c r="S191">
        <v>22</v>
      </c>
      <c r="U191" t="s">
        <v>85</v>
      </c>
      <c r="V191">
        <v>135</v>
      </c>
      <c r="Z191" s="21"/>
    </row>
    <row r="192" spans="2:26" ht="15" thickBot="1" x14ac:dyDescent="0.35">
      <c r="B192" s="30"/>
      <c r="C192" s="31"/>
      <c r="D192" s="31"/>
      <c r="E192" s="31"/>
      <c r="F192" s="31"/>
      <c r="G192" s="31"/>
      <c r="H192" s="31"/>
      <c r="I192" s="31"/>
      <c r="J192" s="31"/>
      <c r="K192" s="31"/>
      <c r="L192" s="31"/>
      <c r="M192" s="23"/>
      <c r="O192" s="28"/>
      <c r="R192" t="s">
        <v>86</v>
      </c>
      <c r="S192">
        <v>12</v>
      </c>
      <c r="U192" t="s">
        <v>86</v>
      </c>
      <c r="V192">
        <v>140</v>
      </c>
      <c r="Z192" s="21"/>
    </row>
    <row r="193" spans="2:26" ht="15" thickBot="1" x14ac:dyDescent="0.35">
      <c r="O193" s="28"/>
      <c r="R193" t="s">
        <v>87</v>
      </c>
      <c r="S193">
        <v>5</v>
      </c>
      <c r="U193" t="s">
        <v>87</v>
      </c>
      <c r="V193">
        <v>145</v>
      </c>
      <c r="Z193" s="21"/>
    </row>
    <row r="194" spans="2:26" ht="14.4" customHeight="1" x14ac:dyDescent="0.3">
      <c r="B194" s="36"/>
      <c r="C194" s="41"/>
      <c r="D194" s="115" t="s">
        <v>89</v>
      </c>
      <c r="E194" s="115"/>
      <c r="F194" s="115"/>
      <c r="G194" s="115"/>
      <c r="H194" s="115"/>
      <c r="I194" s="115"/>
      <c r="J194" s="115"/>
      <c r="K194" s="115"/>
      <c r="L194" s="41"/>
      <c r="M194" s="19"/>
      <c r="O194" s="28"/>
      <c r="R194" t="s">
        <v>88</v>
      </c>
      <c r="S194">
        <v>1</v>
      </c>
      <c r="U194" t="s">
        <v>88</v>
      </c>
      <c r="V194">
        <v>150</v>
      </c>
      <c r="Z194" s="21"/>
    </row>
    <row r="195" spans="2:26" x14ac:dyDescent="0.3">
      <c r="B195" s="28"/>
      <c r="C195" s="5"/>
      <c r="D195" s="116"/>
      <c r="E195" s="116"/>
      <c r="F195" s="116"/>
      <c r="G195" s="116"/>
      <c r="H195" s="116"/>
      <c r="I195" s="116"/>
      <c r="J195" s="116"/>
      <c r="K195" s="116"/>
      <c r="L195" s="5"/>
      <c r="M195" s="21"/>
      <c r="O195" s="28"/>
      <c r="U195" t="s">
        <v>52</v>
      </c>
      <c r="V195">
        <v>0</v>
      </c>
      <c r="Z195" s="21"/>
    </row>
    <row r="196" spans="2:26" x14ac:dyDescent="0.3">
      <c r="B196" s="28"/>
      <c r="M196" s="21"/>
      <c r="O196" s="28"/>
      <c r="Z196" s="21"/>
    </row>
    <row r="197" spans="2:26" x14ac:dyDescent="0.3">
      <c r="B197" s="28"/>
      <c r="D197" s="34"/>
      <c r="E197" s="108" t="s">
        <v>90</v>
      </c>
      <c r="F197" s="108"/>
      <c r="G197" s="108"/>
      <c r="H197" s="108"/>
      <c r="I197" s="108"/>
      <c r="J197" s="108"/>
      <c r="M197" s="21"/>
      <c r="O197" s="28"/>
      <c r="Z197" s="21"/>
    </row>
    <row r="198" spans="2:26" x14ac:dyDescent="0.3">
      <c r="B198" s="28"/>
      <c r="D198" s="34"/>
      <c r="E198" s="108"/>
      <c r="F198" s="108"/>
      <c r="G198" s="108"/>
      <c r="H198" s="108"/>
      <c r="I198" s="108"/>
      <c r="J198" s="108"/>
      <c r="M198" s="21"/>
      <c r="O198" s="28"/>
      <c r="Z198" s="21"/>
    </row>
    <row r="199" spans="2:26" x14ac:dyDescent="0.3">
      <c r="B199" s="28"/>
      <c r="M199" s="21"/>
      <c r="O199" s="28"/>
      <c r="Z199" s="21"/>
    </row>
    <row r="200" spans="2:26" x14ac:dyDescent="0.3">
      <c r="B200" s="66" t="s">
        <v>91</v>
      </c>
      <c r="C200">
        <v>45</v>
      </c>
      <c r="D200">
        <v>35</v>
      </c>
      <c r="E200">
        <v>40</v>
      </c>
      <c r="F200">
        <v>38</v>
      </c>
      <c r="G200">
        <v>42</v>
      </c>
      <c r="H200">
        <v>37</v>
      </c>
      <c r="I200">
        <v>39</v>
      </c>
      <c r="J200">
        <v>43</v>
      </c>
      <c r="K200">
        <v>44</v>
      </c>
      <c r="L200">
        <v>41</v>
      </c>
      <c r="M200" s="21"/>
      <c r="O200" s="28"/>
      <c r="Z200" s="21"/>
    </row>
    <row r="201" spans="2:26" x14ac:dyDescent="0.3">
      <c r="B201" s="66" t="s">
        <v>92</v>
      </c>
      <c r="C201">
        <v>32</v>
      </c>
      <c r="D201">
        <v>28</v>
      </c>
      <c r="E201">
        <v>30</v>
      </c>
      <c r="F201">
        <v>34</v>
      </c>
      <c r="G201">
        <v>33</v>
      </c>
      <c r="H201">
        <v>35</v>
      </c>
      <c r="I201">
        <v>31</v>
      </c>
      <c r="J201">
        <v>29</v>
      </c>
      <c r="K201">
        <v>36</v>
      </c>
      <c r="L201">
        <v>37</v>
      </c>
      <c r="M201" s="21"/>
      <c r="O201" s="28"/>
      <c r="Z201" s="21"/>
    </row>
    <row r="202" spans="2:26" x14ac:dyDescent="0.3">
      <c r="B202" s="66" t="s">
        <v>93</v>
      </c>
      <c r="C202">
        <v>40</v>
      </c>
      <c r="D202">
        <v>39</v>
      </c>
      <c r="E202">
        <v>42</v>
      </c>
      <c r="F202">
        <v>41</v>
      </c>
      <c r="G202">
        <v>38</v>
      </c>
      <c r="H202">
        <v>43</v>
      </c>
      <c r="I202">
        <v>45</v>
      </c>
      <c r="J202">
        <v>44</v>
      </c>
      <c r="K202">
        <v>41</v>
      </c>
      <c r="L202">
        <v>37</v>
      </c>
      <c r="M202" s="21"/>
      <c r="O202" s="28"/>
      <c r="Z202" s="21"/>
    </row>
    <row r="203" spans="2:26" x14ac:dyDescent="0.3">
      <c r="B203" s="66"/>
      <c r="M203" s="21"/>
      <c r="O203" s="28"/>
      <c r="Z203" s="21"/>
    </row>
    <row r="204" spans="2:26" x14ac:dyDescent="0.3">
      <c r="B204" s="28" t="s">
        <v>17</v>
      </c>
      <c r="C204">
        <f>MIN(C200:L202)</f>
        <v>28</v>
      </c>
      <c r="M204" s="21"/>
      <c r="O204" s="28"/>
      <c r="Z204" s="21"/>
    </row>
    <row r="205" spans="2:26" ht="15" thickBot="1" x14ac:dyDescent="0.35">
      <c r="B205" s="28" t="s">
        <v>18</v>
      </c>
      <c r="C205">
        <f>MAX(C200:L202)</f>
        <v>45</v>
      </c>
      <c r="E205" s="87" t="s">
        <v>94</v>
      </c>
      <c r="F205" s="56">
        <f>AVERAGE(C200:L202)</f>
        <v>37.966666666666669</v>
      </c>
      <c r="M205" s="21"/>
      <c r="O205" s="30"/>
      <c r="P205" s="31"/>
      <c r="Q205" s="31"/>
      <c r="R205" s="31"/>
      <c r="S205" s="31"/>
      <c r="T205" s="31"/>
      <c r="U205" s="31"/>
      <c r="V205" s="31"/>
      <c r="W205" s="31"/>
      <c r="X205" s="31"/>
      <c r="Y205" s="31"/>
      <c r="Z205" s="23"/>
    </row>
    <row r="206" spans="2:26" x14ac:dyDescent="0.3">
      <c r="B206" s="66" t="s">
        <v>15</v>
      </c>
      <c r="C206" s="48" t="s">
        <v>51</v>
      </c>
      <c r="E206" s="49" t="s">
        <v>15</v>
      </c>
      <c r="F206" s="67" t="s">
        <v>53</v>
      </c>
      <c r="M206" s="21"/>
    </row>
    <row r="207" spans="2:26" x14ac:dyDescent="0.3">
      <c r="B207" s="28" t="s">
        <v>47</v>
      </c>
      <c r="C207">
        <v>30</v>
      </c>
      <c r="E207" s="50" t="s">
        <v>47</v>
      </c>
      <c r="F207" s="51">
        <v>3</v>
      </c>
      <c r="M207" s="21"/>
    </row>
    <row r="208" spans="2:26" x14ac:dyDescent="0.3">
      <c r="B208" s="28" t="s">
        <v>48</v>
      </c>
      <c r="C208">
        <v>35</v>
      </c>
      <c r="E208" s="50" t="s">
        <v>48</v>
      </c>
      <c r="F208" s="51">
        <v>6</v>
      </c>
      <c r="M208" s="21"/>
    </row>
    <row r="209" spans="1:37" x14ac:dyDescent="0.3">
      <c r="B209" s="28" t="s">
        <v>49</v>
      </c>
      <c r="C209">
        <v>40</v>
      </c>
      <c r="E209" s="50" t="s">
        <v>49</v>
      </c>
      <c r="F209" s="51">
        <v>10</v>
      </c>
      <c r="M209" s="21"/>
    </row>
    <row r="210" spans="1:37" x14ac:dyDescent="0.3">
      <c r="B210" s="28" t="s">
        <v>50</v>
      </c>
      <c r="C210">
        <v>45</v>
      </c>
      <c r="E210" s="52" t="s">
        <v>50</v>
      </c>
      <c r="F210" s="53">
        <v>11</v>
      </c>
      <c r="M210" s="21"/>
    </row>
    <row r="211" spans="1:37" x14ac:dyDescent="0.3">
      <c r="B211" s="28"/>
      <c r="M211" s="21"/>
    </row>
    <row r="212" spans="1:37" x14ac:dyDescent="0.3">
      <c r="B212" s="83" t="s">
        <v>51</v>
      </c>
      <c r="C212" s="1" t="s">
        <v>53</v>
      </c>
      <c r="M212" s="21"/>
    </row>
    <row r="213" spans="1:37" x14ac:dyDescent="0.3">
      <c r="B213" s="28">
        <v>30</v>
      </c>
      <c r="C213">
        <v>3</v>
      </c>
      <c r="M213" s="21"/>
    </row>
    <row r="214" spans="1:37" x14ac:dyDescent="0.3">
      <c r="B214" s="28">
        <v>35</v>
      </c>
      <c r="C214">
        <v>6</v>
      </c>
      <c r="M214" s="21"/>
    </row>
    <row r="215" spans="1:37" x14ac:dyDescent="0.3">
      <c r="B215" s="28">
        <v>40</v>
      </c>
      <c r="C215">
        <v>10</v>
      </c>
      <c r="M215" s="21"/>
    </row>
    <row r="216" spans="1:37" x14ac:dyDescent="0.3">
      <c r="B216" s="28">
        <v>45</v>
      </c>
      <c r="C216">
        <v>11</v>
      </c>
      <c r="M216" s="21"/>
    </row>
    <row r="217" spans="1:37" x14ac:dyDescent="0.3">
      <c r="B217" s="28" t="s">
        <v>52</v>
      </c>
      <c r="C217">
        <v>0</v>
      </c>
      <c r="M217" s="21"/>
    </row>
    <row r="218" spans="1:37" ht="15" thickBot="1" x14ac:dyDescent="0.35">
      <c r="B218" s="30"/>
      <c r="C218" s="31"/>
      <c r="D218" s="31"/>
      <c r="E218" s="31"/>
      <c r="F218" s="31"/>
      <c r="G218" s="31"/>
      <c r="H218" s="31"/>
      <c r="I218" s="31"/>
      <c r="J218" s="31"/>
      <c r="K218" s="31"/>
      <c r="L218" s="31"/>
      <c r="M218" s="23"/>
    </row>
    <row r="220" spans="1:37" ht="15" x14ac:dyDescent="0.3">
      <c r="N220" s="114"/>
      <c r="O220" s="114"/>
      <c r="P220" s="114"/>
      <c r="Q220" s="114"/>
      <c r="R220" s="114"/>
      <c r="S220" s="114"/>
      <c r="T220" s="114"/>
      <c r="U220" s="114"/>
      <c r="V220" s="114"/>
      <c r="W220" s="114"/>
      <c r="X220" s="114"/>
      <c r="Y220" s="114"/>
      <c r="Z220" s="114"/>
      <c r="AA220" s="114"/>
      <c r="AB220" s="114"/>
      <c r="AC220" s="114"/>
      <c r="AD220" s="114"/>
      <c r="AE220" s="114"/>
      <c r="AF220" s="114"/>
      <c r="AG220" s="114"/>
      <c r="AH220" s="114"/>
      <c r="AI220" s="114"/>
      <c r="AJ220" s="114"/>
      <c r="AK220" s="114"/>
    </row>
    <row r="221" spans="1:37" ht="15" x14ac:dyDescent="0.3">
      <c r="A221" s="114" t="s">
        <v>95</v>
      </c>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c r="AB221" s="88"/>
      <c r="AC221" s="88"/>
      <c r="AD221" s="88"/>
      <c r="AE221" s="88"/>
    </row>
    <row r="222" spans="1:37" ht="14.4" customHeight="1" thickBot="1" x14ac:dyDescent="0.35"/>
    <row r="223" spans="1:37" ht="14.4" customHeight="1" x14ac:dyDescent="0.3">
      <c r="B223" s="36"/>
      <c r="C223" s="33"/>
      <c r="D223" s="115" t="s">
        <v>96</v>
      </c>
      <c r="E223" s="115"/>
      <c r="F223" s="115"/>
      <c r="G223" s="115"/>
      <c r="H223" s="115"/>
      <c r="I223" s="115"/>
      <c r="J223" s="33"/>
      <c r="K223" s="19"/>
      <c r="L223" s="5"/>
      <c r="M223" s="93"/>
      <c r="N223" s="64"/>
      <c r="O223" s="33"/>
      <c r="P223" s="115" t="s">
        <v>102</v>
      </c>
      <c r="Q223" s="115"/>
      <c r="R223" s="115"/>
      <c r="S223" s="115"/>
      <c r="T223" s="115"/>
      <c r="U223" s="115"/>
      <c r="V223" s="33"/>
      <c r="W223" s="33"/>
      <c r="X223" s="19"/>
    </row>
    <row r="224" spans="1:37" x14ac:dyDescent="0.3">
      <c r="B224" s="28"/>
      <c r="D224" s="116"/>
      <c r="E224" s="116"/>
      <c r="F224" s="116"/>
      <c r="G224" s="116"/>
      <c r="H224" s="116"/>
      <c r="I224" s="116"/>
      <c r="K224" s="21"/>
      <c r="L224" s="34"/>
      <c r="M224" s="65"/>
      <c r="N224" s="34"/>
      <c r="P224" s="116"/>
      <c r="Q224" s="116"/>
      <c r="R224" s="116"/>
      <c r="S224" s="116"/>
      <c r="T224" s="116"/>
      <c r="U224" s="116"/>
      <c r="X224" s="21"/>
    </row>
    <row r="225" spans="2:24" ht="14.4" customHeight="1" x14ac:dyDescent="0.3">
      <c r="B225" s="28"/>
      <c r="K225" s="21"/>
      <c r="M225" s="28"/>
      <c r="X225" s="21"/>
    </row>
    <row r="226" spans="2:24" x14ac:dyDescent="0.3">
      <c r="B226" s="28"/>
      <c r="C226" s="34"/>
      <c r="D226" s="108" t="s">
        <v>97</v>
      </c>
      <c r="E226" s="108"/>
      <c r="F226" s="108"/>
      <c r="G226" s="108"/>
      <c r="H226" s="108"/>
      <c r="I226" s="108"/>
      <c r="K226" s="21"/>
      <c r="M226" s="28"/>
      <c r="Q226" s="108" t="s">
        <v>104</v>
      </c>
      <c r="R226" s="108"/>
      <c r="S226" s="108"/>
      <c r="T226" s="108"/>
      <c r="U226" s="37"/>
      <c r="X226" s="21"/>
    </row>
    <row r="227" spans="2:24" x14ac:dyDescent="0.3">
      <c r="B227" s="28"/>
      <c r="D227" s="108"/>
      <c r="E227" s="108"/>
      <c r="F227" s="108"/>
      <c r="G227" s="108"/>
      <c r="H227" s="108"/>
      <c r="I227" s="108"/>
      <c r="K227" s="21"/>
      <c r="M227" s="28"/>
      <c r="Q227" s="108"/>
      <c r="R227" s="108"/>
      <c r="S227" s="108"/>
      <c r="T227" s="108"/>
      <c r="U227" s="37"/>
      <c r="X227" s="21"/>
    </row>
    <row r="228" spans="2:24" x14ac:dyDescent="0.3">
      <c r="B228" s="28"/>
      <c r="K228" s="21"/>
      <c r="M228" s="28"/>
      <c r="X228" s="21"/>
    </row>
    <row r="229" spans="2:24" x14ac:dyDescent="0.3">
      <c r="B229" s="28"/>
      <c r="C229">
        <v>40</v>
      </c>
      <c r="D229">
        <v>45</v>
      </c>
      <c r="E229">
        <v>50</v>
      </c>
      <c r="F229">
        <v>55</v>
      </c>
      <c r="G229">
        <v>60</v>
      </c>
      <c r="H229">
        <v>62</v>
      </c>
      <c r="I229">
        <v>65</v>
      </c>
      <c r="J229">
        <v>68</v>
      </c>
      <c r="K229" s="21"/>
      <c r="M229" s="28"/>
      <c r="N229">
        <v>20</v>
      </c>
      <c r="O229">
        <v>25</v>
      </c>
      <c r="P229">
        <v>30</v>
      </c>
      <c r="Q229">
        <v>35</v>
      </c>
      <c r="R229">
        <v>40</v>
      </c>
      <c r="S229">
        <v>45</v>
      </c>
      <c r="T229">
        <v>50</v>
      </c>
      <c r="U229">
        <v>55</v>
      </c>
      <c r="V229">
        <v>60</v>
      </c>
      <c r="W229">
        <v>65</v>
      </c>
      <c r="X229" s="21"/>
    </row>
    <row r="230" spans="2:24" x14ac:dyDescent="0.3">
      <c r="B230" s="28"/>
      <c r="C230">
        <v>70</v>
      </c>
      <c r="D230">
        <v>72</v>
      </c>
      <c r="E230">
        <v>75</v>
      </c>
      <c r="F230">
        <v>78</v>
      </c>
      <c r="G230">
        <v>80</v>
      </c>
      <c r="H230">
        <v>82</v>
      </c>
      <c r="I230">
        <v>85</v>
      </c>
      <c r="J230">
        <v>88</v>
      </c>
      <c r="K230" s="21"/>
      <c r="M230" s="28"/>
      <c r="N230">
        <v>70</v>
      </c>
      <c r="O230">
        <v>75</v>
      </c>
      <c r="P230">
        <v>80</v>
      </c>
      <c r="Q230">
        <v>85</v>
      </c>
      <c r="R230">
        <v>90</v>
      </c>
      <c r="S230">
        <v>95</v>
      </c>
      <c r="T230">
        <v>100</v>
      </c>
      <c r="U230">
        <v>105</v>
      </c>
      <c r="V230">
        <v>110</v>
      </c>
      <c r="W230">
        <v>115</v>
      </c>
      <c r="X230" s="21"/>
    </row>
    <row r="231" spans="2:24" x14ac:dyDescent="0.3">
      <c r="B231" s="28"/>
      <c r="C231">
        <v>90</v>
      </c>
      <c r="D231">
        <v>92</v>
      </c>
      <c r="E231">
        <v>95</v>
      </c>
      <c r="F231">
        <v>100</v>
      </c>
      <c r="G231">
        <v>105</v>
      </c>
      <c r="H231">
        <v>110</v>
      </c>
      <c r="I231">
        <v>115</v>
      </c>
      <c r="J231">
        <v>120</v>
      </c>
      <c r="K231" s="21"/>
      <c r="M231" s="28"/>
      <c r="N231">
        <v>120</v>
      </c>
      <c r="O231">
        <v>125</v>
      </c>
      <c r="P231">
        <v>130</v>
      </c>
      <c r="Q231">
        <v>135</v>
      </c>
      <c r="R231">
        <v>140</v>
      </c>
      <c r="S231">
        <v>145</v>
      </c>
      <c r="T231">
        <v>150</v>
      </c>
      <c r="U231">
        <v>155</v>
      </c>
      <c r="V231">
        <v>160</v>
      </c>
      <c r="W231">
        <v>165</v>
      </c>
      <c r="X231" s="21"/>
    </row>
    <row r="232" spans="2:24" x14ac:dyDescent="0.3">
      <c r="B232" s="28"/>
      <c r="C232">
        <v>125</v>
      </c>
      <c r="D232">
        <v>130</v>
      </c>
      <c r="E232">
        <v>135</v>
      </c>
      <c r="F232">
        <v>140</v>
      </c>
      <c r="G232">
        <v>145</v>
      </c>
      <c r="H232">
        <v>150</v>
      </c>
      <c r="I232">
        <v>155</v>
      </c>
      <c r="J232">
        <v>160</v>
      </c>
      <c r="K232" s="21"/>
      <c r="M232" s="28"/>
      <c r="N232">
        <v>170</v>
      </c>
      <c r="O232">
        <v>175</v>
      </c>
      <c r="P232">
        <v>180</v>
      </c>
      <c r="Q232">
        <v>185</v>
      </c>
      <c r="R232">
        <v>190</v>
      </c>
      <c r="S232">
        <v>195</v>
      </c>
      <c r="T232">
        <v>200</v>
      </c>
      <c r="U232">
        <v>205</v>
      </c>
      <c r="V232">
        <v>210</v>
      </c>
      <c r="W232">
        <v>215</v>
      </c>
      <c r="X232" s="21"/>
    </row>
    <row r="233" spans="2:24" x14ac:dyDescent="0.3">
      <c r="B233" s="28"/>
      <c r="C233">
        <v>165</v>
      </c>
      <c r="D233">
        <v>170</v>
      </c>
      <c r="E233">
        <v>175</v>
      </c>
      <c r="F233">
        <v>180</v>
      </c>
      <c r="G233">
        <v>185</v>
      </c>
      <c r="H233">
        <v>190</v>
      </c>
      <c r="I233">
        <v>195</v>
      </c>
      <c r="J233">
        <v>200</v>
      </c>
      <c r="K233" s="21"/>
      <c r="M233" s="28"/>
      <c r="N233">
        <v>220</v>
      </c>
      <c r="O233">
        <v>225</v>
      </c>
      <c r="P233">
        <v>230</v>
      </c>
      <c r="Q233">
        <v>235</v>
      </c>
      <c r="R233">
        <v>240</v>
      </c>
      <c r="S233">
        <v>245</v>
      </c>
      <c r="T233">
        <v>250</v>
      </c>
      <c r="U233">
        <v>255</v>
      </c>
      <c r="V233">
        <v>260</v>
      </c>
      <c r="W233">
        <v>265</v>
      </c>
      <c r="X233" s="21"/>
    </row>
    <row r="234" spans="2:24" x14ac:dyDescent="0.3">
      <c r="B234" s="28"/>
      <c r="D234">
        <v>205</v>
      </c>
      <c r="E234">
        <v>210</v>
      </c>
      <c r="F234">
        <v>215</v>
      </c>
      <c r="G234">
        <v>220</v>
      </c>
      <c r="H234">
        <v>225</v>
      </c>
      <c r="I234">
        <v>230</v>
      </c>
      <c r="J234">
        <v>235</v>
      </c>
      <c r="K234" s="21"/>
      <c r="M234" s="28"/>
      <c r="N234">
        <v>270</v>
      </c>
      <c r="O234">
        <v>275</v>
      </c>
      <c r="P234">
        <v>280</v>
      </c>
      <c r="Q234">
        <v>285</v>
      </c>
      <c r="R234">
        <v>290</v>
      </c>
      <c r="S234">
        <v>295</v>
      </c>
      <c r="T234">
        <v>300</v>
      </c>
      <c r="U234">
        <v>305</v>
      </c>
      <c r="V234">
        <v>310</v>
      </c>
      <c r="W234">
        <v>315</v>
      </c>
      <c r="X234" s="21"/>
    </row>
    <row r="235" spans="2:24" x14ac:dyDescent="0.3">
      <c r="B235" s="28"/>
      <c r="C235">
        <v>240</v>
      </c>
      <c r="D235">
        <v>245</v>
      </c>
      <c r="E235">
        <v>250</v>
      </c>
      <c r="F235">
        <v>255</v>
      </c>
      <c r="G235">
        <v>260</v>
      </c>
      <c r="H235">
        <v>265</v>
      </c>
      <c r="I235">
        <v>270</v>
      </c>
      <c r="J235">
        <v>275</v>
      </c>
      <c r="K235" s="21"/>
      <c r="M235" s="28"/>
      <c r="N235">
        <v>320</v>
      </c>
      <c r="O235">
        <v>325</v>
      </c>
      <c r="P235">
        <v>330</v>
      </c>
      <c r="Q235">
        <v>335</v>
      </c>
      <c r="R235">
        <v>340</v>
      </c>
      <c r="S235">
        <v>345</v>
      </c>
      <c r="T235">
        <v>350</v>
      </c>
      <c r="U235">
        <v>355</v>
      </c>
      <c r="V235">
        <v>360</v>
      </c>
      <c r="W235">
        <v>365</v>
      </c>
      <c r="X235" s="21"/>
    </row>
    <row r="236" spans="2:24" x14ac:dyDescent="0.3">
      <c r="B236" s="28"/>
      <c r="C236">
        <v>280</v>
      </c>
      <c r="D236">
        <v>285</v>
      </c>
      <c r="E236">
        <v>290</v>
      </c>
      <c r="F236">
        <v>295</v>
      </c>
      <c r="G236">
        <v>300</v>
      </c>
      <c r="H236">
        <v>305</v>
      </c>
      <c r="I236">
        <v>310</v>
      </c>
      <c r="J236">
        <v>315</v>
      </c>
      <c r="K236" s="21"/>
      <c r="M236" s="28"/>
      <c r="N236">
        <v>370</v>
      </c>
      <c r="O236">
        <v>375</v>
      </c>
      <c r="P236">
        <v>380</v>
      </c>
      <c r="Q236">
        <v>385</v>
      </c>
      <c r="R236">
        <v>390</v>
      </c>
      <c r="S236">
        <v>395</v>
      </c>
      <c r="T236">
        <v>400</v>
      </c>
      <c r="U236">
        <v>405</v>
      </c>
      <c r="V236">
        <v>410</v>
      </c>
      <c r="W236">
        <v>415</v>
      </c>
      <c r="X236" s="21"/>
    </row>
    <row r="237" spans="2:24" x14ac:dyDescent="0.3">
      <c r="B237" s="28"/>
      <c r="C237">
        <v>320</v>
      </c>
      <c r="D237">
        <v>325</v>
      </c>
      <c r="E237">
        <v>330</v>
      </c>
      <c r="F237">
        <v>335</v>
      </c>
      <c r="G237">
        <v>340</v>
      </c>
      <c r="H237">
        <v>345</v>
      </c>
      <c r="I237">
        <v>350</v>
      </c>
      <c r="J237">
        <v>355</v>
      </c>
      <c r="K237" s="21"/>
      <c r="M237" s="28"/>
      <c r="N237">
        <v>420</v>
      </c>
      <c r="O237">
        <v>425</v>
      </c>
      <c r="P237">
        <v>430</v>
      </c>
      <c r="Q237">
        <v>435</v>
      </c>
      <c r="R237">
        <v>440</v>
      </c>
      <c r="S237">
        <v>445</v>
      </c>
      <c r="T237">
        <v>450</v>
      </c>
      <c r="U237">
        <v>455</v>
      </c>
      <c r="V237">
        <v>460</v>
      </c>
      <c r="W237">
        <v>465</v>
      </c>
      <c r="X237" s="21"/>
    </row>
    <row r="238" spans="2:24" x14ac:dyDescent="0.3">
      <c r="B238" s="28"/>
      <c r="C238">
        <v>360</v>
      </c>
      <c r="D238">
        <v>365</v>
      </c>
      <c r="E238">
        <v>370</v>
      </c>
      <c r="F238">
        <v>375</v>
      </c>
      <c r="G238">
        <v>380</v>
      </c>
      <c r="H238">
        <v>385</v>
      </c>
      <c r="I238">
        <v>390</v>
      </c>
      <c r="J238">
        <v>395</v>
      </c>
      <c r="K238" s="21"/>
      <c r="M238" s="28"/>
      <c r="N238">
        <v>470</v>
      </c>
      <c r="O238">
        <v>475</v>
      </c>
      <c r="P238">
        <v>480</v>
      </c>
      <c r="Q238">
        <v>485</v>
      </c>
      <c r="R238">
        <v>490</v>
      </c>
      <c r="S238">
        <v>495</v>
      </c>
      <c r="T238">
        <v>500</v>
      </c>
      <c r="U238">
        <v>505</v>
      </c>
      <c r="V238">
        <v>510</v>
      </c>
      <c r="W238">
        <v>515</v>
      </c>
      <c r="X238" s="21"/>
    </row>
    <row r="239" spans="2:24" x14ac:dyDescent="0.3">
      <c r="B239" s="28"/>
      <c r="C239">
        <v>400</v>
      </c>
      <c r="D239">
        <v>405</v>
      </c>
      <c r="E239">
        <v>410</v>
      </c>
      <c r="F239">
        <v>415</v>
      </c>
      <c r="G239">
        <v>420</v>
      </c>
      <c r="H239">
        <v>425</v>
      </c>
      <c r="I239">
        <v>430</v>
      </c>
      <c r="J239">
        <v>435</v>
      </c>
      <c r="K239" s="21"/>
      <c r="M239" s="28"/>
      <c r="N239">
        <v>520</v>
      </c>
      <c r="O239">
        <v>525</v>
      </c>
      <c r="P239">
        <v>530</v>
      </c>
      <c r="Q239">
        <v>535</v>
      </c>
      <c r="R239">
        <v>540</v>
      </c>
      <c r="S239">
        <v>545</v>
      </c>
      <c r="T239">
        <v>550</v>
      </c>
      <c r="U239">
        <v>555</v>
      </c>
      <c r="V239">
        <v>560</v>
      </c>
      <c r="W239">
        <v>565</v>
      </c>
      <c r="X239" s="21"/>
    </row>
    <row r="240" spans="2:24" x14ac:dyDescent="0.3">
      <c r="B240" s="28"/>
      <c r="C240">
        <v>440</v>
      </c>
      <c r="D240">
        <v>445</v>
      </c>
      <c r="E240">
        <v>450</v>
      </c>
      <c r="F240">
        <v>455</v>
      </c>
      <c r="G240">
        <v>460</v>
      </c>
      <c r="H240">
        <v>465</v>
      </c>
      <c r="I240">
        <v>470</v>
      </c>
      <c r="J240">
        <v>475</v>
      </c>
      <c r="K240" s="21"/>
      <c r="M240" s="28"/>
      <c r="X240" s="21"/>
    </row>
    <row r="241" spans="2:24" x14ac:dyDescent="0.3">
      <c r="B241" s="28"/>
      <c r="C241">
        <v>480</v>
      </c>
      <c r="D241">
        <v>485</v>
      </c>
      <c r="E241">
        <v>490</v>
      </c>
      <c r="F241">
        <v>495</v>
      </c>
      <c r="G241">
        <v>500</v>
      </c>
      <c r="K241" s="21"/>
      <c r="M241" s="28"/>
      <c r="Q241" s="49" t="s">
        <v>98</v>
      </c>
      <c r="R241" s="92" t="s">
        <v>99</v>
      </c>
      <c r="S241" s="155" t="s">
        <v>100</v>
      </c>
      <c r="T241" s="155"/>
      <c r="U241" s="155"/>
      <c r="V241" s="155"/>
      <c r="W241" s="156"/>
      <c r="X241" s="21"/>
    </row>
    <row r="242" spans="2:24" x14ac:dyDescent="0.3">
      <c r="B242" s="28"/>
      <c r="K242" s="21"/>
      <c r="M242" s="28"/>
      <c r="Q242" s="90">
        <f>PERCENTILE(N229:W239,0.2)</f>
        <v>129</v>
      </c>
      <c r="R242">
        <f>QUARTILE(N229:W239,1)</f>
        <v>156.25</v>
      </c>
      <c r="S242" s="157" t="s">
        <v>110</v>
      </c>
      <c r="T242" s="151"/>
      <c r="U242" s="151"/>
      <c r="V242" s="151"/>
      <c r="W242" s="152"/>
      <c r="X242" s="21"/>
    </row>
    <row r="243" spans="2:24" x14ac:dyDescent="0.3">
      <c r="B243" s="28"/>
      <c r="E243" s="49" t="s">
        <v>98</v>
      </c>
      <c r="F243" s="92" t="s">
        <v>99</v>
      </c>
      <c r="G243" s="155" t="s">
        <v>100</v>
      </c>
      <c r="H243" s="155"/>
      <c r="I243" s="155"/>
      <c r="J243" s="156"/>
      <c r="K243" s="21"/>
      <c r="M243" s="28"/>
      <c r="Q243" s="90">
        <f>PERCENTILE(N229:W239,0.4)</f>
        <v>238</v>
      </c>
      <c r="R243">
        <f>MEDIAN(N229:W239)</f>
        <v>292.5</v>
      </c>
      <c r="S243" s="151"/>
      <c r="T243" s="151"/>
      <c r="U243" s="151"/>
      <c r="V243" s="151"/>
      <c r="W243" s="152"/>
      <c r="X243" s="21"/>
    </row>
    <row r="244" spans="2:24" ht="14.4" customHeight="1" x14ac:dyDescent="0.3">
      <c r="B244" s="28"/>
      <c r="E244" s="90">
        <f>PERCENTILE(C229:J241,0.1)</f>
        <v>74.7</v>
      </c>
      <c r="F244">
        <f>QUARTILE(C229:J241,1)</f>
        <v>128.75</v>
      </c>
      <c r="G244" s="150" t="s">
        <v>109</v>
      </c>
      <c r="H244" s="151"/>
      <c r="I244" s="151"/>
      <c r="J244" s="152"/>
      <c r="K244" s="21"/>
      <c r="M244" s="28"/>
      <c r="Q244" s="91">
        <f>PERCENTILE(N229:W239,0.8)</f>
        <v>456</v>
      </c>
      <c r="R244" s="58">
        <f>QUARTILE(N229:W239,3)</f>
        <v>428.75</v>
      </c>
      <c r="S244" s="153"/>
      <c r="T244" s="153"/>
      <c r="U244" s="153"/>
      <c r="V244" s="153"/>
      <c r="W244" s="154"/>
      <c r="X244" s="21"/>
    </row>
    <row r="245" spans="2:24" x14ac:dyDescent="0.3">
      <c r="B245" s="28"/>
      <c r="E245" s="90">
        <f>PERCENTILE(C229:J241,0.25)</f>
        <v>128.75</v>
      </c>
      <c r="F245">
        <f>QUARTILE(C229:J241,2)</f>
        <v>252.5</v>
      </c>
      <c r="G245" s="151"/>
      <c r="H245" s="151"/>
      <c r="I245" s="151"/>
      <c r="J245" s="152"/>
      <c r="K245" s="21"/>
      <c r="M245" s="28"/>
      <c r="X245" s="21"/>
    </row>
    <row r="246" spans="2:24" x14ac:dyDescent="0.3">
      <c r="B246" s="28"/>
      <c r="E246" s="90">
        <f>PERCENTILE(C229:J241,0.75)</f>
        <v>376.25</v>
      </c>
      <c r="F246">
        <f>QUARTILE(C229:J241,3)</f>
        <v>376.25</v>
      </c>
      <c r="G246" s="151"/>
      <c r="H246" s="151"/>
      <c r="I246" s="151"/>
      <c r="J246" s="152"/>
      <c r="K246" s="21"/>
      <c r="M246" s="28"/>
      <c r="X246" s="21"/>
    </row>
    <row r="247" spans="2:24" x14ac:dyDescent="0.3">
      <c r="B247" s="28"/>
      <c r="E247" s="91">
        <f>PERCENTILE(C229:J241,0.9)</f>
        <v>450.50000000000006</v>
      </c>
      <c r="F247" s="58"/>
      <c r="G247" s="153"/>
      <c r="H247" s="153"/>
      <c r="I247" s="153"/>
      <c r="J247" s="154"/>
      <c r="K247" s="21"/>
      <c r="M247" s="28"/>
      <c r="X247" s="21"/>
    </row>
    <row r="248" spans="2:24" ht="15" thickBot="1" x14ac:dyDescent="0.35">
      <c r="B248" s="30"/>
      <c r="C248" s="31"/>
      <c r="D248" s="31"/>
      <c r="E248" s="31"/>
      <c r="F248" s="31"/>
      <c r="G248" s="95"/>
      <c r="H248" s="95"/>
      <c r="I248" s="95"/>
      <c r="J248" s="95"/>
      <c r="K248" s="23"/>
      <c r="M248" s="30"/>
      <c r="N248" s="31"/>
      <c r="O248" s="31"/>
      <c r="P248" s="31"/>
      <c r="Q248" s="31"/>
      <c r="R248" s="31"/>
      <c r="S248" s="31"/>
      <c r="T248" s="31"/>
      <c r="U248" s="31"/>
      <c r="V248" s="31"/>
      <c r="W248" s="31"/>
      <c r="X248" s="23"/>
    </row>
    <row r="250" spans="2:24" ht="15" thickBot="1" x14ac:dyDescent="0.35"/>
    <row r="251" spans="2:24" x14ac:dyDescent="0.3">
      <c r="B251" s="36"/>
      <c r="C251" s="33"/>
      <c r="D251" s="33"/>
      <c r="E251" s="33"/>
      <c r="F251" s="33"/>
      <c r="G251" s="33"/>
      <c r="H251" s="33"/>
      <c r="I251" s="33"/>
      <c r="J251" s="33"/>
      <c r="K251" s="19"/>
      <c r="M251" s="36"/>
      <c r="N251" s="33"/>
      <c r="O251" s="33"/>
      <c r="P251" s="33"/>
      <c r="Q251" s="33"/>
      <c r="R251" s="33"/>
      <c r="S251" s="33"/>
      <c r="T251" s="33"/>
      <c r="U251" s="33"/>
      <c r="V251" s="33"/>
      <c r="W251" s="33"/>
      <c r="X251" s="19"/>
    </row>
    <row r="252" spans="2:24" ht="14.4" customHeight="1" x14ac:dyDescent="0.3">
      <c r="B252" s="28"/>
      <c r="D252" s="116" t="s">
        <v>103</v>
      </c>
      <c r="E252" s="116"/>
      <c r="F252" s="116"/>
      <c r="G252" s="116"/>
      <c r="H252" s="116"/>
      <c r="I252" s="116"/>
      <c r="J252" s="5"/>
      <c r="K252" s="21"/>
      <c r="M252" s="28"/>
      <c r="P252" s="116" t="s">
        <v>105</v>
      </c>
      <c r="Q252" s="116"/>
      <c r="R252" s="116"/>
      <c r="S252" s="116"/>
      <c r="T252" s="116"/>
      <c r="U252" s="116"/>
      <c r="X252" s="21"/>
    </row>
    <row r="253" spans="2:24" x14ac:dyDescent="0.3">
      <c r="B253" s="28"/>
      <c r="D253" s="116"/>
      <c r="E253" s="116"/>
      <c r="F253" s="116"/>
      <c r="G253" s="116"/>
      <c r="H253" s="116"/>
      <c r="I253" s="116"/>
      <c r="J253" s="5"/>
      <c r="K253" s="21"/>
      <c r="M253" s="28"/>
      <c r="P253" s="116"/>
      <c r="Q253" s="116"/>
      <c r="R253" s="116"/>
      <c r="S253" s="116"/>
      <c r="T253" s="116"/>
      <c r="U253" s="116"/>
      <c r="V253" s="94"/>
      <c r="X253" s="21"/>
    </row>
    <row r="254" spans="2:24" x14ac:dyDescent="0.3">
      <c r="B254" s="28"/>
      <c r="K254" s="21"/>
      <c r="M254" s="28"/>
      <c r="N254" s="45"/>
      <c r="X254" s="21"/>
    </row>
    <row r="255" spans="2:24" x14ac:dyDescent="0.3">
      <c r="B255" s="28"/>
      <c r="E255" s="108" t="s">
        <v>101</v>
      </c>
      <c r="F255" s="108"/>
      <c r="G255" s="108"/>
      <c r="H255" s="108"/>
      <c r="I255" s="37"/>
      <c r="K255" s="21"/>
      <c r="M255" s="28"/>
      <c r="Q255" s="108" t="s">
        <v>106</v>
      </c>
      <c r="R255" s="108"/>
      <c r="S255" s="108"/>
      <c r="T255" s="108"/>
      <c r="X255" s="21"/>
    </row>
    <row r="256" spans="2:24" x14ac:dyDescent="0.3">
      <c r="B256" s="28"/>
      <c r="E256" s="108"/>
      <c r="F256" s="108"/>
      <c r="G256" s="108"/>
      <c r="H256" s="108"/>
      <c r="I256" s="37"/>
      <c r="K256" s="21"/>
      <c r="M256" s="28"/>
      <c r="Q256" s="108"/>
      <c r="R256" s="108"/>
      <c r="S256" s="108"/>
      <c r="T256" s="108"/>
      <c r="X256" s="21"/>
    </row>
    <row r="257" spans="2:24" x14ac:dyDescent="0.3">
      <c r="B257" s="28"/>
      <c r="K257" s="21"/>
      <c r="M257" s="28"/>
      <c r="X257" s="21"/>
    </row>
    <row r="258" spans="2:24" x14ac:dyDescent="0.3">
      <c r="B258" s="28"/>
      <c r="C258">
        <v>55</v>
      </c>
      <c r="D258">
        <v>60</v>
      </c>
      <c r="E258">
        <v>62</v>
      </c>
      <c r="F258">
        <v>65</v>
      </c>
      <c r="G258">
        <v>68</v>
      </c>
      <c r="H258">
        <v>70</v>
      </c>
      <c r="I258">
        <v>72</v>
      </c>
      <c r="J258">
        <v>75</v>
      </c>
      <c r="K258" s="21"/>
      <c r="M258" s="28"/>
      <c r="N258">
        <v>20</v>
      </c>
      <c r="O258">
        <v>25</v>
      </c>
      <c r="P258">
        <v>30</v>
      </c>
      <c r="Q258">
        <v>35</v>
      </c>
      <c r="R258">
        <v>40</v>
      </c>
      <c r="S258">
        <v>445</v>
      </c>
      <c r="T258">
        <v>50</v>
      </c>
      <c r="U258">
        <v>55</v>
      </c>
      <c r="V258">
        <v>60</v>
      </c>
      <c r="W258">
        <v>65</v>
      </c>
      <c r="X258" s="21"/>
    </row>
    <row r="259" spans="2:24" x14ac:dyDescent="0.3">
      <c r="B259" s="28"/>
      <c r="C259">
        <v>78</v>
      </c>
      <c r="D259">
        <v>80</v>
      </c>
      <c r="E259">
        <v>82</v>
      </c>
      <c r="F259">
        <v>85</v>
      </c>
      <c r="G259">
        <v>88</v>
      </c>
      <c r="H259">
        <v>90</v>
      </c>
      <c r="I259">
        <v>92</v>
      </c>
      <c r="J259">
        <v>95</v>
      </c>
      <c r="K259" s="21"/>
      <c r="M259" s="28"/>
      <c r="N259">
        <v>70</v>
      </c>
      <c r="O259">
        <v>75</v>
      </c>
      <c r="P259">
        <v>80</v>
      </c>
      <c r="Q259">
        <v>85</v>
      </c>
      <c r="R259">
        <v>90</v>
      </c>
      <c r="S259">
        <v>95</v>
      </c>
      <c r="T259">
        <v>100</v>
      </c>
      <c r="U259">
        <v>105</v>
      </c>
      <c r="V259">
        <v>110</v>
      </c>
      <c r="W259">
        <v>115</v>
      </c>
      <c r="X259" s="21"/>
    </row>
    <row r="260" spans="2:24" x14ac:dyDescent="0.3">
      <c r="B260" s="28"/>
      <c r="C260">
        <v>100</v>
      </c>
      <c r="D260">
        <v>105</v>
      </c>
      <c r="E260">
        <v>110</v>
      </c>
      <c r="F260">
        <v>115</v>
      </c>
      <c r="G260">
        <v>120</v>
      </c>
      <c r="K260" s="21"/>
      <c r="M260" s="28"/>
      <c r="N260">
        <v>120</v>
      </c>
      <c r="O260">
        <v>125</v>
      </c>
      <c r="P260">
        <v>130</v>
      </c>
      <c r="Q260">
        <v>135</v>
      </c>
      <c r="R260">
        <v>140</v>
      </c>
      <c r="S260">
        <v>145</v>
      </c>
      <c r="T260">
        <v>150</v>
      </c>
      <c r="U260">
        <v>155</v>
      </c>
      <c r="V260">
        <v>160</v>
      </c>
      <c r="W260">
        <v>165</v>
      </c>
      <c r="X260" s="21"/>
    </row>
    <row r="261" spans="2:24" x14ac:dyDescent="0.3">
      <c r="B261" s="28"/>
      <c r="C261">
        <v>125</v>
      </c>
      <c r="D261">
        <v>130</v>
      </c>
      <c r="E261">
        <v>135</v>
      </c>
      <c r="F261">
        <v>140</v>
      </c>
      <c r="G261">
        <v>145</v>
      </c>
      <c r="H261">
        <v>150</v>
      </c>
      <c r="I261">
        <v>155</v>
      </c>
      <c r="J261">
        <v>160</v>
      </c>
      <c r="K261" s="21"/>
      <c r="M261" s="28"/>
      <c r="N261">
        <v>170</v>
      </c>
      <c r="O261">
        <v>175</v>
      </c>
      <c r="P261">
        <v>180</v>
      </c>
      <c r="Q261">
        <v>185</v>
      </c>
      <c r="R261">
        <v>190</v>
      </c>
      <c r="S261">
        <v>195</v>
      </c>
      <c r="T261">
        <v>200</v>
      </c>
      <c r="U261">
        <v>205</v>
      </c>
      <c r="V261">
        <v>210</v>
      </c>
      <c r="W261">
        <v>215</v>
      </c>
      <c r="X261" s="21"/>
    </row>
    <row r="262" spans="2:24" x14ac:dyDescent="0.3">
      <c r="B262" s="28"/>
      <c r="C262">
        <v>165</v>
      </c>
      <c r="D262">
        <v>170</v>
      </c>
      <c r="E262">
        <v>175</v>
      </c>
      <c r="F262">
        <v>180</v>
      </c>
      <c r="G262">
        <v>185</v>
      </c>
      <c r="H262">
        <v>190</v>
      </c>
      <c r="I262">
        <v>195</v>
      </c>
      <c r="J262">
        <v>200</v>
      </c>
      <c r="K262" s="21"/>
      <c r="M262" s="28"/>
      <c r="N262">
        <v>220</v>
      </c>
      <c r="O262">
        <v>225</v>
      </c>
      <c r="P262">
        <v>230</v>
      </c>
      <c r="Q262">
        <v>235</v>
      </c>
      <c r="R262">
        <v>240</v>
      </c>
      <c r="S262">
        <v>245</v>
      </c>
      <c r="T262">
        <v>250</v>
      </c>
      <c r="U262">
        <v>255</v>
      </c>
      <c r="V262">
        <v>260</v>
      </c>
      <c r="W262">
        <v>265</v>
      </c>
      <c r="X262" s="21"/>
    </row>
    <row r="263" spans="2:24" x14ac:dyDescent="0.3">
      <c r="B263" s="28"/>
      <c r="C263">
        <v>200</v>
      </c>
      <c r="D263">
        <v>205</v>
      </c>
      <c r="E263">
        <v>210</v>
      </c>
      <c r="F263">
        <v>215</v>
      </c>
      <c r="G263">
        <v>220</v>
      </c>
      <c r="H263">
        <v>225</v>
      </c>
      <c r="I263">
        <v>230</v>
      </c>
      <c r="J263">
        <v>235</v>
      </c>
      <c r="K263" s="21"/>
      <c r="M263" s="28"/>
      <c r="N263">
        <v>270</v>
      </c>
      <c r="O263">
        <v>275</v>
      </c>
      <c r="P263">
        <v>280</v>
      </c>
      <c r="Q263">
        <v>285</v>
      </c>
      <c r="R263">
        <v>290</v>
      </c>
      <c r="S263">
        <v>295</v>
      </c>
      <c r="T263">
        <v>300</v>
      </c>
      <c r="U263">
        <v>305</v>
      </c>
      <c r="V263">
        <v>310</v>
      </c>
      <c r="W263">
        <v>315</v>
      </c>
      <c r="X263" s="21"/>
    </row>
    <row r="264" spans="2:24" x14ac:dyDescent="0.3">
      <c r="B264" s="28"/>
      <c r="C264">
        <v>240</v>
      </c>
      <c r="D264">
        <v>245</v>
      </c>
      <c r="E264">
        <v>250</v>
      </c>
      <c r="F264">
        <v>255</v>
      </c>
      <c r="G264">
        <v>260</v>
      </c>
      <c r="H264">
        <v>265</v>
      </c>
      <c r="I264">
        <v>270</v>
      </c>
      <c r="J264">
        <v>275</v>
      </c>
      <c r="K264" s="21"/>
      <c r="M264" s="28"/>
      <c r="N264">
        <v>320</v>
      </c>
      <c r="O264">
        <v>325</v>
      </c>
      <c r="P264">
        <v>330</v>
      </c>
      <c r="Q264">
        <v>335</v>
      </c>
      <c r="R264">
        <v>340</v>
      </c>
      <c r="S264">
        <v>345</v>
      </c>
      <c r="T264">
        <v>350</v>
      </c>
      <c r="U264">
        <v>355</v>
      </c>
      <c r="V264">
        <v>360</v>
      </c>
      <c r="W264">
        <v>365</v>
      </c>
      <c r="X264" s="21"/>
    </row>
    <row r="265" spans="2:24" x14ac:dyDescent="0.3">
      <c r="B265" s="28"/>
      <c r="C265">
        <v>280</v>
      </c>
      <c r="D265">
        <v>285</v>
      </c>
      <c r="E265">
        <v>290</v>
      </c>
      <c r="F265">
        <v>295</v>
      </c>
      <c r="G265">
        <v>300</v>
      </c>
      <c r="H265">
        <v>305</v>
      </c>
      <c r="I265">
        <v>310</v>
      </c>
      <c r="J265">
        <v>315</v>
      </c>
      <c r="K265" s="21"/>
      <c r="M265" s="28"/>
      <c r="N265">
        <v>370</v>
      </c>
      <c r="O265">
        <v>375</v>
      </c>
      <c r="P265">
        <v>380</v>
      </c>
      <c r="Q265">
        <v>385</v>
      </c>
      <c r="R265">
        <v>390</v>
      </c>
      <c r="S265">
        <v>395</v>
      </c>
      <c r="T265">
        <v>400</v>
      </c>
      <c r="U265">
        <v>405</v>
      </c>
      <c r="V265">
        <v>410</v>
      </c>
      <c r="W265">
        <v>415</v>
      </c>
      <c r="X265" s="21"/>
    </row>
    <row r="266" spans="2:24" x14ac:dyDescent="0.3">
      <c r="B266" s="28"/>
      <c r="C266">
        <v>320</v>
      </c>
      <c r="D266">
        <v>325</v>
      </c>
      <c r="E266">
        <v>330</v>
      </c>
      <c r="F266">
        <v>335</v>
      </c>
      <c r="G266">
        <v>340</v>
      </c>
      <c r="H266">
        <v>345</v>
      </c>
      <c r="I266">
        <v>350</v>
      </c>
      <c r="J266">
        <v>355</v>
      </c>
      <c r="K266" s="21"/>
      <c r="M266" s="28"/>
      <c r="N266">
        <v>420</v>
      </c>
      <c r="O266">
        <v>425</v>
      </c>
      <c r="P266">
        <v>430</v>
      </c>
      <c r="Q266">
        <v>435</v>
      </c>
      <c r="R266">
        <v>440</v>
      </c>
      <c r="S266">
        <v>445</v>
      </c>
      <c r="T266">
        <v>450</v>
      </c>
      <c r="U266">
        <v>455</v>
      </c>
      <c r="V266">
        <v>460</v>
      </c>
      <c r="W266">
        <v>465</v>
      </c>
      <c r="X266" s="21"/>
    </row>
    <row r="267" spans="2:24" x14ac:dyDescent="0.3">
      <c r="B267" s="28"/>
      <c r="C267">
        <v>360</v>
      </c>
      <c r="D267">
        <v>365</v>
      </c>
      <c r="E267">
        <v>370</v>
      </c>
      <c r="F267">
        <v>375</v>
      </c>
      <c r="G267">
        <v>380</v>
      </c>
      <c r="H267">
        <v>385</v>
      </c>
      <c r="I267">
        <v>390</v>
      </c>
      <c r="J267">
        <v>395</v>
      </c>
      <c r="K267" s="21"/>
      <c r="M267" s="28"/>
      <c r="N267">
        <v>470</v>
      </c>
      <c r="O267">
        <v>475</v>
      </c>
      <c r="P267">
        <v>480</v>
      </c>
      <c r="Q267">
        <v>485</v>
      </c>
      <c r="R267">
        <v>490</v>
      </c>
      <c r="S267">
        <v>495</v>
      </c>
      <c r="T267">
        <v>500</v>
      </c>
      <c r="U267">
        <v>505</v>
      </c>
      <c r="V267">
        <v>510</v>
      </c>
      <c r="W267">
        <v>515</v>
      </c>
      <c r="X267" s="21"/>
    </row>
    <row r="268" spans="2:24" x14ac:dyDescent="0.3">
      <c r="B268" s="28"/>
      <c r="C268">
        <v>400</v>
      </c>
      <c r="D268">
        <v>405</v>
      </c>
      <c r="E268">
        <v>410</v>
      </c>
      <c r="F268">
        <v>415</v>
      </c>
      <c r="G268">
        <v>420</v>
      </c>
      <c r="H268">
        <v>425</v>
      </c>
      <c r="I268">
        <v>430</v>
      </c>
      <c r="J268">
        <v>435</v>
      </c>
      <c r="K268" s="21"/>
      <c r="M268" s="28"/>
      <c r="N268">
        <v>520</v>
      </c>
      <c r="O268">
        <v>525</v>
      </c>
      <c r="P268">
        <v>530</v>
      </c>
      <c r="Q268">
        <v>535</v>
      </c>
      <c r="R268">
        <v>540</v>
      </c>
      <c r="S268">
        <v>545</v>
      </c>
      <c r="T268">
        <v>550</v>
      </c>
      <c r="U268">
        <v>555</v>
      </c>
      <c r="V268">
        <v>560</v>
      </c>
      <c r="W268">
        <v>565</v>
      </c>
      <c r="X268" s="21"/>
    </row>
    <row r="269" spans="2:24" x14ac:dyDescent="0.3">
      <c r="B269" s="28"/>
      <c r="C269">
        <v>440</v>
      </c>
      <c r="D269">
        <v>445</v>
      </c>
      <c r="E269">
        <v>450</v>
      </c>
      <c r="F269">
        <v>455</v>
      </c>
      <c r="G269">
        <v>460</v>
      </c>
      <c r="H269">
        <v>465</v>
      </c>
      <c r="I269">
        <v>470</v>
      </c>
      <c r="J269">
        <v>475</v>
      </c>
      <c r="K269" s="21"/>
      <c r="M269" s="28"/>
      <c r="N269">
        <v>570</v>
      </c>
      <c r="O269">
        <v>575</v>
      </c>
      <c r="P269">
        <v>580</v>
      </c>
      <c r="Q269">
        <v>585</v>
      </c>
      <c r="R269">
        <v>590</v>
      </c>
      <c r="S269">
        <v>595</v>
      </c>
      <c r="T269">
        <v>600</v>
      </c>
      <c r="U269">
        <v>605</v>
      </c>
      <c r="V269">
        <v>610</v>
      </c>
      <c r="W269">
        <v>15</v>
      </c>
      <c r="X269" s="21"/>
    </row>
    <row r="270" spans="2:24" x14ac:dyDescent="0.3">
      <c r="B270" s="28"/>
      <c r="C270">
        <v>480</v>
      </c>
      <c r="D270">
        <v>485</v>
      </c>
      <c r="E270">
        <v>490</v>
      </c>
      <c r="F270">
        <v>495</v>
      </c>
      <c r="G270">
        <v>500</v>
      </c>
      <c r="H270">
        <v>505</v>
      </c>
      <c r="I270">
        <v>510</v>
      </c>
      <c r="J270">
        <v>515</v>
      </c>
      <c r="K270" s="21"/>
      <c r="M270" s="28"/>
      <c r="X270" s="21"/>
    </row>
    <row r="271" spans="2:24" x14ac:dyDescent="0.3">
      <c r="B271" s="28"/>
      <c r="K271" s="21"/>
      <c r="M271" s="28"/>
      <c r="Q271" s="49" t="s">
        <v>98</v>
      </c>
      <c r="R271" s="92" t="s">
        <v>99</v>
      </c>
      <c r="S271" s="155" t="s">
        <v>100</v>
      </c>
      <c r="T271" s="155"/>
      <c r="U271" s="155"/>
      <c r="V271" s="155"/>
      <c r="W271" s="156"/>
      <c r="X271" s="21"/>
    </row>
    <row r="272" spans="2:24" x14ac:dyDescent="0.3">
      <c r="B272" s="28"/>
      <c r="D272" s="49" t="s">
        <v>98</v>
      </c>
      <c r="E272" s="92" t="s">
        <v>99</v>
      </c>
      <c r="F272" s="155" t="s">
        <v>100</v>
      </c>
      <c r="G272" s="155"/>
      <c r="H272" s="155"/>
      <c r="I272" s="155"/>
      <c r="J272" s="156"/>
      <c r="K272" s="21"/>
      <c r="M272" s="28"/>
      <c r="Q272" s="90">
        <f>PERCENTILE(N258:W269,0.3)</f>
        <v>198.49999999999997</v>
      </c>
      <c r="R272" s="48">
        <f>QUARTILE(N258:W269,1)</f>
        <v>168.75</v>
      </c>
      <c r="S272" s="157" t="s">
        <v>109</v>
      </c>
      <c r="T272" s="157"/>
      <c r="U272" s="157"/>
      <c r="V272" s="157"/>
      <c r="W272" s="158"/>
      <c r="X272" s="21"/>
    </row>
    <row r="273" spans="2:24" x14ac:dyDescent="0.3">
      <c r="B273" s="28"/>
      <c r="D273" s="90">
        <f>PERCENTILE(C258:J270,0.15)</f>
        <v>95</v>
      </c>
      <c r="E273" s="48">
        <f>QUARTILE(C258:J270,1)</f>
        <v>145</v>
      </c>
      <c r="F273" s="157" t="s">
        <v>111</v>
      </c>
      <c r="G273" s="157"/>
      <c r="H273" s="157"/>
      <c r="I273" s="157"/>
      <c r="J273" s="158"/>
      <c r="K273" s="21"/>
      <c r="M273" s="28"/>
      <c r="Q273" s="90">
        <f>PERCENTILE(N258:W269,0.5)</f>
        <v>317.5</v>
      </c>
      <c r="R273" s="48">
        <f>QUARTILE(C258:J270,2)</f>
        <v>265</v>
      </c>
      <c r="S273" s="157"/>
      <c r="T273" s="157"/>
      <c r="U273" s="157"/>
      <c r="V273" s="157"/>
      <c r="W273" s="158"/>
      <c r="X273" s="21"/>
    </row>
    <row r="274" spans="2:24" x14ac:dyDescent="0.3">
      <c r="B274" s="28"/>
      <c r="D274" s="90">
        <f>PERCENTILE(C258:J270,0.5)</f>
        <v>265</v>
      </c>
      <c r="E274" s="48">
        <f>QUARTILE(C258:J270,2)</f>
        <v>265</v>
      </c>
      <c r="F274" s="157"/>
      <c r="G274" s="157"/>
      <c r="H274" s="157"/>
      <c r="I274" s="157"/>
      <c r="J274" s="158"/>
      <c r="K274" s="21"/>
      <c r="M274" s="28"/>
      <c r="Q274" s="91">
        <f>PERCENTILE(N258:W269,0.7)</f>
        <v>436.5</v>
      </c>
      <c r="R274" s="89">
        <f>QUARTILE(N258:W269,3)</f>
        <v>461.25</v>
      </c>
      <c r="S274" s="159"/>
      <c r="T274" s="159"/>
      <c r="U274" s="159"/>
      <c r="V274" s="159"/>
      <c r="W274" s="160"/>
      <c r="X274" s="21"/>
    </row>
    <row r="275" spans="2:24" x14ac:dyDescent="0.3">
      <c r="B275" s="28"/>
      <c r="D275" s="91">
        <f>PERCENTILE(C258:J270,0.85)</f>
        <v>440</v>
      </c>
      <c r="E275" s="89">
        <f>QUARTILE(C258:J270,3)</f>
        <v>390</v>
      </c>
      <c r="F275" s="159"/>
      <c r="G275" s="159"/>
      <c r="H275" s="159"/>
      <c r="I275" s="159"/>
      <c r="J275" s="160"/>
      <c r="K275" s="21"/>
      <c r="M275" s="28"/>
      <c r="X275" s="21"/>
    </row>
    <row r="276" spans="2:24" ht="15" thickBot="1" x14ac:dyDescent="0.35">
      <c r="B276" s="30"/>
      <c r="C276" s="31"/>
      <c r="D276" s="31"/>
      <c r="E276" s="31"/>
      <c r="F276" s="31"/>
      <c r="G276" s="31"/>
      <c r="H276" s="31"/>
      <c r="I276" s="31"/>
      <c r="J276" s="31"/>
      <c r="K276" s="23"/>
      <c r="M276" s="30"/>
      <c r="N276" s="31"/>
      <c r="O276" s="31"/>
      <c r="P276" s="31"/>
      <c r="Q276" s="31"/>
      <c r="R276" s="31"/>
      <c r="S276" s="31"/>
      <c r="T276" s="31"/>
      <c r="U276" s="31"/>
      <c r="V276" s="31"/>
      <c r="W276" s="31"/>
      <c r="X276" s="23"/>
    </row>
    <row r="278" spans="2:24" ht="15" thickBot="1" x14ac:dyDescent="0.35"/>
    <row r="279" spans="2:24" x14ac:dyDescent="0.3">
      <c r="G279" s="36"/>
      <c r="H279" s="33"/>
      <c r="I279" s="33"/>
      <c r="J279" s="33"/>
      <c r="K279" s="33"/>
      <c r="L279" s="33"/>
      <c r="M279" s="33"/>
      <c r="N279" s="33"/>
      <c r="O279" s="33"/>
      <c r="P279" s="33"/>
      <c r="Q279" s="33"/>
      <c r="R279" s="19"/>
    </row>
    <row r="280" spans="2:24" x14ac:dyDescent="0.3">
      <c r="G280" s="28"/>
      <c r="J280" s="116" t="s">
        <v>107</v>
      </c>
      <c r="K280" s="116"/>
      <c r="L280" s="116"/>
      <c r="M280" s="116"/>
      <c r="N280" s="116"/>
      <c r="O280" s="116"/>
      <c r="R280" s="21"/>
    </row>
    <row r="281" spans="2:24" x14ac:dyDescent="0.3">
      <c r="G281" s="28"/>
      <c r="J281" s="116"/>
      <c r="K281" s="116"/>
      <c r="L281" s="116"/>
      <c r="M281" s="116"/>
      <c r="N281" s="116"/>
      <c r="O281" s="116"/>
      <c r="P281" s="94"/>
      <c r="R281" s="21"/>
    </row>
    <row r="282" spans="2:24" x14ac:dyDescent="0.3">
      <c r="G282" s="28"/>
      <c r="H282" s="45"/>
      <c r="R282" s="21"/>
    </row>
    <row r="283" spans="2:24" x14ac:dyDescent="0.3">
      <c r="G283" s="28"/>
      <c r="K283" s="108" t="s">
        <v>108</v>
      </c>
      <c r="L283" s="108"/>
      <c r="M283" s="108"/>
      <c r="N283" s="108"/>
      <c r="R283" s="21"/>
    </row>
    <row r="284" spans="2:24" x14ac:dyDescent="0.3">
      <c r="G284" s="28"/>
      <c r="K284" s="108"/>
      <c r="L284" s="108"/>
      <c r="M284" s="108"/>
      <c r="N284" s="108"/>
      <c r="R284" s="21"/>
    </row>
    <row r="285" spans="2:24" x14ac:dyDescent="0.3">
      <c r="G285" s="28"/>
      <c r="R285" s="21"/>
    </row>
    <row r="286" spans="2:24" x14ac:dyDescent="0.3">
      <c r="G286" s="28"/>
      <c r="H286">
        <v>0.5</v>
      </c>
      <c r="I286">
        <v>1</v>
      </c>
      <c r="J286">
        <v>0.2</v>
      </c>
      <c r="K286">
        <v>0.7</v>
      </c>
      <c r="L286">
        <v>0.3</v>
      </c>
      <c r="M286">
        <v>0.9</v>
      </c>
      <c r="N286">
        <v>1.2</v>
      </c>
      <c r="O286">
        <v>0.6</v>
      </c>
      <c r="P286">
        <v>0.4</v>
      </c>
      <c r="Q286">
        <v>1.1000000000000001</v>
      </c>
      <c r="R286" s="21"/>
    </row>
    <row r="287" spans="2:24" x14ac:dyDescent="0.3">
      <c r="G287" s="28"/>
      <c r="H287">
        <v>0.8</v>
      </c>
      <c r="I287">
        <v>0.5</v>
      </c>
      <c r="J287">
        <v>0.3</v>
      </c>
      <c r="K287">
        <v>0.6</v>
      </c>
      <c r="L287">
        <v>1</v>
      </c>
      <c r="M287">
        <v>0.4</v>
      </c>
      <c r="N287">
        <v>0.5</v>
      </c>
      <c r="O287">
        <v>0.7</v>
      </c>
      <c r="P287">
        <v>0.9</v>
      </c>
      <c r="Q287">
        <v>1.3</v>
      </c>
      <c r="R287" s="21"/>
    </row>
    <row r="288" spans="2:24" x14ac:dyDescent="0.3">
      <c r="G288" s="28"/>
      <c r="H288">
        <v>0.8</v>
      </c>
      <c r="I288">
        <v>0.6</v>
      </c>
      <c r="J288">
        <v>0.4</v>
      </c>
      <c r="K288">
        <v>0.7</v>
      </c>
      <c r="L288">
        <v>0.9</v>
      </c>
      <c r="M288">
        <v>0.5</v>
      </c>
      <c r="N288">
        <v>0.2</v>
      </c>
      <c r="O288">
        <v>1</v>
      </c>
      <c r="P288">
        <v>0.8</v>
      </c>
      <c r="Q288">
        <v>0.3</v>
      </c>
      <c r="R288" s="21"/>
    </row>
    <row r="289" spans="7:18" x14ac:dyDescent="0.3">
      <c r="G289" s="28"/>
      <c r="H289">
        <v>0.6</v>
      </c>
      <c r="I289">
        <v>0.4</v>
      </c>
      <c r="J289">
        <v>0.7</v>
      </c>
      <c r="K289">
        <v>0.9</v>
      </c>
      <c r="L289">
        <v>1.2</v>
      </c>
      <c r="M289">
        <v>0.8</v>
      </c>
      <c r="N289">
        <v>0.3</v>
      </c>
      <c r="O289">
        <v>0.6</v>
      </c>
      <c r="P289">
        <v>0.5</v>
      </c>
      <c r="Q289">
        <v>0.4</v>
      </c>
      <c r="R289" s="21"/>
    </row>
    <row r="290" spans="7:18" x14ac:dyDescent="0.3">
      <c r="G290" s="28"/>
      <c r="H290">
        <v>0.7</v>
      </c>
      <c r="I290">
        <v>0.9</v>
      </c>
      <c r="J290">
        <v>1.1000000000000001</v>
      </c>
      <c r="K290">
        <v>0.3</v>
      </c>
      <c r="L290">
        <v>1.4</v>
      </c>
      <c r="M290">
        <v>0.9</v>
      </c>
      <c r="N290">
        <v>0.6</v>
      </c>
      <c r="O290">
        <v>0.2</v>
      </c>
      <c r="P290">
        <v>1.5</v>
      </c>
      <c r="Q290">
        <v>1</v>
      </c>
      <c r="R290" s="21"/>
    </row>
    <row r="291" spans="7:18" x14ac:dyDescent="0.3">
      <c r="G291" s="28"/>
      <c r="H291">
        <v>0.6</v>
      </c>
      <c r="I291">
        <v>0.4</v>
      </c>
      <c r="J291">
        <v>0.7</v>
      </c>
      <c r="K291">
        <v>1</v>
      </c>
      <c r="L291">
        <v>0.8</v>
      </c>
      <c r="M291">
        <v>0.3</v>
      </c>
      <c r="N291">
        <v>0.5</v>
      </c>
      <c r="O291">
        <v>0.8</v>
      </c>
      <c r="P291">
        <v>0.6</v>
      </c>
      <c r="Q291">
        <v>0.3</v>
      </c>
      <c r="R291" s="21"/>
    </row>
    <row r="292" spans="7:18" x14ac:dyDescent="0.3">
      <c r="G292" s="28"/>
      <c r="H292">
        <v>0.9</v>
      </c>
      <c r="I292">
        <v>0.4</v>
      </c>
      <c r="J292">
        <v>0.7</v>
      </c>
      <c r="K292">
        <v>0.9</v>
      </c>
      <c r="L292">
        <v>1</v>
      </c>
      <c r="M292">
        <v>0.8</v>
      </c>
      <c r="N292">
        <v>0.3</v>
      </c>
      <c r="O292">
        <v>0.5</v>
      </c>
      <c r="P292">
        <v>0.6</v>
      </c>
      <c r="Q292">
        <v>0.4</v>
      </c>
      <c r="R292" s="21"/>
    </row>
    <row r="293" spans="7:18" x14ac:dyDescent="0.3">
      <c r="G293" s="28"/>
      <c r="H293">
        <v>0.7</v>
      </c>
      <c r="I293">
        <v>0.9</v>
      </c>
      <c r="J293">
        <v>1.1000000000000001</v>
      </c>
      <c r="K293">
        <v>0.3</v>
      </c>
      <c r="L293">
        <v>0.5</v>
      </c>
      <c r="M293">
        <v>0.6</v>
      </c>
      <c r="N293">
        <v>0.4</v>
      </c>
      <c r="O293">
        <v>0.7</v>
      </c>
      <c r="P293">
        <v>0.9</v>
      </c>
      <c r="Q293">
        <v>1</v>
      </c>
      <c r="R293" s="21"/>
    </row>
    <row r="294" spans="7:18" x14ac:dyDescent="0.3">
      <c r="G294" s="28"/>
      <c r="H294">
        <v>0.8</v>
      </c>
      <c r="I294">
        <v>0.8</v>
      </c>
      <c r="J294">
        <v>0.3</v>
      </c>
      <c r="K294">
        <v>0.5</v>
      </c>
      <c r="L294">
        <v>0.6</v>
      </c>
      <c r="M294">
        <v>0.4</v>
      </c>
      <c r="N294">
        <v>0.7</v>
      </c>
      <c r="O294">
        <v>0.9</v>
      </c>
      <c r="P294">
        <v>1.1000000000000001</v>
      </c>
      <c r="Q294">
        <v>0.8</v>
      </c>
      <c r="R294" s="21"/>
    </row>
    <row r="295" spans="7:18" x14ac:dyDescent="0.3">
      <c r="G295" s="28"/>
      <c r="H295">
        <v>0.3</v>
      </c>
      <c r="I295">
        <v>0.5</v>
      </c>
      <c r="J295">
        <v>0.6</v>
      </c>
      <c r="K295">
        <v>0.4</v>
      </c>
      <c r="L295">
        <v>0.7</v>
      </c>
      <c r="M295">
        <v>0.9</v>
      </c>
      <c r="N295">
        <v>1</v>
      </c>
      <c r="O295">
        <v>0.8</v>
      </c>
      <c r="P295">
        <v>0.3</v>
      </c>
      <c r="Q295">
        <v>0.5</v>
      </c>
      <c r="R295" s="21"/>
    </row>
    <row r="296" spans="7:18" x14ac:dyDescent="0.3">
      <c r="G296" s="28"/>
      <c r="H296">
        <v>0.6</v>
      </c>
      <c r="I296">
        <v>0.4</v>
      </c>
      <c r="J296">
        <v>0.7</v>
      </c>
      <c r="K296">
        <v>0.9</v>
      </c>
      <c r="L296">
        <v>1.1000000000000001</v>
      </c>
      <c r="M296">
        <v>0.8</v>
      </c>
      <c r="N296">
        <v>0.3</v>
      </c>
      <c r="O296">
        <v>0.5</v>
      </c>
      <c r="P296">
        <v>0.6</v>
      </c>
      <c r="Q296">
        <v>0.4</v>
      </c>
      <c r="R296" s="21"/>
    </row>
    <row r="297" spans="7:18" x14ac:dyDescent="0.3">
      <c r="G297" s="28"/>
      <c r="H297">
        <v>0.7</v>
      </c>
      <c r="I297">
        <v>0.9</v>
      </c>
      <c r="J297">
        <v>1</v>
      </c>
      <c r="K297">
        <v>0.8</v>
      </c>
      <c r="L297">
        <v>0.3</v>
      </c>
      <c r="M297">
        <v>0.5</v>
      </c>
      <c r="N297">
        <v>0.6</v>
      </c>
      <c r="O297">
        <v>0.4</v>
      </c>
      <c r="P297">
        <v>0.7</v>
      </c>
      <c r="Q297">
        <v>0.9</v>
      </c>
      <c r="R297" s="21">
        <v>1.1000000000000001</v>
      </c>
    </row>
    <row r="298" spans="7:18" x14ac:dyDescent="0.3">
      <c r="G298" s="28"/>
      <c r="R298" s="21"/>
    </row>
    <row r="299" spans="7:18" x14ac:dyDescent="0.3">
      <c r="G299" s="28"/>
      <c r="I299" s="49" t="s">
        <v>98</v>
      </c>
      <c r="J299" s="92" t="s">
        <v>99</v>
      </c>
      <c r="K299" s="155" t="s">
        <v>100</v>
      </c>
      <c r="L299" s="155"/>
      <c r="M299" s="155"/>
      <c r="N299" s="155"/>
      <c r="O299" s="155"/>
      <c r="P299" s="156"/>
      <c r="R299" s="21"/>
    </row>
    <row r="300" spans="7:18" x14ac:dyDescent="0.3">
      <c r="G300" s="28"/>
      <c r="I300" s="90">
        <f>PERCENTILE(H286:R297,0.25)</f>
        <v>0.4</v>
      </c>
      <c r="J300" s="48">
        <f>QUARTILE(H286:R297,1)</f>
        <v>0.4</v>
      </c>
      <c r="K300" s="150" t="s">
        <v>112</v>
      </c>
      <c r="L300" s="151"/>
      <c r="M300" s="151"/>
      <c r="N300" s="151"/>
      <c r="O300" s="151"/>
      <c r="P300" s="152"/>
      <c r="R300" s="21"/>
    </row>
    <row r="301" spans="7:18" x14ac:dyDescent="0.3">
      <c r="G301" s="28"/>
      <c r="I301" s="90">
        <f>PERCENTILE(H286:R297,0.5)</f>
        <v>0.7</v>
      </c>
      <c r="J301" s="48">
        <f>QUARTILE(H286:R297,2)</f>
        <v>0.7</v>
      </c>
      <c r="K301" s="151"/>
      <c r="L301" s="151"/>
      <c r="M301" s="151"/>
      <c r="N301" s="151"/>
      <c r="O301" s="151"/>
      <c r="P301" s="152"/>
      <c r="R301" s="21"/>
    </row>
    <row r="302" spans="7:18" x14ac:dyDescent="0.3">
      <c r="G302" s="28"/>
      <c r="I302" s="91">
        <f>PERCENTILE(H286:R297,0.75)</f>
        <v>0.9</v>
      </c>
      <c r="J302" s="89">
        <f>QUARTILE(H286:R297,3)</f>
        <v>0.9</v>
      </c>
      <c r="K302" s="153"/>
      <c r="L302" s="153"/>
      <c r="M302" s="153"/>
      <c r="N302" s="153"/>
      <c r="O302" s="153"/>
      <c r="P302" s="154"/>
      <c r="R302" s="21"/>
    </row>
    <row r="303" spans="7:18" x14ac:dyDescent="0.3">
      <c r="G303" s="28"/>
      <c r="R303" s="21"/>
    </row>
    <row r="304" spans="7:18" ht="15" thickBot="1" x14ac:dyDescent="0.35">
      <c r="G304" s="30"/>
      <c r="H304" s="31"/>
      <c r="I304" s="31"/>
      <c r="J304" s="31"/>
      <c r="K304" s="31"/>
      <c r="L304" s="31"/>
      <c r="M304" s="31"/>
      <c r="N304" s="31"/>
      <c r="O304" s="31"/>
      <c r="P304" s="31"/>
      <c r="Q304" s="31"/>
      <c r="R304" s="23"/>
    </row>
    <row r="307" spans="1:30" ht="15" x14ac:dyDescent="0.3">
      <c r="A307" s="114" t="s">
        <v>113</v>
      </c>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c r="AB307" s="114"/>
      <c r="AC307" s="114"/>
      <c r="AD307" s="114"/>
    </row>
    <row r="309" spans="1:30" ht="15" thickBot="1" x14ac:dyDescent="0.35"/>
    <row r="310" spans="1:30" ht="14.4" customHeight="1" x14ac:dyDescent="0.3">
      <c r="B310" s="26"/>
      <c r="C310" s="115" t="s">
        <v>114</v>
      </c>
      <c r="D310" s="115"/>
      <c r="E310" s="115"/>
      <c r="F310" s="115"/>
      <c r="G310" s="115"/>
      <c r="H310" s="115"/>
      <c r="I310" s="115"/>
      <c r="J310" s="19"/>
      <c r="L310" s="36"/>
      <c r="M310" s="115" t="s">
        <v>118</v>
      </c>
      <c r="N310" s="117"/>
      <c r="O310" s="117"/>
      <c r="P310" s="117"/>
      <c r="Q310" s="117"/>
      <c r="R310" s="117"/>
      <c r="S310" s="117"/>
      <c r="T310" s="19"/>
    </row>
    <row r="311" spans="1:30" x14ac:dyDescent="0.3">
      <c r="B311" s="97"/>
      <c r="C311" s="116"/>
      <c r="D311" s="116"/>
      <c r="E311" s="116"/>
      <c r="F311" s="116"/>
      <c r="G311" s="116"/>
      <c r="H311" s="116"/>
      <c r="I311" s="116"/>
      <c r="J311" s="21"/>
      <c r="L311" s="28"/>
      <c r="M311" s="108"/>
      <c r="N311" s="108"/>
      <c r="O311" s="108"/>
      <c r="P311" s="108"/>
      <c r="Q311" s="108"/>
      <c r="R311" s="108"/>
      <c r="S311" s="108"/>
      <c r="T311" s="21"/>
    </row>
    <row r="312" spans="1:30" x14ac:dyDescent="0.3">
      <c r="B312" s="28"/>
      <c r="J312" s="21"/>
      <c r="L312" s="28"/>
      <c r="T312" s="21"/>
    </row>
    <row r="313" spans="1:30" ht="14.4" customHeight="1" x14ac:dyDescent="0.3">
      <c r="B313" s="28"/>
      <c r="C313" s="98"/>
      <c r="D313" s="113" t="s">
        <v>115</v>
      </c>
      <c r="E313" s="113"/>
      <c r="F313" s="113"/>
      <c r="G313" s="113"/>
      <c r="H313" s="113"/>
      <c r="J313" s="21"/>
      <c r="L313" s="28"/>
      <c r="N313" s="107" t="s">
        <v>119</v>
      </c>
      <c r="O313" s="108"/>
      <c r="P313" s="108"/>
      <c r="Q313" s="108"/>
      <c r="R313" s="108"/>
      <c r="T313" s="21"/>
    </row>
    <row r="314" spans="1:30" x14ac:dyDescent="0.3">
      <c r="B314" s="28"/>
      <c r="C314" s="37"/>
      <c r="D314" s="113"/>
      <c r="E314" s="113"/>
      <c r="F314" s="113"/>
      <c r="G314" s="113"/>
      <c r="H314" s="113"/>
      <c r="J314" s="21"/>
      <c r="L314" s="28"/>
      <c r="N314" s="108"/>
      <c r="O314" s="108"/>
      <c r="P314" s="108"/>
      <c r="Q314" s="108"/>
      <c r="R314" s="108"/>
      <c r="T314" s="21"/>
    </row>
    <row r="315" spans="1:30" x14ac:dyDescent="0.3">
      <c r="B315" s="28"/>
      <c r="J315" s="21"/>
      <c r="L315" s="28"/>
      <c r="T315" s="21"/>
    </row>
    <row r="316" spans="1:30" x14ac:dyDescent="0.3">
      <c r="B316" s="28"/>
      <c r="E316" s="109" t="s">
        <v>116</v>
      </c>
      <c r="F316" s="111" t="s">
        <v>117</v>
      </c>
      <c r="J316" s="21"/>
      <c r="L316" s="28"/>
      <c r="P316" s="49" t="s">
        <v>120</v>
      </c>
      <c r="Q316" s="96" t="s">
        <v>121</v>
      </c>
      <c r="T316" s="21"/>
    </row>
    <row r="317" spans="1:30" x14ac:dyDescent="0.3">
      <c r="B317" s="28"/>
      <c r="E317" s="110"/>
      <c r="F317" s="112"/>
      <c r="J317" s="21"/>
      <c r="L317" s="28"/>
      <c r="P317" s="90">
        <v>45</v>
      </c>
      <c r="Q317" s="99">
        <v>52</v>
      </c>
      <c r="T317" s="21"/>
    </row>
    <row r="318" spans="1:30" x14ac:dyDescent="0.3">
      <c r="B318" s="28"/>
      <c r="E318" s="90">
        <v>10</v>
      </c>
      <c r="F318" s="99">
        <v>50</v>
      </c>
      <c r="J318" s="21"/>
      <c r="L318" s="28"/>
      <c r="P318" s="90">
        <v>47</v>
      </c>
      <c r="Q318" s="99">
        <v>54</v>
      </c>
      <c r="T318" s="21"/>
    </row>
    <row r="319" spans="1:30" x14ac:dyDescent="0.3">
      <c r="B319" s="28"/>
      <c r="E319" s="90">
        <v>12</v>
      </c>
      <c r="F319" s="99">
        <v>55</v>
      </c>
      <c r="J319" s="21"/>
      <c r="L319" s="28"/>
      <c r="P319" s="90">
        <v>48</v>
      </c>
      <c r="Q319" s="99">
        <v>55</v>
      </c>
      <c r="T319" s="21"/>
    </row>
    <row r="320" spans="1:30" x14ac:dyDescent="0.3">
      <c r="B320" s="28"/>
      <c r="E320" s="90">
        <v>15</v>
      </c>
      <c r="F320" s="99">
        <v>60</v>
      </c>
      <c r="J320" s="21"/>
      <c r="L320" s="28"/>
      <c r="P320" s="90">
        <v>52</v>
      </c>
      <c r="Q320" s="99">
        <v>57</v>
      </c>
      <c r="T320" s="21"/>
    </row>
    <row r="321" spans="2:20" x14ac:dyDescent="0.3">
      <c r="B321" s="28"/>
      <c r="E321" s="90">
        <v>18</v>
      </c>
      <c r="F321" s="99">
        <v>65</v>
      </c>
      <c r="J321" s="21"/>
      <c r="L321" s="28"/>
      <c r="P321" s="90">
        <v>53</v>
      </c>
      <c r="Q321" s="99">
        <v>59</v>
      </c>
      <c r="T321" s="21"/>
    </row>
    <row r="322" spans="2:20" x14ac:dyDescent="0.3">
      <c r="B322" s="28"/>
      <c r="E322" s="90">
        <v>20</v>
      </c>
      <c r="F322" s="99">
        <v>70</v>
      </c>
      <c r="J322" s="21"/>
      <c r="L322" s="28"/>
      <c r="P322" s="90">
        <v>55</v>
      </c>
      <c r="Q322" s="99">
        <v>60</v>
      </c>
      <c r="T322" s="21"/>
    </row>
    <row r="323" spans="2:20" x14ac:dyDescent="0.3">
      <c r="B323" s="28"/>
      <c r="E323" s="90">
        <v>22</v>
      </c>
      <c r="F323" s="99">
        <v>75</v>
      </c>
      <c r="J323" s="21"/>
      <c r="L323" s="28"/>
      <c r="P323" s="90">
        <v>56</v>
      </c>
      <c r="Q323" s="99">
        <v>61</v>
      </c>
      <c r="T323" s="21"/>
    </row>
    <row r="324" spans="2:20" x14ac:dyDescent="0.3">
      <c r="B324" s="28"/>
      <c r="E324" s="90">
        <v>25</v>
      </c>
      <c r="F324" s="99">
        <v>80</v>
      </c>
      <c r="J324" s="21"/>
      <c r="L324" s="28"/>
      <c r="P324" s="90">
        <v>58</v>
      </c>
      <c r="Q324" s="99">
        <v>62</v>
      </c>
      <c r="T324" s="21"/>
    </row>
    <row r="325" spans="2:20" x14ac:dyDescent="0.3">
      <c r="B325" s="28"/>
      <c r="E325" s="90">
        <v>28</v>
      </c>
      <c r="F325" s="99">
        <v>85</v>
      </c>
      <c r="J325" s="21"/>
      <c r="L325" s="28"/>
      <c r="P325" s="90">
        <v>60</v>
      </c>
      <c r="Q325" s="99">
        <v>64</v>
      </c>
      <c r="T325" s="21"/>
    </row>
    <row r="326" spans="2:20" x14ac:dyDescent="0.3">
      <c r="B326" s="28"/>
      <c r="E326" s="90">
        <v>30</v>
      </c>
      <c r="F326" s="99">
        <v>90</v>
      </c>
      <c r="J326" s="21"/>
      <c r="L326" s="28"/>
      <c r="P326" s="90">
        <v>62</v>
      </c>
      <c r="Q326" s="99">
        <v>66</v>
      </c>
      <c r="T326" s="21"/>
    </row>
    <row r="327" spans="2:20" x14ac:dyDescent="0.3">
      <c r="B327" s="28"/>
      <c r="E327" s="90">
        <v>32</v>
      </c>
      <c r="F327" s="99">
        <v>95</v>
      </c>
      <c r="J327" s="21"/>
      <c r="L327" s="28"/>
      <c r="P327" s="90">
        <v>64</v>
      </c>
      <c r="Q327" s="99">
        <v>67</v>
      </c>
      <c r="T327" s="21"/>
    </row>
    <row r="328" spans="2:20" x14ac:dyDescent="0.3">
      <c r="B328" s="28"/>
      <c r="E328" s="90">
        <v>35</v>
      </c>
      <c r="F328" s="99">
        <v>100</v>
      </c>
      <c r="J328" s="21"/>
      <c r="L328" s="28"/>
      <c r="P328" s="90">
        <v>65</v>
      </c>
      <c r="Q328" s="99">
        <v>69</v>
      </c>
      <c r="T328" s="21"/>
    </row>
    <row r="329" spans="2:20" x14ac:dyDescent="0.3">
      <c r="B329" s="28"/>
      <c r="E329" s="91">
        <v>38</v>
      </c>
      <c r="F329" s="100">
        <v>105</v>
      </c>
      <c r="J329" s="21"/>
      <c r="L329" s="28"/>
      <c r="P329" s="90">
        <v>67</v>
      </c>
      <c r="Q329" s="99">
        <v>71</v>
      </c>
      <c r="T329" s="21"/>
    </row>
    <row r="330" spans="2:20" x14ac:dyDescent="0.3">
      <c r="B330" s="28"/>
      <c r="C330" s="48"/>
      <c r="D330" s="48"/>
      <c r="J330" s="21"/>
      <c r="L330" s="28"/>
      <c r="P330" s="90">
        <v>69</v>
      </c>
      <c r="Q330" s="99">
        <v>73</v>
      </c>
      <c r="T330" s="21"/>
    </row>
    <row r="331" spans="2:20" x14ac:dyDescent="0.3">
      <c r="B331" s="28"/>
      <c r="J331" s="21"/>
      <c r="L331" s="28"/>
      <c r="P331" s="90">
        <v>70</v>
      </c>
      <c r="Q331" s="99">
        <v>74</v>
      </c>
      <c r="T331" s="21"/>
    </row>
    <row r="332" spans="2:20" x14ac:dyDescent="0.3">
      <c r="B332" s="28"/>
      <c r="J332" s="21"/>
      <c r="L332" s="28"/>
      <c r="P332" s="90">
        <v>72</v>
      </c>
      <c r="Q332" s="99">
        <v>76</v>
      </c>
      <c r="T332" s="21"/>
    </row>
    <row r="333" spans="2:20" x14ac:dyDescent="0.3">
      <c r="B333" s="28"/>
      <c r="J333" s="21"/>
      <c r="L333" s="28"/>
      <c r="P333" s="90">
        <v>74</v>
      </c>
      <c r="Q333" s="99">
        <v>78</v>
      </c>
      <c r="T333" s="21"/>
    </row>
    <row r="334" spans="2:20" x14ac:dyDescent="0.3">
      <c r="B334" s="28"/>
      <c r="J334" s="21"/>
      <c r="L334" s="28"/>
      <c r="P334" s="90">
        <v>76</v>
      </c>
      <c r="Q334" s="99">
        <v>80</v>
      </c>
      <c r="T334" s="21"/>
    </row>
    <row r="335" spans="2:20" x14ac:dyDescent="0.3">
      <c r="B335" s="28"/>
      <c r="J335" s="21"/>
      <c r="L335" s="28"/>
      <c r="P335" s="90">
        <v>77</v>
      </c>
      <c r="Q335" s="99">
        <v>82</v>
      </c>
      <c r="T335" s="21"/>
    </row>
    <row r="336" spans="2:20" x14ac:dyDescent="0.3">
      <c r="B336" s="28"/>
      <c r="J336" s="21"/>
      <c r="L336" s="28"/>
      <c r="P336" s="91">
        <v>50</v>
      </c>
      <c r="Q336" s="100">
        <v>83</v>
      </c>
      <c r="T336" s="21"/>
    </row>
    <row r="337" spans="2:20" x14ac:dyDescent="0.3">
      <c r="B337" s="28"/>
      <c r="J337" s="21"/>
      <c r="L337" s="28"/>
      <c r="T337" s="21"/>
    </row>
    <row r="338" spans="2:20" x14ac:dyDescent="0.3">
      <c r="B338" s="28"/>
      <c r="J338" s="21"/>
      <c r="L338" s="28"/>
      <c r="T338" s="21"/>
    </row>
    <row r="339" spans="2:20" x14ac:dyDescent="0.3">
      <c r="B339" s="28"/>
      <c r="J339" s="21"/>
      <c r="L339" s="28"/>
      <c r="T339" s="21"/>
    </row>
    <row r="340" spans="2:20" ht="15" thickBot="1" x14ac:dyDescent="0.35">
      <c r="B340" s="30"/>
      <c r="C340" s="31"/>
      <c r="D340" s="31"/>
      <c r="E340" s="31"/>
      <c r="F340" s="31"/>
      <c r="G340" s="31"/>
      <c r="H340" s="31"/>
      <c r="I340" s="31"/>
      <c r="J340" s="23"/>
      <c r="L340" s="30"/>
      <c r="M340" s="31"/>
      <c r="N340" s="31"/>
      <c r="O340" s="31"/>
      <c r="P340" s="31"/>
      <c r="Q340" s="31"/>
      <c r="R340" s="31"/>
      <c r="S340" s="31"/>
      <c r="T340" s="23"/>
    </row>
  </sheetData>
  <sortState xmlns:xlrd2="http://schemas.microsoft.com/office/spreadsheetml/2017/richdata2" ref="B213:B216">
    <sortCondition ref="B213"/>
  </sortState>
  <mergeCells count="69">
    <mergeCell ref="F272:J272"/>
    <mergeCell ref="F273:J275"/>
    <mergeCell ref="K299:P299"/>
    <mergeCell ref="K300:P302"/>
    <mergeCell ref="S242:W244"/>
    <mergeCell ref="S271:W271"/>
    <mergeCell ref="S272:W274"/>
    <mergeCell ref="J280:O281"/>
    <mergeCell ref="K283:N284"/>
    <mergeCell ref="D252:I253"/>
    <mergeCell ref="E255:H256"/>
    <mergeCell ref="P223:U224"/>
    <mergeCell ref="Q226:T227"/>
    <mergeCell ref="P252:U253"/>
    <mergeCell ref="Q255:T256"/>
    <mergeCell ref="D226:I227"/>
    <mergeCell ref="D223:I224"/>
    <mergeCell ref="G244:J247"/>
    <mergeCell ref="G243:J243"/>
    <mergeCell ref="S241:W241"/>
    <mergeCell ref="N220:AK220"/>
    <mergeCell ref="A221:AA221"/>
    <mergeCell ref="S138:W139"/>
    <mergeCell ref="C163:L164"/>
    <mergeCell ref="D166:I167"/>
    <mergeCell ref="D194:K195"/>
    <mergeCell ref="E197:J198"/>
    <mergeCell ref="Q172:X173"/>
    <mergeCell ref="R175:W176"/>
    <mergeCell ref="Y104:Z104"/>
    <mergeCell ref="C138:I139"/>
    <mergeCell ref="Q110:T112"/>
    <mergeCell ref="P107:X108"/>
    <mergeCell ref="B135:J136"/>
    <mergeCell ref="A107:J108"/>
    <mergeCell ref="B110:I110"/>
    <mergeCell ref="P135:Z136"/>
    <mergeCell ref="N80:V81"/>
    <mergeCell ref="P83:T84"/>
    <mergeCell ref="B80:I81"/>
    <mergeCell ref="C83:H84"/>
    <mergeCell ref="A104:X104"/>
    <mergeCell ref="K64:R65"/>
    <mergeCell ref="L67:Q67"/>
    <mergeCell ref="A45:H46"/>
    <mergeCell ref="A48:G48"/>
    <mergeCell ref="A61:X61"/>
    <mergeCell ref="A64:G65"/>
    <mergeCell ref="A67:F68"/>
    <mergeCell ref="A1:X1"/>
    <mergeCell ref="A31:H32"/>
    <mergeCell ref="A34:G34"/>
    <mergeCell ref="A29:X29"/>
    <mergeCell ref="A3:X3"/>
    <mergeCell ref="P8:U8"/>
    <mergeCell ref="N5:V6"/>
    <mergeCell ref="A14:G16"/>
    <mergeCell ref="A17:B18"/>
    <mergeCell ref="A5:K7"/>
    <mergeCell ref="A8:B8"/>
    <mergeCell ref="L31:S32"/>
    <mergeCell ref="L34:R34"/>
    <mergeCell ref="N313:R314"/>
    <mergeCell ref="E316:E317"/>
    <mergeCell ref="F316:F317"/>
    <mergeCell ref="D313:H314"/>
    <mergeCell ref="A307:AD307"/>
    <mergeCell ref="C310:I311"/>
    <mergeCell ref="M310:S311"/>
  </mergeCells>
  <phoneticPr fontId="3"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Sheet2</vt:lpstr>
      <vt:lpstr>Sheet1</vt:lpstr>
      <vt:lpstr>mediam</vt:lpstr>
      <vt:lpstr>MEDIAN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Vadodariya</dc:creator>
  <cp:lastModifiedBy>Dhruv Vadodariya</cp:lastModifiedBy>
  <cp:lastPrinted>2023-10-23T08:27:29Z</cp:lastPrinted>
  <dcterms:created xsi:type="dcterms:W3CDTF">2023-10-18T12:33:43Z</dcterms:created>
  <dcterms:modified xsi:type="dcterms:W3CDTF">2023-11-06T07:58:00Z</dcterms:modified>
</cp:coreProperties>
</file>