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3\MS Office Ultimate\Excel\Exercise Files\Module 4 - Navigating Workbooks\"/>
    </mc:Choice>
  </mc:AlternateContent>
  <xr:revisionPtr revIDLastSave="0" documentId="13_ncr:1_{F0530A7C-6F51-42E0-9774-5C05B9F34AD7}" xr6:coauthVersionLast="47" xr6:coauthVersionMax="47" xr10:uidLastSave="{00000000-0000-0000-0000-000000000000}"/>
  <bookViews>
    <workbookView xWindow="-96" yWindow="0" windowWidth="23076" windowHeight="8376" activeTab="1" xr2:uid="{00000000-000D-0000-FFFF-FFFF00000000}"/>
  </bookViews>
  <sheets>
    <sheet name="Terms of loan" sheetId="1" r:id="rId1"/>
    <sheet name="Detail sheet for 5-year loa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2" l="1"/>
  <c r="E57" i="2" s="1"/>
  <c r="F57" i="2" s="1"/>
  <c r="C58" i="2" s="1"/>
  <c r="D58" i="2" l="1"/>
  <c r="E58" i="2" s="1"/>
  <c r="F58" i="2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 s="1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 s="1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F68" i="2" l="1"/>
  <c r="D9" i="2"/>
  <c r="D3" i="1"/>
  <c r="F4" i="1" s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s="1"/>
  <c r="C14" i="2" s="1"/>
  <c r="D14" i="2" l="1"/>
  <c r="E14" i="2" s="1"/>
  <c r="F14" i="2" s="1"/>
  <c r="C15" i="2" s="1"/>
  <c r="D15" i="2" l="1"/>
  <c r="E15" i="2" s="1"/>
  <c r="F15" i="2" s="1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 s="1"/>
  <c r="C21" i="2" s="1"/>
  <c r="D21" i="2" l="1"/>
  <c r="E21" i="2" s="1"/>
  <c r="F21" i="2" s="1"/>
  <c r="C22" i="2" s="1"/>
  <c r="D22" i="2" l="1"/>
  <c r="E22" i="2" s="1"/>
  <c r="F22" i="2" s="1"/>
  <c r="C23" i="2" s="1"/>
  <c r="D23" i="2" l="1"/>
  <c r="E23" i="2" s="1"/>
  <c r="F23" i="2" s="1"/>
  <c r="C24" i="2" s="1"/>
  <c r="D24" i="2" l="1"/>
  <c r="E24" i="2" s="1"/>
  <c r="F24" i="2" s="1"/>
  <c r="C25" i="2" s="1"/>
  <c r="D25" i="2" l="1"/>
  <c r="E25" i="2" s="1"/>
  <c r="F25" i="2" s="1"/>
  <c r="C26" i="2" s="1"/>
  <c r="D26" i="2" l="1"/>
  <c r="E26" i="2" s="1"/>
  <c r="F26" i="2" s="1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 s="1"/>
  <c r="C32" i="2" s="1"/>
  <c r="D32" i="2" l="1"/>
  <c r="E32" i="2" s="1"/>
  <c r="F32" i="2" s="1"/>
  <c r="C33" i="2" s="1"/>
  <c r="D33" i="2" l="1"/>
  <c r="E33" i="2" s="1"/>
  <c r="F33" i="2" s="1"/>
  <c r="C34" i="2" s="1"/>
  <c r="D34" i="2" l="1"/>
  <c r="E34" i="2" s="1"/>
  <c r="F34" i="2" s="1"/>
  <c r="C35" i="2" s="1"/>
  <c r="D35" i="2" l="1"/>
  <c r="E35" i="2" s="1"/>
  <c r="F35" i="2" s="1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 s="1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 s="1"/>
  <c r="C43" i="2" s="1"/>
  <c r="D43" i="2" l="1"/>
  <c r="E43" i="2" s="1"/>
  <c r="F43" i="2" s="1"/>
  <c r="C44" i="2" s="1"/>
  <c r="D44" i="2" l="1"/>
  <c r="E44" i="2" s="1"/>
  <c r="F44" i="2" s="1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 s="1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 s="1"/>
  <c r="C55" i="2" s="1"/>
  <c r="D55" i="2" l="1"/>
  <c r="E55" i="2" s="1"/>
  <c r="F55" i="2" s="1"/>
  <c r="C56" i="2" s="1"/>
  <c r="D56" i="2" l="1"/>
  <c r="E56" i="2" l="1"/>
  <c r="D70" i="2"/>
  <c r="E70" i="2" l="1"/>
  <c r="F56" i="2"/>
  <c r="C57" i="2" s="1"/>
</calcChain>
</file>

<file path=xl/sharedStrings.xml><?xml version="1.0" encoding="utf-8"?>
<sst xmlns="http://schemas.openxmlformats.org/spreadsheetml/2006/main" count="18" uniqueCount="15">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</sst>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0.0%"/>
  </numFmts>
  <fonts count="4" x14ac:knownFonts="1">
    <font>
      <sz val="10"/>
      <name val="Arial"/>
    </font>
    <font>
      <b/>
      <i/>
      <sz val="14"/>
      <name val="Helv"/>
    </font>
    <font>
      <b/>
      <sz val="10"/>
      <name val="Helv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2" fillId="0" borderId="0" xfId="0" applyNumberFormat="1" applyFont="1"/>
    <xf numFmtId="39" fontId="3" fillId="0" borderId="0" xfId="0" applyNumberFormat="1" applyFont="1"/>
    <xf numFmtId="0" fontId="3" fillId="0" borderId="0" xfId="0" applyFont="1"/>
    <xf numFmtId="3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zoomScaleNormal="100" workbookViewId="0">
      <selection activeCell="D3" sqref="D3"/>
    </sheetView>
  </sheetViews>
  <sheetFormatPr defaultRowHeight="13.2" x14ac:dyDescent="0.25"/>
  <cols>
    <col min="2" max="2" width="9.6640625" customWidth="1"/>
    <col min="3" max="3" width="10.6640625" customWidth="1"/>
    <col min="4" max="4" width="13" customWidth="1"/>
    <col min="5" max="5" width="11.6640625" customWidth="1"/>
    <col min="6" max="6" width="13.44140625" customWidth="1"/>
  </cols>
  <sheetData>
    <row r="1" spans="2:6" ht="18" x14ac:dyDescent="0.35">
      <c r="B1" s="1" t="s">
        <v>0</v>
      </c>
    </row>
    <row r="2" spans="2:6" ht="13.8" thickBot="1" x14ac:dyDescent="0.3"/>
    <row r="3" spans="2:6" x14ac:dyDescent="0.25">
      <c r="B3" s="5" t="s">
        <v>1</v>
      </c>
      <c r="C3" s="6"/>
      <c r="D3" s="17">
        <f>'Detail sheet for 5-year loan'!C9</f>
        <v>23000</v>
      </c>
      <c r="E3" s="6" t="s">
        <v>2</v>
      </c>
      <c r="F3" s="7"/>
    </row>
    <row r="4" spans="2:6" x14ac:dyDescent="0.25">
      <c r="B4" s="8" t="s">
        <v>3</v>
      </c>
      <c r="C4" s="9"/>
      <c r="D4" s="14">
        <v>0.19</v>
      </c>
      <c r="E4" s="9"/>
      <c r="F4" s="10">
        <f>PMT(D4/12,D5,-D3)</f>
        <v>687.70271892705307</v>
      </c>
    </row>
    <row r="5" spans="2:6" ht="13.8" thickBot="1" x14ac:dyDescent="0.3">
      <c r="B5" s="11" t="s">
        <v>4</v>
      </c>
      <c r="C5" s="12"/>
      <c r="D5" s="12">
        <v>48</v>
      </c>
      <c r="E5" s="12"/>
      <c r="F5" s="13"/>
    </row>
    <row r="7" spans="2:6" x14ac:dyDescent="0.25">
      <c r="B7" s="3"/>
      <c r="C7" s="3"/>
      <c r="D7" s="3"/>
      <c r="E7" s="3"/>
      <c r="F7" s="3"/>
    </row>
    <row r="8" spans="2:6" x14ac:dyDescent="0.25">
      <c r="B8" s="3"/>
      <c r="C8" s="3"/>
      <c r="D8" s="3"/>
      <c r="E8" s="3"/>
      <c r="F8" s="3"/>
    </row>
    <row r="9" spans="2:6" x14ac:dyDescent="0.25">
      <c r="B9" s="3"/>
      <c r="C9" s="3"/>
      <c r="D9" s="3"/>
      <c r="E9" s="3"/>
      <c r="F9" s="3"/>
    </row>
    <row r="11" spans="2:6" x14ac:dyDescent="0.25">
      <c r="B11" s="3"/>
      <c r="C11" s="4"/>
      <c r="D11" s="4"/>
      <c r="E11" s="4"/>
      <c r="F11" s="4"/>
    </row>
    <row r="12" spans="2:6" x14ac:dyDescent="0.25">
      <c r="B12" s="3"/>
      <c r="C12" s="4"/>
      <c r="D12" s="4"/>
      <c r="E12" s="4"/>
      <c r="F12" s="4"/>
    </row>
    <row r="13" spans="2:6" x14ac:dyDescent="0.25">
      <c r="B13" s="3"/>
      <c r="C13" s="4"/>
      <c r="D13" s="4"/>
      <c r="E13" s="4"/>
      <c r="F13" s="4"/>
    </row>
    <row r="14" spans="2:6" x14ac:dyDescent="0.25">
      <c r="B14" s="3"/>
      <c r="C14" s="4"/>
      <c r="D14" s="4"/>
      <c r="E14" s="4"/>
      <c r="F14" s="4"/>
    </row>
    <row r="15" spans="2:6" x14ac:dyDescent="0.25">
      <c r="B15" s="3"/>
      <c r="C15" s="4"/>
      <c r="D15" s="4"/>
      <c r="E15" s="4"/>
      <c r="F15" s="4"/>
    </row>
    <row r="16" spans="2:6" x14ac:dyDescent="0.25">
      <c r="B16" s="3"/>
      <c r="C16" s="4"/>
      <c r="D16" s="4"/>
      <c r="E16" s="4"/>
      <c r="F16" s="4"/>
    </row>
    <row r="17" spans="2:6" x14ac:dyDescent="0.25">
      <c r="B17" s="3"/>
      <c r="C17" s="4"/>
      <c r="D17" s="4"/>
      <c r="E17" s="4"/>
      <c r="F17" s="4"/>
    </row>
    <row r="18" spans="2:6" x14ac:dyDescent="0.25">
      <c r="B18" s="3"/>
      <c r="C18" s="4"/>
      <c r="D18" s="4"/>
      <c r="E18" s="4"/>
      <c r="F18" s="4"/>
    </row>
    <row r="19" spans="2:6" x14ac:dyDescent="0.25">
      <c r="B19" s="3"/>
      <c r="C19" s="4"/>
      <c r="D19" s="4"/>
      <c r="E19" s="4"/>
      <c r="F19" s="4"/>
    </row>
    <row r="20" spans="2:6" x14ac:dyDescent="0.25">
      <c r="B20" s="3"/>
      <c r="C20" s="4"/>
      <c r="D20" s="4"/>
      <c r="E20" s="4"/>
      <c r="F20" s="4"/>
    </row>
    <row r="21" spans="2:6" x14ac:dyDescent="0.25">
      <c r="B21" s="3"/>
      <c r="C21" s="4"/>
      <c r="D21" s="4"/>
      <c r="E21" s="4"/>
      <c r="F21" s="4"/>
    </row>
    <row r="22" spans="2:6" x14ac:dyDescent="0.25">
      <c r="B22" s="3"/>
      <c r="C22" s="4"/>
      <c r="D22" s="4"/>
      <c r="E22" s="4"/>
      <c r="F22" s="4"/>
    </row>
    <row r="23" spans="2:6" x14ac:dyDescent="0.25">
      <c r="B23" s="3"/>
      <c r="C23" s="4"/>
      <c r="D23" s="4"/>
      <c r="E23" s="4"/>
      <c r="F23" s="4"/>
    </row>
    <row r="24" spans="2:6" x14ac:dyDescent="0.25">
      <c r="B24" s="3"/>
      <c r="C24" s="4"/>
      <c r="D24" s="4"/>
      <c r="E24" s="4"/>
      <c r="F24" s="4"/>
    </row>
    <row r="25" spans="2:6" x14ac:dyDescent="0.25">
      <c r="B25" s="3"/>
      <c r="C25" s="4"/>
      <c r="D25" s="4"/>
      <c r="E25" s="4"/>
      <c r="F25" s="4"/>
    </row>
    <row r="26" spans="2:6" x14ac:dyDescent="0.25">
      <c r="B26" s="3"/>
      <c r="C26" s="4"/>
      <c r="D26" s="4"/>
      <c r="E26" s="4"/>
      <c r="F26" s="4"/>
    </row>
    <row r="27" spans="2:6" x14ac:dyDescent="0.25">
      <c r="B27" s="3"/>
      <c r="C27" s="4"/>
      <c r="D27" s="4"/>
      <c r="E27" s="4"/>
      <c r="F27" s="4"/>
    </row>
    <row r="28" spans="2:6" x14ac:dyDescent="0.25">
      <c r="B28" s="3"/>
      <c r="C28" s="4"/>
      <c r="D28" s="4"/>
      <c r="E28" s="4"/>
      <c r="F28" s="4"/>
    </row>
    <row r="29" spans="2:6" x14ac:dyDescent="0.25">
      <c r="B29" s="3"/>
      <c r="C29" s="4"/>
      <c r="D29" s="4"/>
      <c r="E29" s="4"/>
      <c r="F29" s="4"/>
    </row>
    <row r="30" spans="2:6" x14ac:dyDescent="0.25">
      <c r="B30" s="3"/>
      <c r="C30" s="4"/>
      <c r="D30" s="4"/>
      <c r="E30" s="4"/>
      <c r="F30" s="4"/>
    </row>
    <row r="31" spans="2:6" x14ac:dyDescent="0.25">
      <c r="B31" s="3"/>
      <c r="C31" s="4"/>
      <c r="D31" s="4"/>
      <c r="E31" s="4"/>
      <c r="F31" s="4"/>
    </row>
    <row r="32" spans="2:6" x14ac:dyDescent="0.25">
      <c r="B32" s="3"/>
      <c r="C32" s="4"/>
      <c r="D32" s="4"/>
      <c r="E32" s="4"/>
      <c r="F32" s="4"/>
    </row>
    <row r="33" spans="2:6" x14ac:dyDescent="0.25">
      <c r="B33" s="3"/>
      <c r="C33" s="4"/>
      <c r="D33" s="4"/>
      <c r="E33" s="4"/>
      <c r="F33" s="4"/>
    </row>
    <row r="34" spans="2:6" x14ac:dyDescent="0.25">
      <c r="B34" s="3"/>
      <c r="C34" s="4"/>
      <c r="D34" s="4"/>
      <c r="E34" s="4"/>
      <c r="F34" s="4"/>
    </row>
    <row r="35" spans="2:6" x14ac:dyDescent="0.25">
      <c r="B35" s="3"/>
      <c r="C35" s="4"/>
      <c r="D35" s="4"/>
      <c r="E35" s="4"/>
      <c r="F35" s="4"/>
    </row>
    <row r="36" spans="2:6" x14ac:dyDescent="0.25">
      <c r="B36" s="3"/>
      <c r="C36" s="4"/>
      <c r="D36" s="4"/>
      <c r="E36" s="4"/>
      <c r="F36" s="4"/>
    </row>
    <row r="37" spans="2:6" x14ac:dyDescent="0.25">
      <c r="B37" s="3"/>
      <c r="C37" s="4"/>
      <c r="D37" s="4"/>
      <c r="E37" s="4"/>
      <c r="F37" s="4"/>
    </row>
    <row r="38" spans="2:6" x14ac:dyDescent="0.25">
      <c r="B38" s="3"/>
      <c r="C38" s="4"/>
      <c r="D38" s="4"/>
      <c r="E38" s="4"/>
      <c r="F38" s="4"/>
    </row>
    <row r="39" spans="2:6" x14ac:dyDescent="0.25">
      <c r="B39" s="3"/>
      <c r="C39" s="4"/>
      <c r="D39" s="4"/>
      <c r="E39" s="4"/>
      <c r="F39" s="4"/>
    </row>
    <row r="40" spans="2:6" x14ac:dyDescent="0.25">
      <c r="B40" s="3"/>
      <c r="C40" s="4"/>
      <c r="D40" s="4"/>
      <c r="E40" s="4"/>
      <c r="F40" s="4"/>
    </row>
    <row r="41" spans="2:6" x14ac:dyDescent="0.25">
      <c r="B41" s="3"/>
      <c r="C41" s="4"/>
      <c r="D41" s="4"/>
      <c r="E41" s="4"/>
      <c r="F41" s="4"/>
    </row>
    <row r="42" spans="2:6" x14ac:dyDescent="0.25">
      <c r="B42" s="3"/>
      <c r="C42" s="4"/>
      <c r="D42" s="4"/>
      <c r="E42" s="4"/>
      <c r="F42" s="4"/>
    </row>
    <row r="43" spans="2:6" x14ac:dyDescent="0.25">
      <c r="B43" s="3"/>
      <c r="C43" s="4"/>
      <c r="D43" s="4"/>
      <c r="E43" s="4"/>
      <c r="F43" s="4"/>
    </row>
    <row r="44" spans="2:6" x14ac:dyDescent="0.25">
      <c r="B44" s="3"/>
      <c r="C44" s="4"/>
      <c r="D44" s="4"/>
      <c r="E44" s="4"/>
      <c r="F44" s="4"/>
    </row>
    <row r="45" spans="2:6" x14ac:dyDescent="0.25">
      <c r="B45" s="3"/>
      <c r="C45" s="4"/>
      <c r="D45" s="4"/>
      <c r="E45" s="4"/>
      <c r="F45" s="4"/>
    </row>
    <row r="46" spans="2:6" x14ac:dyDescent="0.25">
      <c r="B46" s="3"/>
      <c r="C46" s="4"/>
      <c r="D46" s="4"/>
      <c r="E46" s="4"/>
      <c r="F46" s="4"/>
    </row>
    <row r="47" spans="2:6" x14ac:dyDescent="0.25">
      <c r="B47" s="3"/>
      <c r="C47" s="4"/>
      <c r="D47" s="4"/>
      <c r="E47" s="4"/>
      <c r="F47" s="4"/>
    </row>
    <row r="48" spans="2:6" x14ac:dyDescent="0.25">
      <c r="B48" s="3"/>
      <c r="C48" s="4"/>
      <c r="D48" s="4"/>
      <c r="E48" s="4"/>
      <c r="F48" s="4"/>
    </row>
    <row r="49" spans="2:6" x14ac:dyDescent="0.25">
      <c r="B49" s="3"/>
      <c r="C49" s="4"/>
      <c r="D49" s="4"/>
      <c r="E49" s="4"/>
      <c r="F49" s="4"/>
    </row>
    <row r="50" spans="2:6" x14ac:dyDescent="0.25">
      <c r="B50" s="3"/>
      <c r="C50" s="4"/>
      <c r="D50" s="4"/>
      <c r="E50" s="4"/>
      <c r="F50" s="4"/>
    </row>
    <row r="51" spans="2:6" x14ac:dyDescent="0.25">
      <c r="B51" s="3"/>
      <c r="C51" s="4"/>
      <c r="D51" s="4"/>
      <c r="E51" s="4"/>
      <c r="F51" s="4"/>
    </row>
    <row r="52" spans="2:6" x14ac:dyDescent="0.25">
      <c r="B52" s="3"/>
      <c r="C52" s="4"/>
      <c r="D52" s="4"/>
      <c r="E52" s="4"/>
      <c r="F52" s="4"/>
    </row>
    <row r="53" spans="2:6" x14ac:dyDescent="0.25">
      <c r="B53" s="3"/>
      <c r="C53" s="4"/>
      <c r="D53" s="4"/>
      <c r="E53" s="4"/>
      <c r="F53" s="4"/>
    </row>
    <row r="54" spans="2:6" x14ac:dyDescent="0.25">
      <c r="B54" s="3"/>
      <c r="C54" s="4"/>
      <c r="D54" s="4"/>
      <c r="E54" s="4"/>
      <c r="F54" s="4"/>
    </row>
    <row r="55" spans="2:6" x14ac:dyDescent="0.25">
      <c r="B55" s="3"/>
      <c r="C55" s="4"/>
      <c r="D55" s="4"/>
      <c r="E55" s="4"/>
      <c r="F55" s="4"/>
    </row>
    <row r="56" spans="2:6" x14ac:dyDescent="0.25">
      <c r="B56" s="3"/>
      <c r="C56" s="4"/>
      <c r="D56" s="4"/>
      <c r="E56" s="4"/>
      <c r="F56" s="4"/>
    </row>
    <row r="57" spans="2:6" x14ac:dyDescent="0.25">
      <c r="B57" s="3"/>
      <c r="C57" s="4"/>
      <c r="D57" s="4"/>
      <c r="E57" s="4"/>
      <c r="F57" s="4"/>
    </row>
    <row r="58" spans="2:6" x14ac:dyDescent="0.25">
      <c r="B58" s="3"/>
      <c r="C58" s="4"/>
      <c r="D58" s="4"/>
      <c r="E58" s="4"/>
      <c r="F58" s="4"/>
    </row>
    <row r="59" spans="2:6" x14ac:dyDescent="0.25">
      <c r="B59" s="3"/>
      <c r="C59" s="4"/>
      <c r="D59" s="4"/>
      <c r="E59" s="4"/>
      <c r="F59" s="4"/>
    </row>
    <row r="60" spans="2:6" x14ac:dyDescent="0.25">
      <c r="B60" s="3"/>
      <c r="C60" s="4"/>
      <c r="D60" s="4"/>
      <c r="E60" s="4"/>
      <c r="F60" s="4"/>
    </row>
    <row r="61" spans="2:6" x14ac:dyDescent="0.25">
      <c r="B61" s="3"/>
      <c r="C61" s="4"/>
      <c r="D61" s="4"/>
      <c r="E61" s="4"/>
      <c r="F61" s="4"/>
    </row>
    <row r="62" spans="2:6" x14ac:dyDescent="0.25">
      <c r="B62" s="3"/>
      <c r="C62" s="4"/>
      <c r="D62" s="4"/>
      <c r="E62" s="4"/>
      <c r="F62" s="4"/>
    </row>
    <row r="63" spans="2:6" x14ac:dyDescent="0.25">
      <c r="B63" s="3"/>
      <c r="C63" s="4"/>
      <c r="D63" s="4"/>
      <c r="E63" s="4"/>
      <c r="F63" s="4"/>
    </row>
    <row r="64" spans="2:6" x14ac:dyDescent="0.25">
      <c r="B64" s="3"/>
      <c r="C64" s="4"/>
      <c r="D64" s="4"/>
      <c r="E64" s="4"/>
      <c r="F64" s="4"/>
    </row>
    <row r="65" spans="2:6" x14ac:dyDescent="0.25">
      <c r="B65" s="3"/>
      <c r="C65" s="4"/>
      <c r="D65" s="4"/>
      <c r="E65" s="4"/>
      <c r="F65" s="4"/>
    </row>
    <row r="66" spans="2:6" x14ac:dyDescent="0.25">
      <c r="B66" s="3"/>
      <c r="C66" s="4"/>
      <c r="D66" s="4"/>
      <c r="E66" s="4"/>
      <c r="F66" s="4"/>
    </row>
    <row r="67" spans="2:6" x14ac:dyDescent="0.25">
      <c r="B67" s="3"/>
      <c r="C67" s="4"/>
      <c r="D67" s="4"/>
      <c r="E67" s="4"/>
      <c r="F67" s="4"/>
    </row>
    <row r="68" spans="2:6" x14ac:dyDescent="0.25">
      <c r="B68" s="3"/>
      <c r="C68" s="4"/>
      <c r="D68" s="4"/>
      <c r="E68" s="4"/>
      <c r="F68" s="4"/>
    </row>
    <row r="69" spans="2:6" x14ac:dyDescent="0.25">
      <c r="B69" s="3"/>
      <c r="C69" s="4"/>
      <c r="D69" s="4"/>
      <c r="E69" s="4"/>
      <c r="F69" s="4"/>
    </row>
    <row r="70" spans="2:6" ht="13.8" thickBot="1" x14ac:dyDescent="0.3">
      <c r="B70" s="3"/>
      <c r="C70" s="4"/>
      <c r="D70" s="4"/>
      <c r="E70" s="4"/>
      <c r="F70" s="4"/>
    </row>
    <row r="71" spans="2:6" x14ac:dyDescent="0.25">
      <c r="C71" s="2"/>
      <c r="D71" s="2"/>
      <c r="E71" s="2"/>
      <c r="F71" s="2"/>
    </row>
    <row r="72" spans="2:6" x14ac:dyDescent="0.25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70"/>
  <sheetViews>
    <sheetView tabSelected="1" zoomScaleNormal="100" workbookViewId="0">
      <selection activeCell="C9" sqref="C9"/>
    </sheetView>
  </sheetViews>
  <sheetFormatPr defaultRowHeight="13.2" x14ac:dyDescent="0.25"/>
  <cols>
    <col min="3" max="4" width="12.88671875" customWidth="1"/>
    <col min="5" max="5" width="13.6640625" customWidth="1"/>
    <col min="6" max="6" width="13" customWidth="1"/>
  </cols>
  <sheetData>
    <row r="3" spans="1:6" ht="13.8" thickBot="1" x14ac:dyDescent="0.3"/>
    <row r="4" spans="1:6" x14ac:dyDescent="0.25">
      <c r="B4" s="2"/>
      <c r="C4" s="2"/>
      <c r="D4" s="2"/>
      <c r="E4" s="2"/>
      <c r="F4" s="2"/>
    </row>
    <row r="5" spans="1:6" x14ac:dyDescent="0.25">
      <c r="B5" s="3"/>
      <c r="C5" s="3" t="s">
        <v>5</v>
      </c>
      <c r="D5" s="3"/>
      <c r="E5" s="3"/>
      <c r="F5" s="3" t="s">
        <v>6</v>
      </c>
    </row>
    <row r="6" spans="1:6" x14ac:dyDescent="0.25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1:6" ht="13.8" thickBot="1" x14ac:dyDescent="0.3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1:6" x14ac:dyDescent="0.25">
      <c r="B8" s="2"/>
      <c r="C8" s="2"/>
      <c r="D8" s="2"/>
      <c r="E8" s="2"/>
      <c r="F8" s="2"/>
    </row>
    <row r="9" spans="1:6" x14ac:dyDescent="0.25">
      <c r="A9" s="16" t="s">
        <v>14</v>
      </c>
      <c r="B9" s="3">
        <v>1</v>
      </c>
      <c r="C9" s="15">
        <v>23000</v>
      </c>
      <c r="D9" s="4">
        <f>IF(+B9&lt;='Terms of loan'!$D$5,+C9*('Terms of loan'!$D$4/12),0)</f>
        <v>364.16666666666669</v>
      </c>
      <c r="E9" s="4">
        <f>IF(+B9&lt;='Terms of loan'!$D$5,'Terms of loan'!$F$4-D9,0)</f>
        <v>323.53605226038638</v>
      </c>
      <c r="F9" s="4">
        <f>IF(+B9&lt;='Terms of loan'!$D$5,+C9-E9,0)</f>
        <v>22676.463947739612</v>
      </c>
    </row>
    <row r="10" spans="1:6" x14ac:dyDescent="0.25">
      <c r="B10" s="3">
        <v>2</v>
      </c>
      <c r="C10" s="4">
        <f t="shared" ref="C10:C41" si="0">F9</f>
        <v>22676.463947739612</v>
      </c>
      <c r="D10" s="4">
        <f>IF(+B10&lt;='Terms of loan'!$D$5,+C10*('Terms of loan'!$D$4/12),0)</f>
        <v>359.04401250587722</v>
      </c>
      <c r="E10" s="4">
        <f>IF(+B10&lt;='Terms of loan'!$D$5,'Terms of loan'!$F$4-D10,0)</f>
        <v>328.65870642117585</v>
      </c>
      <c r="F10" s="4">
        <f>IF(+B10&lt;='Terms of loan'!$D$5,+C10-E10,0)</f>
        <v>22347.805241318438</v>
      </c>
    </row>
    <row r="11" spans="1:6" x14ac:dyDescent="0.25">
      <c r="B11" s="3">
        <v>3</v>
      </c>
      <c r="C11" s="4">
        <f t="shared" si="0"/>
        <v>22347.805241318438</v>
      </c>
      <c r="D11" s="4">
        <f>IF(+B11&lt;='Terms of loan'!$D$5,+C11*('Terms of loan'!$D$4/12),0)</f>
        <v>353.84024965420861</v>
      </c>
      <c r="E11" s="4">
        <f>IF(+B11&lt;='Terms of loan'!$D$5,'Terms of loan'!$F$4-D11,0)</f>
        <v>333.86246927284446</v>
      </c>
      <c r="F11" s="4">
        <f>IF(+B11&lt;='Terms of loan'!$D$5,+C11-E11,0)</f>
        <v>22013.942772045593</v>
      </c>
    </row>
    <row r="12" spans="1:6" x14ac:dyDescent="0.25">
      <c r="B12" s="3">
        <v>4</v>
      </c>
      <c r="C12" s="4">
        <f t="shared" si="0"/>
        <v>22013.942772045593</v>
      </c>
      <c r="D12" s="4">
        <f>IF(+B12&lt;='Terms of loan'!$D$5,+C12*('Terms of loan'!$D$4/12),0)</f>
        <v>348.5540938907219</v>
      </c>
      <c r="E12" s="4">
        <f>IF(+B12&lt;='Terms of loan'!$D$5,'Terms of loan'!$F$4-D12,0)</f>
        <v>339.14862503633117</v>
      </c>
      <c r="F12" s="4">
        <f>IF(+B12&lt;='Terms of loan'!$D$5,+C12-E12,0)</f>
        <v>21674.794147009263</v>
      </c>
    </row>
    <row r="13" spans="1:6" x14ac:dyDescent="0.25">
      <c r="B13" s="3">
        <v>5</v>
      </c>
      <c r="C13" s="4">
        <f t="shared" si="0"/>
        <v>21674.794147009263</v>
      </c>
      <c r="D13" s="4">
        <f>IF(+B13&lt;='Terms of loan'!$D$5,+C13*('Terms of loan'!$D$4/12),0)</f>
        <v>343.18424066098004</v>
      </c>
      <c r="E13" s="4">
        <f>IF(+B13&lt;='Terms of loan'!$D$5,'Terms of loan'!$F$4-D13,0)</f>
        <v>344.51847826607303</v>
      </c>
      <c r="F13" s="4">
        <f>IF(+B13&lt;='Terms of loan'!$D$5,+C13-E13,0)</f>
        <v>21330.27566874319</v>
      </c>
    </row>
    <row r="14" spans="1:6" x14ac:dyDescent="0.25">
      <c r="B14" s="3">
        <v>6</v>
      </c>
      <c r="C14" s="4">
        <f t="shared" si="0"/>
        <v>21330.27566874319</v>
      </c>
      <c r="D14" s="4">
        <f>IF(+B14&lt;='Terms of loan'!$D$5,+C14*('Terms of loan'!$D$4/12),0)</f>
        <v>337.72936475510056</v>
      </c>
      <c r="E14" s="4">
        <f>IF(+B14&lt;='Terms of loan'!$D$5,'Terms of loan'!$F$4-D14,0)</f>
        <v>349.97335417195251</v>
      </c>
      <c r="F14" s="4">
        <f>IF(+B14&lt;='Terms of loan'!$D$5,+C14-E14,0)</f>
        <v>20980.302314571236</v>
      </c>
    </row>
    <row r="15" spans="1:6" x14ac:dyDescent="0.25">
      <c r="B15" s="3">
        <v>7</v>
      </c>
      <c r="C15" s="4">
        <f t="shared" si="0"/>
        <v>20980.302314571236</v>
      </c>
      <c r="D15" s="4">
        <f>IF(+B15&lt;='Terms of loan'!$D$5,+C15*('Terms of loan'!$D$4/12),0)</f>
        <v>332.18811998071124</v>
      </c>
      <c r="E15" s="4">
        <f>IF(+B15&lt;='Terms of loan'!$D$5,'Terms of loan'!$F$4-D15,0)</f>
        <v>355.51459894634183</v>
      </c>
      <c r="F15" s="4">
        <f>IF(+B15&lt;='Terms of loan'!$D$5,+C15-E15,0)</f>
        <v>20624.787715624894</v>
      </c>
    </row>
    <row r="16" spans="1:6" x14ac:dyDescent="0.25">
      <c r="B16" s="3">
        <v>8</v>
      </c>
      <c r="C16" s="4">
        <f t="shared" si="0"/>
        <v>20624.787715624894</v>
      </c>
      <c r="D16" s="4">
        <f>IF(+B16&lt;='Terms of loan'!$D$5,+C16*('Terms of loan'!$D$4/12),0)</f>
        <v>326.55913883072753</v>
      </c>
      <c r="E16" s="4">
        <f>IF(+B16&lt;='Terms of loan'!$D$5,'Terms of loan'!$F$4-D16,0)</f>
        <v>361.14358009632554</v>
      </c>
      <c r="F16" s="4">
        <f>IF(+B16&lt;='Terms of loan'!$D$5,+C16-E16,0)</f>
        <v>20263.644135528568</v>
      </c>
    </row>
    <row r="17" spans="2:6" x14ac:dyDescent="0.25">
      <c r="B17" s="3">
        <v>9</v>
      </c>
      <c r="C17" s="4">
        <f t="shared" si="0"/>
        <v>20263.644135528568</v>
      </c>
      <c r="D17" s="4">
        <f>IF(+B17&lt;='Terms of loan'!$D$5,+C17*('Terms of loan'!$D$4/12),0)</f>
        <v>320.84103214586901</v>
      </c>
      <c r="E17" s="4">
        <f>IF(+B17&lt;='Terms of loan'!$D$5,'Terms of loan'!$F$4-D17,0)</f>
        <v>366.86168678118406</v>
      </c>
      <c r="F17" s="4">
        <f>IF(+B17&lt;='Terms of loan'!$D$5,+C17-E17,0)</f>
        <v>19896.782448747384</v>
      </c>
    </row>
    <row r="18" spans="2:6" x14ac:dyDescent="0.25">
      <c r="B18" s="3">
        <v>10</v>
      </c>
      <c r="C18" s="4">
        <f t="shared" si="0"/>
        <v>19896.782448747384</v>
      </c>
      <c r="D18" s="4">
        <f>IF(+B18&lt;='Terms of loan'!$D$5,+C18*('Terms of loan'!$D$4/12),0)</f>
        <v>315.03238877183361</v>
      </c>
      <c r="E18" s="4">
        <f>IF(+B18&lt;='Terms of loan'!$D$5,'Terms of loan'!$F$4-D18,0)</f>
        <v>372.67033015521946</v>
      </c>
      <c r="F18" s="4">
        <f>IF(+B18&lt;='Terms of loan'!$D$5,+C18-E18,0)</f>
        <v>19524.112118592166</v>
      </c>
    </row>
    <row r="19" spans="2:6" x14ac:dyDescent="0.25">
      <c r="B19" s="3">
        <v>11</v>
      </c>
      <c r="C19" s="4">
        <f t="shared" si="0"/>
        <v>19524.112118592166</v>
      </c>
      <c r="D19" s="4">
        <f>IF(+B19&lt;='Terms of loan'!$D$5,+C19*('Terms of loan'!$D$4/12),0)</f>
        <v>309.13177521104262</v>
      </c>
      <c r="E19" s="4">
        <f>IF(+B19&lt;='Terms of loan'!$D$5,'Terms of loan'!$F$4-D19,0)</f>
        <v>378.57094371601045</v>
      </c>
      <c r="F19" s="4">
        <f>IF(+B19&lt;='Terms of loan'!$D$5,+C19-E19,0)</f>
        <v>19145.541174876154</v>
      </c>
    </row>
    <row r="20" spans="2:6" x14ac:dyDescent="0.25">
      <c r="B20" s="3">
        <v>12</v>
      </c>
      <c r="C20" s="4">
        <f t="shared" si="0"/>
        <v>19145.541174876154</v>
      </c>
      <c r="D20" s="4">
        <f>IF(+B20&lt;='Terms of loan'!$D$5,+C20*('Terms of loan'!$D$4/12),0)</f>
        <v>303.13773526887246</v>
      </c>
      <c r="E20" s="4">
        <f>IF(+B20&lt;='Terms of loan'!$D$5,'Terms of loan'!$F$4-D20,0)</f>
        <v>384.56498365818061</v>
      </c>
      <c r="F20" s="4">
        <f>IF(+B20&lt;='Terms of loan'!$D$5,+C20-E20,0)</f>
        <v>18760.976191217975</v>
      </c>
    </row>
    <row r="21" spans="2:6" x14ac:dyDescent="0.25">
      <c r="B21" s="3">
        <v>13</v>
      </c>
      <c r="C21" s="4">
        <f t="shared" si="0"/>
        <v>18760.976191217975</v>
      </c>
      <c r="D21" s="4">
        <f>IF(+B21&lt;='Terms of loan'!$D$5,+C21*('Terms of loan'!$D$4/12),0)</f>
        <v>297.04878969428461</v>
      </c>
      <c r="E21" s="4">
        <f>IF(+B21&lt;='Terms of loan'!$D$5,'Terms of loan'!$F$4-D21,0)</f>
        <v>390.65392923276846</v>
      </c>
      <c r="F21" s="4">
        <f>IF(+B21&lt;='Terms of loan'!$D$5,+C21-E21,0)</f>
        <v>18370.322261985206</v>
      </c>
    </row>
    <row r="22" spans="2:6" x14ac:dyDescent="0.25">
      <c r="B22" s="3">
        <v>14</v>
      </c>
      <c r="C22" s="4">
        <f t="shared" si="0"/>
        <v>18370.322261985206</v>
      </c>
      <c r="D22" s="4">
        <f>IF(+B22&lt;='Terms of loan'!$D$5,+C22*('Terms of loan'!$D$4/12),0)</f>
        <v>290.86343581476581</v>
      </c>
      <c r="E22" s="4">
        <f>IF(+B22&lt;='Terms of loan'!$D$5,'Terms of loan'!$F$4-D22,0)</f>
        <v>396.83928311228726</v>
      </c>
      <c r="F22" s="4">
        <f>IF(+B22&lt;='Terms of loan'!$D$5,+C22-E22,0)</f>
        <v>17973.482978872918</v>
      </c>
    </row>
    <row r="23" spans="2:6" x14ac:dyDescent="0.25">
      <c r="B23" s="3">
        <v>15</v>
      </c>
      <c r="C23" s="4">
        <f t="shared" si="0"/>
        <v>17973.482978872918</v>
      </c>
      <c r="D23" s="4">
        <f>IF(+B23&lt;='Terms of loan'!$D$5,+C23*('Terms of loan'!$D$4/12),0)</f>
        <v>284.58014716548792</v>
      </c>
      <c r="E23" s="4">
        <f>IF(+B23&lt;='Terms of loan'!$D$5,'Terms of loan'!$F$4-D23,0)</f>
        <v>403.12257176156515</v>
      </c>
      <c r="F23" s="4">
        <f>IF(+B23&lt;='Terms of loan'!$D$5,+C23-E23,0)</f>
        <v>17570.360407111355</v>
      </c>
    </row>
    <row r="24" spans="2:6" x14ac:dyDescent="0.25">
      <c r="B24" s="3">
        <v>16</v>
      </c>
      <c r="C24" s="4">
        <f t="shared" si="0"/>
        <v>17570.360407111355</v>
      </c>
      <c r="D24" s="4">
        <f>IF(+B24&lt;='Terms of loan'!$D$5,+C24*('Terms of loan'!$D$4/12),0)</f>
        <v>278.19737311259649</v>
      </c>
      <c r="E24" s="4">
        <f>IF(+B24&lt;='Terms of loan'!$D$5,'Terms of loan'!$F$4-D24,0)</f>
        <v>409.50534581445658</v>
      </c>
      <c r="F24" s="4">
        <f>IF(+B24&lt;='Terms of loan'!$D$5,+C24-E24,0)</f>
        <v>17160.855061296897</v>
      </c>
    </row>
    <row r="25" spans="2:6" x14ac:dyDescent="0.25">
      <c r="B25" s="3">
        <v>17</v>
      </c>
      <c r="C25" s="4">
        <f t="shared" si="0"/>
        <v>17160.855061296897</v>
      </c>
      <c r="D25" s="4">
        <f>IF(+B25&lt;='Terms of loan'!$D$5,+C25*('Terms of loan'!$D$4/12),0)</f>
        <v>271.71353847053422</v>
      </c>
      <c r="E25" s="4">
        <f>IF(+B25&lt;='Terms of loan'!$D$5,'Terms of loan'!$F$4-D25,0)</f>
        <v>415.98918045651885</v>
      </c>
      <c r="F25" s="4">
        <f>IF(+B25&lt;='Terms of loan'!$D$5,+C25-E25,0)</f>
        <v>16744.865880840378</v>
      </c>
    </row>
    <row r="26" spans="2:6" x14ac:dyDescent="0.25">
      <c r="B26" s="3">
        <v>18</v>
      </c>
      <c r="C26" s="4">
        <f t="shared" si="0"/>
        <v>16744.865880840378</v>
      </c>
      <c r="D26" s="4">
        <f>IF(+B26&lt;='Terms of loan'!$D$5,+C26*('Terms of loan'!$D$4/12),0)</f>
        <v>265.127043113306</v>
      </c>
      <c r="E26" s="4">
        <f>IF(+B26&lt;='Terms of loan'!$D$5,'Terms of loan'!$F$4-D26,0)</f>
        <v>422.57567581374707</v>
      </c>
      <c r="F26" s="4">
        <f>IF(+B26&lt;='Terms of loan'!$D$5,+C26-E26,0)</f>
        <v>16322.290205026631</v>
      </c>
    </row>
    <row r="27" spans="2:6" x14ac:dyDescent="0.25">
      <c r="B27" s="3">
        <v>19</v>
      </c>
      <c r="C27" s="4">
        <f t="shared" si="0"/>
        <v>16322.290205026631</v>
      </c>
      <c r="D27" s="4">
        <f>IF(+B27&lt;='Terms of loan'!$D$5,+C27*('Terms of loan'!$D$4/12),0)</f>
        <v>258.43626157958835</v>
      </c>
      <c r="E27" s="4">
        <f>IF(+B27&lt;='Terms of loan'!$D$5,'Terms of loan'!$F$4-D27,0)</f>
        <v>429.26645734746472</v>
      </c>
      <c r="F27" s="4">
        <f>IF(+B27&lt;='Terms of loan'!$D$5,+C27-E27,0)</f>
        <v>15893.023747679166</v>
      </c>
    </row>
    <row r="28" spans="2:6" x14ac:dyDescent="0.25">
      <c r="B28" s="3">
        <v>20</v>
      </c>
      <c r="C28" s="4">
        <f t="shared" si="0"/>
        <v>15893.023747679166</v>
      </c>
      <c r="D28" s="4">
        <f>IF(+B28&lt;='Terms of loan'!$D$5,+C28*('Terms of loan'!$D$4/12),0)</f>
        <v>251.63954267158681</v>
      </c>
      <c r="E28" s="4">
        <f>IF(+B28&lt;='Terms of loan'!$D$5,'Terms of loan'!$F$4-D28,0)</f>
        <v>436.06317625546626</v>
      </c>
      <c r="F28" s="4">
        <f>IF(+B28&lt;='Terms of loan'!$D$5,+C28-E28,0)</f>
        <v>15456.9605714237</v>
      </c>
    </row>
    <row r="29" spans="2:6" x14ac:dyDescent="0.25">
      <c r="B29" s="3">
        <v>21</v>
      </c>
      <c r="C29" s="4">
        <f t="shared" si="0"/>
        <v>15456.9605714237</v>
      </c>
      <c r="D29" s="4">
        <f>IF(+B29&lt;='Terms of loan'!$D$5,+C29*('Terms of loan'!$D$4/12),0)</f>
        <v>244.73520904754196</v>
      </c>
      <c r="E29" s="4">
        <f>IF(+B29&lt;='Terms of loan'!$D$5,'Terms of loan'!$F$4-D29,0)</f>
        <v>442.96750987951111</v>
      </c>
      <c r="F29" s="4">
        <f>IF(+B29&lt;='Terms of loan'!$D$5,+C29-E29,0)</f>
        <v>15013.99306154419</v>
      </c>
    </row>
    <row r="30" spans="2:6" x14ac:dyDescent="0.25">
      <c r="B30" s="3">
        <v>22</v>
      </c>
      <c r="C30" s="4">
        <f t="shared" si="0"/>
        <v>15013.99306154419</v>
      </c>
      <c r="D30" s="4">
        <f>IF(+B30&lt;='Terms of loan'!$D$5,+C30*('Terms of loan'!$D$4/12),0)</f>
        <v>237.72155680778303</v>
      </c>
      <c r="E30" s="4">
        <f>IF(+B30&lt;='Terms of loan'!$D$5,'Terms of loan'!$F$4-D30,0)</f>
        <v>449.98116211927004</v>
      </c>
      <c r="F30" s="4">
        <f>IF(+B30&lt;='Terms of loan'!$D$5,+C30-E30,0)</f>
        <v>14564.011899424921</v>
      </c>
    </row>
    <row r="31" spans="2:6" x14ac:dyDescent="0.25">
      <c r="B31" s="3">
        <v>23</v>
      </c>
      <c r="C31" s="4">
        <f t="shared" si="0"/>
        <v>14564.011899424921</v>
      </c>
      <c r="D31" s="4">
        <f>IF(+B31&lt;='Terms of loan'!$D$5,+C31*('Terms of loan'!$D$4/12),0)</f>
        <v>230.59685507422793</v>
      </c>
      <c r="E31" s="4">
        <f>IF(+B31&lt;='Terms of loan'!$D$5,'Terms of loan'!$F$4-D31,0)</f>
        <v>457.10586385282511</v>
      </c>
      <c r="F31" s="4">
        <f>IF(+B31&lt;='Terms of loan'!$D$5,+C31-E31,0)</f>
        <v>14106.906035572096</v>
      </c>
    </row>
    <row r="32" spans="2:6" x14ac:dyDescent="0.25">
      <c r="B32" s="3">
        <v>24</v>
      </c>
      <c r="C32" s="4">
        <f t="shared" si="0"/>
        <v>14106.906035572096</v>
      </c>
      <c r="D32" s="4">
        <f>IF(+B32&lt;='Terms of loan'!$D$5,+C32*('Terms of loan'!$D$4/12),0)</f>
        <v>223.35934556322488</v>
      </c>
      <c r="E32" s="4">
        <f>IF(+B32&lt;='Terms of loan'!$D$5,'Terms of loan'!$F$4-D32,0)</f>
        <v>464.34337336382816</v>
      </c>
      <c r="F32" s="4">
        <f>IF(+B32&lt;='Terms of loan'!$D$5,+C32-E32,0)</f>
        <v>13642.562662208267</v>
      </c>
    </row>
    <row r="33" spans="2:6" x14ac:dyDescent="0.25">
      <c r="B33" s="3">
        <v>25</v>
      </c>
      <c r="C33" s="4">
        <f t="shared" si="0"/>
        <v>13642.562662208267</v>
      </c>
      <c r="D33" s="4">
        <f>IF(+B33&lt;='Terms of loan'!$D$5,+C33*('Terms of loan'!$D$4/12),0)</f>
        <v>216.00724215163092</v>
      </c>
      <c r="E33" s="4">
        <f>IF(+B33&lt;='Terms of loan'!$D$5,'Terms of loan'!$F$4-D33,0)</f>
        <v>471.69547677542215</v>
      </c>
      <c r="F33" s="4">
        <f>IF(+B33&lt;='Terms of loan'!$D$5,+C33-E33,0)</f>
        <v>13170.867185432846</v>
      </c>
    </row>
    <row r="34" spans="2:6" x14ac:dyDescent="0.25">
      <c r="B34" s="3">
        <v>26</v>
      </c>
      <c r="C34" s="4">
        <f t="shared" si="0"/>
        <v>13170.867185432846</v>
      </c>
      <c r="D34" s="4">
        <f>IF(+B34&lt;='Terms of loan'!$D$5,+C34*('Terms of loan'!$D$4/12),0)</f>
        <v>208.53873043602007</v>
      </c>
      <c r="E34" s="4">
        <f>IF(+B34&lt;='Terms of loan'!$D$5,'Terms of loan'!$F$4-D34,0)</f>
        <v>479.16398849103302</v>
      </c>
      <c r="F34" s="4">
        <f>IF(+B34&lt;='Terms of loan'!$D$5,+C34-E34,0)</f>
        <v>12691.703196941813</v>
      </c>
    </row>
    <row r="35" spans="2:6" x14ac:dyDescent="0.25">
      <c r="B35" s="3">
        <v>27</v>
      </c>
      <c r="C35" s="4">
        <f t="shared" si="0"/>
        <v>12691.703196941813</v>
      </c>
      <c r="D35" s="4">
        <f>IF(+B35&lt;='Terms of loan'!$D$5,+C35*('Terms of loan'!$D$4/12),0)</f>
        <v>200.95196728491206</v>
      </c>
      <c r="E35" s="4">
        <f>IF(+B35&lt;='Terms of loan'!$D$5,'Terms of loan'!$F$4-D35,0)</f>
        <v>486.75075164214104</v>
      </c>
      <c r="F35" s="4">
        <f>IF(+B35&lt;='Terms of loan'!$D$5,+C35-E35,0)</f>
        <v>12204.952445299672</v>
      </c>
    </row>
    <row r="36" spans="2:6" x14ac:dyDescent="0.25">
      <c r="B36" s="3">
        <v>28</v>
      </c>
      <c r="C36" s="4">
        <f t="shared" si="0"/>
        <v>12204.952445299672</v>
      </c>
      <c r="D36" s="4">
        <f>IF(+B36&lt;='Terms of loan'!$D$5,+C36*('Terms of loan'!$D$4/12),0)</f>
        <v>193.2450803839115</v>
      </c>
      <c r="E36" s="4">
        <f>IF(+B36&lt;='Terms of loan'!$D$5,'Terms of loan'!$F$4-D36,0)</f>
        <v>494.45763854314157</v>
      </c>
      <c r="F36" s="4">
        <f>IF(+B36&lt;='Terms of loan'!$D$5,+C36-E36,0)</f>
        <v>11710.494806756531</v>
      </c>
    </row>
    <row r="37" spans="2:6" x14ac:dyDescent="0.25">
      <c r="B37" s="3">
        <v>29</v>
      </c>
      <c r="C37" s="4">
        <f t="shared" si="0"/>
        <v>11710.494806756531</v>
      </c>
      <c r="D37" s="4">
        <f>IF(+B37&lt;='Terms of loan'!$D$5,+C37*('Terms of loan'!$D$4/12),0)</f>
        <v>185.4161677736451</v>
      </c>
      <c r="E37" s="4">
        <f>IF(+B37&lt;='Terms of loan'!$D$5,'Terms of loan'!$F$4-D37,0)</f>
        <v>502.28655115340797</v>
      </c>
      <c r="F37" s="4">
        <f>IF(+B37&lt;='Terms of loan'!$D$5,+C37-E37,0)</f>
        <v>11208.208255603124</v>
      </c>
    </row>
    <row r="38" spans="2:6" x14ac:dyDescent="0.25">
      <c r="B38" s="3">
        <v>30</v>
      </c>
      <c r="C38" s="4">
        <f t="shared" si="0"/>
        <v>11208.208255603124</v>
      </c>
      <c r="D38" s="4">
        <f>IF(+B38&lt;='Terms of loan'!$D$5,+C38*('Terms of loan'!$D$4/12),0)</f>
        <v>177.46329738038281</v>
      </c>
      <c r="E38" s="4">
        <f>IF(+B38&lt;='Terms of loan'!$D$5,'Terms of loan'!$F$4-D38,0)</f>
        <v>510.23942154667026</v>
      </c>
      <c r="F38" s="4">
        <f>IF(+B38&lt;='Terms of loan'!$D$5,+C38-E38,0)</f>
        <v>10697.968834056453</v>
      </c>
    </row>
    <row r="39" spans="2:6" x14ac:dyDescent="0.25">
      <c r="B39" s="3">
        <v>31</v>
      </c>
      <c r="C39" s="4">
        <f t="shared" si="0"/>
        <v>10697.968834056453</v>
      </c>
      <c r="D39" s="4">
        <f>IF(+B39&lt;='Terms of loan'!$D$5,+C39*('Terms of loan'!$D$4/12),0)</f>
        <v>169.3845065392272</v>
      </c>
      <c r="E39" s="4">
        <f>IF(+B39&lt;='Terms of loan'!$D$5,'Terms of loan'!$F$4-D39,0)</f>
        <v>518.31821238782584</v>
      </c>
      <c r="F39" s="4">
        <f>IF(+B39&lt;='Terms of loan'!$D$5,+C39-E39,0)</f>
        <v>10179.650621668628</v>
      </c>
    </row>
    <row r="40" spans="2:6" x14ac:dyDescent="0.25">
      <c r="B40" s="3">
        <v>32</v>
      </c>
      <c r="C40" s="4">
        <f t="shared" si="0"/>
        <v>10179.650621668628</v>
      </c>
      <c r="D40" s="4">
        <f>IF(+B40&lt;='Terms of loan'!$D$5,+C40*('Terms of loan'!$D$4/12),0)</f>
        <v>161.17780150975329</v>
      </c>
      <c r="E40" s="4">
        <f>IF(+B40&lt;='Terms of loan'!$D$5,'Terms of loan'!$F$4-D40,0)</f>
        <v>526.52491741729978</v>
      </c>
      <c r="F40" s="4">
        <f>IF(+B40&lt;='Terms of loan'!$D$5,+C40-E40,0)</f>
        <v>9653.125704251328</v>
      </c>
    </row>
    <row r="41" spans="2:6" x14ac:dyDescent="0.25">
      <c r="B41" s="3">
        <v>33</v>
      </c>
      <c r="C41" s="4">
        <f t="shared" si="0"/>
        <v>9653.125704251328</v>
      </c>
      <c r="D41" s="4">
        <f>IF(+B41&lt;='Terms of loan'!$D$5,+C41*('Terms of loan'!$D$4/12),0)</f>
        <v>152.84115698397937</v>
      </c>
      <c r="E41" s="4">
        <f>IF(+B41&lt;='Terms of loan'!$D$5,'Terms of loan'!$F$4-D41,0)</f>
        <v>534.86156194307364</v>
      </c>
      <c r="F41" s="4">
        <f>IF(+B41&lt;='Terms of loan'!$D$5,+C41-E41,0)</f>
        <v>9118.264142308255</v>
      </c>
    </row>
    <row r="42" spans="2:6" x14ac:dyDescent="0.25">
      <c r="B42" s="3">
        <v>34</v>
      </c>
      <c r="C42" s="4">
        <f t="shared" ref="C42:C68" si="1">F41</f>
        <v>9118.264142308255</v>
      </c>
      <c r="D42" s="4">
        <f>IF(+B42&lt;='Terms of loan'!$D$5,+C42*('Terms of loan'!$D$4/12),0)</f>
        <v>144.37251558654739</v>
      </c>
      <c r="E42" s="4">
        <f>IF(+B42&lt;='Terms of loan'!$D$5,'Terms of loan'!$F$4-D42,0)</f>
        <v>543.3302033405057</v>
      </c>
      <c r="F42" s="4">
        <f>IF(+B42&lt;='Terms of loan'!$D$5,+C42-E42,0)</f>
        <v>8574.9339389677498</v>
      </c>
    </row>
    <row r="43" spans="2:6" x14ac:dyDescent="0.25">
      <c r="B43" s="3">
        <v>35</v>
      </c>
      <c r="C43" s="4">
        <f t="shared" si="1"/>
        <v>8574.9339389677498</v>
      </c>
      <c r="D43" s="4">
        <f>IF(+B43&lt;='Terms of loan'!$D$5,+C43*('Terms of loan'!$D$4/12),0)</f>
        <v>135.76978736698939</v>
      </c>
      <c r="E43" s="4">
        <f>IF(+B43&lt;='Terms of loan'!$D$5,'Terms of loan'!$F$4-D43,0)</f>
        <v>551.93293156006371</v>
      </c>
      <c r="F43" s="4">
        <f>IF(+B43&lt;='Terms of loan'!$D$5,+C43-E43,0)</f>
        <v>8023.0010074076863</v>
      </c>
    </row>
    <row r="44" spans="2:6" x14ac:dyDescent="0.25">
      <c r="B44" s="3">
        <v>36</v>
      </c>
      <c r="C44" s="4">
        <f t="shared" si="1"/>
        <v>8023.0010074076863</v>
      </c>
      <c r="D44" s="4">
        <f>IF(+B44&lt;='Terms of loan'!$D$5,+C44*('Terms of loan'!$D$4/12),0)</f>
        <v>127.03084928395505</v>
      </c>
      <c r="E44" s="4">
        <f>IF(+B44&lt;='Terms of loan'!$D$5,'Terms of loan'!$F$4-D44,0)</f>
        <v>560.67186964309803</v>
      </c>
      <c r="F44" s="4">
        <f>IF(+B44&lt;='Terms of loan'!$D$5,+C44-E44,0)</f>
        <v>7462.3291377645883</v>
      </c>
    </row>
    <row r="45" spans="2:6" x14ac:dyDescent="0.25">
      <c r="B45" s="3">
        <v>37</v>
      </c>
      <c r="C45" s="4">
        <f t="shared" si="1"/>
        <v>7462.3291377645883</v>
      </c>
      <c r="D45" s="4">
        <f>IF(+B45&lt;='Terms of loan'!$D$5,+C45*('Terms of loan'!$D$4/12),0)</f>
        <v>118.15354468127266</v>
      </c>
      <c r="E45" s="4">
        <f>IF(+B45&lt;='Terms of loan'!$D$5,'Terms of loan'!$F$4-D45,0)</f>
        <v>569.54917424578036</v>
      </c>
      <c r="F45" s="4">
        <f>IF(+B45&lt;='Terms of loan'!$D$5,+C45-E45,0)</f>
        <v>6892.7799635188076</v>
      </c>
    </row>
    <row r="46" spans="2:6" x14ac:dyDescent="0.25">
      <c r="B46" s="3">
        <v>38</v>
      </c>
      <c r="C46" s="4">
        <f t="shared" si="1"/>
        <v>6892.7799635188076</v>
      </c>
      <c r="D46" s="4">
        <f>IF(+B46&lt;='Terms of loan'!$D$5,+C46*('Terms of loan'!$D$4/12),0)</f>
        <v>109.13568275571446</v>
      </c>
      <c r="E46" s="4">
        <f>IF(+B46&lt;='Terms of loan'!$D$5,'Terms of loan'!$F$4-D46,0)</f>
        <v>578.5670361713386</v>
      </c>
      <c r="F46" s="4">
        <f>IF(+B46&lt;='Terms of loan'!$D$5,+C46-E46,0)</f>
        <v>6314.2129273474693</v>
      </c>
    </row>
    <row r="47" spans="2:6" x14ac:dyDescent="0.25">
      <c r="B47" s="3">
        <v>39</v>
      </c>
      <c r="C47" s="4">
        <f t="shared" si="1"/>
        <v>6314.2129273474693</v>
      </c>
      <c r="D47" s="4">
        <f>IF(+B47&lt;='Terms of loan'!$D$5,+C47*('Terms of loan'!$D$4/12),0)</f>
        <v>99.975038016334935</v>
      </c>
      <c r="E47" s="4">
        <f>IF(+B47&lt;='Terms of loan'!$D$5,'Terms of loan'!$F$4-D47,0)</f>
        <v>587.72768091071816</v>
      </c>
      <c r="F47" s="4">
        <f>IF(+B47&lt;='Terms of loan'!$D$5,+C47-E47,0)</f>
        <v>5726.4852464367514</v>
      </c>
    </row>
    <row r="48" spans="2:6" x14ac:dyDescent="0.25">
      <c r="B48" s="3">
        <v>40</v>
      </c>
      <c r="C48" s="4">
        <f t="shared" si="1"/>
        <v>5726.4852464367514</v>
      </c>
      <c r="D48" s="4">
        <f>IF(+B48&lt;='Terms of loan'!$D$5,+C48*('Terms of loan'!$D$4/12),0)</f>
        <v>90.669349735248574</v>
      </c>
      <c r="E48" s="4">
        <f>IF(+B48&lt;='Terms of loan'!$D$5,'Terms of loan'!$F$4-D48,0)</f>
        <v>597.03336919180447</v>
      </c>
      <c r="F48" s="4">
        <f>IF(+B48&lt;='Terms of loan'!$D$5,+C48-E48,0)</f>
        <v>5129.4518772449464</v>
      </c>
    </row>
    <row r="49" spans="2:6" x14ac:dyDescent="0.25">
      <c r="B49" s="3">
        <v>41</v>
      </c>
      <c r="C49" s="4">
        <f t="shared" si="1"/>
        <v>5129.4518772449464</v>
      </c>
      <c r="D49" s="4">
        <f>IF(+B49&lt;='Terms of loan'!$D$5,+C49*('Terms of loan'!$D$4/12),0)</f>
        <v>81.216321389711652</v>
      </c>
      <c r="E49" s="4">
        <f>IF(+B49&lt;='Terms of loan'!$D$5,'Terms of loan'!$F$4-D49,0)</f>
        <v>606.48639753734142</v>
      </c>
      <c r="F49" s="4">
        <f>IF(+B49&lt;='Terms of loan'!$D$5,+C49-E49,0)</f>
        <v>4522.9654797076055</v>
      </c>
    </row>
    <row r="50" spans="2:6" x14ac:dyDescent="0.25">
      <c r="B50" s="3">
        <v>42</v>
      </c>
      <c r="C50" s="4">
        <f t="shared" si="1"/>
        <v>4522.9654797076055</v>
      </c>
      <c r="D50" s="4">
        <f>IF(+B50&lt;='Terms of loan'!$D$5,+C50*('Terms of loan'!$D$4/12),0)</f>
        <v>71.613620095370422</v>
      </c>
      <c r="E50" s="4">
        <f>IF(+B50&lt;='Terms of loan'!$D$5,'Terms of loan'!$F$4-D50,0)</f>
        <v>616.08909883168269</v>
      </c>
      <c r="F50" s="4">
        <f>IF(+B50&lt;='Terms of loan'!$D$5,+C50-E50,0)</f>
        <v>3906.8763808759227</v>
      </c>
    </row>
    <row r="51" spans="2:6" x14ac:dyDescent="0.25">
      <c r="B51" s="3">
        <v>43</v>
      </c>
      <c r="C51" s="4">
        <f t="shared" si="1"/>
        <v>3906.8763808759227</v>
      </c>
      <c r="D51" s="4">
        <f>IF(+B51&lt;='Terms of loan'!$D$5,+C51*('Terms of loan'!$D$4/12),0)</f>
        <v>61.858876030535448</v>
      </c>
      <c r="E51" s="4">
        <f>IF(+B51&lt;='Terms of loan'!$D$5,'Terms of loan'!$F$4-D51,0)</f>
        <v>625.84384289651757</v>
      </c>
      <c r="F51" s="4">
        <f>IF(+B51&lt;='Terms of loan'!$D$5,+C51-E51,0)</f>
        <v>3281.0325379794049</v>
      </c>
    </row>
    <row r="52" spans="2:6" x14ac:dyDescent="0.25">
      <c r="B52" s="3">
        <v>44</v>
      </c>
      <c r="C52" s="4">
        <f t="shared" si="1"/>
        <v>3281.0325379794049</v>
      </c>
      <c r="D52" s="4">
        <f>IF(+B52&lt;='Terms of loan'!$D$5,+C52*('Terms of loan'!$D$4/12),0)</f>
        <v>51.949681851340578</v>
      </c>
      <c r="E52" s="4">
        <f>IF(+B52&lt;='Terms of loan'!$D$5,'Terms of loan'!$F$4-D52,0)</f>
        <v>635.75303707571254</v>
      </c>
      <c r="F52" s="4">
        <f>IF(+B52&lt;='Terms of loan'!$D$5,+C52-E52,0)</f>
        <v>2645.2795009036922</v>
      </c>
    </row>
    <row r="53" spans="2:6" x14ac:dyDescent="0.25">
      <c r="B53" s="3">
        <v>45</v>
      </c>
      <c r="C53" s="4">
        <f t="shared" si="1"/>
        <v>2645.2795009036922</v>
      </c>
      <c r="D53" s="4">
        <f>IF(+B53&lt;='Terms of loan'!$D$5,+C53*('Terms of loan'!$D$4/12),0)</f>
        <v>41.883592097641795</v>
      </c>
      <c r="E53" s="4">
        <f>IF(+B53&lt;='Terms of loan'!$D$5,'Terms of loan'!$F$4-D53,0)</f>
        <v>645.81912682941129</v>
      </c>
      <c r="F53" s="4">
        <f>IF(+B53&lt;='Terms of loan'!$D$5,+C53-E53,0)</f>
        <v>1999.4603740742809</v>
      </c>
    </row>
    <row r="54" spans="2:6" x14ac:dyDescent="0.25">
      <c r="B54" s="3">
        <v>46</v>
      </c>
      <c r="C54" s="4">
        <f t="shared" si="1"/>
        <v>1999.4603740742809</v>
      </c>
      <c r="D54" s="4">
        <f>IF(+B54&lt;='Terms of loan'!$D$5,+C54*('Terms of loan'!$D$4/12),0)</f>
        <v>31.65812258950945</v>
      </c>
      <c r="E54" s="4">
        <f>IF(+B54&lt;='Terms of loan'!$D$5,'Terms of loan'!$F$4-D54,0)</f>
        <v>656.04459633754357</v>
      </c>
      <c r="F54" s="4">
        <f>IF(+B54&lt;='Terms of loan'!$D$5,+C54-E54,0)</f>
        <v>1343.4157777367373</v>
      </c>
    </row>
    <row r="55" spans="2:6" x14ac:dyDescent="0.25">
      <c r="B55" s="3">
        <v>47</v>
      </c>
      <c r="C55" s="4">
        <f t="shared" si="1"/>
        <v>1343.4157777367373</v>
      </c>
      <c r="D55" s="4">
        <f>IF(+B55&lt;='Terms of loan'!$D$5,+C55*('Terms of loan'!$D$4/12),0)</f>
        <v>21.270749814165008</v>
      </c>
      <c r="E55" s="4">
        <f>IF(+B55&lt;='Terms of loan'!$D$5,'Terms of loan'!$F$4-D55,0)</f>
        <v>666.43196911288805</v>
      </c>
      <c r="F55" s="4">
        <f>IF(+B55&lt;='Terms of loan'!$D$5,+C55-E55,0)</f>
        <v>676.9838086238492</v>
      </c>
    </row>
    <row r="56" spans="2:6" x14ac:dyDescent="0.25">
      <c r="B56" s="3">
        <v>48</v>
      </c>
      <c r="C56" s="4">
        <f t="shared" si="1"/>
        <v>676.9838086238492</v>
      </c>
      <c r="D56" s="4">
        <f>IF(+B56&lt;='Terms of loan'!$D$5,+C56*('Terms of loan'!$D$4/12),0)</f>
        <v>10.718910303210947</v>
      </c>
      <c r="E56" s="4">
        <f>IF(+B56&lt;='Terms of loan'!$D$5,'Terms of loan'!$F$4-D56,0)</f>
        <v>676.98380862384215</v>
      </c>
      <c r="F56" s="4">
        <f>IF(+B56&lt;='Terms of loan'!$D$5,+C56-E56,0)</f>
        <v>7.0485839387401938E-12</v>
      </c>
    </row>
    <row r="57" spans="2:6" x14ac:dyDescent="0.25">
      <c r="B57" s="3">
        <v>49</v>
      </c>
      <c r="C57" s="4">
        <f t="shared" si="1"/>
        <v>7.0485839387401938E-12</v>
      </c>
      <c r="D57" s="4">
        <f>IF(+B57&lt;='Terms of loan'!$D$5,+C57*('Terms of loan'!$D$4/12),0)</f>
        <v>0</v>
      </c>
      <c r="E57" s="4">
        <f>IF(+B57&lt;='Terms of loan'!$D$5,'Terms of loan'!$F$4-D57,0)</f>
        <v>0</v>
      </c>
      <c r="F57" s="4">
        <f>IF(+B57&lt;='Terms of loan'!$D$5,+C57-E57,0)</f>
        <v>0</v>
      </c>
    </row>
    <row r="58" spans="2:6" x14ac:dyDescent="0.25">
      <c r="B58" s="3">
        <v>50</v>
      </c>
      <c r="C58" s="4">
        <f t="shared" si="1"/>
        <v>0</v>
      </c>
      <c r="D58" s="4">
        <f>IF(+B58&lt;='Terms of loan'!$D$5,+C58*('Terms of loan'!$D$4/12),0)</f>
        <v>0</v>
      </c>
      <c r="E58" s="4">
        <f>IF(+B58&lt;='Terms of loan'!$D$5,'Terms of loan'!$F$4-D58,0)</f>
        <v>0</v>
      </c>
      <c r="F58" s="4">
        <f>IF(+B58&lt;='Terms of loan'!$D$5,+C58-E58,0)</f>
        <v>0</v>
      </c>
    </row>
    <row r="59" spans="2:6" x14ac:dyDescent="0.25">
      <c r="B59" s="3">
        <v>51</v>
      </c>
      <c r="C59" s="4">
        <f t="shared" si="1"/>
        <v>0</v>
      </c>
      <c r="D59" s="4">
        <f>IF(+B59&lt;='Terms of loan'!$D$5,+C59*('Terms of loan'!$D$4/12),0)</f>
        <v>0</v>
      </c>
      <c r="E59" s="4">
        <f>IF(+B59&lt;='Terms of loan'!$D$5,'Terms of loan'!$F$4-D59,0)</f>
        <v>0</v>
      </c>
      <c r="F59" s="4">
        <f>IF(+B59&lt;='Terms of loan'!$D$5,+C59-E59,0)</f>
        <v>0</v>
      </c>
    </row>
    <row r="60" spans="2:6" x14ac:dyDescent="0.25">
      <c r="B60" s="3">
        <v>52</v>
      </c>
      <c r="C60" s="4">
        <f t="shared" si="1"/>
        <v>0</v>
      </c>
      <c r="D60" s="4">
        <f>IF(+B60&lt;='Terms of loan'!$D$5,+C60*('Terms of loan'!$D$4/12),0)</f>
        <v>0</v>
      </c>
      <c r="E60" s="4">
        <f>IF(+B60&lt;='Terms of loan'!$D$5,'Terms of loan'!$F$4-D60,0)</f>
        <v>0</v>
      </c>
      <c r="F60" s="4">
        <f>IF(+B60&lt;='Terms of loan'!$D$5,+C60-E60,0)</f>
        <v>0</v>
      </c>
    </row>
    <row r="61" spans="2:6" x14ac:dyDescent="0.25">
      <c r="B61" s="3">
        <v>53</v>
      </c>
      <c r="C61" s="4">
        <f t="shared" si="1"/>
        <v>0</v>
      </c>
      <c r="D61" s="4">
        <f>IF(+B61&lt;='Terms of loan'!$D$5,+C61*('Terms of loan'!$D$4/12),0)</f>
        <v>0</v>
      </c>
      <c r="E61" s="4">
        <f>IF(+B61&lt;='Terms of loan'!$D$5,'Terms of loan'!$F$4-D61,0)</f>
        <v>0</v>
      </c>
      <c r="F61" s="4">
        <f>IF(+B61&lt;='Terms of loan'!$D$5,+C61-E61,0)</f>
        <v>0</v>
      </c>
    </row>
    <row r="62" spans="2:6" x14ac:dyDescent="0.25">
      <c r="B62" s="3">
        <v>54</v>
      </c>
      <c r="C62" s="4">
        <f t="shared" si="1"/>
        <v>0</v>
      </c>
      <c r="D62" s="4">
        <f>IF(+B62&lt;='Terms of loan'!$D$5,+C62*('Terms of loan'!$D$4/12),0)</f>
        <v>0</v>
      </c>
      <c r="E62" s="4">
        <f>IF(+B62&lt;='Terms of loan'!$D$5,'Terms of loan'!$F$4-D62,0)</f>
        <v>0</v>
      </c>
      <c r="F62" s="4">
        <f>IF(+B62&lt;='Terms of loan'!$D$5,+C62-E62,0)</f>
        <v>0</v>
      </c>
    </row>
    <row r="63" spans="2:6" x14ac:dyDescent="0.25">
      <c r="B63" s="3">
        <v>55</v>
      </c>
      <c r="C63" s="4">
        <f t="shared" si="1"/>
        <v>0</v>
      </c>
      <c r="D63" s="4">
        <f>IF(+B63&lt;='Terms of loan'!$D$5,+C63*('Terms of loan'!$D$4/12),0)</f>
        <v>0</v>
      </c>
      <c r="E63" s="4">
        <f>IF(+B63&lt;='Terms of loan'!$D$5,'Terms of loan'!$F$4-D63,0)</f>
        <v>0</v>
      </c>
      <c r="F63" s="4">
        <f>IF(+B63&lt;='Terms of loan'!$D$5,+C63-E63,0)</f>
        <v>0</v>
      </c>
    </row>
    <row r="64" spans="2:6" x14ac:dyDescent="0.25">
      <c r="B64" s="3">
        <v>56</v>
      </c>
      <c r="C64" s="4">
        <f t="shared" si="1"/>
        <v>0</v>
      </c>
      <c r="D64" s="4">
        <f>IF(+B64&lt;='Terms of loan'!$D$5,+C64*('Terms of loan'!$D$4/12),0)</f>
        <v>0</v>
      </c>
      <c r="E64" s="4">
        <f>IF(+B64&lt;='Terms of loan'!$D$5,'Terms of loan'!$F$4-D64,0)</f>
        <v>0</v>
      </c>
      <c r="F64" s="4">
        <f>IF(+B64&lt;='Terms of loan'!$D$5,+C64-E64,0)</f>
        <v>0</v>
      </c>
    </row>
    <row r="65" spans="2:6" x14ac:dyDescent="0.25">
      <c r="B65" s="3">
        <v>57</v>
      </c>
      <c r="C65" s="4">
        <f t="shared" si="1"/>
        <v>0</v>
      </c>
      <c r="D65" s="4">
        <f>IF(+B65&lt;='Terms of loan'!$D$5,+C65*('Terms of loan'!$D$4/12),0)</f>
        <v>0</v>
      </c>
      <c r="E65" s="4">
        <f>IF(+B65&lt;='Terms of loan'!$D$5,'Terms of loan'!$F$4-D65,0)</f>
        <v>0</v>
      </c>
      <c r="F65" s="4">
        <f>IF(+B65&lt;='Terms of loan'!$D$5,+C65-E65,0)</f>
        <v>0</v>
      </c>
    </row>
    <row r="66" spans="2:6" x14ac:dyDescent="0.25">
      <c r="B66" s="3">
        <v>58</v>
      </c>
      <c r="C66" s="4">
        <f t="shared" si="1"/>
        <v>0</v>
      </c>
      <c r="D66" s="4">
        <f>IF(+B66&lt;='Terms of loan'!$D$5,+C66*('Terms of loan'!$D$4/12),0)</f>
        <v>0</v>
      </c>
      <c r="E66" s="4">
        <f>IF(+B66&lt;='Terms of loan'!$D$5,'Terms of loan'!$F$4-D66,0)</f>
        <v>0</v>
      </c>
      <c r="F66" s="4">
        <f>IF(+B66&lt;='Terms of loan'!$D$5,+C66-E66,0)</f>
        <v>0</v>
      </c>
    </row>
    <row r="67" spans="2:6" x14ac:dyDescent="0.25">
      <c r="B67" s="3">
        <v>59</v>
      </c>
      <c r="C67" s="4">
        <f t="shared" si="1"/>
        <v>0</v>
      </c>
      <c r="D67" s="4">
        <f>IF(+B67&lt;='Terms of loan'!$D$5,+C67*('Terms of loan'!$D$4/12),0)</f>
        <v>0</v>
      </c>
      <c r="E67" s="4">
        <f>IF(+B67&lt;='Terms of loan'!$D$5,'Terms of loan'!$F$4-D67,0)</f>
        <v>0</v>
      </c>
      <c r="F67" s="4">
        <f>IF(+B67&lt;='Terms of loan'!$D$5,+C67-E67,0)</f>
        <v>0</v>
      </c>
    </row>
    <row r="68" spans="2:6" ht="13.8" thickBot="1" x14ac:dyDescent="0.3">
      <c r="B68" s="3">
        <v>60</v>
      </c>
      <c r="C68" s="4">
        <f t="shared" si="1"/>
        <v>0</v>
      </c>
      <c r="D68" s="4">
        <f>IF(+B68&lt;='Terms of loan'!$D$5,+C68*('Terms of loan'!$D$4/12),0)</f>
        <v>0</v>
      </c>
      <c r="E68" s="4">
        <f>IF(+B68&lt;='Terms of loan'!$D$5,'Terms of loan'!$F$4-D68,0)</f>
        <v>0</v>
      </c>
      <c r="F68" s="4">
        <f>IF(+B68&lt;='Terms of loan'!$D$5,+C68-E68,0)</f>
        <v>0</v>
      </c>
    </row>
    <row r="69" spans="2:6" x14ac:dyDescent="0.25">
      <c r="C69" s="2"/>
      <c r="D69" s="2"/>
      <c r="E69" s="2"/>
      <c r="F69" s="2"/>
    </row>
    <row r="70" spans="2:6" x14ac:dyDescent="0.25">
      <c r="B70" t="s">
        <v>13</v>
      </c>
      <c r="D70" s="4">
        <f>SUM(D9:D68)</f>
        <v>10009.730508498546</v>
      </c>
      <c r="E70" s="4">
        <f>SUM(E9:E68)</f>
        <v>22999.999999999989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Terms of loan</vt:lpstr>
      <vt:lpstr>Detail sheet for 5-year loan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Nick Rabone</cp:lastModifiedBy>
  <dcterms:created xsi:type="dcterms:W3CDTF">1995-08-04T19:29:09Z</dcterms:created>
  <dcterms:modified xsi:type="dcterms:W3CDTF">2022-12-26T23:59:15Z</dcterms:modified>
</cp:coreProperties>
</file>