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3\MS Office Ultimate\Excel\My Excel\"/>
    </mc:Choice>
  </mc:AlternateContent>
  <xr:revisionPtr revIDLastSave="0" documentId="13_ncr:1_{C18398E1-27E9-4CB7-B072-0D228BBDF4FF}" xr6:coauthVersionLast="47" xr6:coauthVersionMax="47" xr10:uidLastSave="{00000000-0000-0000-0000-000000000000}"/>
  <bookViews>
    <workbookView xWindow="0" yWindow="144" windowWidth="16044" windowHeight="11904" activeTab="1" xr2:uid="{00000000-000D-0000-FFFF-FFFF00000000}"/>
  </bookViews>
  <sheets>
    <sheet name="Terms of loan" sheetId="1" r:id="rId1"/>
    <sheet name="Detail sheet for 5-year loan" sheetId="2" r:id="rId2"/>
    <sheet name="Sheet3" sheetId="3" r:id="rId3"/>
  </sheets>
  <definedNames>
    <definedName name="_xlnm.Print_Titles" localSheetId="1">'Detail sheet for 5-year loan'!$1:$4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3" i="1"/>
  <c r="F4" i="1" s="1"/>
  <c r="E6" i="2" l="1"/>
  <c r="F6" i="2" l="1"/>
  <c r="C7" i="2" s="1"/>
  <c r="D7" i="2" l="1"/>
  <c r="E7" i="2" l="1"/>
  <c r="F7" i="2" l="1"/>
  <c r="C8" i="2" s="1"/>
  <c r="D8" i="2" l="1"/>
  <c r="E8" i="2" l="1"/>
  <c r="F8" i="2" l="1"/>
  <c r="C9" i="2" s="1"/>
  <c r="D9" i="2" l="1"/>
  <c r="E9" i="2" l="1"/>
  <c r="F9" i="2" l="1"/>
  <c r="C10" i="2" s="1"/>
  <c r="D10" i="2" l="1"/>
  <c r="E10" i="2" s="1"/>
  <c r="F10" i="2" s="1"/>
  <c r="C11" i="2" s="1"/>
  <c r="D11" i="2" l="1"/>
  <c r="E11" i="2" s="1"/>
  <c r="F11" i="2" s="1"/>
  <c r="C12" i="2" s="1"/>
  <c r="D12" i="2" l="1"/>
  <c r="E12" i="2" s="1"/>
  <c r="F12" i="2" s="1"/>
  <c r="C13" i="2" s="1"/>
  <c r="D13" i="2" l="1"/>
  <c r="E13" i="2" s="1"/>
  <c r="F13" i="2" s="1"/>
  <c r="C14" i="2" s="1"/>
  <c r="D14" i="2" l="1"/>
  <c r="E14" i="2" s="1"/>
  <c r="F14" i="2" s="1"/>
  <c r="C15" i="2" s="1"/>
  <c r="D15" i="2" l="1"/>
  <c r="E15" i="2" s="1"/>
  <c r="F15" i="2" s="1"/>
  <c r="C16" i="2" s="1"/>
  <c r="D16" i="2" l="1"/>
  <c r="E16" i="2" s="1"/>
  <c r="F16" i="2" s="1"/>
  <c r="C17" i="2" s="1"/>
  <c r="D17" i="2" s="1"/>
  <c r="E17" i="2" l="1"/>
  <c r="F17" i="2" s="1"/>
  <c r="C18" i="2" s="1"/>
  <c r="D18" i="2" l="1"/>
  <c r="E18" i="2" s="1"/>
  <c r="F18" i="2" s="1"/>
  <c r="C19" i="2" s="1"/>
  <c r="D19" i="2" l="1"/>
  <c r="E19" i="2" s="1"/>
  <c r="F19" i="2" s="1"/>
  <c r="C20" i="2" s="1"/>
  <c r="D20" i="2" l="1"/>
  <c r="E20" i="2" s="1"/>
  <c r="F20" i="2" s="1"/>
  <c r="C21" i="2" s="1"/>
  <c r="D21" i="2" l="1"/>
  <c r="E21" i="2" s="1"/>
  <c r="F21" i="2" s="1"/>
  <c r="C22" i="2" s="1"/>
  <c r="D22" i="2" l="1"/>
  <c r="E22" i="2" s="1"/>
  <c r="F22" i="2" s="1"/>
  <c r="C23" i="2" s="1"/>
  <c r="D23" i="2" l="1"/>
  <c r="E23" i="2" s="1"/>
  <c r="F23" i="2" s="1"/>
  <c r="C24" i="2" s="1"/>
  <c r="D24" i="2" l="1"/>
  <c r="E24" i="2" s="1"/>
  <c r="F24" i="2" s="1"/>
  <c r="C25" i="2" s="1"/>
  <c r="D25" i="2" l="1"/>
  <c r="E25" i="2" s="1"/>
  <c r="F25" i="2" s="1"/>
  <c r="C26" i="2" s="1"/>
  <c r="D26" i="2" l="1"/>
  <c r="E26" i="2" s="1"/>
  <c r="F26" i="2" s="1"/>
  <c r="C27" i="2" s="1"/>
  <c r="D27" i="2" l="1"/>
  <c r="E27" i="2" s="1"/>
  <c r="F27" i="2" s="1"/>
  <c r="C28" i="2" s="1"/>
  <c r="D28" i="2" l="1"/>
  <c r="E28" i="2" s="1"/>
  <c r="F28" i="2" s="1"/>
  <c r="C29" i="2" s="1"/>
  <c r="D29" i="2" l="1"/>
  <c r="E29" i="2" s="1"/>
  <c r="F29" i="2" s="1"/>
  <c r="C30" i="2" s="1"/>
  <c r="D30" i="2" l="1"/>
  <c r="E30" i="2" s="1"/>
  <c r="F30" i="2" s="1"/>
  <c r="C31" i="2" s="1"/>
  <c r="D31" i="2" l="1"/>
  <c r="E31" i="2" s="1"/>
  <c r="F31" i="2" s="1"/>
  <c r="C32" i="2" s="1"/>
  <c r="D32" i="2" l="1"/>
  <c r="E32" i="2" s="1"/>
  <c r="F32" i="2" s="1"/>
  <c r="C33" i="2" s="1"/>
  <c r="D33" i="2" l="1"/>
  <c r="E33" i="2" s="1"/>
  <c r="F33" i="2" s="1"/>
  <c r="C34" i="2" s="1"/>
  <c r="D34" i="2" l="1"/>
  <c r="E34" i="2" s="1"/>
  <c r="F34" i="2" s="1"/>
  <c r="C35" i="2" s="1"/>
  <c r="D35" i="2" l="1"/>
  <c r="E35" i="2" s="1"/>
  <c r="F35" i="2" s="1"/>
  <c r="C36" i="2" s="1"/>
  <c r="D36" i="2" l="1"/>
  <c r="E36" i="2" s="1"/>
  <c r="F36" i="2" s="1"/>
  <c r="C37" i="2" s="1"/>
  <c r="D37" i="2" l="1"/>
  <c r="E37" i="2" s="1"/>
  <c r="F37" i="2" s="1"/>
  <c r="C38" i="2" s="1"/>
  <c r="D38" i="2" l="1"/>
  <c r="E38" i="2" s="1"/>
  <c r="F38" i="2" s="1"/>
  <c r="C39" i="2" s="1"/>
  <c r="D39" i="2" l="1"/>
  <c r="E39" i="2" s="1"/>
  <c r="F39" i="2" s="1"/>
  <c r="C40" i="2" s="1"/>
  <c r="D40" i="2" l="1"/>
  <c r="E40" i="2" s="1"/>
  <c r="F40" i="2" s="1"/>
  <c r="C41" i="2" s="1"/>
  <c r="D41" i="2" l="1"/>
  <c r="E41" i="2" s="1"/>
  <c r="F41" i="2" s="1"/>
  <c r="C42" i="2" s="1"/>
  <c r="D42" i="2" l="1"/>
  <c r="E42" i="2" s="1"/>
  <c r="F42" i="2" s="1"/>
  <c r="C43" i="2" s="1"/>
  <c r="D43" i="2" l="1"/>
  <c r="E43" i="2" s="1"/>
  <c r="F43" i="2" s="1"/>
  <c r="C44" i="2" s="1"/>
  <c r="D44" i="2" l="1"/>
  <c r="E44" i="2" s="1"/>
  <c r="F44" i="2" s="1"/>
  <c r="C45" i="2" s="1"/>
  <c r="D45" i="2" l="1"/>
  <c r="E45" i="2" s="1"/>
  <c r="F45" i="2" s="1"/>
  <c r="C46" i="2" s="1"/>
  <c r="D46" i="2" l="1"/>
  <c r="E46" i="2" s="1"/>
  <c r="F46" i="2" s="1"/>
  <c r="C47" i="2" s="1"/>
  <c r="D47" i="2" l="1"/>
  <c r="E47" i="2" s="1"/>
  <c r="F47" i="2" s="1"/>
  <c r="C48" i="2" s="1"/>
  <c r="D48" i="2" l="1"/>
  <c r="E48" i="2" s="1"/>
  <c r="F48" i="2" s="1"/>
  <c r="C49" i="2" s="1"/>
  <c r="D49" i="2" l="1"/>
  <c r="E49" i="2" s="1"/>
  <c r="F49" i="2" s="1"/>
  <c r="C50" i="2" s="1"/>
  <c r="D50" i="2" l="1"/>
  <c r="E50" i="2" s="1"/>
  <c r="F50" i="2" s="1"/>
  <c r="C51" i="2" s="1"/>
  <c r="D51" i="2" l="1"/>
  <c r="E51" i="2" s="1"/>
  <c r="F51" i="2" s="1"/>
  <c r="C52" i="2" s="1"/>
  <c r="D52" i="2" l="1"/>
  <c r="E52" i="2" s="1"/>
  <c r="F52" i="2" s="1"/>
  <c r="C53" i="2" s="1"/>
  <c r="D53" i="2" l="1"/>
  <c r="E53" i="2" l="1"/>
  <c r="F53" i="2" l="1"/>
  <c r="C54" i="2" s="1"/>
  <c r="D54" i="2" s="1"/>
  <c r="E54" i="2" l="1"/>
  <c r="F54" i="2" l="1"/>
  <c r="C55" i="2" s="1"/>
  <c r="D55" i="2" l="1"/>
  <c r="E55" i="2" l="1"/>
  <c r="F55" i="2" l="1"/>
  <c r="C56" i="2" s="1"/>
  <c r="D56" i="2" s="1"/>
  <c r="E56" i="2" l="1"/>
  <c r="F56" i="2" l="1"/>
  <c r="C57" i="2" s="1"/>
  <c r="D57" i="2" s="1"/>
  <c r="E57" i="2" l="1"/>
  <c r="F57" i="2" l="1"/>
  <c r="C58" i="2" s="1"/>
  <c r="D58" i="2" s="1"/>
  <c r="E58" i="2" l="1"/>
  <c r="F58" i="2" l="1"/>
  <c r="C59" i="2" s="1"/>
  <c r="D59" i="2" s="1"/>
  <c r="E59" i="2" s="1"/>
  <c r="F59" i="2" s="1"/>
  <c r="C60" i="2" s="1"/>
  <c r="D60" i="2" s="1"/>
  <c r="E60" i="2" s="1"/>
  <c r="F60" i="2" s="1"/>
  <c r="C61" i="2" s="1"/>
  <c r="D61" i="2" s="1"/>
  <c r="E61" i="2" s="1"/>
  <c r="F61" i="2" s="1"/>
  <c r="C62" i="2" s="1"/>
  <c r="D62" i="2" s="1"/>
  <c r="E62" i="2" s="1"/>
  <c r="F62" i="2" s="1"/>
  <c r="C63" i="2" s="1"/>
  <c r="D63" i="2" s="1"/>
  <c r="E63" i="2" s="1"/>
  <c r="F63" i="2" s="1"/>
  <c r="C64" i="2" s="1"/>
  <c r="D64" i="2" s="1"/>
  <c r="E64" i="2" s="1"/>
  <c r="F64" i="2" s="1"/>
  <c r="C65" i="2" s="1"/>
  <c r="D65" i="2" l="1"/>
  <c r="E65" i="2" l="1"/>
  <c r="D67" i="2"/>
  <c r="E67" i="2" l="1"/>
  <c r="F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Rabone</author>
    <author>tc={73DE6CA6-6CF0-402E-B61D-1C743DBA4BF0}</author>
  </authors>
  <commentList>
    <comment ref="D16" authorId="0" shapeId="0" xr:uid="{5FB76CDA-CE27-4E47-8B9C-B6E8E8E11218}">
      <text>
        <r>
          <rPr>
            <b/>
            <sz val="9"/>
            <color indexed="81"/>
            <rFont val="Tahoma"/>
            <charset val="1"/>
          </rPr>
          <t>Nick Rabone:</t>
        </r>
        <r>
          <rPr>
            <sz val="9"/>
            <color indexed="81"/>
            <rFont val="Tahoma"/>
            <charset val="1"/>
          </rPr>
          <t xml:space="preserve">
See about a rate reduction.
</t>
        </r>
      </text>
    </comment>
    <comment ref="D18" authorId="1" shapeId="0" xr:uid="{73DE6CA6-6CF0-402E-B61D-1C743DBA4BF0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ask for a review of rate</t>
      </text>
    </comment>
  </commentList>
</comments>
</file>

<file path=xl/sharedStrings.xml><?xml version="1.0" encoding="utf-8"?>
<sst xmlns="http://schemas.openxmlformats.org/spreadsheetml/2006/main" count="18" uniqueCount="15">
  <si>
    <t>Loan workbook</t>
  </si>
  <si>
    <t>Principal Amount:</t>
  </si>
  <si>
    <t xml:space="preserve">        Monthly Payment</t>
  </si>
  <si>
    <t>Interest Rate:</t>
  </si>
  <si>
    <t>Term in Months:</t>
  </si>
  <si>
    <t>Beginning</t>
  </si>
  <si>
    <t>Remaining</t>
  </si>
  <si>
    <t>Month</t>
  </si>
  <si>
    <t>Principal</t>
  </si>
  <si>
    <t>Interest</t>
  </si>
  <si>
    <t>Balance</t>
  </si>
  <si>
    <t>Paid</t>
  </si>
  <si>
    <t>Amount</t>
  </si>
  <si>
    <t>TOTALS: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</si>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</sst>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0.0%"/>
  </numFmts>
  <fonts count="6" x14ac:knownFonts="1">
    <font>
      <sz val="10"/>
      <name val="Arial"/>
    </font>
    <font>
      <b/>
      <i/>
      <sz val="14"/>
      <name val="Helv"/>
    </font>
    <font>
      <b/>
      <sz val="10"/>
      <name val="Helv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39" fontId="0" fillId="0" borderId="0" xfId="0" applyNumberForma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5" fontId="2" fillId="0" borderId="0" xfId="0" applyNumberFormat="1" applyFont="1"/>
    <xf numFmtId="39" fontId="3" fillId="0" borderId="0" xfId="0" applyNumberFormat="1" applyFont="1"/>
    <xf numFmtId="0" fontId="3" fillId="0" borderId="0" xfId="0" applyFont="1"/>
    <xf numFmtId="3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k Rabone" id="{E5C83747-904D-42A7-8667-EF380D84DB52}" userId="4fd43c3423d5f19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2-12-27T21:08:24.35" personId="{E5C83747-904D-42A7-8667-EF380D84DB52}" id="{73DE6CA6-6CF0-402E-B61D-1C743DBA4BF0}">
    <text>Will ask for a review of rate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2"/>
  <sheetViews>
    <sheetView zoomScaleNormal="100" workbookViewId="0">
      <selection activeCell="F4" sqref="F4"/>
    </sheetView>
  </sheetViews>
  <sheetFormatPr defaultRowHeight="13.2" x14ac:dyDescent="0.25"/>
  <cols>
    <col min="2" max="2" width="9.6640625" customWidth="1"/>
    <col min="3" max="3" width="10.6640625" customWidth="1"/>
    <col min="4" max="4" width="13" customWidth="1"/>
    <col min="5" max="5" width="11.6640625" customWidth="1"/>
    <col min="6" max="6" width="13.44140625" customWidth="1"/>
  </cols>
  <sheetData>
    <row r="1" spans="2:6" ht="18" x14ac:dyDescent="0.35">
      <c r="B1" s="1" t="s">
        <v>0</v>
      </c>
    </row>
    <row r="2" spans="2:6" ht="13.8" thickBot="1" x14ac:dyDescent="0.3"/>
    <row r="3" spans="2:6" x14ac:dyDescent="0.25">
      <c r="B3" s="5" t="s">
        <v>1</v>
      </c>
      <c r="C3" s="6"/>
      <c r="D3" s="17">
        <f>'Detail sheet for 5-year loan'!C6</f>
        <v>23000</v>
      </c>
      <c r="E3" s="6" t="s">
        <v>2</v>
      </c>
      <c r="F3" s="7"/>
    </row>
    <row r="4" spans="2:6" x14ac:dyDescent="0.25">
      <c r="B4" s="8" t="s">
        <v>3</v>
      </c>
      <c r="C4" s="9"/>
      <c r="D4" s="14">
        <v>0.19</v>
      </c>
      <c r="E4" s="9"/>
      <c r="F4" s="10">
        <f>PMT(D4/12,D5,-D3)</f>
        <v>596.63267627098878</v>
      </c>
    </row>
    <row r="5" spans="2:6" ht="13.8" thickBot="1" x14ac:dyDescent="0.3">
      <c r="B5" s="11" t="s">
        <v>4</v>
      </c>
      <c r="C5" s="12"/>
      <c r="D5" s="12">
        <v>60</v>
      </c>
      <c r="E5" s="12"/>
      <c r="F5" s="13"/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3"/>
      <c r="C9" s="3"/>
      <c r="D9" s="3"/>
      <c r="E9" s="3"/>
      <c r="F9" s="3"/>
    </row>
    <row r="11" spans="2:6" x14ac:dyDescent="0.25">
      <c r="B11" s="3"/>
      <c r="C11" s="4"/>
      <c r="D11" s="4"/>
      <c r="E11" s="4"/>
      <c r="F11" s="4"/>
    </row>
    <row r="12" spans="2:6" x14ac:dyDescent="0.25">
      <c r="B12" s="3"/>
      <c r="C12" s="4"/>
      <c r="D12" s="4"/>
      <c r="E12" s="4"/>
      <c r="F12" s="4"/>
    </row>
    <row r="13" spans="2:6" x14ac:dyDescent="0.25">
      <c r="B13" s="3"/>
      <c r="C13" s="4"/>
      <c r="D13" s="4"/>
      <c r="E13" s="4"/>
      <c r="F13" s="4"/>
    </row>
    <row r="14" spans="2:6" x14ac:dyDescent="0.25">
      <c r="B14" s="3"/>
      <c r="C14" s="4"/>
      <c r="D14" s="4"/>
      <c r="E14" s="4"/>
      <c r="F14" s="4"/>
    </row>
    <row r="15" spans="2:6" x14ac:dyDescent="0.25">
      <c r="B15" s="3"/>
      <c r="C15" s="4"/>
      <c r="D15" s="4"/>
      <c r="E15" s="4"/>
      <c r="F15" s="4"/>
    </row>
    <row r="16" spans="2:6" x14ac:dyDescent="0.25">
      <c r="B16" s="3"/>
      <c r="C16" s="4"/>
      <c r="D16" s="4"/>
      <c r="E16" s="4"/>
      <c r="F16" s="4"/>
    </row>
    <row r="17" spans="2:6" x14ac:dyDescent="0.25">
      <c r="B17" s="3"/>
      <c r="C17" s="4"/>
      <c r="D17" s="4"/>
      <c r="E17" s="4"/>
      <c r="F17" s="4"/>
    </row>
    <row r="18" spans="2:6" x14ac:dyDescent="0.25">
      <c r="B18" s="3"/>
      <c r="C18" s="4"/>
      <c r="D18" s="4"/>
      <c r="E18" s="4"/>
      <c r="F18" s="4"/>
    </row>
    <row r="19" spans="2:6" x14ac:dyDescent="0.25">
      <c r="B19" s="3"/>
      <c r="C19" s="4"/>
      <c r="D19" s="4"/>
      <c r="E19" s="4"/>
      <c r="F19" s="4"/>
    </row>
    <row r="20" spans="2:6" x14ac:dyDescent="0.25">
      <c r="B20" s="3"/>
      <c r="C20" s="4"/>
      <c r="D20" s="4"/>
      <c r="E20" s="4"/>
      <c r="F20" s="4"/>
    </row>
    <row r="21" spans="2:6" x14ac:dyDescent="0.25">
      <c r="B21" s="3"/>
      <c r="C21" s="4"/>
      <c r="D21" s="4"/>
      <c r="E21" s="4"/>
      <c r="F21" s="4"/>
    </row>
    <row r="22" spans="2:6" x14ac:dyDescent="0.25">
      <c r="B22" s="3"/>
      <c r="C22" s="4"/>
      <c r="D22" s="4"/>
      <c r="E22" s="4"/>
      <c r="F22" s="4"/>
    </row>
    <row r="23" spans="2:6" x14ac:dyDescent="0.25">
      <c r="B23" s="3"/>
      <c r="C23" s="4"/>
      <c r="D23" s="4"/>
      <c r="E23" s="4"/>
      <c r="F23" s="4"/>
    </row>
    <row r="24" spans="2:6" x14ac:dyDescent="0.25">
      <c r="B24" s="3"/>
      <c r="C24" s="4"/>
      <c r="D24" s="4"/>
      <c r="E24" s="4"/>
      <c r="F24" s="4"/>
    </row>
    <row r="25" spans="2:6" x14ac:dyDescent="0.25">
      <c r="B25" s="3"/>
      <c r="C25" s="4"/>
      <c r="D25" s="4"/>
      <c r="E25" s="4"/>
      <c r="F25" s="4"/>
    </row>
    <row r="26" spans="2:6" x14ac:dyDescent="0.25">
      <c r="B26" s="3"/>
      <c r="C26" s="4"/>
      <c r="D26" s="4"/>
      <c r="E26" s="4"/>
      <c r="F26" s="4"/>
    </row>
    <row r="27" spans="2:6" x14ac:dyDescent="0.25">
      <c r="B27" s="3"/>
      <c r="C27" s="4"/>
      <c r="D27" s="4"/>
      <c r="E27" s="4"/>
      <c r="F27" s="4"/>
    </row>
    <row r="28" spans="2:6" x14ac:dyDescent="0.25">
      <c r="B28" s="3"/>
      <c r="C28" s="4"/>
      <c r="D28" s="4"/>
      <c r="E28" s="4"/>
      <c r="F28" s="4"/>
    </row>
    <row r="29" spans="2:6" x14ac:dyDescent="0.25">
      <c r="B29" s="3"/>
      <c r="C29" s="4"/>
      <c r="D29" s="4"/>
      <c r="E29" s="4"/>
      <c r="F29" s="4"/>
    </row>
    <row r="30" spans="2:6" x14ac:dyDescent="0.25">
      <c r="B30" s="3"/>
      <c r="C30" s="4"/>
      <c r="D30" s="4"/>
      <c r="E30" s="4"/>
      <c r="F30" s="4"/>
    </row>
    <row r="31" spans="2:6" x14ac:dyDescent="0.25">
      <c r="B31" s="3"/>
      <c r="C31" s="4"/>
      <c r="D31" s="4"/>
      <c r="E31" s="4"/>
      <c r="F31" s="4"/>
    </row>
    <row r="32" spans="2:6" x14ac:dyDescent="0.25">
      <c r="B32" s="3"/>
      <c r="C32" s="4"/>
      <c r="D32" s="4"/>
      <c r="E32" s="4"/>
      <c r="F32" s="4"/>
    </row>
    <row r="33" spans="2:6" x14ac:dyDescent="0.25">
      <c r="B33" s="3"/>
      <c r="C33" s="4"/>
      <c r="D33" s="4"/>
      <c r="E33" s="4"/>
      <c r="F33" s="4"/>
    </row>
    <row r="34" spans="2:6" x14ac:dyDescent="0.25">
      <c r="B34" s="3"/>
      <c r="C34" s="4"/>
      <c r="D34" s="4"/>
      <c r="E34" s="4"/>
      <c r="F34" s="4"/>
    </row>
    <row r="35" spans="2:6" x14ac:dyDescent="0.25">
      <c r="B35" s="3"/>
      <c r="C35" s="4"/>
      <c r="D35" s="4"/>
      <c r="E35" s="4"/>
      <c r="F35" s="4"/>
    </row>
    <row r="36" spans="2:6" x14ac:dyDescent="0.25">
      <c r="B36" s="3"/>
      <c r="C36" s="4"/>
      <c r="D36" s="4"/>
      <c r="E36" s="4"/>
      <c r="F36" s="4"/>
    </row>
    <row r="37" spans="2:6" x14ac:dyDescent="0.25">
      <c r="B37" s="3"/>
      <c r="C37" s="4"/>
      <c r="D37" s="4"/>
      <c r="E37" s="4"/>
      <c r="F37" s="4"/>
    </row>
    <row r="38" spans="2:6" x14ac:dyDescent="0.25">
      <c r="B38" s="3"/>
      <c r="C38" s="4"/>
      <c r="D38" s="4"/>
      <c r="E38" s="4"/>
      <c r="F38" s="4"/>
    </row>
    <row r="39" spans="2:6" x14ac:dyDescent="0.25">
      <c r="B39" s="3"/>
      <c r="C39" s="4"/>
      <c r="D39" s="4"/>
      <c r="E39" s="4"/>
      <c r="F39" s="4"/>
    </row>
    <row r="40" spans="2:6" x14ac:dyDescent="0.25">
      <c r="B40" s="3"/>
      <c r="C40" s="4"/>
      <c r="D40" s="4"/>
      <c r="E40" s="4"/>
      <c r="F40" s="4"/>
    </row>
    <row r="41" spans="2:6" x14ac:dyDescent="0.25">
      <c r="B41" s="3"/>
      <c r="C41" s="4"/>
      <c r="D41" s="4"/>
      <c r="E41" s="4"/>
      <c r="F41" s="4"/>
    </row>
    <row r="42" spans="2:6" x14ac:dyDescent="0.25">
      <c r="B42" s="3"/>
      <c r="C42" s="4"/>
      <c r="D42" s="4"/>
      <c r="E42" s="4"/>
      <c r="F42" s="4"/>
    </row>
    <row r="43" spans="2:6" x14ac:dyDescent="0.25">
      <c r="B43" s="3"/>
      <c r="C43" s="4"/>
      <c r="D43" s="4"/>
      <c r="E43" s="4"/>
      <c r="F43" s="4"/>
    </row>
    <row r="44" spans="2:6" x14ac:dyDescent="0.25">
      <c r="B44" s="3"/>
      <c r="C44" s="4"/>
      <c r="D44" s="4"/>
      <c r="E44" s="4"/>
      <c r="F44" s="4"/>
    </row>
    <row r="45" spans="2:6" x14ac:dyDescent="0.25">
      <c r="B45" s="3"/>
      <c r="C45" s="4"/>
      <c r="D45" s="4"/>
      <c r="E45" s="4"/>
      <c r="F45" s="4"/>
    </row>
    <row r="46" spans="2:6" x14ac:dyDescent="0.25">
      <c r="B46" s="3"/>
      <c r="C46" s="4"/>
      <c r="D46" s="4"/>
      <c r="E46" s="4"/>
      <c r="F46" s="4"/>
    </row>
    <row r="47" spans="2:6" x14ac:dyDescent="0.25">
      <c r="B47" s="3"/>
      <c r="C47" s="4"/>
      <c r="D47" s="4"/>
      <c r="E47" s="4"/>
      <c r="F47" s="4"/>
    </row>
    <row r="48" spans="2:6" x14ac:dyDescent="0.25">
      <c r="B48" s="3"/>
      <c r="C48" s="4"/>
      <c r="D48" s="4"/>
      <c r="E48" s="4"/>
      <c r="F48" s="4"/>
    </row>
    <row r="49" spans="2:6" x14ac:dyDescent="0.25">
      <c r="B49" s="3"/>
      <c r="C49" s="4"/>
      <c r="D49" s="4"/>
      <c r="E49" s="4"/>
      <c r="F49" s="4"/>
    </row>
    <row r="50" spans="2:6" x14ac:dyDescent="0.25">
      <c r="B50" s="3"/>
      <c r="C50" s="4"/>
      <c r="D50" s="4"/>
      <c r="E50" s="4"/>
      <c r="F50" s="4"/>
    </row>
    <row r="51" spans="2:6" x14ac:dyDescent="0.25">
      <c r="B51" s="3"/>
      <c r="C51" s="4"/>
      <c r="D51" s="4"/>
      <c r="E51" s="4"/>
      <c r="F51" s="4"/>
    </row>
    <row r="52" spans="2:6" x14ac:dyDescent="0.25">
      <c r="B52" s="3"/>
      <c r="C52" s="4"/>
      <c r="D52" s="4"/>
      <c r="E52" s="4"/>
      <c r="F52" s="4"/>
    </row>
    <row r="53" spans="2:6" x14ac:dyDescent="0.25">
      <c r="B53" s="3"/>
      <c r="C53" s="4"/>
      <c r="D53" s="4"/>
      <c r="E53" s="4"/>
      <c r="F53" s="4"/>
    </row>
    <row r="54" spans="2:6" x14ac:dyDescent="0.25">
      <c r="B54" s="3"/>
      <c r="C54" s="4"/>
      <c r="D54" s="4"/>
      <c r="E54" s="4"/>
      <c r="F54" s="4"/>
    </row>
    <row r="55" spans="2:6" x14ac:dyDescent="0.25">
      <c r="B55" s="3"/>
      <c r="C55" s="4"/>
      <c r="D55" s="4"/>
      <c r="E55" s="4"/>
      <c r="F55" s="4"/>
    </row>
    <row r="56" spans="2:6" x14ac:dyDescent="0.25">
      <c r="B56" s="3"/>
      <c r="C56" s="4"/>
      <c r="D56" s="4"/>
      <c r="E56" s="4"/>
      <c r="F56" s="4"/>
    </row>
    <row r="57" spans="2:6" x14ac:dyDescent="0.25">
      <c r="B57" s="3"/>
      <c r="C57" s="4"/>
      <c r="D57" s="4"/>
      <c r="E57" s="4"/>
      <c r="F57" s="4"/>
    </row>
    <row r="58" spans="2:6" x14ac:dyDescent="0.25">
      <c r="B58" s="3"/>
      <c r="C58" s="4"/>
      <c r="D58" s="4"/>
      <c r="E58" s="4"/>
      <c r="F58" s="4"/>
    </row>
    <row r="59" spans="2:6" x14ac:dyDescent="0.25">
      <c r="B59" s="3"/>
      <c r="C59" s="4"/>
      <c r="D59" s="4"/>
      <c r="E59" s="4"/>
      <c r="F59" s="4"/>
    </row>
    <row r="60" spans="2:6" x14ac:dyDescent="0.25">
      <c r="B60" s="3"/>
      <c r="C60" s="4"/>
      <c r="D60" s="4"/>
      <c r="E60" s="4"/>
      <c r="F60" s="4"/>
    </row>
    <row r="61" spans="2:6" x14ac:dyDescent="0.25">
      <c r="B61" s="3"/>
      <c r="C61" s="4"/>
      <c r="D61" s="4"/>
      <c r="E61" s="4"/>
      <c r="F61" s="4"/>
    </row>
    <row r="62" spans="2:6" x14ac:dyDescent="0.25">
      <c r="B62" s="3"/>
      <c r="C62" s="4"/>
      <c r="D62" s="4"/>
      <c r="E62" s="4"/>
      <c r="F62" s="4"/>
    </row>
    <row r="63" spans="2:6" x14ac:dyDescent="0.25">
      <c r="B63" s="3"/>
      <c r="C63" s="4"/>
      <c r="D63" s="4"/>
      <c r="E63" s="4"/>
      <c r="F63" s="4"/>
    </row>
    <row r="64" spans="2:6" x14ac:dyDescent="0.25">
      <c r="B64" s="3"/>
      <c r="C64" s="4"/>
      <c r="D64" s="4"/>
      <c r="E64" s="4"/>
      <c r="F64" s="4"/>
    </row>
    <row r="65" spans="2:6" x14ac:dyDescent="0.25">
      <c r="B65" s="3"/>
      <c r="C65" s="4"/>
      <c r="D65" s="4"/>
      <c r="E65" s="4"/>
      <c r="F65" s="4"/>
    </row>
    <row r="66" spans="2:6" x14ac:dyDescent="0.25">
      <c r="B66" s="3"/>
      <c r="C66" s="4"/>
      <c r="D66" s="4"/>
      <c r="E66" s="4"/>
      <c r="F66" s="4"/>
    </row>
    <row r="67" spans="2:6" x14ac:dyDescent="0.25">
      <c r="B67" s="3"/>
      <c r="C67" s="4"/>
      <c r="D67" s="4"/>
      <c r="E67" s="4"/>
      <c r="F67" s="4"/>
    </row>
    <row r="68" spans="2:6" x14ac:dyDescent="0.25">
      <c r="B68" s="3"/>
      <c r="C68" s="4"/>
      <c r="D68" s="4"/>
      <c r="E68" s="4"/>
      <c r="F68" s="4"/>
    </row>
    <row r="69" spans="2:6" x14ac:dyDescent="0.25">
      <c r="B69" s="3"/>
      <c r="C69" s="4"/>
      <c r="D69" s="4"/>
      <c r="E69" s="4"/>
      <c r="F69" s="4"/>
    </row>
    <row r="70" spans="2:6" ht="13.8" thickBot="1" x14ac:dyDescent="0.3">
      <c r="B70" s="3"/>
      <c r="C70" s="4"/>
      <c r="D70" s="4"/>
      <c r="E70" s="4"/>
      <c r="F70" s="4"/>
    </row>
    <row r="71" spans="2:6" x14ac:dyDescent="0.25">
      <c r="C71" s="2"/>
      <c r="D71" s="2"/>
      <c r="E71" s="2"/>
      <c r="F71" s="2"/>
    </row>
    <row r="72" spans="2:6" x14ac:dyDescent="0.25">
      <c r="D72" s="4"/>
      <c r="E72" s="4"/>
    </row>
  </sheetData>
  <phoneticPr fontId="0" type="halfwidthKatakana" alignment="noControl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abSelected="1" zoomScaleNormal="100" workbookViewId="0">
      <selection activeCell="A27" sqref="A27"/>
    </sheetView>
  </sheetViews>
  <sheetFormatPr defaultRowHeight="13.2" x14ac:dyDescent="0.25"/>
  <cols>
    <col min="3" max="4" width="12.88671875" customWidth="1"/>
    <col min="5" max="5" width="13.6640625" customWidth="1"/>
    <col min="6" max="6" width="13" customWidth="1"/>
  </cols>
  <sheetData>
    <row r="1" spans="1:6" x14ac:dyDescent="0.25">
      <c r="B1" s="2"/>
      <c r="C1" s="2"/>
      <c r="D1" s="2"/>
      <c r="E1" s="2"/>
      <c r="F1" s="2"/>
    </row>
    <row r="2" spans="1:6" x14ac:dyDescent="0.25">
      <c r="B2" s="3"/>
      <c r="C2" s="3" t="s">
        <v>5</v>
      </c>
      <c r="D2" s="3"/>
      <c r="E2" s="3"/>
      <c r="F2" s="3" t="s">
        <v>6</v>
      </c>
    </row>
    <row r="3" spans="1:6" x14ac:dyDescent="0.25">
      <c r="B3" s="3" t="s">
        <v>7</v>
      </c>
      <c r="C3" s="3" t="s">
        <v>8</v>
      </c>
      <c r="D3" s="3" t="s">
        <v>9</v>
      </c>
      <c r="E3" s="3" t="s">
        <v>8</v>
      </c>
      <c r="F3" s="3" t="s">
        <v>8</v>
      </c>
    </row>
    <row r="4" spans="1:6" ht="13.8" thickBot="1" x14ac:dyDescent="0.3">
      <c r="B4" s="3"/>
      <c r="C4" s="3" t="s">
        <v>10</v>
      </c>
      <c r="D4" s="3" t="s">
        <v>11</v>
      </c>
      <c r="E4" s="3" t="s">
        <v>11</v>
      </c>
      <c r="F4" s="3" t="s">
        <v>12</v>
      </c>
    </row>
    <row r="5" spans="1:6" x14ac:dyDescent="0.25">
      <c r="B5" s="2"/>
      <c r="C5" s="2"/>
      <c r="D5" s="2"/>
      <c r="E5" s="2"/>
      <c r="F5" s="2"/>
    </row>
    <row r="6" spans="1:6" x14ac:dyDescent="0.25">
      <c r="A6" s="16" t="s">
        <v>14</v>
      </c>
      <c r="B6" s="3">
        <v>1</v>
      </c>
      <c r="C6" s="15">
        <v>23000</v>
      </c>
      <c r="D6" s="4">
        <f>IF(+B6&lt;='Terms of loan'!$D$5,+C6*('Terms of loan'!$D$4/12),0)</f>
        <v>364.16666666666669</v>
      </c>
      <c r="E6" s="4">
        <f>IF(+B6&lt;='Terms of loan'!$D$5,'Terms of loan'!$F$4-D6,0)</f>
        <v>232.4660096043221</v>
      </c>
      <c r="F6" s="4">
        <f>IF(+B6&lt;='Terms of loan'!$D$5,+C6-E6,0)</f>
        <v>22767.533990395677</v>
      </c>
    </row>
    <row r="7" spans="1:6" x14ac:dyDescent="0.25">
      <c r="B7" s="3">
        <v>2</v>
      </c>
      <c r="C7" s="4">
        <f t="shared" ref="C7:C38" si="0">F6</f>
        <v>22767.533990395677</v>
      </c>
      <c r="D7" s="4">
        <f>IF(+B7&lt;='Terms of loan'!$D$5,+C7*('Terms of loan'!$D$4/12),0)</f>
        <v>360.48595484793157</v>
      </c>
      <c r="E7" s="4">
        <f>IF(+B7&lt;='Terms of loan'!$D$5,'Terms of loan'!$F$4-D7,0)</f>
        <v>236.14672142305722</v>
      </c>
      <c r="F7" s="4">
        <f>IF(+B7&lt;='Terms of loan'!$D$5,+C7-E7,0)</f>
        <v>22531.387268972619</v>
      </c>
    </row>
    <row r="8" spans="1:6" x14ac:dyDescent="0.25">
      <c r="B8" s="3">
        <v>3</v>
      </c>
      <c r="C8" s="4">
        <f t="shared" si="0"/>
        <v>22531.387268972619</v>
      </c>
      <c r="D8" s="4">
        <f>IF(+B8&lt;='Terms of loan'!$D$5,+C8*('Terms of loan'!$D$4/12),0)</f>
        <v>356.74696509206649</v>
      </c>
      <c r="E8" s="4">
        <f>IF(+B8&lt;='Terms of loan'!$D$5,'Terms of loan'!$F$4-D8,0)</f>
        <v>239.88571117892229</v>
      </c>
      <c r="F8" s="4">
        <f>IF(+B8&lt;='Terms of loan'!$D$5,+C8-E8,0)</f>
        <v>22291.501557793697</v>
      </c>
    </row>
    <row r="9" spans="1:6" x14ac:dyDescent="0.25">
      <c r="B9" s="3">
        <v>4</v>
      </c>
      <c r="C9" s="4">
        <f t="shared" si="0"/>
        <v>22291.501557793697</v>
      </c>
      <c r="D9" s="4">
        <f>IF(+B9&lt;='Terms of loan'!$D$5,+C9*('Terms of loan'!$D$4/12),0)</f>
        <v>352.94877466506688</v>
      </c>
      <c r="E9" s="4">
        <f>IF(+B9&lt;='Terms of loan'!$D$5,'Terms of loan'!$F$4-D9,0)</f>
        <v>243.6839016059219</v>
      </c>
      <c r="F9" s="4">
        <f>IF(+B9&lt;='Terms of loan'!$D$5,+C9-E9,0)</f>
        <v>22047.817656187777</v>
      </c>
    </row>
    <row r="10" spans="1:6" x14ac:dyDescent="0.25">
      <c r="B10" s="3">
        <v>5</v>
      </c>
      <c r="C10" s="4">
        <f t="shared" si="0"/>
        <v>22047.817656187777</v>
      </c>
      <c r="D10" s="4">
        <f>IF(+B10&lt;='Terms of loan'!$D$5,+C10*('Terms of loan'!$D$4/12),0)</f>
        <v>349.09044622297318</v>
      </c>
      <c r="E10" s="4">
        <f>IF(+B10&lt;='Terms of loan'!$D$5,'Terms of loan'!$F$4-D10,0)</f>
        <v>247.5422300480156</v>
      </c>
      <c r="F10" s="4">
        <f>IF(+B10&lt;='Terms of loan'!$D$5,+C10-E10,0)</f>
        <v>21800.27542613976</v>
      </c>
    </row>
    <row r="11" spans="1:6" x14ac:dyDescent="0.25">
      <c r="B11" s="3">
        <v>6</v>
      </c>
      <c r="C11" s="4">
        <f t="shared" si="0"/>
        <v>21800.27542613976</v>
      </c>
      <c r="D11" s="4">
        <f>IF(+B11&lt;='Terms of loan'!$D$5,+C11*('Terms of loan'!$D$4/12),0)</f>
        <v>345.17102758054625</v>
      </c>
      <c r="E11" s="4">
        <f>IF(+B11&lt;='Terms of loan'!$D$5,'Terms of loan'!$F$4-D11,0)</f>
        <v>251.46164869044253</v>
      </c>
      <c r="F11" s="4">
        <f>IF(+B11&lt;='Terms of loan'!$D$5,+C11-E11,0)</f>
        <v>21548.813777449319</v>
      </c>
    </row>
    <row r="12" spans="1:6" x14ac:dyDescent="0.25">
      <c r="B12" s="3">
        <v>7</v>
      </c>
      <c r="C12" s="4">
        <f t="shared" si="0"/>
        <v>21548.813777449319</v>
      </c>
      <c r="D12" s="4">
        <f>IF(+B12&lt;='Terms of loan'!$D$5,+C12*('Terms of loan'!$D$4/12),0)</f>
        <v>341.18955147628088</v>
      </c>
      <c r="E12" s="4">
        <f>IF(+B12&lt;='Terms of loan'!$D$5,'Terms of loan'!$F$4-D12,0)</f>
        <v>255.4431247947079</v>
      </c>
      <c r="F12" s="4">
        <f>IF(+B12&lt;='Terms of loan'!$D$5,+C12-E12,0)</f>
        <v>21293.370652654612</v>
      </c>
    </row>
    <row r="13" spans="1:6" x14ac:dyDescent="0.25">
      <c r="B13" s="3">
        <v>8</v>
      </c>
      <c r="C13" s="4">
        <f t="shared" si="0"/>
        <v>21293.370652654612</v>
      </c>
      <c r="D13" s="4">
        <f>IF(+B13&lt;='Terms of loan'!$D$5,+C13*('Terms of loan'!$D$4/12),0)</f>
        <v>337.14503533369805</v>
      </c>
      <c r="E13" s="4">
        <f>IF(+B13&lt;='Terms of loan'!$D$5,'Terms of loan'!$F$4-D13,0)</f>
        <v>259.48764093729073</v>
      </c>
      <c r="F13" s="4">
        <f>IF(+B13&lt;='Terms of loan'!$D$5,+C13-E13,0)</f>
        <v>21033.88301171732</v>
      </c>
    </row>
    <row r="14" spans="1:6" x14ac:dyDescent="0.25">
      <c r="B14" s="3">
        <v>9</v>
      </c>
      <c r="C14" s="4">
        <f t="shared" si="0"/>
        <v>21033.88301171732</v>
      </c>
      <c r="D14" s="4">
        <f>IF(+B14&lt;='Terms of loan'!$D$5,+C14*('Terms of loan'!$D$4/12),0)</f>
        <v>333.03648101885761</v>
      </c>
      <c r="E14" s="4">
        <f>IF(+B14&lt;='Terms of loan'!$D$5,'Terms of loan'!$F$4-D14,0)</f>
        <v>263.59619525213117</v>
      </c>
      <c r="F14" s="4">
        <f>IF(+B14&lt;='Terms of loan'!$D$5,+C14-E14,0)</f>
        <v>20770.286816465188</v>
      </c>
    </row>
    <row r="15" spans="1:6" x14ac:dyDescent="0.25">
      <c r="B15" s="3">
        <v>10</v>
      </c>
      <c r="C15" s="4">
        <f t="shared" si="0"/>
        <v>20770.286816465188</v>
      </c>
      <c r="D15" s="4">
        <f>IF(+B15&lt;='Terms of loan'!$D$5,+C15*('Terms of loan'!$D$4/12),0)</f>
        <v>328.86287459403218</v>
      </c>
      <c r="E15" s="4">
        <f>IF(+B15&lt;='Terms of loan'!$D$5,'Terms of loan'!$F$4-D15,0)</f>
        <v>267.7698016769566</v>
      </c>
      <c r="F15" s="4">
        <f>IF(+B15&lt;='Terms of loan'!$D$5,+C15-E15,0)</f>
        <v>20502.517014788231</v>
      </c>
    </row>
    <row r="16" spans="1:6" x14ac:dyDescent="0.25">
      <c r="B16" s="3">
        <v>11</v>
      </c>
      <c r="C16" s="4">
        <f t="shared" si="0"/>
        <v>20502.517014788231</v>
      </c>
      <c r="D16" s="4">
        <f>IF(+B16&lt;='Terms of loan'!$D$5,+C16*('Terms of loan'!$D$4/12),0)</f>
        <v>324.62318606748033</v>
      </c>
      <c r="E16" s="4">
        <f>IF(+B16&lt;='Terms of loan'!$D$5,'Terms of loan'!$F$4-D16,0)</f>
        <v>272.00949020350845</v>
      </c>
      <c r="F16" s="4">
        <f>IF(+B16&lt;='Terms of loan'!$D$5,+C16-E16,0)</f>
        <v>20230.507524584722</v>
      </c>
    </row>
    <row r="17" spans="2:6" x14ac:dyDescent="0.25">
      <c r="B17" s="3">
        <v>12</v>
      </c>
      <c r="C17" s="4">
        <f t="shared" si="0"/>
        <v>20230.507524584722</v>
      </c>
      <c r="D17" s="4">
        <f>IF(+B17&lt;='Terms of loan'!$D$5,+C17*('Terms of loan'!$D$4/12),0)</f>
        <v>320.31636913925814</v>
      </c>
      <c r="E17" s="4">
        <f>IF(+B17&lt;='Terms of loan'!$D$5,'Terms of loan'!$F$4-D17,0)</f>
        <v>276.31630713173064</v>
      </c>
      <c r="F17" s="4">
        <f>IF(+B17&lt;='Terms of loan'!$D$5,+C17-E17,0)</f>
        <v>19954.19121745299</v>
      </c>
    </row>
    <row r="18" spans="2:6" x14ac:dyDescent="0.25">
      <c r="B18" s="3">
        <v>13</v>
      </c>
      <c r="C18" s="4">
        <f t="shared" si="0"/>
        <v>19954.19121745299</v>
      </c>
      <c r="D18" s="4">
        <f>IF(+B18&lt;='Terms of loan'!$D$5,+C18*('Terms of loan'!$D$4/12),0)</f>
        <v>315.94136094300569</v>
      </c>
      <c r="E18" s="4">
        <f>IF(+B18&lt;='Terms of loan'!$D$5,'Terms of loan'!$F$4-D18,0)</f>
        <v>280.69131532798309</v>
      </c>
      <c r="F18" s="4">
        <f>IF(+B18&lt;='Terms of loan'!$D$5,+C18-E18,0)</f>
        <v>19673.499902125008</v>
      </c>
    </row>
    <row r="19" spans="2:6" x14ac:dyDescent="0.25">
      <c r="B19" s="3">
        <v>14</v>
      </c>
      <c r="C19" s="4">
        <f t="shared" si="0"/>
        <v>19673.499902125008</v>
      </c>
      <c r="D19" s="4">
        <f>IF(+B19&lt;='Terms of loan'!$D$5,+C19*('Terms of loan'!$D$4/12),0)</f>
        <v>311.49708178364597</v>
      </c>
      <c r="E19" s="4">
        <f>IF(+B19&lt;='Terms of loan'!$D$5,'Terms of loan'!$F$4-D19,0)</f>
        <v>285.13559448734281</v>
      </c>
      <c r="F19" s="4">
        <f>IF(+B19&lt;='Terms of loan'!$D$5,+C19-E19,0)</f>
        <v>19388.364307637665</v>
      </c>
    </row>
    <row r="20" spans="2:6" x14ac:dyDescent="0.25">
      <c r="B20" s="3">
        <v>15</v>
      </c>
      <c r="C20" s="4">
        <f t="shared" si="0"/>
        <v>19388.364307637665</v>
      </c>
      <c r="D20" s="4">
        <f>IF(+B20&lt;='Terms of loan'!$D$5,+C20*('Terms of loan'!$D$4/12),0)</f>
        <v>306.98243487092969</v>
      </c>
      <c r="E20" s="4">
        <f>IF(+B20&lt;='Terms of loan'!$D$5,'Terms of loan'!$F$4-D20,0)</f>
        <v>289.65024140005909</v>
      </c>
      <c r="F20" s="4">
        <f>IF(+B20&lt;='Terms of loan'!$D$5,+C20-E20,0)</f>
        <v>19098.714066237604</v>
      </c>
    </row>
    <row r="21" spans="2:6" x14ac:dyDescent="0.25">
      <c r="B21" s="3">
        <v>16</v>
      </c>
      <c r="C21" s="4">
        <f t="shared" si="0"/>
        <v>19098.714066237604</v>
      </c>
      <c r="D21" s="4">
        <f>IF(+B21&lt;='Terms of loan'!$D$5,+C21*('Terms of loan'!$D$4/12),0)</f>
        <v>302.39630604876209</v>
      </c>
      <c r="E21" s="4">
        <f>IF(+B21&lt;='Terms of loan'!$D$5,'Terms of loan'!$F$4-D21,0)</f>
        <v>294.2363702222267</v>
      </c>
      <c r="F21" s="4">
        <f>IF(+B21&lt;='Terms of loan'!$D$5,+C21-E21,0)</f>
        <v>18804.477696015376</v>
      </c>
    </row>
    <row r="22" spans="2:6" x14ac:dyDescent="0.25">
      <c r="B22" s="3">
        <v>17</v>
      </c>
      <c r="C22" s="4">
        <f t="shared" si="0"/>
        <v>18804.477696015376</v>
      </c>
      <c r="D22" s="4">
        <f>IF(+B22&lt;='Terms of loan'!$D$5,+C22*('Terms of loan'!$D$4/12),0)</f>
        <v>297.7375635202435</v>
      </c>
      <c r="E22" s="4">
        <f>IF(+B22&lt;='Terms of loan'!$D$5,'Terms of loan'!$F$4-D22,0)</f>
        <v>298.89511275074528</v>
      </c>
      <c r="F22" s="4">
        <f>IF(+B22&lt;='Terms of loan'!$D$5,+C22-E22,0)</f>
        <v>18505.58258326463</v>
      </c>
    </row>
    <row r="23" spans="2:6" x14ac:dyDescent="0.25">
      <c r="B23" s="3">
        <v>18</v>
      </c>
      <c r="C23" s="4">
        <f t="shared" si="0"/>
        <v>18505.58258326463</v>
      </c>
      <c r="D23" s="4">
        <f>IF(+B23&lt;='Terms of loan'!$D$5,+C23*('Terms of loan'!$D$4/12),0)</f>
        <v>293.00505756835668</v>
      </c>
      <c r="E23" s="4">
        <f>IF(+B23&lt;='Terms of loan'!$D$5,'Terms of loan'!$F$4-D23,0)</f>
        <v>303.62761870263211</v>
      </c>
      <c r="F23" s="4">
        <f>IF(+B23&lt;='Terms of loan'!$D$5,+C23-E23,0)</f>
        <v>18201.954964561999</v>
      </c>
    </row>
    <row r="24" spans="2:6" x14ac:dyDescent="0.25">
      <c r="B24" s="3">
        <v>19</v>
      </c>
      <c r="C24" s="4">
        <f t="shared" si="0"/>
        <v>18201.954964561999</v>
      </c>
      <c r="D24" s="4">
        <f>IF(+B24&lt;='Terms of loan'!$D$5,+C24*('Terms of loan'!$D$4/12),0)</f>
        <v>288.19762027223169</v>
      </c>
      <c r="E24" s="4">
        <f>IF(+B24&lt;='Terms of loan'!$D$5,'Terms of loan'!$F$4-D24,0)</f>
        <v>308.43505599875709</v>
      </c>
      <c r="F24" s="4">
        <f>IF(+B24&lt;='Terms of loan'!$D$5,+C24-E24,0)</f>
        <v>17893.519908563241</v>
      </c>
    </row>
    <row r="25" spans="2:6" x14ac:dyDescent="0.25">
      <c r="B25" s="3">
        <v>20</v>
      </c>
      <c r="C25" s="4">
        <f t="shared" si="0"/>
        <v>17893.519908563241</v>
      </c>
      <c r="D25" s="4">
        <f>IF(+B25&lt;='Terms of loan'!$D$5,+C25*('Terms of loan'!$D$4/12),0)</f>
        <v>283.31406521891802</v>
      </c>
      <c r="E25" s="4">
        <f>IF(+B25&lt;='Terms of loan'!$D$5,'Terms of loan'!$F$4-D25,0)</f>
        <v>313.31861105207076</v>
      </c>
      <c r="F25" s="4">
        <f>IF(+B25&lt;='Terms of loan'!$D$5,+C25-E25,0)</f>
        <v>17580.201297511172</v>
      </c>
    </row>
    <row r="26" spans="2:6" x14ac:dyDescent="0.25">
      <c r="B26" s="3">
        <v>21</v>
      </c>
      <c r="C26" s="4">
        <f t="shared" si="0"/>
        <v>17580.201297511172</v>
      </c>
      <c r="D26" s="4">
        <f>IF(+B26&lt;='Terms of loan'!$D$5,+C26*('Terms of loan'!$D$4/12),0)</f>
        <v>278.3531872105936</v>
      </c>
      <c r="E26" s="4">
        <f>IF(+B26&lt;='Terms of loan'!$D$5,'Terms of loan'!$F$4-D26,0)</f>
        <v>318.27948906039518</v>
      </c>
      <c r="F26" s="4">
        <f>IF(+B26&lt;='Terms of loan'!$D$5,+C26-E26,0)</f>
        <v>17261.921808450777</v>
      </c>
    </row>
    <row r="27" spans="2:6" x14ac:dyDescent="0.25">
      <c r="B27" s="3">
        <v>22</v>
      </c>
      <c r="C27" s="4">
        <f t="shared" si="0"/>
        <v>17261.921808450777</v>
      </c>
      <c r="D27" s="4">
        <f>IF(+B27&lt;='Terms of loan'!$D$5,+C27*('Terms of loan'!$D$4/12),0)</f>
        <v>273.31376196713734</v>
      </c>
      <c r="E27" s="4">
        <f>IF(+B27&lt;='Terms of loan'!$D$5,'Terms of loan'!$F$4-D27,0)</f>
        <v>323.31891430385144</v>
      </c>
      <c r="F27" s="4">
        <f>IF(+B27&lt;='Terms of loan'!$D$5,+C27-E27,0)</f>
        <v>16938.602894146927</v>
      </c>
    </row>
    <row r="28" spans="2:6" x14ac:dyDescent="0.25">
      <c r="B28" s="3">
        <v>23</v>
      </c>
      <c r="C28" s="4">
        <f t="shared" si="0"/>
        <v>16938.602894146927</v>
      </c>
      <c r="D28" s="4">
        <f>IF(+B28&lt;='Terms of loan'!$D$5,+C28*('Terms of loan'!$D$4/12),0)</f>
        <v>268.19454582399305</v>
      </c>
      <c r="E28" s="4">
        <f>IF(+B28&lt;='Terms of loan'!$D$5,'Terms of loan'!$F$4-D28,0)</f>
        <v>328.43813044699573</v>
      </c>
      <c r="F28" s="4">
        <f>IF(+B28&lt;='Terms of loan'!$D$5,+C28-E28,0)</f>
        <v>16610.16476369993</v>
      </c>
    </row>
    <row r="29" spans="2:6" x14ac:dyDescent="0.25">
      <c r="B29" s="3">
        <v>24</v>
      </c>
      <c r="C29" s="4">
        <f t="shared" si="0"/>
        <v>16610.16476369993</v>
      </c>
      <c r="D29" s="4">
        <f>IF(+B29&lt;='Terms of loan'!$D$5,+C29*('Terms of loan'!$D$4/12),0)</f>
        <v>262.99427542524893</v>
      </c>
      <c r="E29" s="4">
        <f>IF(+B29&lt;='Terms of loan'!$D$5,'Terms of loan'!$F$4-D29,0)</f>
        <v>333.63840084573985</v>
      </c>
      <c r="F29" s="4">
        <f>IF(+B29&lt;='Terms of loan'!$D$5,+C29-E29,0)</f>
        <v>16276.526362854191</v>
      </c>
    </row>
    <row r="30" spans="2:6" x14ac:dyDescent="0.25">
      <c r="B30" s="3">
        <v>25</v>
      </c>
      <c r="C30" s="4">
        <f t="shared" si="0"/>
        <v>16276.526362854191</v>
      </c>
      <c r="D30" s="4">
        <f>IF(+B30&lt;='Terms of loan'!$D$5,+C30*('Terms of loan'!$D$4/12),0)</f>
        <v>257.71166741185806</v>
      </c>
      <c r="E30" s="4">
        <f>IF(+B30&lt;='Terms of loan'!$D$5,'Terms of loan'!$F$4-D30,0)</f>
        <v>338.92100885913072</v>
      </c>
      <c r="F30" s="4">
        <f>IF(+B30&lt;='Terms of loan'!$D$5,+C30-E30,0)</f>
        <v>15937.605353995061</v>
      </c>
    </row>
    <row r="31" spans="2:6" x14ac:dyDescent="0.25">
      <c r="B31" s="3">
        <v>26</v>
      </c>
      <c r="C31" s="4">
        <f t="shared" si="0"/>
        <v>15937.605353995061</v>
      </c>
      <c r="D31" s="4">
        <f>IF(+B31&lt;='Terms of loan'!$D$5,+C31*('Terms of loan'!$D$4/12),0)</f>
        <v>252.34541810492181</v>
      </c>
      <c r="E31" s="4">
        <f>IF(+B31&lt;='Terms of loan'!$D$5,'Terms of loan'!$F$4-D31,0)</f>
        <v>344.28725816606698</v>
      </c>
      <c r="F31" s="4">
        <f>IF(+B31&lt;='Terms of loan'!$D$5,+C31-E31,0)</f>
        <v>15593.318095828994</v>
      </c>
    </row>
    <row r="32" spans="2:6" x14ac:dyDescent="0.25">
      <c r="B32" s="3">
        <v>27</v>
      </c>
      <c r="C32" s="4">
        <f t="shared" si="0"/>
        <v>15593.318095828994</v>
      </c>
      <c r="D32" s="4">
        <f>IF(+B32&lt;='Terms of loan'!$D$5,+C32*('Terms of loan'!$D$4/12),0)</f>
        <v>246.89420318395909</v>
      </c>
      <c r="E32" s="4">
        <f>IF(+B32&lt;='Terms of loan'!$D$5,'Terms of loan'!$F$4-D32,0)</f>
        <v>349.73847308702966</v>
      </c>
      <c r="F32" s="4">
        <f>IF(+B32&lt;='Terms of loan'!$D$5,+C32-E32,0)</f>
        <v>15243.579622741965</v>
      </c>
    </row>
    <row r="33" spans="2:6" x14ac:dyDescent="0.25">
      <c r="B33" s="3">
        <v>28</v>
      </c>
      <c r="C33" s="4">
        <f t="shared" si="0"/>
        <v>15243.579622741965</v>
      </c>
      <c r="D33" s="4">
        <f>IF(+B33&lt;='Terms of loan'!$D$5,+C33*('Terms of loan'!$D$4/12),0)</f>
        <v>241.35667736008114</v>
      </c>
      <c r="E33" s="4">
        <f>IF(+B33&lt;='Terms of loan'!$D$5,'Terms of loan'!$F$4-D33,0)</f>
        <v>355.27599891090767</v>
      </c>
      <c r="F33" s="4">
        <f>IF(+B33&lt;='Terms of loan'!$D$5,+C33-E33,0)</f>
        <v>14888.303623831058</v>
      </c>
    </row>
    <row r="34" spans="2:6" x14ac:dyDescent="0.25">
      <c r="B34" s="3">
        <v>29</v>
      </c>
      <c r="C34" s="4">
        <f t="shared" si="0"/>
        <v>14888.303623831058</v>
      </c>
      <c r="D34" s="4">
        <f>IF(+B34&lt;='Terms of loan'!$D$5,+C34*('Terms of loan'!$D$4/12),0)</f>
        <v>235.73147404399177</v>
      </c>
      <c r="E34" s="4">
        <f>IF(+B34&lt;='Terms of loan'!$D$5,'Terms of loan'!$F$4-D34,0)</f>
        <v>360.90120222699704</v>
      </c>
      <c r="F34" s="4">
        <f>IF(+B34&lt;='Terms of loan'!$D$5,+C34-E34,0)</f>
        <v>14527.402421604062</v>
      </c>
    </row>
    <row r="35" spans="2:6" x14ac:dyDescent="0.25">
      <c r="B35" s="3">
        <v>30</v>
      </c>
      <c r="C35" s="4">
        <f t="shared" si="0"/>
        <v>14527.402421604062</v>
      </c>
      <c r="D35" s="4">
        <f>IF(+B35&lt;='Terms of loan'!$D$5,+C35*('Terms of loan'!$D$4/12),0)</f>
        <v>230.017205008731</v>
      </c>
      <c r="E35" s="4">
        <f>IF(+B35&lt;='Terms of loan'!$D$5,'Terms of loan'!$F$4-D35,0)</f>
        <v>366.61547126225776</v>
      </c>
      <c r="F35" s="4">
        <f>IF(+B35&lt;='Terms of loan'!$D$5,+C35-E35,0)</f>
        <v>14160.786950341804</v>
      </c>
    </row>
    <row r="36" spans="2:6" x14ac:dyDescent="0.25">
      <c r="B36" s="3">
        <v>31</v>
      </c>
      <c r="C36" s="4">
        <f t="shared" si="0"/>
        <v>14160.786950341804</v>
      </c>
      <c r="D36" s="4">
        <f>IF(+B36&lt;='Terms of loan'!$D$5,+C36*('Terms of loan'!$D$4/12),0)</f>
        <v>224.21246004707859</v>
      </c>
      <c r="E36" s="4">
        <f>IF(+B36&lt;='Terms of loan'!$D$5,'Terms of loan'!$F$4-D36,0)</f>
        <v>372.42021622391019</v>
      </c>
      <c r="F36" s="4">
        <f>IF(+B36&lt;='Terms of loan'!$D$5,+C36-E36,0)</f>
        <v>13788.366734117893</v>
      </c>
    </row>
    <row r="37" spans="2:6" x14ac:dyDescent="0.25">
      <c r="B37" s="3">
        <v>32</v>
      </c>
      <c r="C37" s="4">
        <f t="shared" si="0"/>
        <v>13788.366734117893</v>
      </c>
      <c r="D37" s="4">
        <f>IF(+B37&lt;='Terms of loan'!$D$5,+C37*('Terms of loan'!$D$4/12),0)</f>
        <v>218.31580662353332</v>
      </c>
      <c r="E37" s="4">
        <f>IF(+B37&lt;='Terms of loan'!$D$5,'Terms of loan'!$F$4-D37,0)</f>
        <v>378.31686964745546</v>
      </c>
      <c r="F37" s="4">
        <f>IF(+B37&lt;='Terms of loan'!$D$5,+C37-E37,0)</f>
        <v>13410.049864470438</v>
      </c>
    </row>
    <row r="38" spans="2:6" x14ac:dyDescent="0.25">
      <c r="B38" s="3">
        <v>33</v>
      </c>
      <c r="C38" s="4">
        <f t="shared" si="0"/>
        <v>13410.049864470438</v>
      </c>
      <c r="D38" s="4">
        <f>IF(+B38&lt;='Terms of loan'!$D$5,+C38*('Terms of loan'!$D$4/12),0)</f>
        <v>212.32578952078197</v>
      </c>
      <c r="E38" s="4">
        <f>IF(+B38&lt;='Terms of loan'!$D$5,'Terms of loan'!$F$4-D38,0)</f>
        <v>384.30688675020679</v>
      </c>
      <c r="F38" s="4">
        <f>IF(+B38&lt;='Terms of loan'!$D$5,+C38-E38,0)</f>
        <v>13025.742977720232</v>
      </c>
    </row>
    <row r="39" spans="2:6" x14ac:dyDescent="0.25">
      <c r="B39" s="3">
        <v>34</v>
      </c>
      <c r="C39" s="4">
        <f t="shared" ref="C39:C65" si="1">F38</f>
        <v>13025.742977720232</v>
      </c>
      <c r="D39" s="4">
        <f>IF(+B39&lt;='Terms of loan'!$D$5,+C39*('Terms of loan'!$D$4/12),0)</f>
        <v>206.24093048057037</v>
      </c>
      <c r="E39" s="4">
        <f>IF(+B39&lt;='Terms of loan'!$D$5,'Terms of loan'!$F$4-D39,0)</f>
        <v>390.39174579041844</v>
      </c>
      <c r="F39" s="4">
        <f>IF(+B39&lt;='Terms of loan'!$D$5,+C39-E39,0)</f>
        <v>12635.351231929813</v>
      </c>
    </row>
    <row r="40" spans="2:6" x14ac:dyDescent="0.25">
      <c r="B40" s="3">
        <v>35</v>
      </c>
      <c r="C40" s="4">
        <f t="shared" si="1"/>
        <v>12635.351231929813</v>
      </c>
      <c r="D40" s="4">
        <f>IF(+B40&lt;='Terms of loan'!$D$5,+C40*('Terms of loan'!$D$4/12),0)</f>
        <v>200.05972783888873</v>
      </c>
      <c r="E40" s="4">
        <f>IF(+B40&lt;='Terms of loan'!$D$5,'Terms of loan'!$F$4-D40,0)</f>
        <v>396.57294843210002</v>
      </c>
      <c r="F40" s="4">
        <f>IF(+B40&lt;='Terms of loan'!$D$5,+C40-E40,0)</f>
        <v>12238.778283497713</v>
      </c>
    </row>
    <row r="41" spans="2:6" x14ac:dyDescent="0.25">
      <c r="B41" s="3">
        <v>36</v>
      </c>
      <c r="C41" s="4">
        <f t="shared" si="1"/>
        <v>12238.778283497713</v>
      </c>
      <c r="D41" s="4">
        <f>IF(+B41&lt;='Terms of loan'!$D$5,+C41*('Terms of loan'!$D$4/12),0)</f>
        <v>193.78065615538048</v>
      </c>
      <c r="E41" s="4">
        <f>IF(+B41&lt;='Terms of loan'!$D$5,'Terms of loan'!$F$4-D41,0)</f>
        <v>402.8520201156083</v>
      </c>
      <c r="F41" s="4">
        <f>IF(+B41&lt;='Terms of loan'!$D$5,+C41-E41,0)</f>
        <v>11835.926263382105</v>
      </c>
    </row>
    <row r="42" spans="2:6" x14ac:dyDescent="0.25">
      <c r="B42" s="3">
        <v>37</v>
      </c>
      <c r="C42" s="4">
        <f t="shared" si="1"/>
        <v>11835.926263382105</v>
      </c>
      <c r="D42" s="4">
        <f>IF(+B42&lt;='Terms of loan'!$D$5,+C42*('Terms of loan'!$D$4/12),0)</f>
        <v>187.40216583688334</v>
      </c>
      <c r="E42" s="4">
        <f>IF(+B42&lt;='Terms of loan'!$D$5,'Terms of loan'!$F$4-D42,0)</f>
        <v>409.23051043410544</v>
      </c>
      <c r="F42" s="4">
        <f>IF(+B42&lt;='Terms of loan'!$D$5,+C42-E42,0)</f>
        <v>11426.695752948001</v>
      </c>
    </row>
    <row r="43" spans="2:6" x14ac:dyDescent="0.25">
      <c r="B43" s="3">
        <v>38</v>
      </c>
      <c r="C43" s="4">
        <f t="shared" si="1"/>
        <v>11426.695752948001</v>
      </c>
      <c r="D43" s="4">
        <f>IF(+B43&lt;='Terms of loan'!$D$5,+C43*('Terms of loan'!$D$4/12),0)</f>
        <v>180.92268275501002</v>
      </c>
      <c r="E43" s="4">
        <f>IF(+B43&lt;='Terms of loan'!$D$5,'Terms of loan'!$F$4-D43,0)</f>
        <v>415.70999351597879</v>
      </c>
      <c r="F43" s="4">
        <f>IF(+B43&lt;='Terms of loan'!$D$5,+C43-E43,0)</f>
        <v>11010.985759432022</v>
      </c>
    </row>
    <row r="44" spans="2:6" x14ac:dyDescent="0.25">
      <c r="B44" s="3">
        <v>39</v>
      </c>
      <c r="C44" s="4">
        <f t="shared" si="1"/>
        <v>11010.985759432022</v>
      </c>
      <c r="D44" s="4">
        <f>IF(+B44&lt;='Terms of loan'!$D$5,+C44*('Terms of loan'!$D$4/12),0)</f>
        <v>174.34060785767369</v>
      </c>
      <c r="E44" s="4">
        <f>IF(+B44&lt;='Terms of loan'!$D$5,'Terms of loan'!$F$4-D44,0)</f>
        <v>422.29206841331506</v>
      </c>
      <c r="F44" s="4">
        <f>IF(+B44&lt;='Terms of loan'!$D$5,+C44-E44,0)</f>
        <v>10588.693691018707</v>
      </c>
    </row>
    <row r="45" spans="2:6" x14ac:dyDescent="0.25">
      <c r="B45" s="3">
        <v>40</v>
      </c>
      <c r="C45" s="4">
        <f t="shared" si="1"/>
        <v>10588.693691018707</v>
      </c>
      <c r="D45" s="4">
        <f>IF(+B45&lt;='Terms of loan'!$D$5,+C45*('Terms of loan'!$D$4/12),0)</f>
        <v>167.65431677446287</v>
      </c>
      <c r="E45" s="4">
        <f>IF(+B45&lt;='Terms of loan'!$D$5,'Terms of loan'!$F$4-D45,0)</f>
        <v>428.97835949652591</v>
      </c>
      <c r="F45" s="4">
        <f>IF(+B45&lt;='Terms of loan'!$D$5,+C45-E45,0)</f>
        <v>10159.71533152218</v>
      </c>
    </row>
    <row r="46" spans="2:6" x14ac:dyDescent="0.25">
      <c r="B46" s="3">
        <v>41</v>
      </c>
      <c r="C46" s="4">
        <f t="shared" si="1"/>
        <v>10159.71533152218</v>
      </c>
      <c r="D46" s="4">
        <f>IF(+B46&lt;='Terms of loan'!$D$5,+C46*('Terms of loan'!$D$4/12),0)</f>
        <v>160.86215941576788</v>
      </c>
      <c r="E46" s="4">
        <f>IF(+B46&lt;='Terms of loan'!$D$5,'Terms of loan'!$F$4-D46,0)</f>
        <v>435.77051685522088</v>
      </c>
      <c r="F46" s="4">
        <f>IF(+B46&lt;='Terms of loan'!$D$5,+C46-E46,0)</f>
        <v>9723.9448146669602</v>
      </c>
    </row>
    <row r="47" spans="2:6" x14ac:dyDescent="0.25">
      <c r="B47" s="3">
        <v>42</v>
      </c>
      <c r="C47" s="4">
        <f t="shared" si="1"/>
        <v>9723.9448146669602</v>
      </c>
      <c r="D47" s="4">
        <f>IF(+B47&lt;='Terms of loan'!$D$5,+C47*('Terms of loan'!$D$4/12),0)</f>
        <v>153.96245956556021</v>
      </c>
      <c r="E47" s="4">
        <f>IF(+B47&lt;='Terms of loan'!$D$5,'Terms of loan'!$F$4-D47,0)</f>
        <v>442.67021670542857</v>
      </c>
      <c r="F47" s="4">
        <f>IF(+B47&lt;='Terms of loan'!$D$5,+C47-E47,0)</f>
        <v>9281.274597961532</v>
      </c>
    </row>
    <row r="48" spans="2:6" x14ac:dyDescent="0.25">
      <c r="B48" s="3">
        <v>43</v>
      </c>
      <c r="C48" s="4">
        <f t="shared" si="1"/>
        <v>9281.274597961532</v>
      </c>
      <c r="D48" s="4">
        <f>IF(+B48&lt;='Terms of loan'!$D$5,+C48*('Terms of loan'!$D$4/12),0)</f>
        <v>146.95351446772426</v>
      </c>
      <c r="E48" s="4">
        <f>IF(+B48&lt;='Terms of loan'!$D$5,'Terms of loan'!$F$4-D48,0)</f>
        <v>449.67916180326449</v>
      </c>
      <c r="F48" s="4">
        <f>IF(+B48&lt;='Terms of loan'!$D$5,+C48-E48,0)</f>
        <v>8831.5954361582681</v>
      </c>
    </row>
    <row r="49" spans="2:6" x14ac:dyDescent="0.25">
      <c r="B49" s="3">
        <v>44</v>
      </c>
      <c r="C49" s="4">
        <f t="shared" si="1"/>
        <v>8831.5954361582681</v>
      </c>
      <c r="D49" s="4">
        <f>IF(+B49&lt;='Terms of loan'!$D$5,+C49*('Terms of loan'!$D$4/12),0)</f>
        <v>139.83359440583925</v>
      </c>
      <c r="E49" s="4">
        <f>IF(+B49&lt;='Terms of loan'!$D$5,'Terms of loan'!$F$4-D49,0)</f>
        <v>456.79908186514956</v>
      </c>
      <c r="F49" s="4">
        <f>IF(+B49&lt;='Terms of loan'!$D$5,+C49-E49,0)</f>
        <v>8374.7963542931193</v>
      </c>
    </row>
    <row r="50" spans="2:6" x14ac:dyDescent="0.25">
      <c r="B50" s="3">
        <v>45</v>
      </c>
      <c r="C50" s="4">
        <f t="shared" si="1"/>
        <v>8374.7963542931193</v>
      </c>
      <c r="D50" s="4">
        <f>IF(+B50&lt;='Terms of loan'!$D$5,+C50*('Terms of loan'!$D$4/12),0)</f>
        <v>132.60094227630773</v>
      </c>
      <c r="E50" s="4">
        <f>IF(+B50&lt;='Terms of loan'!$D$5,'Terms of loan'!$F$4-D50,0)</f>
        <v>464.03173399468108</v>
      </c>
      <c r="F50" s="4">
        <f>IF(+B50&lt;='Terms of loan'!$D$5,+C50-E50,0)</f>
        <v>7910.7646202984379</v>
      </c>
    </row>
    <row r="51" spans="2:6" x14ac:dyDescent="0.25">
      <c r="B51" s="3">
        <v>46</v>
      </c>
      <c r="C51" s="4">
        <f t="shared" si="1"/>
        <v>7910.7646202984379</v>
      </c>
      <c r="D51" s="4">
        <f>IF(+B51&lt;='Terms of loan'!$D$5,+C51*('Terms of loan'!$D$4/12),0)</f>
        <v>125.25377315472528</v>
      </c>
      <c r="E51" s="4">
        <f>IF(+B51&lt;='Terms of loan'!$D$5,'Terms of loan'!$F$4-D51,0)</f>
        <v>471.37890311626347</v>
      </c>
      <c r="F51" s="4">
        <f>IF(+B51&lt;='Terms of loan'!$D$5,+C51-E51,0)</f>
        <v>7439.3857171821746</v>
      </c>
    </row>
    <row r="52" spans="2:6" x14ac:dyDescent="0.25">
      <c r="B52" s="3">
        <v>47</v>
      </c>
      <c r="C52" s="4">
        <f t="shared" si="1"/>
        <v>7439.3857171821746</v>
      </c>
      <c r="D52" s="4">
        <f>IF(+B52&lt;='Terms of loan'!$D$5,+C52*('Terms of loan'!$D$4/12),0)</f>
        <v>117.79027385538444</v>
      </c>
      <c r="E52" s="4">
        <f>IF(+B52&lt;='Terms of loan'!$D$5,'Terms of loan'!$F$4-D52,0)</f>
        <v>478.84240241560434</v>
      </c>
      <c r="F52" s="4">
        <f>IF(+B52&lt;='Terms of loan'!$D$5,+C52-E52,0)</f>
        <v>6960.5433147665699</v>
      </c>
    </row>
    <row r="53" spans="2:6" x14ac:dyDescent="0.25">
      <c r="B53" s="3">
        <v>48</v>
      </c>
      <c r="C53" s="4">
        <f t="shared" si="1"/>
        <v>6960.5433147665699</v>
      </c>
      <c r="D53" s="4">
        <f>IF(+B53&lt;='Terms of loan'!$D$5,+C53*('Terms of loan'!$D$4/12),0)</f>
        <v>110.20860248380403</v>
      </c>
      <c r="E53" s="4">
        <f>IF(+B53&lt;='Terms of loan'!$D$5,'Terms of loan'!$F$4-D53,0)</f>
        <v>486.42407378718474</v>
      </c>
      <c r="F53" s="4">
        <f>IF(+B53&lt;='Terms of loan'!$D$5,+C53-E53,0)</f>
        <v>6474.1192409793848</v>
      </c>
    </row>
    <row r="54" spans="2:6" x14ac:dyDescent="0.25">
      <c r="B54" s="3">
        <v>49</v>
      </c>
      <c r="C54" s="4">
        <f t="shared" si="1"/>
        <v>6474.1192409793848</v>
      </c>
      <c r="D54" s="4">
        <f>IF(+B54&lt;='Terms of loan'!$D$5,+C54*('Terms of loan'!$D$4/12),0)</f>
        <v>102.50688798217359</v>
      </c>
      <c r="E54" s="4">
        <f>IF(+B54&lt;='Terms of loan'!$D$5,'Terms of loan'!$F$4-D54,0)</f>
        <v>494.12578828881522</v>
      </c>
      <c r="F54" s="4">
        <f>IF(+B54&lt;='Terms of loan'!$D$5,+C54-E54,0)</f>
        <v>5979.9934526905699</v>
      </c>
    </row>
    <row r="55" spans="2:6" x14ac:dyDescent="0.25">
      <c r="B55" s="3">
        <v>50</v>
      </c>
      <c r="C55" s="4">
        <f t="shared" si="1"/>
        <v>5979.9934526905699</v>
      </c>
      <c r="D55" s="4">
        <f>IF(+B55&lt;='Terms of loan'!$D$5,+C55*('Terms of loan'!$D$4/12),0)</f>
        <v>94.683229667600699</v>
      </c>
      <c r="E55" s="4">
        <f>IF(+B55&lt;='Terms of loan'!$D$5,'Terms of loan'!$F$4-D55,0)</f>
        <v>501.94944660338808</v>
      </c>
      <c r="F55" s="4">
        <f>IF(+B55&lt;='Terms of loan'!$D$5,+C55-E55,0)</f>
        <v>5478.0440060871815</v>
      </c>
    </row>
    <row r="56" spans="2:6" x14ac:dyDescent="0.25">
      <c r="B56" s="3">
        <v>51</v>
      </c>
      <c r="C56" s="4">
        <f t="shared" si="1"/>
        <v>5478.0440060871815</v>
      </c>
      <c r="D56" s="4">
        <f>IF(+B56&lt;='Terms of loan'!$D$5,+C56*('Terms of loan'!$D$4/12),0)</f>
        <v>86.735696763047045</v>
      </c>
      <c r="E56" s="4">
        <f>IF(+B56&lt;='Terms of loan'!$D$5,'Terms of loan'!$F$4-D56,0)</f>
        <v>509.89697950794175</v>
      </c>
      <c r="F56" s="4">
        <f>IF(+B56&lt;='Terms of loan'!$D$5,+C56-E56,0)</f>
        <v>4968.1470265792395</v>
      </c>
    </row>
    <row r="57" spans="2:6" x14ac:dyDescent="0.25">
      <c r="B57" s="3">
        <v>52</v>
      </c>
      <c r="C57" s="4">
        <f t="shared" si="1"/>
        <v>4968.1470265792395</v>
      </c>
      <c r="D57" s="4">
        <f>IF(+B57&lt;='Terms of loan'!$D$5,+C57*('Terms of loan'!$D$4/12),0)</f>
        <v>78.662327920837967</v>
      </c>
      <c r="E57" s="4">
        <f>IF(+B57&lt;='Terms of loan'!$D$5,'Terms of loan'!$F$4-D57,0)</f>
        <v>517.97034835015086</v>
      </c>
      <c r="F57" s="4">
        <f>IF(+B57&lt;='Terms of loan'!$D$5,+C57-E57,0)</f>
        <v>4450.1766782290888</v>
      </c>
    </row>
    <row r="58" spans="2:6" x14ac:dyDescent="0.25">
      <c r="B58" s="3">
        <v>53</v>
      </c>
      <c r="C58" s="4">
        <f t="shared" si="1"/>
        <v>4450.1766782290888</v>
      </c>
      <c r="D58" s="4">
        <f>IF(+B58&lt;='Terms of loan'!$D$5,+C58*('Terms of loan'!$D$4/12),0)</f>
        <v>70.461130738627247</v>
      </c>
      <c r="E58" s="4">
        <f>IF(+B58&lt;='Terms of loan'!$D$5,'Terms of loan'!$F$4-D58,0)</f>
        <v>526.17154553236151</v>
      </c>
      <c r="F58" s="4">
        <f>IF(+B58&lt;='Terms of loan'!$D$5,+C58-E58,0)</f>
        <v>3924.0051326967273</v>
      </c>
    </row>
    <row r="59" spans="2:6" x14ac:dyDescent="0.25">
      <c r="B59" s="3">
        <v>54</v>
      </c>
      <c r="C59" s="4">
        <f t="shared" si="1"/>
        <v>3924.0051326967273</v>
      </c>
      <c r="D59" s="4">
        <f>IF(+B59&lt;='Terms of loan'!$D$5,+C59*('Terms of loan'!$D$4/12),0)</f>
        <v>62.130081267698188</v>
      </c>
      <c r="E59" s="4">
        <f>IF(+B59&lt;='Terms of loan'!$D$5,'Terms of loan'!$F$4-D59,0)</f>
        <v>534.50259500329059</v>
      </c>
      <c r="F59" s="4">
        <f>IF(+B59&lt;='Terms of loan'!$D$5,+C59-E59,0)</f>
        <v>3389.5025376934368</v>
      </c>
    </row>
    <row r="60" spans="2:6" x14ac:dyDescent="0.25">
      <c r="B60" s="3">
        <v>55</v>
      </c>
      <c r="C60" s="4">
        <f t="shared" si="1"/>
        <v>3389.5025376934368</v>
      </c>
      <c r="D60" s="4">
        <f>IF(+B60&lt;='Terms of loan'!$D$5,+C60*('Terms of loan'!$D$4/12),0)</f>
        <v>53.667123513479417</v>
      </c>
      <c r="E60" s="4">
        <f>IF(+B60&lt;='Terms of loan'!$D$5,'Terms of loan'!$F$4-D60,0)</f>
        <v>542.96555275750939</v>
      </c>
      <c r="F60" s="4">
        <f>IF(+B60&lt;='Terms of loan'!$D$5,+C60-E60,0)</f>
        <v>2846.5369849359276</v>
      </c>
    </row>
    <row r="61" spans="2:6" x14ac:dyDescent="0.25">
      <c r="B61" s="3">
        <v>56</v>
      </c>
      <c r="C61" s="4">
        <f t="shared" si="1"/>
        <v>2846.5369849359276</v>
      </c>
      <c r="D61" s="4">
        <f>IF(+B61&lt;='Terms of loan'!$D$5,+C61*('Terms of loan'!$D$4/12),0)</f>
        <v>45.070168928152192</v>
      </c>
      <c r="E61" s="4">
        <f>IF(+B61&lt;='Terms of loan'!$D$5,'Terms of loan'!$F$4-D61,0)</f>
        <v>551.56250734283662</v>
      </c>
      <c r="F61" s="4">
        <f>IF(+B61&lt;='Terms of loan'!$D$5,+C61-E61,0)</f>
        <v>2294.9744775930913</v>
      </c>
    </row>
    <row r="62" spans="2:6" x14ac:dyDescent="0.25">
      <c r="B62" s="3">
        <v>57</v>
      </c>
      <c r="C62" s="4">
        <f t="shared" si="1"/>
        <v>2294.9744775930913</v>
      </c>
      <c r="D62" s="4">
        <f>IF(+B62&lt;='Terms of loan'!$D$5,+C62*('Terms of loan'!$D$4/12),0)</f>
        <v>36.337095895223946</v>
      </c>
      <c r="E62" s="4">
        <f>IF(+B62&lt;='Terms of loan'!$D$5,'Terms of loan'!$F$4-D62,0)</f>
        <v>560.29558037576487</v>
      </c>
      <c r="F62" s="4">
        <f>IF(+B62&lt;='Terms of loan'!$D$5,+C62-E62,0)</f>
        <v>1734.6788972173263</v>
      </c>
    </row>
    <row r="63" spans="2:6" x14ac:dyDescent="0.25">
      <c r="B63" s="3">
        <v>58</v>
      </c>
      <c r="C63" s="4">
        <f t="shared" si="1"/>
        <v>1734.6788972173263</v>
      </c>
      <c r="D63" s="4">
        <f>IF(+B63&lt;='Terms of loan'!$D$5,+C63*('Terms of loan'!$D$4/12),0)</f>
        <v>27.465749205941002</v>
      </c>
      <c r="E63" s="4">
        <f>IF(+B63&lt;='Terms of loan'!$D$5,'Terms of loan'!$F$4-D63,0)</f>
        <v>569.16692706504773</v>
      </c>
      <c r="F63" s="4">
        <f>IF(+B63&lt;='Terms of loan'!$D$5,+C63-E63,0)</f>
        <v>1165.5119701522785</v>
      </c>
    </row>
    <row r="64" spans="2:6" x14ac:dyDescent="0.25">
      <c r="B64" s="3">
        <v>59</v>
      </c>
      <c r="C64" s="4">
        <f t="shared" si="1"/>
        <v>1165.5119701522785</v>
      </c>
      <c r="D64" s="4">
        <f>IF(+B64&lt;='Terms of loan'!$D$5,+C64*('Terms of loan'!$D$4/12),0)</f>
        <v>18.453939527411077</v>
      </c>
      <c r="E64" s="4">
        <f>IF(+B64&lt;='Terms of loan'!$D$5,'Terms of loan'!$F$4-D64,0)</f>
        <v>578.1787367435777</v>
      </c>
      <c r="F64" s="4">
        <f>IF(+B64&lt;='Terms of loan'!$D$5,+C64-E64,0)</f>
        <v>587.33323340870083</v>
      </c>
    </row>
    <row r="65" spans="2:6" ht="13.8" thickBot="1" x14ac:dyDescent="0.3">
      <c r="B65" s="3">
        <v>60</v>
      </c>
      <c r="C65" s="4">
        <f t="shared" si="1"/>
        <v>587.33323340870083</v>
      </c>
      <c r="D65" s="4">
        <f>IF(+B65&lt;='Terms of loan'!$D$5,+C65*('Terms of loan'!$D$4/12),0)</f>
        <v>9.2994428623044314</v>
      </c>
      <c r="E65" s="4">
        <f>IF(+B65&lt;='Terms of loan'!$D$5,'Terms of loan'!$F$4-D65,0)</f>
        <v>587.33323340868435</v>
      </c>
      <c r="F65" s="4">
        <f>IF(+B65&lt;='Terms of loan'!$D$5,+C65-E65,0)</f>
        <v>1.6484591469634324E-11</v>
      </c>
    </row>
    <row r="66" spans="2:6" x14ac:dyDescent="0.25">
      <c r="C66" s="2"/>
      <c r="D66" s="2"/>
      <c r="E66" s="2"/>
      <c r="F66" s="2"/>
    </row>
    <row r="67" spans="2:6" x14ac:dyDescent="0.25">
      <c r="B67" t="s">
        <v>13</v>
      </c>
      <c r="D67" s="4">
        <f>SUM(D6:D65)</f>
        <v>12797.960576259344</v>
      </c>
      <c r="E67" s="4">
        <f>SUM(E6:E65)</f>
        <v>22999.999999999989</v>
      </c>
    </row>
  </sheetData>
  <phoneticPr fontId="0" type="halfwidthKatakana" alignment="noControl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cellComments="atEnd" r:id="rId1"/>
  <headerFooter alignWithMargins="0">
    <oddHeader>&amp;L&amp;D &amp;T&amp;C&amp;F&amp;RNick Rabone</oddHeader>
    <oddFooter xml:space="preserve">&amp;CPrepared by Rabone &amp;D&amp;R&amp;P of &amp;N </oddFooter>
  </headerFooter>
  <rowBreaks count="1" manualBreakCount="1">
    <brk id="35" max="16383" man="1"/>
  </rowBreaks>
  <legacyDrawing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halfwidthKatakana" alignment="noControl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Terms of loan</vt:lpstr>
      <vt:lpstr>Detail sheet for 5-year loan</vt:lpstr>
      <vt:lpstr>Sheet3</vt:lpstr>
      <vt:lpstr>'Detail sheet for 5-year loan'!Print_Titles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Nick Rabone</cp:lastModifiedBy>
  <cp:lastPrinted>2022-12-27T21:52:49Z</cp:lastPrinted>
  <dcterms:created xsi:type="dcterms:W3CDTF">1995-08-04T19:29:09Z</dcterms:created>
  <dcterms:modified xsi:type="dcterms:W3CDTF">2022-12-27T23:00:12Z</dcterms:modified>
</cp:coreProperties>
</file>