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150"/>
  </bookViews>
  <sheets>
    <sheet name="Liste" sheetId="1" r:id="rId1"/>
    <sheet name="import TD" sheetId="2" r:id="rId2"/>
    <sheet name="affichage groupes" sheetId="3" r:id="rId3"/>
    <sheet name="EMG-L2" sheetId="4" r:id="rId4"/>
    <sheet name="EMG-AN1" sheetId="5" r:id="rId5"/>
    <sheet name="EMG-AN2" sheetId="6" r:id="rId6"/>
    <sheet name="EMG-AN3" sheetId="7" r:id="rId7"/>
    <sheet name="EMG-AL1" sheetId="8" r:id="rId8"/>
    <sheet name="EMG-AL2" sheetId="9" r:id="rId9"/>
    <sheet name="EMG-DL" sheetId="10" r:id="rId10"/>
    <sheet name="EMG-P1" sheetId="11" r:id="rId11"/>
    <sheet name="EMG-P2" sheetId="12" r:id="rId12"/>
    <sheet name="EMG-macro" sheetId="13" r:id="rId13"/>
    <sheet name="EMG-infoap" sheetId="14" r:id="rId14"/>
    <sheet name="EMG-méca" sheetId="15" r:id="rId15"/>
    <sheet name="EMG-compta" sheetId="16" r:id="rId16"/>
    <sheet name="Feuil3" sheetId="17" r:id="rId17"/>
    <sheet name="Feuil1" sheetId="18" r:id="rId18"/>
  </sheets>
  <definedNames>
    <definedName name="titrestableau1">#REF!</definedName>
    <definedName name="PRESENT">Liste!$AL$1:$AM$145</definedName>
    <definedName name="GRTDAL">Liste!$AH$1:$AM$145</definedName>
    <definedName name="LicenceS2">#REF!</definedName>
    <definedName name="GRTDAN">Liste!$AG$1:$AM$400</definedName>
    <definedName name="PARCOURS">Liste!$AF$1:$AM$73</definedName>
    <definedName name="Section">#REF!</definedName>
    <definedName name="Excel_BuiltIn__FilterDatabase_1">#REF!</definedName>
    <definedName name="Excel_BuiltIn__FilterDatabase_2">#REF!</definedName>
    <definedName name="Excel_BuiltIn__FilterDatabase_3">#REF!</definedName>
    <definedName name="Excel_BuiltIn__FilterDatabase_4">#REF!</definedName>
    <definedName name="TitresTableAng">#REF!</definedName>
    <definedName name="Tableau">Liste!$A$1:$AM$145</definedName>
    <definedName name="anglais">#REF!</definedName>
    <definedName name="DecalGROP">#REF!</definedName>
    <definedName name="TableAng">#REF!</definedName>
    <definedName name="testvoltaire">#REF!</definedName>
    <definedName name="titrestableau2">#REF!</definedName>
    <definedName name="TitresTableau">Liste!$A$1:$AM$1</definedName>
    <definedName name="GRTDOP1">Liste!$AJ$1:$AM$145</definedName>
    <definedName name="GRTDOP2">Liste!$AK$1:$AM$145</definedName>
    <definedName name="GRTDPROBA">Liste!$AI$1:$AM$145</definedName>
    <definedName name="NomPrénom">#REF!</definedName>
    <definedName name="titrestableau5">#REF!</definedName>
    <definedName name="GrpTD">#NAME?</definedName>
    <definedName name="_xlnm.Print_Area" localSheetId="0">Liste!$A$1:$BF$135</definedName>
    <definedName name="_FilterDatabase" localSheetId="0">Liste!$A$1:$BE$164</definedName>
    <definedName name="_xlnm.Sheet_Title" localSheetId="0">"Liste"</definedName>
    <definedName name="_xlnm.Print_Area" localSheetId="1">#REF!</definedName>
    <definedName name="_FilterDatabase" localSheetId="1">'import TD'!$A$1:$D$195</definedName>
    <definedName name="_xlnm.Sheet_Title" localSheetId="1">"import TD"</definedName>
    <definedName name="_xlnm.Print_Area" localSheetId="2">'affichage groupes'!$A$1:$H$79</definedName>
    <definedName name="_xlnm.Sheet_Title" localSheetId="2">"affichage groupes"</definedName>
    <definedName name="Print_Titles" localSheetId="2">'affichage groupes'!$1:$7</definedName>
    <definedName name="NomPrénom" localSheetId="2">#REF!</definedName>
    <definedName name="DecalGROP" localSheetId="2">#REF!</definedName>
    <definedName name="_xlnm.Print_Area" localSheetId="3">'EMG-L2'!$A$1:$I$76</definedName>
    <definedName name="LicenceS2" localSheetId="3">#REF!</definedName>
    <definedName name="_xlnm.Sheet_Title" localSheetId="3">"EMG-L2"</definedName>
    <definedName name="Section" localSheetId="3">#REF!</definedName>
    <definedName name="Tableau" localSheetId="3">Liste!$A$1:$AM$145</definedName>
    <definedName name="Excel_BuiltIn__FilterDatabase_1" localSheetId="3">#REF!</definedName>
    <definedName name="Excel_BuiltIn__FilterDatabase_2" localSheetId="3">#REF!</definedName>
    <definedName name="Excel_BuiltIn__FilterDatabase_3" localSheetId="3">#REF!</definedName>
    <definedName name="Excel_BuiltIn__FilterDatabase_4" localSheetId="3">#REF!</definedName>
    <definedName name="FP" localSheetId="3">#REF!</definedName>
    <definedName name="TitresTableau" localSheetId="3">Liste!$A$1:$AM$1</definedName>
    <definedName name="anglais" localSheetId="3">#REF!</definedName>
    <definedName name="DecalGROP" localSheetId="3">#REF!</definedName>
    <definedName name="TableAng" localSheetId="3">#REF!</definedName>
    <definedName name="testvoltaire" localSheetId="3">#REF!</definedName>
    <definedName name="TitresTableAng" localSheetId="3">#REF!</definedName>
    <definedName name="titrestableau1" localSheetId="3">#REF!</definedName>
    <definedName name="titrestableau2" localSheetId="3">#REF!</definedName>
    <definedName name="NomPrénom" localSheetId="3">#REF!</definedName>
    <definedName name="titrestableau5" localSheetId="3">#REF!</definedName>
    <definedName name="_xlnm.Print_Area" localSheetId="4">'EMG-AN1'!$A$1:$I$51</definedName>
    <definedName name="LicenceS2" localSheetId="4">#REF!</definedName>
    <definedName name="_xlnm.Sheet_Title" localSheetId="4">"EMG-AN1"</definedName>
    <definedName name="Section" localSheetId="4">#REF!</definedName>
    <definedName name="Tableau" localSheetId="4">Liste!$A$1:$AM$145</definedName>
    <definedName name="Excel_BuiltIn__FilterDatabase_1" localSheetId="4">#REF!</definedName>
    <definedName name="Excel_BuiltIn__FilterDatabase_2" localSheetId="4">#REF!</definedName>
    <definedName name="Excel_BuiltIn__FilterDatabase_3" localSheetId="4">#REF!</definedName>
    <definedName name="Excel_BuiltIn__FilterDatabase_4" localSheetId="4">#REF!</definedName>
    <definedName name="TitresTableAng" localSheetId="4">#REF!</definedName>
    <definedName name="TitresTableau" localSheetId="4">Liste!$A$1:$AM$1</definedName>
    <definedName name="anglais" localSheetId="4">#REF!</definedName>
    <definedName name="DecalGROP" localSheetId="4">#REF!</definedName>
    <definedName name="TableAng" localSheetId="4">#REF!</definedName>
    <definedName name="testvoltaire" localSheetId="4">#REF!</definedName>
    <definedName name="titrestableau1" localSheetId="4">#REF!</definedName>
    <definedName name="titrestableau2" localSheetId="4">#REF!</definedName>
    <definedName name="NomPrénom" localSheetId="4">#REF!</definedName>
    <definedName name="titrestableau5" localSheetId="4">#REF!</definedName>
    <definedName name="_xlnm.Print_Area" localSheetId="5">'EMG-AN2'!$A$1:$I$51</definedName>
    <definedName name="LicenceS2" localSheetId="5">#REF!</definedName>
    <definedName name="_xlnm.Sheet_Title" localSheetId="5">"EMG-AN2"</definedName>
    <definedName name="Section" localSheetId="5">#REF!</definedName>
    <definedName name="Tableau" localSheetId="5">Liste!$A$1:$AM$145</definedName>
    <definedName name="Excel_BuiltIn__FilterDatabase_1" localSheetId="5">#REF!</definedName>
    <definedName name="Excel_BuiltIn__FilterDatabase_2" localSheetId="5">#REF!</definedName>
    <definedName name="Excel_BuiltIn__FilterDatabase_3" localSheetId="5">#REF!</definedName>
    <definedName name="Excel_BuiltIn__FilterDatabase_4" localSheetId="5">#REF!</definedName>
    <definedName name="TitresTableAng" localSheetId="5">#REF!</definedName>
    <definedName name="TitresTableau" localSheetId="5">Liste!$A$1:$AM$1</definedName>
    <definedName name="anglais" localSheetId="5">#REF!</definedName>
    <definedName name="DecalGROP" localSheetId="5">#REF!</definedName>
    <definedName name="TableAng" localSheetId="5">#REF!</definedName>
    <definedName name="testvoltaire" localSheetId="5">#REF!</definedName>
    <definedName name="titrestableau1" localSheetId="5">#REF!</definedName>
    <definedName name="titrestableau2" localSheetId="5">#REF!</definedName>
    <definedName name="NomPrénom" localSheetId="5">#REF!</definedName>
    <definedName name="titrestableau5" localSheetId="5">#REF!</definedName>
    <definedName name="_xlnm.Print_Area" localSheetId="6">'EMG-AN3'!$A$1:$I$51</definedName>
    <definedName name="LicenceS2" localSheetId="6">#REF!</definedName>
    <definedName name="_xlnm.Sheet_Title" localSheetId="6">"EMG-AN3"</definedName>
    <definedName name="Section" localSheetId="6">#REF!</definedName>
    <definedName name="Tableau" localSheetId="6">Liste!$A$1:$AM$145</definedName>
    <definedName name="Excel_BuiltIn__FilterDatabase_1" localSheetId="6">#REF!</definedName>
    <definedName name="Excel_BuiltIn__FilterDatabase_2" localSheetId="6">#REF!</definedName>
    <definedName name="Excel_BuiltIn__FilterDatabase_3" localSheetId="6">#REF!</definedName>
    <definedName name="Excel_BuiltIn__FilterDatabase_4" localSheetId="6">#REF!</definedName>
    <definedName name="TitresTableAng" localSheetId="6">#REF!</definedName>
    <definedName name="TitresTableau" localSheetId="6">Liste!$A$1:$AM$1</definedName>
    <definedName name="anglais" localSheetId="6">#REF!</definedName>
    <definedName name="DecalGROP" localSheetId="6">#REF!</definedName>
    <definedName name="TableAng" localSheetId="6">#REF!</definedName>
    <definedName name="testvoltaire" localSheetId="6">#REF!</definedName>
    <definedName name="titrestableau1" localSheetId="6">#REF!</definedName>
    <definedName name="titrestableau2" localSheetId="6">#REF!</definedName>
    <definedName name="NomPrénom" localSheetId="6">#REF!</definedName>
    <definedName name="titrestableau5" localSheetId="6">#REF!</definedName>
    <definedName name="_xlnm.Print_Area" localSheetId="7">'EMG-AL1'!$A$1:$H$51</definedName>
    <definedName name="LicenceS2" localSheetId="7">#REF!</definedName>
    <definedName name="_xlnm.Sheet_Title" localSheetId="7">"EMG-AL1"</definedName>
    <definedName name="Section" localSheetId="7">#REF!</definedName>
    <definedName name="Tableau" localSheetId="7">Liste!$A$1:$AM$145</definedName>
    <definedName name="Excel_BuiltIn__FilterDatabase_1" localSheetId="7">#REF!</definedName>
    <definedName name="Excel_BuiltIn__FilterDatabase_2" localSheetId="7">#REF!</definedName>
    <definedName name="Excel_BuiltIn__FilterDatabase_3" localSheetId="7">#REF!</definedName>
    <definedName name="Excel_BuiltIn__FilterDatabase_4" localSheetId="7">#REF!</definedName>
    <definedName name="TitresTableAng" localSheetId="7">#REF!</definedName>
    <definedName name="TitresTableau" localSheetId="7">Liste!$A$1:$AM$1</definedName>
    <definedName name="anglais" localSheetId="7">#REF!</definedName>
    <definedName name="DecalGROP" localSheetId="7">#REF!</definedName>
    <definedName name="TableAng" localSheetId="7">#REF!</definedName>
    <definedName name="testvoltaire" localSheetId="7">#REF!</definedName>
    <definedName name="titrestableau1" localSheetId="7">#REF!</definedName>
    <definedName name="titrestableau2" localSheetId="7">#REF!</definedName>
    <definedName name="NomPrénom" localSheetId="7">#REF!</definedName>
    <definedName name="titrestableau5" localSheetId="7">#REF!</definedName>
    <definedName name="_xlnm.Print_Area" localSheetId="8">'EMG-AL2'!$A$1:$H$51</definedName>
    <definedName name="LicenceS2" localSheetId="8">#REF!</definedName>
    <definedName name="_xlnm.Sheet_Title" localSheetId="8">"EMG-AL2"</definedName>
    <definedName name="Section" localSheetId="8">#REF!</definedName>
    <definedName name="Tableau" localSheetId="8">Liste!$A$1:$AM$145</definedName>
    <definedName name="Excel_BuiltIn__FilterDatabase_1" localSheetId="8">#REF!</definedName>
    <definedName name="Excel_BuiltIn__FilterDatabase_2" localSheetId="8">#REF!</definedName>
    <definedName name="Excel_BuiltIn__FilterDatabase_3" localSheetId="8">#REF!</definedName>
    <definedName name="Excel_BuiltIn__FilterDatabase_4" localSheetId="8">#REF!</definedName>
    <definedName name="TitresTableAng" localSheetId="8">#REF!</definedName>
    <definedName name="TitresTableau" localSheetId="8">Liste!$A$1:$AM$1</definedName>
    <definedName name="anglais" localSheetId="8">#REF!</definedName>
    <definedName name="DecalGROP" localSheetId="8">#REF!</definedName>
    <definedName name="TableAng" localSheetId="8">#REF!</definedName>
    <definedName name="testvoltaire" localSheetId="8">#REF!</definedName>
    <definedName name="titrestableau1" localSheetId="8">#REF!</definedName>
    <definedName name="titrestableau2" localSheetId="8">#REF!</definedName>
    <definedName name="NomPrénom" localSheetId="8">#REF!</definedName>
    <definedName name="titrestableau5" localSheetId="8">#REF!</definedName>
    <definedName name="_xlnm.Print_Area" localSheetId="9">'EMG-DL'!$A$1:$H$51</definedName>
    <definedName name="LicenceS2" localSheetId="9">#REF!</definedName>
    <definedName name="_xlnm.Sheet_Title" localSheetId="9">"EMG-DL"</definedName>
    <definedName name="Section" localSheetId="9">#REF!</definedName>
    <definedName name="Tableau" localSheetId="9">Liste!$A$1:$AM$145</definedName>
    <definedName name="Excel_BuiltIn__FilterDatabase_1" localSheetId="9">#REF!</definedName>
    <definedName name="Excel_BuiltIn__FilterDatabase_2" localSheetId="9">#REF!</definedName>
    <definedName name="Excel_BuiltIn__FilterDatabase_3" localSheetId="9">#REF!</definedName>
    <definedName name="Excel_BuiltIn__FilterDatabase_4" localSheetId="9">#REF!</definedName>
    <definedName name="TitresTableAng" localSheetId="9">#REF!</definedName>
    <definedName name="TitresTableau" localSheetId="9">Liste!$A$1:$AM$1</definedName>
    <definedName name="anglais" localSheetId="9">#REF!</definedName>
    <definedName name="DecalGROP" localSheetId="9">#REF!</definedName>
    <definedName name="TableAng" localSheetId="9">#REF!</definedName>
    <definedName name="testvoltaire" localSheetId="9">#REF!</definedName>
    <definedName name="titrestableau1" localSheetId="9">#REF!</definedName>
    <definedName name="titrestableau2" localSheetId="9">#REF!</definedName>
    <definedName name="NomPrénom" localSheetId="9">#REF!</definedName>
    <definedName name="titrestableau5" localSheetId="9">#REF!</definedName>
    <definedName name="_xlnm.Print_Area" localSheetId="10">'EMG-P1'!$A$1:$I$51</definedName>
    <definedName name="LicenceS2" localSheetId="10">#REF!</definedName>
    <definedName name="_xlnm.Sheet_Title" localSheetId="10">"EMG-P1"</definedName>
    <definedName name="Section" localSheetId="10">#REF!</definedName>
    <definedName name="Tableau" localSheetId="10">Liste!$A$1:$AM$145</definedName>
    <definedName name="Excel_BuiltIn__FilterDatabase_1" localSheetId="10">#REF!</definedName>
    <definedName name="Excel_BuiltIn__FilterDatabase_2" localSheetId="10">#REF!</definedName>
    <definedName name="Excel_BuiltIn__FilterDatabase_3" localSheetId="10">#REF!</definedName>
    <definedName name="Excel_BuiltIn__FilterDatabase_4" localSheetId="10">#REF!</definedName>
    <definedName name="TitresTableAng" localSheetId="10">#REF!</definedName>
    <definedName name="TitresTableau" localSheetId="10">Liste!$A$1:$AM$1</definedName>
    <definedName name="anglais" localSheetId="10">#REF!</definedName>
    <definedName name="DecalGROP" localSheetId="10">#REF!</definedName>
    <definedName name="TableAng" localSheetId="10">#REF!</definedName>
    <definedName name="testvoltaire" localSheetId="10">#REF!</definedName>
    <definedName name="titrestableau1" localSheetId="10">#REF!</definedName>
    <definedName name="titrestableau2" localSheetId="10">#REF!</definedName>
    <definedName name="NomPrénom" localSheetId="10">#REF!</definedName>
    <definedName name="titrestableau5" localSheetId="10">#REF!</definedName>
    <definedName name="_xlnm.Print_Area" localSheetId="11">'EMG-P2'!$A$1:$I$51</definedName>
    <definedName name="LicenceS2" localSheetId="11">#REF!</definedName>
    <definedName name="_xlnm.Sheet_Title" localSheetId="11">"EMG-P2"</definedName>
    <definedName name="Section" localSheetId="11">#REF!</definedName>
    <definedName name="Tableau" localSheetId="11">Liste!$A$1:$AM$145</definedName>
    <definedName name="Excel_BuiltIn__FilterDatabase_1" localSheetId="11">#REF!</definedName>
    <definedName name="Excel_BuiltIn__FilterDatabase_2" localSheetId="11">#REF!</definedName>
    <definedName name="Excel_BuiltIn__FilterDatabase_3" localSheetId="11">#REF!</definedName>
    <definedName name="Excel_BuiltIn__FilterDatabase_4" localSheetId="11">#REF!</definedName>
    <definedName name="TitresTableAng" localSheetId="11">#REF!</definedName>
    <definedName name="TitresTableau" localSheetId="11">Liste!$A$1:$AM$1</definedName>
    <definedName name="anglais" localSheetId="11">#REF!</definedName>
    <definedName name="DecalGROP" localSheetId="11">#REF!</definedName>
    <definedName name="TableAng" localSheetId="11">#REF!</definedName>
    <definedName name="testvoltaire" localSheetId="11">#REF!</definedName>
    <definedName name="titrestableau1" localSheetId="11">#REF!</definedName>
    <definedName name="titrestableau2" localSheetId="11">#REF!</definedName>
    <definedName name="NomPrénom" localSheetId="11">#REF!</definedName>
    <definedName name="titrestableau5" localSheetId="11">#REF!</definedName>
    <definedName name="_xlnm.Print_Area" localSheetId="12">'EMG-macro'!$A$1:$I$51</definedName>
    <definedName name="LicenceS2" localSheetId="12">#REF!</definedName>
    <definedName name="_xlnm.Sheet_Title" localSheetId="12">"EMG-macro"</definedName>
    <definedName name="Section" localSheetId="12">#REF!</definedName>
    <definedName name="Tableau" localSheetId="12">Liste!$A$1:$AM$145</definedName>
    <definedName name="Excel_BuiltIn__FilterDatabase_1" localSheetId="12">#REF!</definedName>
    <definedName name="Excel_BuiltIn__FilterDatabase_2" localSheetId="12">#REF!</definedName>
    <definedName name="TitresTableau" localSheetId="12">Liste!$A$1:$AM$1</definedName>
    <definedName name="TitresTableAng" localSheetId="12">#REF!</definedName>
    <definedName name="anglais" localSheetId="12">#REF!</definedName>
    <definedName name="DecalGROP" localSheetId="12">#REF!</definedName>
    <definedName name="TableAng" localSheetId="12">#REF!</definedName>
    <definedName name="testvoltaire" localSheetId="12">#REF!</definedName>
    <definedName name="titrestableau1" localSheetId="12">#REF!</definedName>
    <definedName name="titrestableau2" localSheetId="12">#REF!</definedName>
    <definedName name="NomPrénom" localSheetId="12">#REF!</definedName>
    <definedName name="titrestableau5" localSheetId="12">#REF!</definedName>
    <definedName name="_xlnm.Print_Area" localSheetId="13">'EMG-infoap'!$A$1:$I$51</definedName>
    <definedName name="LicenceS2" localSheetId="13">#REF!</definedName>
    <definedName name="_xlnm.Sheet_Title" localSheetId="13">"EMG-infoap"</definedName>
    <definedName name="Section" localSheetId="13">#REF!</definedName>
    <definedName name="Tableau" localSheetId="13">Liste!$A$1:$AM$145</definedName>
    <definedName name="Excel_BuiltIn__FilterDatabase_1" localSheetId="13">#REF!</definedName>
    <definedName name="Excel_BuiltIn__FilterDatabase_2" localSheetId="13">#REF!</definedName>
    <definedName name="Excel_BuiltIn__FilterDatabase_3" localSheetId="13">#REF!</definedName>
    <definedName name="Excel_BuiltIn__FilterDatabase_4" localSheetId="13">#REF!</definedName>
    <definedName name="TitresTableAng" localSheetId="13">#REF!</definedName>
    <definedName name="TitresTableau" localSheetId="13">Liste!$A$1:$AM$1</definedName>
    <definedName name="anglais" localSheetId="13">#REF!</definedName>
    <definedName name="DecalGROP" localSheetId="13">#REF!</definedName>
    <definedName name="TableAng" localSheetId="13">#REF!</definedName>
    <definedName name="testvoltaire" localSheetId="13">#REF!</definedName>
    <definedName name="titrestableau1" localSheetId="13">#REF!</definedName>
    <definedName name="titrestableau2" localSheetId="13">#REF!</definedName>
    <definedName name="NomPrénom" localSheetId="13">#REF!</definedName>
    <definedName name="titrestableau5" localSheetId="13">#REF!</definedName>
    <definedName name="_xlnm.Print_Area" localSheetId="14">'EMG-méca'!$A$1:$I$51</definedName>
    <definedName name="LicenceS2" localSheetId="14">#REF!</definedName>
    <definedName name="_xlnm.Sheet_Title" localSheetId="14">"EMG-méca"</definedName>
    <definedName name="Section" localSheetId="14">#REF!</definedName>
    <definedName name="Tableau" localSheetId="14">Liste!$A$1:$AM$145</definedName>
    <definedName name="Excel_BuiltIn__FilterDatabase_1" localSheetId="14">#REF!</definedName>
    <definedName name="Excel_BuiltIn__FilterDatabase_2" localSheetId="14">#REF!</definedName>
    <definedName name="Excel_BuiltIn__FilterDatabase_3" localSheetId="14">#REF!</definedName>
    <definedName name="Excel_BuiltIn__FilterDatabase_4" localSheetId="14">#REF!</definedName>
    <definedName name="TitresTableAng" localSheetId="14">#REF!</definedName>
    <definedName name="TitresTableau" localSheetId="14">Liste!$A$1:$AM$1</definedName>
    <definedName name="anglais" localSheetId="14">#REF!</definedName>
    <definedName name="DecalGROP" localSheetId="14">#REF!</definedName>
    <definedName name="TableAng" localSheetId="14">#REF!</definedName>
    <definedName name="testvoltaire" localSheetId="14">#REF!</definedName>
    <definedName name="titrestableau1" localSheetId="14">#REF!</definedName>
    <definedName name="titrestableau2" localSheetId="14">#REF!</definedName>
    <definedName name="NomPrénom" localSheetId="14">#REF!</definedName>
    <definedName name="titrestableau5" localSheetId="14">#REF!</definedName>
    <definedName name="_xlnm.Print_Area" localSheetId="15">'EMG-compta'!$A$1:$I$51</definedName>
    <definedName name="LicenceS2" localSheetId="15">#REF!</definedName>
    <definedName name="_xlnm.Sheet_Title" localSheetId="15">"EMG-compta"</definedName>
    <definedName name="Section" localSheetId="15">#REF!</definedName>
    <definedName name="Tableau" localSheetId="15">Liste!$A$1:$AM$145</definedName>
    <definedName name="Excel_BuiltIn__FilterDatabase_1" localSheetId="15">#REF!</definedName>
    <definedName name="Excel_BuiltIn__FilterDatabase_2" localSheetId="15">#REF!</definedName>
    <definedName name="Excel_BuiltIn__FilterDatabase_3" localSheetId="15">#REF!</definedName>
    <definedName name="Excel_BuiltIn__FilterDatabase_4" localSheetId="15">#REF!</definedName>
    <definedName name="TitresTableAng" localSheetId="15">#REF!</definedName>
    <definedName name="TitresTableau" localSheetId="15">Liste!$A$1:$AM$1</definedName>
    <definedName name="anglais" localSheetId="15">#REF!</definedName>
    <definedName name="DecalGROP" localSheetId="15">#REF!</definedName>
    <definedName name="TableAng" localSheetId="15">#REF!</definedName>
    <definedName name="testvoltaire" localSheetId="15">#REF!</definedName>
    <definedName name="titrestableau1" localSheetId="15">#REF!</definedName>
    <definedName name="titrestableau2" localSheetId="15">#REF!</definedName>
    <definedName name="NomPrénom" localSheetId="15">#REF!</definedName>
    <definedName name="titrestableau5" localSheetId="15">#REF!</definedName>
    <definedName name="_xlnm.Print_Area" localSheetId="16">#REF!</definedName>
    <definedName name="_xlnm.Sheet_Title" localSheetId="16">"Feuil3"</definedName>
    <definedName name="_xlnm.Print_Area" localSheetId="17">#REF!</definedName>
    <definedName name="_xlnm.Sheet_Title" localSheetId="17">"Feuil1"</definedName>
  </definedNames>
  <calcPr calcMode="auto" iterate="1" iterateCount="100" iterateDelta="0.001"/>
  <webPublishing allowPng="1" css="0" codePage="1252"/>
</workbook>
</file>

<file path=xl/comments1.xml><?xml version="1.0" encoding="utf-8"?>
<comments xmlns="http://schemas.openxmlformats.org/spreadsheetml/2006/main">
  <authors>
    <author>resp licence</author>
  </authors>
  <commentList>
    <comment ref="C39" authorId="0">
      <text>
        <r>
          <rPr>
            <rFont val="2"/>
            <b val="true"/>
            <color rgb="ff000000"/>
            <sz val="9"/>
          </rPr>
          <t>resp licence:</t>
        </r>
        <r>
          <rPr>
            <rFont val="2"/>
            <color rgb="ff000000"/>
            <sz val="9"/>
          </rPr>
          <t>
AJAC L2-L3</t>
        </r>
        <r>
          <rPr/>
          <t/>
        </r>
      </text>
    </comment>
  </commentList>
</comments>
</file>

<file path=xl/sharedStrings.xml><?xml version="1.0" encoding="utf-8"?>
<sst xmlns="http://schemas.openxmlformats.org/spreadsheetml/2006/main" uniqueCount="311" count="311">
  <si>
    <t>N°étudiant</t>
  </si>
  <si>
    <t>NOM</t>
  </si>
  <si>
    <t>PRENOM</t>
  </si>
  <si>
    <t>PARCOURS</t>
  </si>
  <si>
    <t>Option 2</t>
  </si>
  <si>
    <t>TD ANALYSE</t>
  </si>
  <si>
    <t>TD ALGEBRE</t>
  </si>
  <si>
    <t>TD PROBA</t>
  </si>
  <si>
    <t>GRTDAN</t>
  </si>
  <si>
    <t>GRTDAL</t>
  </si>
  <si>
    <t>GRTDPROBA</t>
  </si>
  <si>
    <t>GRTDOP1</t>
  </si>
  <si>
    <t>GRTDOP2</t>
  </si>
  <si>
    <t>PRESENT</t>
  </si>
  <si>
    <t>AMMAR Hassen</t>
  </si>
  <si>
    <t>AMMAR</t>
  </si>
  <si>
    <t>PASSAGE</t>
  </si>
  <si>
    <t> </t>
  </si>
  <si>
    <t>ADMIS</t>
  </si>
  <si>
    <t>DL</t>
  </si>
  <si>
    <t>x0</t>
  </si>
  <si>
    <t>&lt;</t>
  </si>
  <si>
    <t>&gt;</t>
  </si>
  <si>
    <t>,</t>
  </si>
  <si>
    <t>OPTION 1 S3</t>
  </si>
  <si>
    <t>OPTION 2 S3</t>
  </si>
  <si>
    <t>ANALYSE 3</t>
  </si>
  <si>
    <t>ALGEBRE LINEAIRE 2</t>
  </si>
  <si>
    <t>PROBA S3</t>
  </si>
  <si>
    <t>L2 Mathematiques</t>
  </si>
  <si>
    <t>&lt;L2 Mathematiques&gt;</t>
  </si>
  <si>
    <t>&lt;PARCOURS&gt;</t>
  </si>
  <si>
    <t>&lt;OPTION 1 S3&gt;</t>
  </si>
  <si>
    <t>&lt;OPTION 2 S3&gt;</t>
  </si>
  <si>
    <t>&lt;ANALYSE 3&gt;</t>
  </si>
  <si>
    <t>&lt;ALGEBRE LINEAIRE 2&gt;</t>
  </si>
  <si>
    <t>&lt;PROBA S3&gt;</t>
  </si>
  <si>
    <t/>
  </si>
  <si>
    <t>AMOULE JONATHAN</t>
  </si>
  <si>
    <t>AMOULE</t>
  </si>
  <si>
    <t>JONATHAN</t>
  </si>
  <si>
    <t>RDT</t>
  </si>
  <si>
    <t>MATHS</t>
  </si>
  <si>
    <t>AMOUSSOU Elsa Shékina</t>
  </si>
  <si>
    <t>AMOUSSOU</t>
  </si>
  <si>
    <t>Non</t>
  </si>
  <si>
    <t>X</t>
  </si>
  <si>
    <t>INFO AP</t>
  </si>
  <si>
    <t>COMPTA</t>
  </si>
  <si>
    <t>AN1</t>
  </si>
  <si>
    <t>AL1</t>
  </si>
  <si>
    <t>P1</t>
  </si>
  <si>
    <t>L2 Mathematiques,&lt;L2 Mathematiques&gt;&lt;PARCOURS&gt;MATHS,&lt;L2 Mathematiques&gt;&lt;OPTION 1 S3&gt;INFO AP,&lt;L2 Mathematiques&gt;&lt;OPTION 2 S3&gt;COMPTA,&lt;L2 Mathematiques&gt;&lt;ANALYSE 3&gt;AN1,&lt;L2 Mathematiques&gt;&lt;ALGEBRE LINEAIRE 2&gt;AL1,&lt;L2 Mathematiques&gt;&lt;PROBA S3&gt;P1</t>
  </si>
  <si>
    <t>AMRANE Yani</t>
  </si>
  <si>
    <t>AMRANE</t>
  </si>
  <si>
    <t>AN2</t>
  </si>
  <si>
    <t>AL2</t>
  </si>
  <si>
    <t>P2</t>
  </si>
  <si>
    <t>L2 Mathematiques,&lt;L2 Mathematiques&gt;&lt;PARCOURS&gt;MATHS,&lt;L2 Mathematiques&gt;&lt;OPTION 1 S3&gt;,&lt;L2 Mathematiques&gt;&lt;OPTION 2 S3&gt;,&lt;L2 Mathematiques&gt;&lt;ANALYSE 3&gt;AN2,&lt;L2 Mathematiques&gt;&lt;ALGEBRE LINEAIRE 2&gt;AL2,&lt;L2 Mathematiques&gt;&lt;PROBA S3&gt;P2</t>
  </si>
  <si>
    <t>ANSARITABRIZI Arwin</t>
  </si>
  <si>
    <t>ANSARITABRIZI</t>
  </si>
  <si>
    <t>CEF</t>
  </si>
  <si>
    <t>18 ans</t>
  </si>
  <si>
    <t>Masculin</t>
  </si>
  <si>
    <t>AROUA MEHDI</t>
  </si>
  <si>
    <t>AROUA</t>
  </si>
  <si>
    <t>MEHDI</t>
  </si>
  <si>
    <t>ATPUTHANATHAN AYNGARAN</t>
  </si>
  <si>
    <t>ATPUTHANATHAN</t>
  </si>
  <si>
    <t>AYNGARAN</t>
  </si>
  <si>
    <t>AYACHE Kahina</t>
  </si>
  <si>
    <t>AYACHE</t>
  </si>
  <si>
    <t>Kahina</t>
  </si>
  <si>
    <t>BABOU El Hadji</t>
  </si>
  <si>
    <t>BABOU</t>
  </si>
  <si>
    <t>09/08/1994</t>
  </si>
  <si>
    <t>23 ans</t>
  </si>
  <si>
    <t>BAH Aboubacar</t>
  </si>
  <si>
    <t>BAH</t>
  </si>
  <si>
    <t>MACROECO</t>
  </si>
  <si>
    <t>L2 Mathematiques,&lt;L2 Mathematiques&gt;&lt;PARCOURS&gt;MATHS,&lt;L2 Mathematiques&gt;&lt;OPTION 1 S3&gt;MACRO,&lt;L2 Mathematiques&gt;&lt;OPTION 2 S3&gt;COMPTA,&lt;L2 Mathematiques&gt;&lt;ANALYSE 3&gt;AN2,&lt;L2 Mathematiques&gt;&lt;ALGEBRE LINEAIRE 2&gt;AL2,&lt;L2 Mathematiques&gt;&lt;PROBA S3&gt;P2</t>
  </si>
  <si>
    <t>BAH Mamadou Fallou</t>
  </si>
  <si>
    <t>25 ans</t>
  </si>
  <si>
    <t>BAKAYOKO MOUHAMED</t>
  </si>
  <si>
    <t>BAKAYOKO</t>
  </si>
  <si>
    <t>MOUHAMED</t>
  </si>
  <si>
    <t>BANGA Marvin</t>
  </si>
  <si>
    <t>BANGA</t>
  </si>
  <si>
    <t>MECA</t>
  </si>
  <si>
    <t>L2 Mathematiques,&lt;L2 Mathematiques&gt;&lt;PARCOURS&gt;MATHS,&lt;L2 Mathematiques&gt;&lt;OPTION 1 S3&gt;INFO AP,&lt;L2 Mathematiques&gt;&lt;OPTION 2 S3&gt;MECA,&lt;L2 Mathematiques&gt;&lt;ANALYSE 3&gt;AN1,&lt;L2 Mathematiques&gt;&lt;ALGEBRE LINEAIRE 2&gt;AL1,&lt;L2 Mathematiques&gt;&lt;PROBA S3&gt;P1</t>
  </si>
  <si>
    <t>BARREIROS MARQUES Kevin</t>
  </si>
  <si>
    <t>BARREIROS MARQUES</t>
  </si>
  <si>
    <t>Oui</t>
  </si>
  <si>
    <t>L2 Mathematiques,&lt;L2 Mathematiques&gt;&lt;PARCOURS&gt;MATHS,&lt;L2 Mathematiques&gt;&lt;OPTION 1 S3&gt;MACROECO,&lt;L2 Mathematiques&gt;&lt;OPTION 2 S3&gt;COMPTA,&lt;L2 Mathematiques&gt;&lt;ANALYSE 3&gt;AN2,&lt;L2 Mathematiques&gt;&lt;ALGEBRE LINEAIRE 2&gt;AL2,&lt;L2 Mathematiques&gt;&lt;PROBA S3&gt;P2</t>
  </si>
  <si>
    <t>BELOUCIF MALIK</t>
  </si>
  <si>
    <t>BELOUCIF</t>
  </si>
  <si>
    <t>MALIK</t>
  </si>
  <si>
    <t>BENAMARA Taha</t>
  </si>
  <si>
    <t>BENAMARA</t>
  </si>
  <si>
    <t>CIEL</t>
  </si>
  <si>
    <t>L2 Mathematiques,&lt;L2 Mathematiques&gt;&lt;PARCOURS&gt;MATHS,&lt;L2 Mathematiques&gt;&lt;OPTION 1 S3&gt;INFO AP,&lt;L2 Mathematiques&gt;&lt;OPTION 2 S3&gt;COMPTA,&lt;L2 Mathematiques&gt;&lt;ANALYSE 3&gt;AN2,&lt;L2 Mathematiques&gt;&lt;ALGEBRE LINEAIRE 2&gt;AL2,&lt;L2 Mathematiques&gt;&lt;PROBA S3&gt;P2</t>
  </si>
  <si>
    <t>BENDAOUD Mehdi</t>
  </si>
  <si>
    <t>BENDAOUD</t>
  </si>
  <si>
    <t>BESSAHA Nassim</t>
  </si>
  <si>
    <t>BESSAHA</t>
  </si>
  <si>
    <t>01/01/1996</t>
  </si>
  <si>
    <t>21 ans</t>
  </si>
  <si>
    <t>BLEUSE Chloé</t>
  </si>
  <si>
    <t>BLEUSE</t>
  </si>
  <si>
    <t>BOUDJENANE NARIMENE</t>
  </si>
  <si>
    <t>BOUDJENANE</t>
  </si>
  <si>
    <t>NARIMENE</t>
  </si>
  <si>
    <t>BOULAZAZENE Melissa</t>
  </si>
  <si>
    <t>BOULAZAZENE</t>
  </si>
  <si>
    <t>BOURAIMA ADJIBOLA</t>
  </si>
  <si>
    <t>BOURAIMA</t>
  </si>
  <si>
    <t>ADJIBOLA</t>
  </si>
  <si>
    <t>BOUYE CHRIF Mohamedou</t>
  </si>
  <si>
    <t>BOUYE CHRIF</t>
  </si>
  <si>
    <t>28/11/1995</t>
  </si>
  <si>
    <t>BRAHIMI Zakaria</t>
  </si>
  <si>
    <t>BRAHIMI</t>
  </si>
  <si>
    <t>20 ans</t>
  </si>
  <si>
    <t>BRAHMI Kahina</t>
  </si>
  <si>
    <t>BRAHMI</t>
  </si>
  <si>
    <t>BUDZKO Aliaksandr</t>
  </si>
  <si>
    <t>BUDZKO</t>
  </si>
  <si>
    <t>BUTT MUZAMIL</t>
  </si>
  <si>
    <t>BUTT</t>
  </si>
  <si>
    <t>MUZAMIL</t>
  </si>
  <si>
    <t>CARLOTTI ANTOINE</t>
  </si>
  <si>
    <t>CARLOTTI</t>
  </si>
  <si>
    <t>ANTOINE</t>
  </si>
  <si>
    <t>CHEBBI Oussama</t>
  </si>
  <si>
    <t>CHEBBI</t>
  </si>
  <si>
    <t>CHEKARI Cylia</t>
  </si>
  <si>
    <t>CHEKARI</t>
  </si>
  <si>
    <t>19/07/1996</t>
  </si>
  <si>
    <t>Féminin</t>
  </si>
  <si>
    <t>CHEN Yu</t>
  </si>
  <si>
    <t>CHEN</t>
  </si>
  <si>
    <t>COBAN Serkan</t>
  </si>
  <si>
    <t>COBAN</t>
  </si>
  <si>
    <t>DAMOU Anna</t>
  </si>
  <si>
    <t>DAMOU</t>
  </si>
  <si>
    <t>CP2I</t>
  </si>
  <si>
    <t>DAOUD Nedjemeddine</t>
  </si>
  <si>
    <t>DAOUD</t>
  </si>
  <si>
    <t>07/04/1998</t>
  </si>
  <si>
    <t>19 ans</t>
  </si>
  <si>
    <t>DIACK Aliou</t>
  </si>
  <si>
    <t>DIACK</t>
  </si>
  <si>
    <t>DIALLO Fatoumata Ousmane</t>
  </si>
  <si>
    <t>DIALLO</t>
  </si>
  <si>
    <t>DIALLO MEISSA</t>
  </si>
  <si>
    <t>MEISSA</t>
  </si>
  <si>
    <t>DIOP Moda</t>
  </si>
  <si>
    <t>DIOP</t>
  </si>
  <si>
    <t>DJENADI Sabrina</t>
  </si>
  <si>
    <t>DJENADI</t>
  </si>
  <si>
    <t>L2 Mathematiques,&lt;L2 Mathematiques&gt;&lt;PARCOURS&gt;DL,&lt;L2 Mathematiques&gt;&lt;OPTION 1 S3&gt;,&lt;L2 Mathematiques&gt;&lt;OPTION 2 S3&gt;,&lt;L2 Mathematiques&gt;&lt;ANALYSE 3&gt;,&lt;L2 Mathematiques&gt;&lt;ALGEBRE LINEAIRE 2&gt;,&lt;L2 Mathematiques&gt;&lt;PROBA S3&gt;P1</t>
  </si>
  <si>
    <t>djerroud yasmina</t>
  </si>
  <si>
    <t>djerroud</t>
  </si>
  <si>
    <t>24/02/1997</t>
  </si>
  <si>
    <t>DONNE Jessie</t>
  </si>
  <si>
    <t>DONNE</t>
  </si>
  <si>
    <t>DOUCOURE Mariama</t>
  </si>
  <si>
    <t>DOUCOURE</t>
  </si>
  <si>
    <t>DRAME Mariam</t>
  </si>
  <si>
    <t>DRAME</t>
  </si>
  <si>
    <t>DUONG SONG PHUC NHAN</t>
  </si>
  <si>
    <t>DUONG</t>
  </si>
  <si>
    <t>SONG PHUC NHAN</t>
  </si>
  <si>
    <t>DUVILLE William</t>
  </si>
  <si>
    <t>DUVILLE</t>
  </si>
  <si>
    <t>EL BAHA Mohamed</t>
  </si>
  <si>
    <t>EL BAHA</t>
  </si>
  <si>
    <t>Mohamed</t>
  </si>
  <si>
    <t>21/12/1995</t>
  </si>
  <si>
    <t>EL MOUSSAOUI Younes</t>
  </si>
  <si>
    <t>EL MOUSSAOUI</t>
  </si>
  <si>
    <t>L2 Mathematiques,&lt;L2 Mathematiques&gt;&lt;PARCOURS&gt;MATHS,&lt;L2 Mathematiques&gt;&lt;OPTION 1 S3&gt;,&lt;L2 Mathematiques&gt;&lt;OPTION 2 S3&gt;,&lt;L2 Mathematiques&gt;&lt;ANALYSE 3&gt;AN1,&lt;L2 Mathematiques&gt;&lt;ALGEBRE LINEAIRE 2&gt;AL1,&lt;L2 Mathematiques&gt;&lt;PROBA S3&gt;P1</t>
  </si>
  <si>
    <t>EL OTMANY DOUNIA</t>
  </si>
  <si>
    <t>EL OTMANY</t>
  </si>
  <si>
    <t>DOUNIA</t>
  </si>
  <si>
    <t>EL SAYED Souad</t>
  </si>
  <si>
    <t>EL SAYED</t>
  </si>
  <si>
    <t>ELOUASSAR Khaled</t>
  </si>
  <si>
    <t>ELOUASSAR</t>
  </si>
  <si>
    <t>ENGUIX Precillia</t>
  </si>
  <si>
    <t>ENGUIX</t>
  </si>
  <si>
    <t>ERDEMIR Eren</t>
  </si>
  <si>
    <t>ERDEMIR</t>
  </si>
  <si>
    <t>PASSAGE/cumul</t>
  </si>
  <si>
    <t>ESSABID Amina</t>
  </si>
  <si>
    <t>ESSABID</t>
  </si>
  <si>
    <t>FALLA Névik</t>
  </si>
  <si>
    <t>FALLA</t>
  </si>
  <si>
    <t>FARAH Badreddine</t>
  </si>
  <si>
    <t>FARAH</t>
  </si>
  <si>
    <t>FLEPP RAFAEL</t>
  </si>
  <si>
    <t>FLEPP</t>
  </si>
  <si>
    <t>RAFAEL</t>
  </si>
  <si>
    <t>GAUTHIER Samy</t>
  </si>
  <si>
    <t>GAUTHIER</t>
  </si>
  <si>
    <t>GODET Maël</t>
  </si>
  <si>
    <t>GODET</t>
  </si>
  <si>
    <t>HAKEM AMROUCHE</t>
  </si>
  <si>
    <t>HAKEM</t>
  </si>
  <si>
    <t>AMROUCHE</t>
  </si>
  <si>
    <t>HAMDANE Amine</t>
  </si>
  <si>
    <t>HAMDANE</t>
  </si>
  <si>
    <t>Amine</t>
  </si>
  <si>
    <t>HAMIDOU Myriam</t>
  </si>
  <si>
    <t>HAMIDOU</t>
  </si>
  <si>
    <t>HARDY Marion</t>
  </si>
  <si>
    <t>HARDY</t>
  </si>
  <si>
    <t>HIMOUS Imane</t>
  </si>
  <si>
    <t>HIMOUS</t>
  </si>
  <si>
    <t>Imane</t>
  </si>
  <si>
    <t>IDOUFKER Aboubakr</t>
  </si>
  <si>
    <t>IDOUFKER</t>
  </si>
  <si>
    <t>L2 Mathematiques,&lt;L2 Mathematiques&gt;&lt;PARCOURS&gt;MATHS,&lt;L2 Mathematiques&gt;&lt;OPTION 1 S3&gt;INFO AP,&lt;L2 Mathematiques&gt;&lt;OPTION 2 S3&gt;,&lt;L2 Mathematiques&gt;&lt;ANALYSE 3&gt;AN1,&lt;L2 Mathematiques&gt;&lt;ALGEBRE LINEAIRE 2&gt;AL1,&lt;L2 Mathematiques&gt;&lt;PROBA S3&gt;P1</t>
  </si>
  <si>
    <t>ISIK Umut</t>
  </si>
  <si>
    <t>ISIK</t>
  </si>
  <si>
    <t>JABRI OUMAIMA</t>
  </si>
  <si>
    <t>JABRI</t>
  </si>
  <si>
    <t>OUMAIMA</t>
  </si>
  <si>
    <t>JIN Lili</t>
  </si>
  <si>
    <t>JIN</t>
  </si>
  <si>
    <t>KADRI SOFIANE</t>
  </si>
  <si>
    <t>KADRI</t>
  </si>
  <si>
    <t>SOFIANE</t>
  </si>
  <si>
    <t>KAUR HARKIRAT</t>
  </si>
  <si>
    <t>KAUR</t>
  </si>
  <si>
    <t>HARKIRAT</t>
  </si>
  <si>
    <t>KEBE Aissatou</t>
  </si>
  <si>
    <t>KEBE</t>
  </si>
  <si>
    <t>KENTSA MELI Habib Edgar</t>
  </si>
  <si>
    <t>KENTSA MELI</t>
  </si>
  <si>
    <t>KHELILI Gaya</t>
  </si>
  <si>
    <t>KHELILI</t>
  </si>
  <si>
    <t>KHOUFACHE Reda</t>
  </si>
  <si>
    <t>KOUADRI Amine</t>
  </si>
  <si>
    <t>KUBICA BRIAC</t>
  </si>
  <si>
    <t>KUCAM Delphine</t>
  </si>
  <si>
    <t>LAHJAJI Mohammed</t>
  </si>
  <si>
    <t>LAHMADI Salah-Eddine</t>
  </si>
  <si>
    <t>LAICHE Issam</t>
  </si>
  <si>
    <t>LATEB Nelly</t>
  </si>
  <si>
    <t>LELO BUKHETE FRANCY</t>
  </si>
  <si>
    <t>LEYDET Johan</t>
  </si>
  <si>
    <t>MAMMAR Said</t>
  </si>
  <si>
    <t>MAOUCHE Merouane</t>
  </si>
  <si>
    <t>MARADEI Clement</t>
  </si>
  <si>
    <t>MEDJDOUBI Lynda</t>
  </si>
  <si>
    <t>MILHA  El Mehdi</t>
  </si>
  <si>
    <t>MINTHE Mayeni</t>
  </si>
  <si>
    <t>MIR LYES</t>
  </si>
  <si>
    <t>MOKRANI Thinhinan</t>
  </si>
  <si>
    <t>MOTTET Axel</t>
  </si>
  <si>
    <t>MOUSLI Islem Salah Eddine</t>
  </si>
  <si>
    <t>MUKHTAR Masooma</t>
  </si>
  <si>
    <t>NAEJUS Laurie</t>
  </si>
  <si>
    <t>NAIT DAOUD Mohamed</t>
  </si>
  <si>
    <t>NEHAD Imane</t>
  </si>
  <si>
    <t>NEHAD</t>
  </si>
  <si>
    <t>N'GOAN Auguste</t>
  </si>
  <si>
    <t>CUMUL</t>
  </si>
  <si>
    <t>NGUYEN THI ANH NGOC</t>
  </si>
  <si>
    <t>PARTHASARATHY Serendjivi</t>
  </si>
  <si>
    <t>QIAN Xiaotong</t>
  </si>
  <si>
    <t>RABHI Sohayla</t>
  </si>
  <si>
    <t>RABHI</t>
  </si>
  <si>
    <t>RABHI Yasser</t>
  </si>
  <si>
    <t>RAHARIJAONA Dylan</t>
  </si>
  <si>
    <t>RAHMANI Abdeladim</t>
  </si>
  <si>
    <t>RAJA GANAPATHY Srinivas</t>
  </si>
  <si>
    <t>RBAIBI Soukaina</t>
  </si>
  <si>
    <t>SAADA KHELKHAL Djad</t>
  </si>
  <si>
    <t>SABABADY Kamala</t>
  </si>
  <si>
    <t>SABOR Ismail</t>
  </si>
  <si>
    <t>SAVADOGO Hamed Kouka</t>
  </si>
  <si>
    <t>SECK Mamadou Moustapha</t>
  </si>
  <si>
    <t>SEKAR Suruthy</t>
  </si>
  <si>
    <t>SELSANE Manel</t>
  </si>
  <si>
    <t>SELVARAJAH Dinusan</t>
  </si>
  <si>
    <t>SHIN WOOHYUN</t>
  </si>
  <si>
    <t>SRIVASTAVA Shakul-Raman</t>
  </si>
  <si>
    <t>THIAM Hamidou</t>
  </si>
  <si>
    <t>TOURE Salifou Alhas</t>
  </si>
  <si>
    <t>VALENTIN Julie</t>
  </si>
  <si>
    <t>VARGHESE UDAYAN-K</t>
  </si>
  <si>
    <t>WOUMFO KENFACK Vanelle</t>
  </si>
  <si>
    <t>XIE Weifei</t>
  </si>
  <si>
    <t>YAHIAOUI Yacine</t>
  </si>
  <si>
    <t>YE Daniel</t>
  </si>
  <si>
    <t>ZHANG XIAOLU</t>
  </si>
  <si>
    <t>ZIDELMAL Smail</t>
  </si>
  <si>
    <t>L2 Mathématiques</t>
  </si>
  <si>
    <t>&lt;L2 Mathématiques&gt;</t>
  </si>
  <si>
    <t>KAHINA</t>
  </si>
  <si>
    <t>Licence mention Mathématiques 2ème année</t>
  </si>
  <si>
    <t>2016-2017</t>
  </si>
  <si>
    <t>NOM DE L'ENSEIGNANT :</t>
  </si>
  <si>
    <t>établie le</t>
  </si>
  <si>
    <t>NomPrénom</t>
  </si>
  <si>
    <t>TOTAL</t>
  </si>
  <si>
    <t>MATIERE : ANALYSE 3</t>
  </si>
  <si>
    <t>MATIERE : ALGEBRE LINEAIRE 2</t>
  </si>
  <si>
    <t>MATIERE : PROBABILITES</t>
  </si>
</sst>
</file>

<file path=xl/styles.xml><?xml version="1.0" encoding="utf-8"?>
<styleSheet xmlns="http://schemas.openxmlformats.org/spreadsheetml/2006/main">
  <fonts count="17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1"/>
      <strike val="0"/>
    </font>
    <font>
      <b val="0"/>
      <i val="0"/>
      <u val="none"/>
      <color rgb="FF000000"/>
      <name val="Arial"/>
      <vertAlign val="baseline"/>
      <sz val="8"/>
      <strike val="0"/>
    </font>
    <font>
      <b val="0"/>
      <i val="0"/>
      <u val="none"/>
      <color rgb="FFFF0000"/>
      <name val="Arial"/>
      <vertAlign val="baseline"/>
      <sz val="11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single"/>
      <color rgb="FF000000"/>
      <name val="Arial"/>
      <vertAlign val="baseline"/>
      <sz val="26"/>
      <strike val="0"/>
    </font>
    <font>
      <b val="1"/>
      <i val="0"/>
      <u val="single"/>
      <color rgb="FF000000"/>
      <name val="Arial"/>
      <vertAlign val="baseline"/>
      <sz val="22"/>
      <strike val="0"/>
    </font>
    <font>
      <b val="1"/>
      <i val="1"/>
      <u val="none"/>
      <color rgb="FF000000"/>
      <name val="Arial"/>
      <vertAlign val="baseline"/>
      <sz val="14"/>
      <strike val="0"/>
    </font>
    <font>
      <b val="1"/>
      <i val="0"/>
      <u val="none"/>
      <color rgb="FF000000"/>
      <name val="Arial"/>
      <vertAlign val="baseline"/>
      <sz val="10"/>
      <strike val="0"/>
    </font>
    <font>
      <b val="0"/>
      <i val="0"/>
      <u val="none"/>
      <color rgb="FFFFFFFF"/>
      <name val="Arial"/>
      <vertAlign val="baseline"/>
      <sz val="10"/>
      <strike val="0"/>
    </font>
    <font>
      <b val="0"/>
      <i val="0"/>
      <u val="none"/>
      <color rgb="FFFFE895"/>
      <name val="Arial"/>
      <vertAlign val="baseline"/>
      <sz val="10"/>
      <strike val="0"/>
    </font>
    <font>
      <b val="1"/>
      <i val="0"/>
      <u val="none"/>
      <color rgb="FFFF0000"/>
      <name val="Arial"/>
      <vertAlign val="baseline"/>
      <sz val="10"/>
      <strike val="0"/>
    </font>
    <font>
      <b val="1"/>
      <i val="0"/>
      <u val="single"/>
      <color rgb="FF000000"/>
      <name val="Arial"/>
      <vertAlign val="baseline"/>
      <sz val="11"/>
      <strike val="0"/>
    </font>
    <font>
      <b val="1"/>
      <i val="0"/>
      <u val="none"/>
      <color rgb="FF000000"/>
      <name val="Arial"/>
      <vertAlign val="baseline"/>
      <sz val="14"/>
      <strike val="0"/>
    </font>
    <font>
      <b val="1"/>
      <i val="1"/>
      <u val="none"/>
      <color rgb="FF000000"/>
      <name val="Arial"/>
      <vertAlign val="baseline"/>
      <sz val="10"/>
      <strike val="0"/>
    </font>
    <font>
      <b val="1"/>
      <i val="0"/>
      <u val="none"/>
      <color rgb="FF000000"/>
      <name val="Arial"/>
      <vertAlign val="baseline"/>
      <sz val="16"/>
      <strike val="0"/>
    </font>
    <font>
      <b val="1"/>
      <i val="0"/>
      <u val="none"/>
      <color rgb="FF000000"/>
      <name val="Arial"/>
      <vertAlign val="baseline"/>
      <sz val="18"/>
      <strike val="0"/>
    </font>
  </fonts>
  <fills count="12">
    <fill>
      <patternFill patternType="none"/>
    </fill>
    <fill>
      <patternFill patternType="gray125"/>
    </fill>
    <fill>
      <patternFill patternType="solid">
        <fgColor rgb="FFEFEFE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8DCD1"/>
        <bgColor rgb="FF000000"/>
      </patternFill>
    </fill>
    <fill>
      <patternFill patternType="solid">
        <fgColor rgb="FFEAECEE"/>
        <bgColor rgb="FF000000"/>
      </patternFill>
    </fill>
    <fill>
      <patternFill patternType="solid">
        <fgColor rgb="FFE3E3E3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D8D8D8"/>
        <bgColor rgb="FFFFFF00"/>
      </patternFill>
    </fill>
    <fill>
      <patternFill patternType="solid">
        <fgColor rgb="FFFFE895"/>
        <bgColor rgb="FF000000"/>
      </patternFill>
    </fill>
    <fill>
      <patternFill patternType="solid">
        <fgColor rgb="FFFFE895"/>
        <bgColor rgb="FFC0C0C0"/>
      </patternFill>
    </fill>
  </fills>
  <borders count="14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none">
        <color rgb="FFC7C7C7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  <border diagonalUp="0" diagonalDown="0">
      <left style="none">
        <color rgb="FFC7C7C7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thin">
        <color rgb="FF000000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67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2" fillId="2" borderId="1" numFmtId="0" xfId="0">
      <alignment horizontal="center" vertical="bottom" wrapText="1" shrinkToFit="0" textRotation="0" indent="0"/>
    </xf>
    <xf applyAlignment="1" applyBorder="1" applyFont="1" applyFill="1" applyNumberFormat="1" fontId="2" fillId="3" borderId="1" numFmtId="0" xfId="0">
      <alignment horizontal="center" vertical="bottom" wrapText="1" shrinkToFit="0" textRotation="0" indent="0"/>
    </xf>
    <xf applyAlignment="1" applyBorder="1" applyFont="1" applyFill="1" applyNumberFormat="1" fontId="2" fillId="4" borderId="1" numFmtId="0" xfId="0">
      <alignment horizontal="center" vertical="bottom" wrapText="1" shrinkToFit="0" textRotation="0" indent="0"/>
    </xf>
    <xf applyAlignment="1" applyBorder="1" applyFont="1" applyFill="1" applyNumberFormat="1" fontId="2" fillId="5" borderId="0" numFmtId="0" xfId="0">
      <alignment horizontal="center" vertical="bottom" wrapText="1" shrinkToFit="0" textRotation="0" indent="0"/>
    </xf>
    <xf applyAlignment="1" applyBorder="1" applyFont="1" applyFill="1" applyNumberFormat="1" fontId="2" fillId="0" borderId="1" numFmtId="0" xfId="0">
      <alignment horizontal="center" vertical="bottom" wrapText="1" shrinkToFit="0" textRotation="0" indent="0"/>
    </xf>
    <xf applyAlignment="1" applyBorder="1" applyFont="1" applyFill="1" applyNumberFormat="1" fontId="2" fillId="0" borderId="0" numFmtId="0" xfId="0">
      <alignment horizontal="center" vertical="bottom" wrapText="1" shrinkToFit="0" textRotation="0" indent="0"/>
    </xf>
    <xf applyAlignment="1" applyBorder="1" applyFont="1" applyFill="1" applyNumberFormat="1" fontId="1" fillId="0" borderId="2" numFmtId="0" xfId="0">
      <alignment horizontal="general" vertical="bottom" wrapText="0" shrinkToFit="0" textRotation="0" indent="0"/>
    </xf>
    <xf applyAlignment="1" applyBorder="1" applyFont="1" applyFill="1" applyNumberFormat="1" fontId="1" fillId="3" borderId="2" numFmtId="0" xfId="0">
      <alignment horizontal="general" vertical="bottom" wrapText="0" shrinkToFit="0" textRotation="0" indent="0"/>
    </xf>
    <xf applyAlignment="1" applyBorder="1" applyFont="1" applyFill="1" applyNumberFormat="1" fontId="1" fillId="3" borderId="2" numFmtId="14" xfId="0">
      <alignment horizontal="general" vertical="bottom" wrapText="0" shrinkToFit="0" textRotation="0" indent="0"/>
    </xf>
    <xf applyAlignment="1" applyBorder="1" applyFont="1" applyFill="1" applyNumberFormat="1" fontId="1" fillId="3" borderId="2" numFmtId="0" xfId="0">
      <alignment horizontal="center" vertical="bottom" wrapText="0" shrinkToFit="0" textRotation="0" indent="0"/>
    </xf>
    <xf applyAlignment="1" applyBorder="1" applyFont="1" applyFill="1" applyNumberFormat="1" fontId="1" fillId="3" borderId="2" numFmtId="14" xfId="0">
      <alignment horizontal="general" vertical="center" wrapText="0" shrinkToFit="0" textRotation="0" indent="0"/>
    </xf>
    <xf applyAlignment="1" applyBorder="1" applyFont="1" applyFill="1" applyNumberFormat="1" fontId="1" fillId="3" borderId="2" numFmtId="0" xfId="0">
      <alignment horizontal="center" vertical="center" wrapText="0" shrinkToFit="0" textRotation="0" indent="0"/>
    </xf>
    <xf applyAlignment="1" applyBorder="1" applyFont="1" applyFill="1" applyNumberFormat="1" fontId="1" fillId="6" borderId="2" numFmtId="0" xfId="0">
      <alignment horizontal="center" vertical="bottom" wrapText="0" shrinkToFit="0" textRotation="0" indent="0"/>
    </xf>
    <xf applyAlignment="1" applyBorder="1" applyFont="1" applyFill="1" applyNumberFormat="1" fontId="1" fillId="6" borderId="2" numFmtId="0" xfId="0">
      <alignment horizontal="general" vertical="bottom" wrapText="0" shrinkToFit="0" textRotation="0" indent="0"/>
    </xf>
    <xf applyAlignment="1" applyBorder="1" applyFont="1" applyFill="1" applyNumberFormat="1" fontId="1" fillId="5" borderId="2" numFmtId="0" xfId="0">
      <alignment horizontal="general" vertical="bottom" wrapText="0" shrinkToFit="0" textRotation="0" indent="0"/>
    </xf>
    <xf applyAlignment="1" applyBorder="1" applyFont="1" applyFill="1" applyNumberFormat="1" fontId="1" fillId="3" borderId="2" numFmtId="0" xfId="0">
      <alignment horizontal="general" vertical="center" wrapText="0" shrinkToFit="0" textRotation="0" indent="0"/>
    </xf>
    <xf applyAlignment="1" applyBorder="1" applyFont="1" applyFill="1" applyNumberFormat="1" fontId="1" fillId="3" borderId="2" numFmtId="14" xfId="0">
      <alignment horizontal="center" vertical="bottom" wrapText="0" shrinkToFit="0" textRotation="0" indent="0"/>
    </xf>
    <xf applyAlignment="1" applyBorder="1" applyFont="1" applyFill="1" applyNumberFormat="1" fontId="1" fillId="7" borderId="2" numFmtId="0" xfId="0">
      <alignment horizontal="general" vertical="bottom" wrapText="0" shrinkToFit="0" textRotation="0" indent="0"/>
    </xf>
    <xf applyAlignment="1" applyBorder="1" applyFont="1" applyFill="1" applyNumberFormat="1" fontId="3" fillId="6" borderId="2" numFmtId="0" xfId="0">
      <alignment horizontal="general" vertical="bottom" wrapText="0" shrinkToFit="0" textRotation="0" indent="0"/>
    </xf>
    <xf applyAlignment="1" applyBorder="1" applyFont="1" applyFill="1" applyNumberFormat="1" fontId="1" fillId="8" borderId="2" numFmtId="0" xfId="0">
      <alignment horizontal="general" vertical="bottom" wrapText="0" shrinkToFit="0" textRotation="0" indent="0"/>
    </xf>
    <xf applyAlignment="1" applyBorder="1" applyFont="1" applyFill="1" applyNumberFormat="1" fontId="1" fillId="5" borderId="2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14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6" fillId="0" borderId="0" numFmtId="0" xfId="0">
      <alignment horizontal="center" vertical="bottom" wrapText="1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8" fillId="0" borderId="0" numFmtId="14" xfId="0">
      <alignment horizontal="general" vertical="bottom" wrapText="0" shrinkToFit="0" textRotation="0" indent="0"/>
    </xf>
    <xf applyAlignment="1" applyBorder="1" applyFont="1" applyFill="1" applyNumberFormat="1" fontId="9" fillId="0" borderId="0" numFmtId="0" xfId="0">
      <alignment horizontal="center" vertical="bottom" wrapText="0" shrinkToFit="0" textRotation="0" indent="0"/>
    </xf>
    <xf applyAlignment="1" applyBorder="1" applyFont="1" applyFill="1" applyNumberFormat="1" fontId="4" fillId="8" borderId="2" numFmtId="0" xfId="0">
      <alignment horizontal="general" vertical="bottom" wrapText="0" shrinkToFit="0" textRotation="0" indent="0"/>
    </xf>
    <xf applyAlignment="1" applyBorder="1" applyFont="1" applyFill="1" applyNumberFormat="1" fontId="1" fillId="9" borderId="2" numFmtId="0" xfId="0">
      <alignment horizontal="center" vertical="center" wrapText="1" shrinkToFit="0" textRotation="0" indent="0"/>
    </xf>
    <xf applyAlignment="1" applyBorder="1" applyFont="1" applyFill="1" applyNumberFormat="1" fontId="10" fillId="10" borderId="3" numFmtId="0" xfId="0">
      <alignment horizontal="right" vertical="center" wrapText="0" shrinkToFit="0" textRotation="0" indent="0"/>
    </xf>
    <xf applyAlignment="1" applyBorder="1" applyFont="1" applyFill="1" applyNumberFormat="1" fontId="10" fillId="10" borderId="2" numFmtId="0" xfId="0">
      <alignment horizontal="right" vertical="bottom" wrapText="0" shrinkToFit="0" textRotation="0" indent="0"/>
    </xf>
    <xf applyAlignment="1" applyBorder="1" applyFont="1" applyFill="1" applyNumberFormat="1" fontId="10" fillId="10" borderId="4" numFmtId="0" xfId="0">
      <alignment horizontal="right" vertical="top" wrapText="1" shrinkToFit="0" textRotation="0" indent="0"/>
    </xf>
    <xf applyAlignment="1" applyBorder="1" applyFont="1" applyFill="1" applyNumberFormat="1" fontId="4" fillId="0" borderId="5" numFmtId="0" xfId="0">
      <alignment horizontal="general" vertical="bottom" wrapText="0" shrinkToFit="0" textRotation="0" indent="0"/>
    </xf>
    <xf applyAlignment="1" applyBorder="1" applyFont="1" applyFill="1" applyNumberFormat="1" fontId="4" fillId="0" borderId="5" numFmtId="0" xfId="0">
      <alignment horizontal="center" vertical="bottom" wrapText="0" shrinkToFit="0" textRotation="0" indent="0"/>
    </xf>
    <xf applyAlignment="1" applyBorder="1" applyFont="1" applyFill="1" applyNumberFormat="1" fontId="11" fillId="0" borderId="5" numFmtId="0" xfId="0">
      <alignment horizontal="center" vertical="bottom" wrapText="0" shrinkToFit="0" textRotation="0" indent="0"/>
    </xf>
    <xf applyAlignment="1" applyBorder="1" applyFont="1" applyFill="1" applyNumberFormat="1" fontId="8" fillId="0" borderId="6" numFmtId="0" xfId="0">
      <alignment horizontal="center" vertical="center" wrapText="1" shrinkToFit="0" textRotation="0" indent="0"/>
    </xf>
    <xf applyAlignment="1" applyBorder="1" applyFont="1" applyFill="1" applyNumberFormat="1" fontId="8" fillId="0" borderId="7" numFmtId="0" xfId="0">
      <alignment horizontal="center" vertical="center" wrapText="1" shrinkToFit="0" textRotation="0" indent="0"/>
    </xf>
    <xf applyAlignment="1" applyBorder="1" applyFont="1" applyFill="1" applyNumberFormat="1" fontId="8" fillId="0" borderId="8" numFmtId="0" xfId="0">
      <alignment horizontal="center" vertical="center" wrapText="1" shrinkToFit="0" textRotation="0" indent="0"/>
    </xf>
    <xf applyAlignment="1" applyBorder="1" applyFont="1" applyFill="1" applyNumberFormat="1" fontId="8" fillId="0" borderId="9" numFmtId="0" xfId="0">
      <alignment horizontal="center" vertical="center" wrapText="1" shrinkToFit="0" textRotation="0" indent="0"/>
    </xf>
    <xf applyAlignment="1" applyBorder="1" applyFont="1" applyFill="1" applyNumberFormat="1" fontId="8" fillId="0" borderId="10" numFmtId="0" xfId="0">
      <alignment horizontal="center" vertical="center" wrapText="1" shrinkToFit="0" textRotation="0" indent="0"/>
    </xf>
    <xf applyAlignment="1" applyBorder="1" applyFont="1" applyFill="1" applyNumberFormat="1" fontId="8" fillId="0" borderId="11" numFmtId="0" xfId="0">
      <alignment horizontal="center" vertical="center" wrapText="1" shrinkToFit="0" textRotation="0" indent="0"/>
    </xf>
    <xf applyAlignment="1" applyBorder="1" applyFont="1" applyFill="1" applyNumberFormat="1" fontId="12" fillId="0" borderId="6" numFmtId="0" xfId="0">
      <alignment horizontal="center" vertical="center" wrapText="0" shrinkToFit="0" textRotation="0" indent="0"/>
    </xf>
    <xf applyAlignment="1" applyBorder="1" applyFont="1" applyFill="1" applyNumberFormat="1" fontId="12" fillId="0" borderId="7" numFmtId="0" xfId="0">
      <alignment horizontal="center" vertical="center" wrapText="0" shrinkToFit="0" textRotation="0" indent="0"/>
    </xf>
    <xf applyAlignment="1" applyBorder="1" applyFont="1" applyFill="1" applyNumberFormat="1" fontId="12" fillId="0" borderId="8" numFmtId="0" xfId="0">
      <alignment horizontal="center" vertical="center" wrapText="0" shrinkToFit="0" textRotation="0" indent="0"/>
    </xf>
    <xf applyAlignment="1" applyBorder="1" applyFont="1" applyFill="1" applyNumberFormat="1" fontId="12" fillId="0" borderId="12" numFmtId="0" xfId="0">
      <alignment horizontal="center" vertical="center" wrapText="0" shrinkToFit="0" textRotation="0" indent="0"/>
    </xf>
    <xf applyAlignment="1" applyBorder="1" applyFont="1" applyFill="1" applyNumberFormat="1" fontId="12" fillId="0" borderId="0" numFmtId="0" xfId="0">
      <alignment horizontal="center" vertical="center" wrapText="0" shrinkToFit="0" textRotation="0" indent="0"/>
    </xf>
    <xf applyAlignment="1" applyBorder="1" applyFont="1" applyFill="1" applyNumberFormat="1" fontId="12" fillId="0" borderId="13" numFmtId="0" xfId="0">
      <alignment horizontal="center" vertical="center" wrapText="0" shrinkToFit="0" textRotation="0" indent="0"/>
    </xf>
    <xf applyAlignment="1" applyBorder="1" applyFont="1" applyFill="1" applyNumberFormat="1" fontId="12" fillId="0" borderId="9" numFmtId="0" xfId="0">
      <alignment horizontal="center" vertical="center" wrapText="0" shrinkToFit="0" textRotation="0" indent="0"/>
    </xf>
    <xf applyAlignment="1" applyBorder="1" applyFont="1" applyFill="1" applyNumberFormat="1" fontId="12" fillId="0" borderId="10" numFmtId="0" xfId="0">
      <alignment horizontal="center" vertical="center" wrapText="0" shrinkToFit="0" textRotation="0" indent="0"/>
    </xf>
    <xf applyAlignment="1" applyBorder="1" applyFont="1" applyFill="1" applyNumberFormat="1" fontId="12" fillId="0" borderId="11" numFmtId="0" xfId="0">
      <alignment horizontal="center" vertical="center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13" fillId="0" borderId="0" numFmtId="0" xfId="0">
      <alignment horizontal="general" vertical="bottom" wrapText="0" shrinkToFit="0" textRotation="0" indent="0"/>
    </xf>
    <xf applyAlignment="1" applyBorder="1" applyFont="1" applyFill="1" applyNumberFormat="1" fontId="14" fillId="0" borderId="0" numFmtId="0" xfId="0">
      <alignment horizontal="general" vertical="bottom" wrapText="0" shrinkToFit="0" textRotation="0" indent="0"/>
    </xf>
    <xf applyAlignment="1" applyBorder="1" applyFont="1" applyFill="1" applyNumberFormat="1" fontId="8" fillId="0" borderId="0" numFmtId="0" xfId="0">
      <alignment horizontal="left" vertical="bottom" wrapText="0" shrinkToFit="0" textRotation="0" indent="0"/>
    </xf>
    <xf applyAlignment="1" applyBorder="1" applyFont="1" applyFill="1" applyNumberFormat="1" fontId="4" fillId="0" borderId="0" numFmtId="0" xfId="0">
      <alignment horizontal="left" vertical="bottom" wrapText="0" shrinkToFit="0" textRotation="0" indent="0"/>
    </xf>
    <xf applyAlignment="1" applyBorder="1" applyFont="1" applyFill="1" applyNumberFormat="1" fontId="15" fillId="0" borderId="0" numFmtId="0" xfId="0">
      <alignment horizontal="general" vertical="bottom" wrapText="0" shrinkToFit="0" textRotation="0" indent="0"/>
    </xf>
    <xf applyAlignment="1" applyBorder="1" applyFont="1" applyFill="1" applyNumberFormat="1" fontId="16" fillId="0" borderId="0" numFmtId="0" xfId="0">
      <alignment horizontal="left" vertical="bottom" wrapText="0" shrinkToFit="0" textRotation="0" indent="0"/>
    </xf>
    <xf applyAlignment="1" applyBorder="1" applyFont="1" applyFill="1" applyNumberFormat="1" fontId="4" fillId="0" borderId="0" numFmtId="14" xfId="0">
      <alignment horizontal="general" vertical="bottom" wrapText="0" shrinkToFit="0" textRotation="0" indent="0"/>
    </xf>
    <xf applyAlignment="1" applyBorder="1" applyFont="1" applyFill="1" applyNumberFormat="1" fontId="4" fillId="0" borderId="10" numFmtId="0" xfId="0">
      <alignment horizontal="left" vertical="bottom" wrapText="0" shrinkToFit="0" textRotation="0" indent="0"/>
    </xf>
    <xf applyAlignment="1" applyBorder="1" applyFont="1" applyFill="1" applyNumberFormat="1" fontId="4" fillId="11" borderId="2" numFmtId="0" xfId="0">
      <alignment horizontal="left" vertical="bottom" wrapText="0" shrinkToFit="0" textRotation="0" indent="0"/>
    </xf>
    <xf applyAlignment="1" applyBorder="1" applyFont="1" applyFill="1" applyNumberFormat="1" fontId="4" fillId="11" borderId="2" numFmtId="15" xfId="0">
      <alignment horizontal="center" vertical="bottom" wrapText="0" shrinkToFit="0" textRotation="0" indent="0"/>
    </xf>
    <xf applyAlignment="1" applyBorder="1" applyFont="1" applyFill="1" applyNumberFormat="1" fontId="4" fillId="0" borderId="2" numFmtId="0" xfId="0">
      <alignment horizontal="general" vertical="bottom" wrapText="0" shrinkToFit="0" textRotation="0" indent="0"/>
    </xf>
    <xf applyAlignment="1" applyBorder="1" applyFont="1" applyFill="1" applyNumberFormat="1" fontId="4" fillId="0" borderId="2" numFmtId="0" xfId="0">
      <alignment horizontal="center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0" Type="http://schemas.openxmlformats.org/officeDocument/2006/relationships/styles" Target="styles.xml"/>
  <Relationship Id="rId19" Type="http://schemas.openxmlformats.org/officeDocument/2006/relationships/sharedStrings" Target="sharedStrings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comments" Target="../comments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67"/>
  <sheetViews>
    <sheetView workbookViewId="0" zoomScale="78" tabSelected="1">
      <pane xSplit="6" ySplit="1" topLeftCell="P2" activePane="bottomRight" state="frozen"/>
      <selection pane="bottomRight" activeCell="R4" sqref="R4:R123"/>
    </sheetView>
  </sheetViews>
  <sheetFormatPr defaultRowHeight="14.25"/>
  <cols>
    <col min="1" max="1" style="1" width="42.875" customWidth="1"/>
    <col min="2" max="2" style="1" width="9.142307692307693"/>
    <col min="3" max="3" style="1" width="24" customWidth="1"/>
    <col min="4" max="4" style="1" width="24.5" customWidth="1"/>
    <col min="5" max="5" style="1" width="9.142307692307693"/>
    <col min="6" max="8" style="1" width="11" customWidth="1"/>
    <col min="9" max="9" style="2" width="4.75" customWidth="1"/>
    <col min="10" max="10" style="2" width="27.625" bestFit="1" customWidth="1"/>
    <col min="11" max="11" style="2" width="4.75" customWidth="1"/>
    <col min="12" max="12" style="2" width="5.875" customWidth="1"/>
    <col min="13" max="13" style="2" width="8.75" customWidth="1"/>
    <col min="14" max="15" style="1" width="11" customWidth="1"/>
    <col min="16" max="16" style="2" width="12.999999999999998" bestFit="1" customWidth="1"/>
    <col min="17" max="18" style="1" width="11" customWidth="1"/>
    <col min="19" max="21" style="2" width="9.25" customWidth="1"/>
    <col min="22" max="22" style="2" width="12.999999999999998" customWidth="1"/>
    <col min="23" max="23" style="2" width="12.625" customWidth="1"/>
    <col min="24" max="24" style="2" width="19.75" customWidth="1"/>
    <col min="25" max="25" style="2" width="18.875" customWidth="1"/>
    <col min="26" max="29" style="1" width="11" customWidth="1"/>
    <col min="30" max="38" style="1" width="9.142307692307693"/>
    <col min="39" max="39" style="1" width="42.875" customWidth="1"/>
    <col min="40" max="45" style="1" width="5.5" customWidth="1"/>
    <col min="46" max="48" style="1" width="11" customWidth="1"/>
    <col min="49" max="49" style="1" width="25.625" customWidth="1"/>
    <col min="50" max="51" style="1" width="19.375" customWidth="1"/>
    <col min="52" max="52" style="1" width="13.750000000000002" customWidth="1"/>
    <col min="53" max="53" style="1" width="9.142307692307693"/>
    <col min="54" max="54" style="1" width="12.750000000000002" bestFit="1" customWidth="1"/>
    <col min="55" max="55" style="1" width="22" bestFit="1" customWidth="1"/>
    <col min="56" max="56" style="1" width="9.142307692307693"/>
    <col min="57" max="57" style="1" width="197.375" customWidth="1"/>
    <col min="58" max="16384" style="1" width="9.142307692307693"/>
  </cols>
  <sheetData>
    <row r="1" spans="1:16384" customHeight="1" ht="28.5">
      <c r="A1" s="3" t="inlineStr">
        <is>
          <t>Nom&amp;Prénom</t>
        </is>
      </c>
      <c r="B1" s="4" t="s">
        <v>0</v>
      </c>
      <c r="C1" s="4" t="s">
        <v>1</v>
      </c>
      <c r="D1" s="4" t="s">
        <v>2</v>
      </c>
      <c r="E1" s="4" t="inlineStr">
        <is>
          <t>TYPE</t>
        </is>
      </c>
      <c r="F1" s="4" t="inlineStr">
        <is>
          <t>ORIGINE</t>
        </is>
      </c>
      <c r="G1" s="4" t="inlineStr">
        <is>
          <t>DATE DE NAISSANCE</t>
        </is>
      </c>
      <c r="H1" s="4" t="inlineStr">
        <is>
          <t>AGE</t>
        </is>
      </c>
      <c r="I1" s="4" t="inlineStr">
        <is>
          <t>GENRE</t>
        </is>
      </c>
      <c r="J1" s="4" t="inlineStr">
        <is>
          <t>MAIL</t>
        </is>
      </c>
      <c r="K1" s="4" t="inlineStr">
        <is>
          <t>SALARIE</t>
        </is>
      </c>
      <c r="L1" s="4" t="inlineStr">
        <is>
          <t>BOURSE</t>
        </is>
      </c>
      <c r="M1" s="4" t="inlineStr">
        <is>
          <t>Dossier</t>
        </is>
      </c>
      <c r="N1" s="4" t="inlineStr">
        <is>
          <t>RV</t>
        </is>
      </c>
      <c r="O1" s="4" t="inlineStr">
        <is>
          <t>DATE INSCRIPTION</t>
        </is>
      </c>
      <c r="P1" s="4" t="inlineStr">
        <is>
          <t>PAIEMENT</t>
        </is>
      </c>
      <c r="Q1" s="4" t="inlineStr">
        <is>
          <t>DATE ARRIVEE</t>
        </is>
      </c>
      <c r="R1" s="4" t="inlineStr">
        <is>
          <t>Présent</t>
        </is>
      </c>
      <c r="S1" s="5" t="inlineStr">
        <is>
          <t>S3 VALIDE</t>
        </is>
      </c>
      <c r="T1" s="5" t="inlineStr">
        <is>
          <t>S4 VALIDE</t>
        </is>
      </c>
      <c r="U1" s="5" t="s">
        <v>3</v>
      </c>
      <c r="V1" s="5" t="inlineStr">
        <is>
          <t>option 1</t>
        </is>
      </c>
      <c r="W1" s="5" t="s">
        <v>4</v>
      </c>
      <c r="X1" s="5" t="inlineStr">
        <is>
          <t>TD OPTION 1</t>
        </is>
      </c>
      <c r="Y1" s="5" t="inlineStr">
        <is>
          <t>TD OPTION 2</t>
        </is>
      </c>
      <c r="Z1" s="5" t="s">
        <v>5</v>
      </c>
      <c r="AA1" s="5" t="s">
        <v>6</v>
      </c>
      <c r="AB1" s="5" t="s">
        <v>7</v>
      </c>
      <c r="AC1" s="5" t="inlineStr">
        <is>
          <t>UE LIBRE</t>
        </is>
      </c>
      <c r="AD1" s="6" t="inlineStr">
        <is>
          <t>VOLTAIRE S3</t>
        </is>
      </c>
      <c r="AE1" s="6" t="inlineStr">
        <is>
          <t>VOLTAIRE S4</t>
        </is>
      </c>
      <c r="AF1" s="6" t="s">
        <v>3</v>
      </c>
      <c r="AG1" s="7" t="s">
        <v>8</v>
      </c>
      <c r="AH1" s="8" t="s">
        <v>9</v>
      </c>
      <c r="AI1" s="8" t="s">
        <v>10</v>
      </c>
      <c r="AJ1" s="8" t="s">
        <v>11</v>
      </c>
      <c r="AK1" s="8" t="s">
        <v>12</v>
      </c>
      <c r="AL1" s="8" t="s">
        <v>13</v>
      </c>
      <c r="AM1" s="8" t="inlineStr">
        <is>
          <t>_NP</t>
        </is>
      </c>
      <c r="AN1" s="8"/>
      <c r="AO1" s="8"/>
      <c r="AP1" s="8"/>
      <c r="AQ1" s="8"/>
      <c r="AR1" s="8"/>
      <c r="AS1" s="8"/>
      <c r="AT1" s="8"/>
      <c r="AU1" s="8"/>
      <c r="AV1" s="8"/>
      <c r="AW1" s="8" t="inlineStr">
        <is>
          <t>Promotion</t>
        </is>
      </c>
      <c r="AX1" s="8" t="inlineStr">
        <is>
          <t>concatener promo</t>
        </is>
      </c>
      <c r="AY1" s="8" t="inlineStr">
        <is>
          <t>concatener partition parcours</t>
        </is>
      </c>
      <c r="AZ1" s="8" t="inlineStr">
        <is>
          <t>concatener partition Option1</t>
        </is>
      </c>
      <c r="BA1" s="8" t="inlineStr">
        <is>
          <t>concatener partition Option 2</t>
        </is>
      </c>
      <c r="BB1" s="8" t="inlineStr">
        <is>
          <t>concatener partition Analyse 3</t>
        </is>
      </c>
      <c r="BC1" s="8" t="inlineStr">
        <is>
          <t>concatener partition Algèbre 2</t>
        </is>
      </c>
      <c r="BD1" s="8" t="inlineStr">
        <is>
          <t>concatener partition Proba</t>
        </is>
      </c>
      <c r="BE1" s="8" t="inlineStr">
        <is>
          <t>Concatener import</t>
        </is>
      </c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8"/>
      <c r="WUS1" s="8"/>
      <c r="WUT1" s="8"/>
      <c r="WUU1" s="8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8"/>
      <c r="WVI1" s="8"/>
      <c r="WVJ1" s="8"/>
      <c r="WVK1" s="8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8"/>
      <c r="WVY1" s="8"/>
      <c r="WVZ1" s="8"/>
      <c r="WWA1" s="8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8"/>
      <c r="WWO1" s="8"/>
      <c r="WWP1" s="8"/>
      <c r="WWQ1" s="8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8"/>
      <c r="WXE1" s="8"/>
      <c r="WXF1" s="8"/>
      <c r="WXG1" s="8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8"/>
      <c r="WXU1" s="8"/>
      <c r="WXV1" s="8"/>
      <c r="WXW1" s="8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8"/>
      <c r="WYK1" s="8"/>
      <c r="WYL1" s="8"/>
      <c r="WYM1" s="8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8"/>
      <c r="WZA1" s="8"/>
      <c r="WZB1" s="8"/>
      <c r="WZC1" s="8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8"/>
      <c r="WZQ1" s="8"/>
      <c r="WZR1" s="8"/>
      <c r="WZS1" s="8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8"/>
      <c r="XAG1" s="8"/>
      <c r="XAH1" s="8"/>
      <c r="XAI1" s="8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8"/>
      <c r="XAW1" s="8"/>
      <c r="XAX1" s="8"/>
      <c r="XAY1" s="8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8"/>
      <c r="XBM1" s="8"/>
      <c r="XBN1" s="8"/>
      <c r="XBO1" s="8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8"/>
      <c r="XCC1" s="8"/>
      <c r="XCD1" s="8"/>
      <c r="XCE1" s="8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8"/>
      <c r="XCS1" s="8"/>
      <c r="XCT1" s="8"/>
      <c r="XCU1" s="8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8"/>
      <c r="XDI1" s="8"/>
      <c r="XDJ1" s="8"/>
      <c r="XDK1" s="8"/>
      <c r="XDL1" s="8"/>
      <c r="XDM1" s="8"/>
      <c r="XDN1" s="8"/>
      <c r="XDO1" s="8"/>
      <c r="XDP1" s="8"/>
      <c r="XDQ1" s="8"/>
      <c r="XDR1" s="8"/>
      <c r="XDS1" s="8"/>
      <c r="XDT1" s="8"/>
      <c r="XDU1" s="8"/>
      <c r="XDV1" s="8"/>
      <c r="XDW1" s="8"/>
      <c r="XDX1" s="8"/>
      <c r="XDY1" s="8"/>
      <c r="XDZ1" s="8"/>
      <c r="XEA1" s="8"/>
      <c r="XEB1" s="8"/>
      <c r="XEC1" s="8"/>
      <c r="XED1" s="8"/>
      <c r="XEE1" s="8"/>
      <c r="XEF1" s="8"/>
      <c r="XEG1" s="8"/>
      <c r="XEH1" s="8"/>
      <c r="XEI1" s="8"/>
      <c r="XEJ1" s="8"/>
      <c r="XEK1" s="8"/>
      <c r="XEL1" s="8"/>
      <c r="XEM1" s="8"/>
      <c r="XEN1" s="8"/>
      <c r="XEO1" s="8"/>
      <c r="XEP1" s="8"/>
      <c r="XEQ1" s="8"/>
      <c r="XER1" s="8"/>
      <c r="XES1" s="8"/>
      <c r="XET1" s="8"/>
      <c r="XEU1" s="8"/>
      <c r="XEV1" s="8"/>
      <c r="XEW1" s="8"/>
      <c r="XEX1" s="8"/>
      <c r="XEY1" s="8"/>
      <c r="XEZ1" s="8"/>
      <c r="XFA1" s="8"/>
      <c r="XFB1" s="8"/>
      <c r="XFC1" s="8"/>
      <c r="XFD1" s="8"/>
    </row>
    <row r="2" spans="1:16384" ht="14.25" hidden="1">
      <c r="A2" s="9" t="s">
        <f>CONCATENATE(C2," ",D2)</f>
        <v>14</v>
      </c>
      <c r="B2" s="10">
        <v>11507214</v>
      </c>
      <c r="C2" s="10" t="s">
        <v>15</v>
      </c>
      <c r="D2" s="10" t="inlineStr">
        <is>
          <t>Hassen</t>
        </is>
      </c>
      <c r="E2" s="10" t="s">
        <v>16</v>
      </c>
      <c r="F2" s="10"/>
      <c r="G2" s="11"/>
      <c r="H2" s="10" t="s">
        <f>IF(ISBLANK(G2)," ",CONCATENATE((YEAR(TODAY()-G2)-1900)," ","ans"))</f>
        <v>17</v>
      </c>
      <c r="I2" s="12"/>
      <c r="J2" s="12"/>
      <c r="K2" s="12"/>
      <c r="L2" s="12"/>
      <c r="M2" s="12" t="s">
        <v>18</v>
      </c>
      <c r="N2" s="11"/>
      <c r="O2" s="13"/>
      <c r="P2" s="14"/>
      <c r="Q2" s="10"/>
      <c r="R2" s="10"/>
      <c r="S2" s="15"/>
      <c r="T2" s="15"/>
      <c r="U2" s="15" t="s">
        <v>19</v>
      </c>
      <c r="V2" s="15"/>
      <c r="W2" s="15"/>
      <c r="X2" s="15"/>
      <c r="Y2" s="15"/>
      <c r="Z2" s="16"/>
      <c r="AA2" s="16"/>
      <c r="AB2" s="16"/>
      <c r="AC2" s="16"/>
      <c r="AD2" s="17"/>
      <c r="AE2" s="17"/>
      <c r="AF2" s="9" t="str">
        <f>U2&amp;TEXT(COUNTIF(U$2:U2,U2),"x0")</f>
        <v>DLx1</v>
      </c>
      <c r="AG2" s="9" t="s">
        <f>Z2&amp;TEXT(COUNTIF(Z$2:Z2,Z2),"x0")</f>
        <v>20</v>
      </c>
      <c r="AH2" s="9" t="s">
        <f>AA2&amp;TEXT(COUNTIF(AA$2:AA2,AA2),"x0")</f>
        <v>20</v>
      </c>
      <c r="AI2" s="9" t="s">
        <f>AB2&amp;TEXT(COUNTIF(AB$2:AB2,AB2),"x0")</f>
        <v>20</v>
      </c>
      <c r="AJ2" s="9" t="s">
        <f>Y2&amp;TEXT(COUNTIF(Y$2:Y2,Y2),"x0")</f>
        <v>20</v>
      </c>
      <c r="AK2" s="9" t="s">
        <f>X2&amp;TEXT(COUNTIF(X$2:X2,X2),"x0")</f>
        <v>20</v>
      </c>
      <c r="AL2" s="9" t="s">
        <f>R2&amp;TEXT(COUNTIF(R$2:R2,R2),"x0")</f>
        <v>20</v>
      </c>
      <c r="AM2" s="9" t="s">
        <f>A2</f>
        <v>14</v>
      </c>
      <c r="AN2" t="s">
        <v>21</v>
      </c>
      <c r="AO2" t="s">
        <v>22</v>
      </c>
      <c r="AP2" t="s">
        <v>23</v>
      </c>
      <c r="AQ2" t="s">
        <v>3</v>
      </c>
      <c r="AR2" t="s">
        <v>24</v>
      </c>
      <c r="AS2" t="s">
        <v>25</v>
      </c>
      <c r="AT2" t="s">
        <v>26</v>
      </c>
      <c r="AU2" t="s">
        <v>27</v>
      </c>
      <c r="AV2" t="s">
        <v>28</v>
      </c>
      <c r="AW2" t="s">
        <v>29</v>
      </c>
      <c r="AX2" t="s">
        <f>CONCATENATE(AN2,AW2,AO2)</f>
        <v>30</v>
      </c>
      <c r="AY2" t="s">
        <f>CONCATENATE(AN2,AQ2,AO2)</f>
        <v>31</v>
      </c>
      <c r="AZ2" t="s">
        <f>CONCATENATE(AN2,AR2,AO2)</f>
        <v>32</v>
      </c>
      <c r="BA2" t="s">
        <f>CONCATENATE(AN2,AS2,AO2)</f>
        <v>33</v>
      </c>
      <c r="BB2" t="s">
        <f>CONCATENATE(AN2,AT2,AO2)</f>
        <v>34</v>
      </c>
      <c r="BC2" t="s">
        <f>CONCATENATE(AN2,AU2,AO2)</f>
        <v>35</v>
      </c>
      <c r="BD2" t="s">
        <f>CONCATENATE(AN2,AV2,AO2)</f>
        <v>36</v>
      </c>
      <c r="BE2" t="s">
        <f>IF(R2="","",CONCATENATE(AW2,AP2,AX2,AY2,U2,AP2,AX2,AZ2,X2,AP2,AX2,BA2,Y2,AP2,AX2,BB2,Z2,AP2,AX2,BC2,AA2,AP2,AX2,BD2,AB2))</f>
        <v>37</v>
      </c>
    </row>
    <row r="3" spans="1:16384" ht="14.25" hidden="1">
      <c r="A3" s="9" t="s">
        <f>CONCATENATE(C3," ",D3)</f>
        <v>38</v>
      </c>
      <c r="B3" s="10">
        <v>11509598</v>
      </c>
      <c r="C3" s="10" t="s">
        <v>39</v>
      </c>
      <c r="D3" s="10" t="s">
        <v>40</v>
      </c>
      <c r="E3" s="10" t="s">
        <v>41</v>
      </c>
      <c r="F3" s="10"/>
      <c r="G3" s="11"/>
      <c r="H3" s="10" t="s">
        <f>IF(ISBLANK(G3)," ",CONCATENATE((YEAR(TODAY()-G3)-1900)," ","ans"))</f>
        <v>17</v>
      </c>
      <c r="I3" s="12"/>
      <c r="J3" s="12"/>
      <c r="K3" s="12"/>
      <c r="L3" s="12"/>
      <c r="M3" s="12"/>
      <c r="N3" s="11"/>
      <c r="O3" s="13"/>
      <c r="P3" s="14"/>
      <c r="Q3" s="10"/>
      <c r="R3" s="10"/>
      <c r="S3" s="15"/>
      <c r="T3" s="15"/>
      <c r="U3" s="15" t="s">
        <v>42</v>
      </c>
      <c r="V3" s="15"/>
      <c r="W3" s="15"/>
      <c r="X3" s="15"/>
      <c r="Y3" s="15"/>
      <c r="Z3" s="16"/>
      <c r="AA3" s="16"/>
      <c r="AB3" s="16"/>
      <c r="AC3" s="16"/>
      <c r="AD3" s="17"/>
      <c r="AE3" s="17"/>
      <c r="AF3" s="9" t="str">
        <f>U3&amp;TEXT(COUNTIF(U$2:U3,U3),"x0")</f>
        <v>MATHSx1</v>
      </c>
      <c r="AG3" s="9" t="s">
        <f>Z3&amp;TEXT(COUNTIF(Z$2:Z3,Z3),"x0")</f>
        <v>20</v>
      </c>
      <c r="AH3" s="9" t="s">
        <f>AA3&amp;TEXT(COUNTIF(AA$2:AA3,AA3),"x0")</f>
        <v>20</v>
      </c>
      <c r="AI3" s="9" t="s">
        <f>AB3&amp;TEXT(COUNTIF(AB$2:AB3,AB3),"x0")</f>
        <v>20</v>
      </c>
      <c r="AJ3" s="9" t="s">
        <f>Y3&amp;TEXT(COUNTIF(Y$2:Y3,Y3),"x0")</f>
        <v>20</v>
      </c>
      <c r="AK3" s="9" t="s">
        <f>X3&amp;TEXT(COUNTIF(X$2:X3,X3),"x0")</f>
        <v>20</v>
      </c>
      <c r="AL3" s="9" t="s">
        <f>R3&amp;TEXT(COUNTIF(R$2:R3,R3),"x0")</f>
        <v>20</v>
      </c>
      <c r="AM3" s="9" t="s">
        <f>A3</f>
        <v>38</v>
      </c>
      <c r="AN3" t="s">
        <v>21</v>
      </c>
      <c r="AO3" t="s">
        <v>22</v>
      </c>
      <c r="AP3" t="s">
        <v>23</v>
      </c>
      <c r="AQ3" t="s">
        <v>3</v>
      </c>
      <c r="AR3" t="s">
        <v>24</v>
      </c>
      <c r="AS3" t="s">
        <v>25</v>
      </c>
      <c r="AT3" t="s">
        <v>26</v>
      </c>
      <c r="AU3" t="s">
        <v>27</v>
      </c>
      <c r="AV3" t="s">
        <v>28</v>
      </c>
      <c r="AW3" t="s">
        <v>29</v>
      </c>
      <c r="AX3" t="s">
        <f>CONCATENATE(AN3,AW3,AO3)</f>
        <v>30</v>
      </c>
      <c r="AY3" t="s">
        <f>CONCATENATE(AN3,AQ3,AO3)</f>
        <v>31</v>
      </c>
      <c r="AZ3" t="s">
        <f>CONCATENATE(AN3,AR3,AO3)</f>
        <v>32</v>
      </c>
      <c r="BA3" t="s">
        <f>CONCATENATE(AN3,AS3,AO3)</f>
        <v>33</v>
      </c>
      <c r="BB3" t="s">
        <f>CONCATENATE(AN3,AT3,AO3)</f>
        <v>34</v>
      </c>
      <c r="BC3" t="s">
        <f>CONCATENATE(AN3,AU3,AO3)</f>
        <v>35</v>
      </c>
      <c r="BD3" t="s">
        <f>CONCATENATE(AN3,AV3,AO3)</f>
        <v>36</v>
      </c>
      <c r="BE3" t="s">
        <f>IF(R3="","",CONCATENATE(AW3,AP3,AX3,AY3,U3,AP3,AX3,AZ3,X3,AP3,AX3,BA3,Y3,AP3,AX3,BB3,Z3,AP3,AX3,BC3,AA3,AP3,AX3,BD3,AB3))</f>
        <v>37</v>
      </c>
    </row>
    <row r="4" spans="1:16384">
      <c r="A4" s="9" t="s">
        <f>CONCATENATE(C4," ",D4)</f>
        <v>43</v>
      </c>
      <c r="B4" s="10">
        <v>11611134</v>
      </c>
      <c r="C4" s="10" t="s">
        <v>44</v>
      </c>
      <c r="D4" s="10" t="inlineStr">
        <is>
          <t>Elsa Shékina</t>
        </is>
      </c>
      <c r="E4" s="10" t="s">
        <v>16</v>
      </c>
      <c r="F4" s="10"/>
      <c r="G4" s="11"/>
      <c r="H4" s="10" t="s">
        <f>IF(ISBLANK(G4)," ",CONCATENATE((YEAR(TODAY()-G4)-1900)," ","ans"))</f>
        <v>17</v>
      </c>
      <c r="I4" s="12"/>
      <c r="J4" s="12"/>
      <c r="K4" s="12"/>
      <c r="L4" s="12"/>
      <c r="M4" s="12" t="s">
        <v>18</v>
      </c>
      <c r="N4" s="11"/>
      <c r="O4" s="13">
        <v>42976</v>
      </c>
      <c r="P4" s="18" t="s">
        <v>45</v>
      </c>
      <c r="Q4" s="10"/>
      <c r="R4" s="10" t="s">
        <v>46</v>
      </c>
      <c r="S4" s="15"/>
      <c r="T4" s="15"/>
      <c r="U4" s="15" t="s">
        <v>42</v>
      </c>
      <c r="V4" s="15" t="s">
        <v>47</v>
      </c>
      <c r="W4" s="15" t="s">
        <v>48</v>
      </c>
      <c r="X4" s="15" t="s">
        <v>47</v>
      </c>
      <c r="Y4" s="15" t="s">
        <v>48</v>
      </c>
      <c r="Z4" s="16" t="s">
        <v>49</v>
      </c>
      <c r="AA4" s="16" t="s">
        <v>50</v>
      </c>
      <c r="AB4" s="16" t="s">
        <v>51</v>
      </c>
      <c r="AC4" s="16"/>
      <c r="AD4" s="17"/>
      <c r="AE4" s="17"/>
      <c r="AF4" s="9" t="str">
        <f>U4&amp;TEXT(COUNTIF(U$2:U4,U4),"x0")</f>
        <v>MATHSx2</v>
      </c>
      <c r="AG4" s="9" t="str">
        <f>Z4&amp;TEXT(COUNTIF(Z$2:Z4,Z4),"x0")</f>
        <v>AN1x1</v>
      </c>
      <c r="AH4" s="9" t="str">
        <f>AA4&amp;TEXT(COUNTIF(AA$2:AA4,AA4),"x0")</f>
        <v>AL1x1</v>
      </c>
      <c r="AI4" s="9" t="str">
        <f>AB4&amp;TEXT(COUNTIF(AB$2:AB4,AB4),"x0")</f>
        <v>P1x1</v>
      </c>
      <c r="AJ4" s="9" t="str">
        <f>Y4&amp;TEXT(COUNTIF(Y$2:Y4,Y4),"x0")</f>
        <v>COMPTAx1</v>
      </c>
      <c r="AK4" s="9" t="str">
        <f>X4&amp;TEXT(COUNTIF(X$2:X4,X4),"x0")</f>
        <v>INFO APx1</v>
      </c>
      <c r="AL4" s="9" t="str">
        <f>R4&amp;TEXT(COUNTIF(R$2:R4,R4),"x0")</f>
        <v>Xx1</v>
      </c>
      <c r="AM4" s="9" t="s">
        <f>A4</f>
        <v>43</v>
      </c>
      <c r="AN4" t="s">
        <v>21</v>
      </c>
      <c r="AO4" t="s">
        <v>22</v>
      </c>
      <c r="AP4" t="s">
        <v>23</v>
      </c>
      <c r="AQ4" t="s">
        <v>3</v>
      </c>
      <c r="AR4" t="s">
        <v>24</v>
      </c>
      <c r="AS4" t="s">
        <v>25</v>
      </c>
      <c r="AT4" t="s">
        <v>26</v>
      </c>
      <c r="AU4" t="s">
        <v>27</v>
      </c>
      <c r="AV4" t="s">
        <v>28</v>
      </c>
      <c r="AW4" t="s">
        <v>29</v>
      </c>
      <c r="AX4" t="s">
        <f>CONCATENATE(AN4,AW4,AO4)</f>
        <v>30</v>
      </c>
      <c r="AY4" t="s">
        <f>CONCATENATE(AN4,AQ4,AO4)</f>
        <v>31</v>
      </c>
      <c r="AZ4" t="s">
        <f>CONCATENATE(AN4,AR4,AO4)</f>
        <v>32</v>
      </c>
      <c r="BA4" t="s">
        <f>CONCATENATE(AN4,AS4,AO4)</f>
        <v>33</v>
      </c>
      <c r="BB4" t="s">
        <f>CONCATENATE(AN4,AT4,AO4)</f>
        <v>34</v>
      </c>
      <c r="BC4" t="s">
        <f>CONCATENATE(AN4,AU4,AO4)</f>
        <v>35</v>
      </c>
      <c r="BD4" t="s">
        <f>CONCATENATE(AN4,AV4,AO4)</f>
        <v>36</v>
      </c>
      <c r="BE4" t="s">
        <f>IF(R4="","",CONCATENATE(AW4,AP4,AX4,AY4,U4,AP4,AX4,AZ4,X4,AP4,AX4,BA4,Y4,AP4,AX4,BB4,Z4,AP4,AX4,BC4,AA4,AP4,AX4,BD4,AB4))</f>
        <v>52</v>
      </c>
    </row>
    <row r="5" spans="1:16384">
      <c r="A5" s="9" t="s">
        <f>CONCATENATE(C5," ",D5)</f>
        <v>53</v>
      </c>
      <c r="B5" s="10">
        <v>11506630</v>
      </c>
      <c r="C5" s="10" t="s">
        <v>54</v>
      </c>
      <c r="D5" s="10" t="inlineStr">
        <is>
          <t>Yani</t>
        </is>
      </c>
      <c r="E5" s="10" t="s">
        <v>16</v>
      </c>
      <c r="F5" s="10"/>
      <c r="G5" s="11"/>
      <c r="H5" s="10" t="s">
        <f>IF(ISBLANK(G5)," ",CONCATENATE((YEAR(TODAY()-G5)-1900)," ","ans"))</f>
        <v>17</v>
      </c>
      <c r="I5" s="12"/>
      <c r="J5" s="12"/>
      <c r="K5" s="12"/>
      <c r="L5" s="12"/>
      <c r="M5" s="12"/>
      <c r="N5" s="11"/>
      <c r="O5" s="13"/>
      <c r="P5" s="14"/>
      <c r="Q5" s="10"/>
      <c r="R5" s="10" t="s">
        <v>46</v>
      </c>
      <c r="S5" s="15"/>
      <c r="T5" s="15"/>
      <c r="U5" s="15" t="s">
        <v>42</v>
      </c>
      <c r="V5" s="15"/>
      <c r="W5" s="15"/>
      <c r="X5" s="15"/>
      <c r="Y5" s="15"/>
      <c r="Z5" s="16" t="s">
        <v>55</v>
      </c>
      <c r="AA5" s="16" t="s">
        <v>56</v>
      </c>
      <c r="AB5" s="16" t="s">
        <v>57</v>
      </c>
      <c r="AC5" s="16"/>
      <c r="AD5" s="17"/>
      <c r="AE5" s="17"/>
      <c r="AF5" s="9" t="str">
        <f>U5&amp;TEXT(COUNTIF(U$2:U5,U5),"x0")</f>
        <v>MATHSx3</v>
      </c>
      <c r="AG5" s="9" t="str">
        <f>Z5&amp;TEXT(COUNTIF(Z$2:Z5,Z5),"x0")</f>
        <v>AN2x1</v>
      </c>
      <c r="AH5" s="9" t="str">
        <f>AA5&amp;TEXT(COUNTIF(AA$2:AA5,AA5),"x0")</f>
        <v>AL2x1</v>
      </c>
      <c r="AI5" s="9" t="str">
        <f>AB5&amp;TEXT(COUNTIF(AB$2:AB5,AB5),"x0")</f>
        <v>P2x1</v>
      </c>
      <c r="AJ5" s="9" t="s">
        <f>Y5&amp;TEXT(COUNTIF(Y$2:Y5,Y5),"x0")</f>
        <v>20</v>
      </c>
      <c r="AK5" s="9" t="s">
        <f>X5&amp;TEXT(COUNTIF(X$2:X5,X5),"x0")</f>
        <v>20</v>
      </c>
      <c r="AL5" s="9" t="str">
        <f>R5&amp;TEXT(COUNTIF(R$2:R5,R5),"x0")</f>
        <v>Xx2</v>
      </c>
      <c r="AM5" s="9" t="s">
        <f>A5</f>
        <v>53</v>
      </c>
      <c r="AN5" t="s">
        <v>21</v>
      </c>
      <c r="AO5" t="s">
        <v>22</v>
      </c>
      <c r="AP5" t="s">
        <v>23</v>
      </c>
      <c r="AQ5" t="s">
        <v>3</v>
      </c>
      <c r="AR5" t="s">
        <v>24</v>
      </c>
      <c r="AS5" t="s">
        <v>25</v>
      </c>
      <c r="AT5" t="s">
        <v>26</v>
      </c>
      <c r="AU5" t="s">
        <v>27</v>
      </c>
      <c r="AV5" t="s">
        <v>28</v>
      </c>
      <c r="AW5" t="s">
        <v>29</v>
      </c>
      <c r="AX5" t="s">
        <f>CONCATENATE(AN5,AW5,AO5)</f>
        <v>30</v>
      </c>
      <c r="AY5" t="s">
        <f>CONCATENATE(AN5,AQ5,AO5)</f>
        <v>31</v>
      </c>
      <c r="AZ5" t="s">
        <f>CONCATENATE(AN5,AR5,AO5)</f>
        <v>32</v>
      </c>
      <c r="BA5" t="s">
        <f>CONCATENATE(AN5,AS5,AO5)</f>
        <v>33</v>
      </c>
      <c r="BB5" t="s">
        <f>CONCATENATE(AN5,AT5,AO5)</f>
        <v>34</v>
      </c>
      <c r="BC5" t="s">
        <f>CONCATENATE(AN5,AU5,AO5)</f>
        <v>35</v>
      </c>
      <c r="BD5" t="s">
        <f>CONCATENATE(AN5,AV5,AO5)</f>
        <v>36</v>
      </c>
      <c r="BE5" t="s">
        <f>IF(R5="","",CONCATENATE(AW5,AP5,AX5,AY5,U5,AP5,AX5,AZ5,X5,AP5,AX5,BA5,Y5,AP5,AX5,BB5,Z5,AP5,AX5,BC5,AA5,AP5,AX5,BD5,AB5))</f>
        <v>58</v>
      </c>
    </row>
    <row r="6" spans="1:16384" ht="14.25" hidden="1">
      <c r="A6" s="9" t="s">
        <f>CONCATENATE(C6," ",D6)</f>
        <v>59</v>
      </c>
      <c r="B6" s="10"/>
      <c r="C6" s="10" t="s">
        <v>60</v>
      </c>
      <c r="D6" s="10" t="inlineStr">
        <is>
          <t>Arwin</t>
        </is>
      </c>
      <c r="E6" s="10" t="s">
        <v>61</v>
      </c>
      <c r="F6" s="10"/>
      <c r="G6" s="19">
        <v>36090</v>
      </c>
      <c r="H6" s="10" t="s">
        <f>IF(ISBLANK(G6)," ",CONCATENATE((YEAR(TODAY()-G6)-1900)," ","ans"))</f>
        <v>62</v>
      </c>
      <c r="I6" s="12" t="s">
        <v>63</v>
      </c>
      <c r="J6" s="12" t="inlineStr">
        <is>
          <t>edyansari5@gmail.com</t>
        </is>
      </c>
      <c r="K6" s="12"/>
      <c r="L6" s="12"/>
      <c r="M6" s="12"/>
      <c r="N6" s="11"/>
      <c r="O6" s="13"/>
      <c r="P6" s="14"/>
      <c r="Q6" s="10"/>
      <c r="R6" s="10"/>
      <c r="S6" s="15"/>
      <c r="T6" s="15"/>
      <c r="U6" s="15" t="s">
        <v>42</v>
      </c>
      <c r="V6" s="15"/>
      <c r="W6" s="15"/>
      <c r="X6" s="15"/>
      <c r="Y6" s="15"/>
      <c r="Z6" s="16"/>
      <c r="AA6" s="16"/>
      <c r="AB6" s="16"/>
      <c r="AC6" s="16"/>
      <c r="AD6" s="17"/>
      <c r="AE6" s="17"/>
      <c r="AF6" s="9" t="str">
        <f>U6&amp;TEXT(COUNTIF(U$2:U6,U6),"x0")</f>
        <v>MATHSx4</v>
      </c>
      <c r="AG6" s="9" t="s">
        <f>Z6&amp;TEXT(COUNTIF(Z$2:Z6,Z6),"x0")</f>
        <v>20</v>
      </c>
      <c r="AH6" s="9" t="s">
        <f>AA6&amp;TEXT(COUNTIF(AA$2:AA6,AA6),"x0")</f>
        <v>20</v>
      </c>
      <c r="AI6" s="9" t="s">
        <f>AB6&amp;TEXT(COUNTIF(AB$2:AB6,AB6),"x0")</f>
        <v>20</v>
      </c>
      <c r="AJ6" s="9" t="s">
        <f>Y6&amp;TEXT(COUNTIF(Y$2:Y6,Y6),"x0")</f>
        <v>20</v>
      </c>
      <c r="AK6" s="9" t="s">
        <f>X6&amp;TEXT(COUNTIF(X$2:X6,X6),"x0")</f>
        <v>20</v>
      </c>
      <c r="AL6" s="9" t="s">
        <f>R6&amp;TEXT(COUNTIF(R$2:R6,R6),"x0")</f>
        <v>20</v>
      </c>
      <c r="AM6" s="9" t="s">
        <f>A6</f>
        <v>59</v>
      </c>
      <c r="AN6" t="s">
        <v>21</v>
      </c>
      <c r="AO6" t="s">
        <v>22</v>
      </c>
      <c r="AP6" t="s">
        <v>23</v>
      </c>
      <c r="AQ6" t="s">
        <v>3</v>
      </c>
      <c r="AR6" t="s">
        <v>24</v>
      </c>
      <c r="AS6" t="s">
        <v>25</v>
      </c>
      <c r="AT6" t="s">
        <v>26</v>
      </c>
      <c r="AU6" t="s">
        <v>27</v>
      </c>
      <c r="AV6" t="s">
        <v>28</v>
      </c>
      <c r="AW6" t="s">
        <v>29</v>
      </c>
      <c r="AX6" t="s">
        <f>CONCATENATE(AN6,AW6,AO6)</f>
        <v>30</v>
      </c>
      <c r="AY6" t="s">
        <f>CONCATENATE(AN6,AQ6,AO6)</f>
        <v>31</v>
      </c>
      <c r="AZ6" t="s">
        <f>CONCATENATE(AN6,AR6,AO6)</f>
        <v>32</v>
      </c>
      <c r="BA6" t="s">
        <f>CONCATENATE(AN6,AS6,AO6)</f>
        <v>33</v>
      </c>
      <c r="BB6" t="s">
        <f>CONCATENATE(AN6,AT6,AO6)</f>
        <v>34</v>
      </c>
      <c r="BC6" t="s">
        <f>CONCATENATE(AN6,AU6,AO6)</f>
        <v>35</v>
      </c>
      <c r="BD6" t="s">
        <f>CONCATENATE(AN6,AV6,AO6)</f>
        <v>36</v>
      </c>
      <c r="BE6" t="s">
        <f>IF(R6="","",CONCATENATE(AW6,AP6,AX6,AY6,U6,AP6,AX6,AZ6,X6,AP6,AX6,BA6,Y6,AP6,AX6,BB6,Z6,AP6,AX6,BC6,AA6,AP6,AX6,BD6,AB6))</f>
        <v>37</v>
      </c>
    </row>
    <row r="7" spans="1:16384" ht="14.25" hidden="1">
      <c r="A7" s="9" t="s">
        <f>CONCATENATE(C7," ",D7)</f>
        <v>64</v>
      </c>
      <c r="B7" s="10">
        <v>11400542</v>
      </c>
      <c r="C7" s="10" t="s">
        <v>65</v>
      </c>
      <c r="D7" s="10" t="s">
        <v>66</v>
      </c>
      <c r="E7" s="10" t="s">
        <v>41</v>
      </c>
      <c r="F7" s="10"/>
      <c r="G7" s="11"/>
      <c r="H7" s="10" t="s">
        <f>IF(ISBLANK(G7)," ",CONCATENATE((YEAR(TODAY()-G7)-1900)," ","ans"))</f>
        <v>17</v>
      </c>
      <c r="I7" s="12"/>
      <c r="J7" s="12"/>
      <c r="K7" s="12"/>
      <c r="L7" s="12"/>
      <c r="M7" s="12"/>
      <c r="N7" s="11"/>
      <c r="O7" s="13"/>
      <c r="P7" s="14"/>
      <c r="Q7" s="10"/>
      <c r="R7" s="10"/>
      <c r="S7" s="15"/>
      <c r="T7" s="15"/>
      <c r="U7" s="15" t="s">
        <v>42</v>
      </c>
      <c r="V7" s="15"/>
      <c r="W7" s="15"/>
      <c r="X7" s="15"/>
      <c r="Y7" s="15"/>
      <c r="Z7" s="16"/>
      <c r="AA7" s="16"/>
      <c r="AB7" s="16"/>
      <c r="AC7" s="16"/>
      <c r="AD7" s="17"/>
      <c r="AE7" s="17"/>
      <c r="AF7" s="9" t="str">
        <f>U7&amp;TEXT(COUNTIF(U$2:U7,U7),"x0")</f>
        <v>MATHSx5</v>
      </c>
      <c r="AG7" s="9" t="s">
        <f>Z7&amp;TEXT(COUNTIF(Z$2:Z7,Z7),"x0")</f>
        <v>20</v>
      </c>
      <c r="AH7" s="9" t="s">
        <f>AA7&amp;TEXT(COUNTIF(AA$2:AA7,AA7),"x0")</f>
        <v>20</v>
      </c>
      <c r="AI7" s="9" t="s">
        <f>AB7&amp;TEXT(COUNTIF(AB$2:AB7,AB7),"x0")</f>
        <v>20</v>
      </c>
      <c r="AJ7" s="9" t="s">
        <f>Y7&amp;TEXT(COUNTIF(Y$2:Y7,Y7),"x0")</f>
        <v>20</v>
      </c>
      <c r="AK7" s="9" t="s">
        <f>X7&amp;TEXT(COUNTIF(X$2:X7,X7),"x0")</f>
        <v>20</v>
      </c>
      <c r="AL7" s="9" t="s">
        <f>R7&amp;TEXT(COUNTIF(R$2:R7,R7),"x0")</f>
        <v>20</v>
      </c>
      <c r="AM7" s="9" t="s">
        <f>A7</f>
        <v>64</v>
      </c>
      <c r="AN7" t="s">
        <v>21</v>
      </c>
      <c r="AO7" t="s">
        <v>22</v>
      </c>
      <c r="AP7" t="s">
        <v>23</v>
      </c>
      <c r="AQ7" t="s">
        <v>3</v>
      </c>
      <c r="AR7" t="s">
        <v>24</v>
      </c>
      <c r="AS7" t="s">
        <v>25</v>
      </c>
      <c r="AT7" t="s">
        <v>26</v>
      </c>
      <c r="AU7" t="s">
        <v>27</v>
      </c>
      <c r="AV7" t="s">
        <v>28</v>
      </c>
      <c r="AW7" t="s">
        <v>29</v>
      </c>
      <c r="AX7" t="s">
        <f>CONCATENATE(AN7,AW7,AO7)</f>
        <v>30</v>
      </c>
      <c r="AY7" t="s">
        <f>CONCATENATE(AN7,AQ7,AO7)</f>
        <v>31</v>
      </c>
      <c r="AZ7" t="s">
        <f>CONCATENATE(AN7,AR7,AO7)</f>
        <v>32</v>
      </c>
      <c r="BA7" t="s">
        <f>CONCATENATE(AN7,AS7,AO7)</f>
        <v>33</v>
      </c>
      <c r="BB7" t="s">
        <f>CONCATENATE(AN7,AT7,AO7)</f>
        <v>34</v>
      </c>
      <c r="BC7" t="s">
        <f>CONCATENATE(AN7,AU7,AO7)</f>
        <v>35</v>
      </c>
      <c r="BD7" t="s">
        <f>CONCATENATE(AN7,AV7,AO7)</f>
        <v>36</v>
      </c>
      <c r="BE7" t="s">
        <f>IF(R7="","",CONCATENATE(AW7,AP7,AX7,AY7,U7,AP7,AX7,AZ7,X7,AP7,AX7,BA7,Y7,AP7,AX7,BB7,Z7,AP7,AX7,BC7,AA7,AP7,AX7,BD7,AB7))</f>
        <v>37</v>
      </c>
    </row>
    <row r="8" spans="1:16384" ht="14.25" hidden="1">
      <c r="A8" s="9" t="s">
        <f>CONCATENATE(C8," ",D8)</f>
        <v>67</v>
      </c>
      <c r="B8" s="10">
        <v>11611140</v>
      </c>
      <c r="C8" s="10" t="s">
        <v>68</v>
      </c>
      <c r="D8" s="10" t="s">
        <v>69</v>
      </c>
      <c r="E8" s="10" t="s">
        <v>41</v>
      </c>
      <c r="F8" s="10"/>
      <c r="G8" s="11"/>
      <c r="H8" s="10" t="s">
        <f>IF(ISBLANK(G8)," ",CONCATENATE((YEAR(TODAY()-G8)-1900)," ","ans"))</f>
        <v>17</v>
      </c>
      <c r="I8" s="12"/>
      <c r="J8" s="12"/>
      <c r="K8" s="12"/>
      <c r="L8" s="12"/>
      <c r="M8" s="12"/>
      <c r="N8" s="11"/>
      <c r="O8" s="13"/>
      <c r="P8" s="14"/>
      <c r="Q8" s="10"/>
      <c r="R8" s="10"/>
      <c r="S8" s="15"/>
      <c r="T8" s="15"/>
      <c r="U8" s="15" t="s">
        <v>42</v>
      </c>
      <c r="V8" s="15"/>
      <c r="W8" s="15"/>
      <c r="X8" s="15"/>
      <c r="Y8" s="15"/>
      <c r="Z8" s="16"/>
      <c r="AA8" s="16"/>
      <c r="AB8" s="16"/>
      <c r="AC8" s="16"/>
      <c r="AD8" s="17"/>
      <c r="AE8" s="17"/>
      <c r="AF8" s="9" t="str">
        <f>U8&amp;TEXT(COUNTIF(U$2:U8,U8),"x0")</f>
        <v>MATHSx6</v>
      </c>
      <c r="AG8" s="9" t="s">
        <f>Z8&amp;TEXT(COUNTIF(Z$2:Z8,Z8),"x0")</f>
        <v>20</v>
      </c>
      <c r="AH8" s="9" t="s">
        <f>AA8&amp;TEXT(COUNTIF(AA$2:AA8,AA8),"x0")</f>
        <v>20</v>
      </c>
      <c r="AI8" s="9" t="s">
        <f>AB8&amp;TEXT(COUNTIF(AB$2:AB8,AB8),"x0")</f>
        <v>20</v>
      </c>
      <c r="AJ8" s="9" t="s">
        <f>Y8&amp;TEXT(COUNTIF(Y$2:Y8,Y8),"x0")</f>
        <v>20</v>
      </c>
      <c r="AK8" s="9" t="s">
        <f>X8&amp;TEXT(COUNTIF(X$2:X8,X8),"x0")</f>
        <v>20</v>
      </c>
      <c r="AL8" s="9" t="s">
        <f>R8&amp;TEXT(COUNTIF(R$2:R8,R8),"x0")</f>
        <v>20</v>
      </c>
      <c r="AM8" s="9" t="s">
        <f>A8</f>
        <v>67</v>
      </c>
      <c r="AN8" t="s">
        <v>21</v>
      </c>
      <c r="AO8" t="s">
        <v>22</v>
      </c>
      <c r="AP8" t="s">
        <v>23</v>
      </c>
      <c r="AQ8" t="s">
        <v>3</v>
      </c>
      <c r="AR8" t="s">
        <v>24</v>
      </c>
      <c r="AS8" t="s">
        <v>25</v>
      </c>
      <c r="AT8" t="s">
        <v>26</v>
      </c>
      <c r="AU8" t="s">
        <v>27</v>
      </c>
      <c r="AV8" t="s">
        <v>28</v>
      </c>
      <c r="AW8" t="s">
        <v>29</v>
      </c>
      <c r="AX8" t="s">
        <f>CONCATENATE(AN8,AW8,AO8)</f>
        <v>30</v>
      </c>
      <c r="AY8" t="s">
        <f>CONCATENATE(AN8,AQ8,AO8)</f>
        <v>31</v>
      </c>
      <c r="AZ8" t="s">
        <f>CONCATENATE(AN8,AR8,AO8)</f>
        <v>32</v>
      </c>
      <c r="BA8" t="s">
        <f>CONCATENATE(AN8,AS8,AO8)</f>
        <v>33</v>
      </c>
      <c r="BB8" t="s">
        <f>CONCATENATE(AN8,AT8,AO8)</f>
        <v>34</v>
      </c>
      <c r="BC8" t="s">
        <f>CONCATENATE(AN8,AU8,AO8)</f>
        <v>35</v>
      </c>
      <c r="BD8" t="s">
        <f>CONCATENATE(AN8,AV8,AO8)</f>
        <v>36</v>
      </c>
      <c r="BE8" t="s">
        <f>IF(R8="","",CONCATENATE(AW8,AP8,AX8,AY8,U8,AP8,AX8,AZ8,X8,AP8,AX8,BA8,Y8,AP8,AX8,BB8,Z8,AP8,AX8,BC8,AA8,AP8,AX8,BD8,AB8))</f>
        <v>37</v>
      </c>
    </row>
    <row r="9" spans="1:16384" ht="14.25" hidden="1">
      <c r="A9" s="9" t="s">
        <f>CONCATENATE(C9," ",D9)</f>
        <v>70</v>
      </c>
      <c r="B9" s="10">
        <v>11606433</v>
      </c>
      <c r="C9" s="10" t="s">
        <v>71</v>
      </c>
      <c r="D9" s="10" t="s">
        <v>72</v>
      </c>
      <c r="E9" s="10" t="s">
        <v>16</v>
      </c>
      <c r="F9" s="10"/>
      <c r="G9" s="11"/>
      <c r="H9" s="10" t="s">
        <f>IF(ISBLANK(G9)," ",CONCATENATE((YEAR(TODAY()-G9)-1900)," ","ans"))</f>
        <v>17</v>
      </c>
      <c r="I9" s="12"/>
      <c r="J9" s="12"/>
      <c r="K9" s="12"/>
      <c r="L9" s="12"/>
      <c r="M9" s="12"/>
      <c r="N9" s="11"/>
      <c r="O9" s="13"/>
      <c r="P9" s="14"/>
      <c r="Q9" s="10"/>
      <c r="R9" s="10"/>
      <c r="S9" s="15"/>
      <c r="T9" s="15"/>
      <c r="U9" s="15" t="s">
        <v>19</v>
      </c>
      <c r="V9" s="15"/>
      <c r="W9" s="15"/>
      <c r="X9" s="15"/>
      <c r="Y9" s="15"/>
      <c r="Z9" s="16"/>
      <c r="AA9" s="16"/>
      <c r="AB9" s="16"/>
      <c r="AC9" s="16"/>
      <c r="AD9" s="17"/>
      <c r="AE9" s="17"/>
      <c r="AF9" s="9" t="str">
        <f>U9&amp;TEXT(COUNTIF(U$2:U9,U9),"x0")</f>
        <v>DLx2</v>
      </c>
      <c r="AG9" s="9" t="s">
        <f>Z9&amp;TEXT(COUNTIF(Z$2:Z9,Z9),"x0")</f>
        <v>20</v>
      </c>
      <c r="AH9" s="9" t="s">
        <f>AA9&amp;TEXT(COUNTIF(AA$2:AA9,AA9),"x0")</f>
        <v>20</v>
      </c>
      <c r="AI9" s="9" t="s">
        <f>AB9&amp;TEXT(COUNTIF(AB$2:AB9,AB9),"x0")</f>
        <v>20</v>
      </c>
      <c r="AJ9" s="9" t="s">
        <f>Y9&amp;TEXT(COUNTIF(Y$2:Y9,Y9),"x0")</f>
        <v>20</v>
      </c>
      <c r="AK9" s="9" t="s">
        <f>X9&amp;TEXT(COUNTIF(X$2:X9,X9),"x0")</f>
        <v>20</v>
      </c>
      <c r="AL9" s="9" t="s">
        <f>R9&amp;TEXT(COUNTIF(R$2:R9,R9),"x0")</f>
        <v>20</v>
      </c>
      <c r="AM9" s="9" t="s">
        <f>A9</f>
        <v>70</v>
      </c>
      <c r="AN9" t="s">
        <v>21</v>
      </c>
      <c r="AO9" t="s">
        <v>22</v>
      </c>
      <c r="AP9" t="s">
        <v>23</v>
      </c>
      <c r="AQ9" t="s">
        <v>3</v>
      </c>
      <c r="AR9" t="s">
        <v>24</v>
      </c>
      <c r="AS9" t="s">
        <v>25</v>
      </c>
      <c r="AT9" t="s">
        <v>26</v>
      </c>
      <c r="AU9" t="s">
        <v>27</v>
      </c>
      <c r="AV9" t="s">
        <v>28</v>
      </c>
      <c r="AW9" t="s">
        <v>29</v>
      </c>
      <c r="AX9" t="s">
        <f>CONCATENATE(AN9,AW9,AO9)</f>
        <v>30</v>
      </c>
      <c r="AY9" t="s">
        <f>CONCATENATE(AN9,AQ9,AO9)</f>
        <v>31</v>
      </c>
      <c r="AZ9" t="s">
        <f>CONCATENATE(AN9,AR9,AO9)</f>
        <v>32</v>
      </c>
      <c r="BA9" t="s">
        <f>CONCATENATE(AN9,AS9,AO9)</f>
        <v>33</v>
      </c>
      <c r="BB9" t="s">
        <f>CONCATENATE(AN9,AT9,AO9)</f>
        <v>34</v>
      </c>
      <c r="BC9" t="s">
        <f>CONCATENATE(AN9,AU9,AO9)</f>
        <v>35</v>
      </c>
      <c r="BD9" t="s">
        <f>CONCATENATE(AN9,AV9,AO9)</f>
        <v>36</v>
      </c>
      <c r="BE9" t="s">
        <f>IF(R9="","",CONCATENATE(AW9,AP9,AX9,AY9,U9,AP9,AX9,AZ9,X9,AP9,AX9,BA9,Y9,AP9,AX9,BB9,Z9,AP9,AX9,BC9,AA9,AP9,AX9,BD9,AB9))</f>
        <v>37</v>
      </c>
    </row>
    <row r="10" spans="1:16384" ht="14.25" hidden="1">
      <c r="A10" s="9" t="s">
        <f>CONCATENATE(C10," ",D10)</f>
        <v>73</v>
      </c>
      <c r="B10" s="10"/>
      <c r="C10" s="10" t="s">
        <v>74</v>
      </c>
      <c r="D10" s="10" t="inlineStr">
        <is>
          <t>El Hadji</t>
        </is>
      </c>
      <c r="E10" s="10" t="s">
        <v>61</v>
      </c>
      <c r="F10" s="10"/>
      <c r="G10" s="19" t="s">
        <v>75</v>
      </c>
      <c r="H10" s="10" t="s">
        <f>IF(ISBLANK(G10)," ",CONCATENATE((YEAR(TODAY()-G10)-1900)," ","ans"))</f>
        <v>76</v>
      </c>
      <c r="I10" s="12" t="s">
        <v>63</v>
      </c>
      <c r="J10" s="12" t="inlineStr">
        <is>
          <t>baboumaths@gmail.com</t>
        </is>
      </c>
      <c r="K10" s="12"/>
      <c r="L10" s="12"/>
      <c r="M10" s="12"/>
      <c r="N10" s="11"/>
      <c r="O10" s="13"/>
      <c r="P10" s="14"/>
      <c r="Q10" s="10"/>
      <c r="R10" s="10"/>
      <c r="S10" s="15"/>
      <c r="T10" s="15"/>
      <c r="U10" s="15" t="s">
        <v>42</v>
      </c>
      <c r="V10" s="15"/>
      <c r="W10" s="15"/>
      <c r="X10" s="15"/>
      <c r="Y10" s="15"/>
      <c r="Z10" s="16"/>
      <c r="AA10" s="16"/>
      <c r="AB10" s="16"/>
      <c r="AC10" s="16"/>
      <c r="AD10" s="17"/>
      <c r="AE10" s="17"/>
      <c r="AF10" s="9" t="str">
        <f>U10&amp;TEXT(COUNTIF(U$2:U10,U10),"x0")</f>
        <v>MATHSx7</v>
      </c>
      <c r="AG10" s="9" t="s">
        <f>Z10&amp;TEXT(COUNTIF(Z$2:Z10,Z10),"x0")</f>
        <v>20</v>
      </c>
      <c r="AH10" s="9" t="s">
        <f>AA10&amp;TEXT(COUNTIF(AA$2:AA10,AA10),"x0")</f>
        <v>20</v>
      </c>
      <c r="AI10" s="9" t="s">
        <f>AB10&amp;TEXT(COUNTIF(AB$2:AB10,AB10),"x0")</f>
        <v>20</v>
      </c>
      <c r="AJ10" s="9" t="s">
        <f>Y10&amp;TEXT(COUNTIF(Y$2:Y10,Y10),"x0")</f>
        <v>20</v>
      </c>
      <c r="AK10" s="9" t="s">
        <f>X10&amp;TEXT(COUNTIF(X$2:X10,X10),"x0")</f>
        <v>20</v>
      </c>
      <c r="AL10" s="9" t="s">
        <f>R10&amp;TEXT(COUNTIF(R$2:R10,R10),"x0")</f>
        <v>20</v>
      </c>
      <c r="AM10" s="9" t="s">
        <f>A10</f>
        <v>73</v>
      </c>
      <c r="AN10" t="s">
        <v>21</v>
      </c>
      <c r="AO10" t="s">
        <v>22</v>
      </c>
      <c r="AP10" t="s">
        <v>23</v>
      </c>
      <c r="AQ10" t="s">
        <v>3</v>
      </c>
      <c r="AR10" t="s">
        <v>24</v>
      </c>
      <c r="AS10" t="s">
        <v>25</v>
      </c>
      <c r="AT10" t="s">
        <v>26</v>
      </c>
      <c r="AU10" t="s">
        <v>27</v>
      </c>
      <c r="AV10" t="s">
        <v>28</v>
      </c>
      <c r="AW10" t="s">
        <v>29</v>
      </c>
      <c r="AX10" t="s">
        <f>CONCATENATE(AN10,AW10,AO10)</f>
        <v>30</v>
      </c>
      <c r="AY10" t="s">
        <f>CONCATENATE(AN10,AQ10,AO10)</f>
        <v>31</v>
      </c>
      <c r="AZ10" t="s">
        <f>CONCATENATE(AN10,AR10,AO10)</f>
        <v>32</v>
      </c>
      <c r="BA10" t="s">
        <f>CONCATENATE(AN10,AS10,AO10)</f>
        <v>33</v>
      </c>
      <c r="BB10" t="s">
        <f>CONCATENATE(AN10,AT10,AO10)</f>
        <v>34</v>
      </c>
      <c r="BC10" t="s">
        <f>CONCATENATE(AN10,AU10,AO10)</f>
        <v>35</v>
      </c>
      <c r="BD10" t="s">
        <f>CONCATENATE(AN10,AV10,AO10)</f>
        <v>36</v>
      </c>
      <c r="BE10" t="s">
        <f>IF(R10="","",CONCATENATE(AW10,AP10,AX10,AY10,U10,AP10,AX10,AZ10,X10,AP10,AX10,BA10,Y10,AP10,AX10,BB10,Z10,AP10,AX10,BC10,AA10,AP10,AX10,BD10,AB10))</f>
        <v>37</v>
      </c>
    </row>
    <row r="11" spans="1:16384">
      <c r="A11" s="9" t="s">
        <f>CONCATENATE(C11," ",D11)</f>
        <v>77</v>
      </c>
      <c r="B11" s="10">
        <v>11509138</v>
      </c>
      <c r="C11" s="10" t="s">
        <v>78</v>
      </c>
      <c r="D11" s="10" t="inlineStr">
        <is>
          <t>Aboubacar</t>
        </is>
      </c>
      <c r="E11" s="10" t="s">
        <v>16</v>
      </c>
      <c r="F11" s="10"/>
      <c r="G11" s="11"/>
      <c r="H11" s="10" t="s">
        <f>IF(ISBLANK(G11)," ",CONCATENATE((YEAR(TODAY()-G11)-1900)," ","ans"))</f>
        <v>17</v>
      </c>
      <c r="I11" s="12"/>
      <c r="J11" s="12"/>
      <c r="K11" s="12"/>
      <c r="L11" s="12"/>
      <c r="M11" s="12" t="s">
        <v>18</v>
      </c>
      <c r="N11" s="11"/>
      <c r="O11" s="13"/>
      <c r="P11" s="14"/>
      <c r="Q11" s="10"/>
      <c r="R11" s="10" t="s">
        <v>46</v>
      </c>
      <c r="S11" s="15"/>
      <c r="T11" s="15"/>
      <c r="U11" s="15" t="s">
        <v>42</v>
      </c>
      <c r="V11" s="15" t="s">
        <v>79</v>
      </c>
      <c r="W11" s="15" t="s">
        <v>48</v>
      </c>
      <c r="X11" s="15" t="inlineStr">
        <is>
          <t>MACRO</t>
        </is>
      </c>
      <c r="Y11" s="15" t="s">
        <v>48</v>
      </c>
      <c r="Z11" s="16" t="s">
        <v>55</v>
      </c>
      <c r="AA11" s="16" t="s">
        <v>56</v>
      </c>
      <c r="AB11" s="16" t="s">
        <v>57</v>
      </c>
      <c r="AC11" s="16"/>
      <c r="AD11" s="17"/>
      <c r="AE11" s="17"/>
      <c r="AF11" s="9" t="str">
        <f>U11&amp;TEXT(COUNTIF(U$2:U11,U11),"x0")</f>
        <v>MATHSx8</v>
      </c>
      <c r="AG11" s="9" t="str">
        <f>Z11&amp;TEXT(COUNTIF(Z$2:Z11,Z11),"x0")</f>
        <v>AN2x2</v>
      </c>
      <c r="AH11" s="9" t="str">
        <f>AA11&amp;TEXT(COUNTIF(AA$2:AA11,AA11),"x0")</f>
        <v>AL2x2</v>
      </c>
      <c r="AI11" s="9" t="str">
        <f>AB11&amp;TEXT(COUNTIF(AB$2:AB11,AB11),"x0")</f>
        <v>P2x2</v>
      </c>
      <c r="AJ11" s="9" t="str">
        <f>Y11&amp;TEXT(COUNTIF(Y$2:Y11,Y11),"x0")</f>
        <v>COMPTAx2</v>
      </c>
      <c r="AK11" s="9" t="str">
        <f>X11&amp;TEXT(COUNTIF(X$2:X11,X11),"x0")</f>
        <v>MACROx1</v>
      </c>
      <c r="AL11" s="9" t="str">
        <f>R11&amp;TEXT(COUNTIF(R$2:R11,R11),"x0")</f>
        <v>Xx3</v>
      </c>
      <c r="AM11" s="9" t="s">
        <f>A11</f>
        <v>77</v>
      </c>
      <c r="AN11" t="s">
        <v>21</v>
      </c>
      <c r="AO11" t="s">
        <v>22</v>
      </c>
      <c r="AP11" t="s">
        <v>23</v>
      </c>
      <c r="AQ11" t="s">
        <v>3</v>
      </c>
      <c r="AR11" t="s">
        <v>24</v>
      </c>
      <c r="AS11" t="s">
        <v>25</v>
      </c>
      <c r="AT11" t="s">
        <v>26</v>
      </c>
      <c r="AU11" t="s">
        <v>27</v>
      </c>
      <c r="AV11" t="s">
        <v>28</v>
      </c>
      <c r="AW11" t="s">
        <v>29</v>
      </c>
      <c r="AX11" t="s">
        <f>CONCATENATE(AN11,AW11,AO11)</f>
        <v>30</v>
      </c>
      <c r="AY11" t="s">
        <f>CONCATENATE(AN11,AQ11,AO11)</f>
        <v>31</v>
      </c>
      <c r="AZ11" t="s">
        <f>CONCATENATE(AN11,AR11,AO11)</f>
        <v>32</v>
      </c>
      <c r="BA11" t="s">
        <f>CONCATENATE(AN11,AS11,AO11)</f>
        <v>33</v>
      </c>
      <c r="BB11" t="s">
        <f>CONCATENATE(AN11,AT11,AO11)</f>
        <v>34</v>
      </c>
      <c r="BC11" t="s">
        <f>CONCATENATE(AN11,AU11,AO11)</f>
        <v>35</v>
      </c>
      <c r="BD11" t="s">
        <f>CONCATENATE(AN11,AV11,AO11)</f>
        <v>36</v>
      </c>
      <c r="BE11" t="s">
        <f>IF(R11="","",CONCATENATE(AW11,AP11,AX11,AY11,U11,AP11,AX11,AZ11,X11,AP11,AX11,BA11,Y11,AP11,AX11,BB11,Z11,AP11,AX11,BC11,AA11,AP11,AX11,BD11,AB11))</f>
        <v>80</v>
      </c>
    </row>
    <row r="12" spans="1:16384" ht="14.25" hidden="1">
      <c r="A12" s="9" t="s">
        <f>CONCATENATE(C12," ",D12)</f>
        <v>81</v>
      </c>
      <c r="B12" s="10"/>
      <c r="C12" s="10" t="s">
        <v>78</v>
      </c>
      <c r="D12" s="10" t="inlineStr">
        <is>
          <t>Mamadou Fallou</t>
        </is>
      </c>
      <c r="E12" s="10" t="s">
        <v>61</v>
      </c>
      <c r="F12" s="10"/>
      <c r="G12" s="19">
        <v>33799</v>
      </c>
      <c r="H12" s="10" t="s">
        <f>IF(ISBLANK(G12)," ",CONCATENATE((YEAR(TODAY()-G12)-1900)," ","ans"))</f>
        <v>82</v>
      </c>
      <c r="I12" s="12" t="s">
        <v>63</v>
      </c>
      <c r="J12" s="12" t="inlineStr">
        <is>
          <t>bigbah007@outlook.com</t>
        </is>
      </c>
      <c r="K12" s="12"/>
      <c r="L12" s="12"/>
      <c r="M12" s="12"/>
      <c r="N12" s="11"/>
      <c r="O12" s="13"/>
      <c r="P12" s="14"/>
      <c r="Q12" s="10"/>
      <c r="R12" s="10"/>
      <c r="S12" s="15"/>
      <c r="T12" s="15"/>
      <c r="U12" s="15" t="s">
        <v>42</v>
      </c>
      <c r="V12" s="15"/>
      <c r="W12" s="15"/>
      <c r="X12" s="15"/>
      <c r="Y12" s="15"/>
      <c r="Z12" s="16"/>
      <c r="AA12" s="16"/>
      <c r="AB12" s="16"/>
      <c r="AC12" s="16"/>
      <c r="AD12" s="17"/>
      <c r="AE12" s="17"/>
      <c r="AF12" s="9" t="str">
        <f>U12&amp;TEXT(COUNTIF(U$2:U12,U12),"x0")</f>
        <v>MATHSx9</v>
      </c>
      <c r="AG12" s="9" t="s">
        <f>Z12&amp;TEXT(COUNTIF(Z$2:Z12,Z12),"x0")</f>
        <v>20</v>
      </c>
      <c r="AH12" s="9" t="s">
        <f>AA12&amp;TEXT(COUNTIF(AA$2:AA12,AA12),"x0")</f>
        <v>20</v>
      </c>
      <c r="AI12" s="9" t="s">
        <f>AB12&amp;TEXT(COUNTIF(AB$2:AB12,AB12),"x0")</f>
        <v>20</v>
      </c>
      <c r="AJ12" s="9" t="s">
        <f>Y12&amp;TEXT(COUNTIF(Y$2:Y12,Y12),"x0")</f>
        <v>20</v>
      </c>
      <c r="AK12" s="9" t="s">
        <f>X12&amp;TEXT(COUNTIF(X$2:X12,X12),"x0")</f>
        <v>20</v>
      </c>
      <c r="AL12" s="9" t="s">
        <f>R12&amp;TEXT(COUNTIF(R$2:R12,R12),"x0")</f>
        <v>20</v>
      </c>
      <c r="AM12" s="9" t="s">
        <f>A12</f>
        <v>81</v>
      </c>
      <c r="AN12" t="s">
        <v>21</v>
      </c>
      <c r="AO12" t="s">
        <v>22</v>
      </c>
      <c r="AP12" t="s">
        <v>23</v>
      </c>
      <c r="AQ12" t="s">
        <v>3</v>
      </c>
      <c r="AR12" t="s">
        <v>24</v>
      </c>
      <c r="AS12" t="s">
        <v>25</v>
      </c>
      <c r="AT12" t="s">
        <v>26</v>
      </c>
      <c r="AU12" t="s">
        <v>27</v>
      </c>
      <c r="AV12" t="s">
        <v>28</v>
      </c>
      <c r="AW12" t="s">
        <v>29</v>
      </c>
      <c r="AX12" t="s">
        <f>CONCATENATE(AN12,AW12,AO12)</f>
        <v>30</v>
      </c>
      <c r="AY12" t="s">
        <f>CONCATENATE(AN12,AQ12,AO12)</f>
        <v>31</v>
      </c>
      <c r="AZ12" t="s">
        <f>CONCATENATE(AN12,AR12,AO12)</f>
        <v>32</v>
      </c>
      <c r="BA12" t="s">
        <f>CONCATENATE(AN12,AS12,AO12)</f>
        <v>33</v>
      </c>
      <c r="BB12" t="s">
        <f>CONCATENATE(AN12,AT12,AO12)</f>
        <v>34</v>
      </c>
      <c r="BC12" t="s">
        <f>CONCATENATE(AN12,AU12,AO12)</f>
        <v>35</v>
      </c>
      <c r="BD12" t="s">
        <f>CONCATENATE(AN12,AV12,AO12)</f>
        <v>36</v>
      </c>
      <c r="BE12" t="s">
        <f>IF(R12="","",CONCATENATE(AW12,AP12,AX12,AY12,U12,AP12,AX12,AZ12,X12,AP12,AX12,BA12,Y12,AP12,AX12,BB12,Z12,AP12,AX12,BC12,AA12,AP12,AX12,BD12,AB12))</f>
        <v>37</v>
      </c>
    </row>
    <row r="13" spans="1:16384" ht="14.25" hidden="1">
      <c r="A13" s="9" t="s">
        <f>CONCATENATE(C13," ",D13)</f>
        <v>83</v>
      </c>
      <c r="B13" s="10">
        <v>11319137</v>
      </c>
      <c r="C13" s="10" t="s">
        <v>84</v>
      </c>
      <c r="D13" s="10" t="s">
        <v>85</v>
      </c>
      <c r="E13" s="10" t="s">
        <v>41</v>
      </c>
      <c r="F13" s="10"/>
      <c r="G13" s="11"/>
      <c r="H13" s="10" t="s">
        <f>IF(ISBLANK(G13)," ",CONCATENATE((YEAR(TODAY()-G13)-1900)," ","ans"))</f>
        <v>17</v>
      </c>
      <c r="I13" s="12"/>
      <c r="J13" s="12"/>
      <c r="K13" s="12"/>
      <c r="L13" s="12"/>
      <c r="M13" s="12"/>
      <c r="N13" s="11"/>
      <c r="O13" s="13"/>
      <c r="P13" s="14"/>
      <c r="Q13" s="10"/>
      <c r="R13" s="10"/>
      <c r="S13" s="15"/>
      <c r="T13" s="15"/>
      <c r="U13" s="15" t="s">
        <v>42</v>
      </c>
      <c r="V13" s="15" t="s">
        <v>79</v>
      </c>
      <c r="W13" s="15" t="s">
        <v>48</v>
      </c>
      <c r="X13" s="15" t="s">
        <v>79</v>
      </c>
      <c r="Y13" s="15" t="s">
        <v>48</v>
      </c>
      <c r="Z13" s="16"/>
      <c r="AA13" s="16"/>
      <c r="AB13" s="16"/>
      <c r="AC13" s="16"/>
      <c r="AD13" s="17"/>
      <c r="AE13" s="17"/>
      <c r="AF13" s="9" t="str">
        <f>U13&amp;TEXT(COUNTIF(U$2:U13,U13),"x0")</f>
        <v>MATHSx10</v>
      </c>
      <c r="AG13" s="9" t="s">
        <f>Z13&amp;TEXT(COUNTIF(Z$2:Z13,Z13),"x0")</f>
        <v>20</v>
      </c>
      <c r="AH13" s="9" t="s">
        <f>AA13&amp;TEXT(COUNTIF(AA$2:AA13,AA13),"x0")</f>
        <v>20</v>
      </c>
      <c r="AI13" s="9" t="s">
        <f>AB13&amp;TEXT(COUNTIF(AB$2:AB13,AB13),"x0")</f>
        <v>20</v>
      </c>
      <c r="AJ13" s="9" t="str">
        <f>Y13&amp;TEXT(COUNTIF(Y$2:Y13,Y13),"x0")</f>
        <v>COMPTAx3</v>
      </c>
      <c r="AK13" s="9" t="str">
        <f>X13&amp;TEXT(COUNTIF(X$2:X13,X13),"x0")</f>
        <v>MACROECOx1</v>
      </c>
      <c r="AL13" s="9" t="s">
        <f>R13&amp;TEXT(COUNTIF(R$2:R13,R13),"x0")</f>
        <v>20</v>
      </c>
      <c r="AM13" s="9" t="s">
        <f>A13</f>
        <v>83</v>
      </c>
      <c r="AN13" t="s">
        <v>21</v>
      </c>
      <c r="AO13" t="s">
        <v>22</v>
      </c>
      <c r="AP13" t="s">
        <v>23</v>
      </c>
      <c r="AQ13" t="s">
        <v>3</v>
      </c>
      <c r="AR13" t="s">
        <v>24</v>
      </c>
      <c r="AS13" t="s">
        <v>25</v>
      </c>
      <c r="AT13" t="s">
        <v>26</v>
      </c>
      <c r="AU13" t="s">
        <v>27</v>
      </c>
      <c r="AV13" t="s">
        <v>28</v>
      </c>
      <c r="AW13" t="s">
        <v>29</v>
      </c>
      <c r="AX13" t="s">
        <f>CONCATENATE(AN13,AW13,AO13)</f>
        <v>30</v>
      </c>
      <c r="AY13" t="s">
        <f>CONCATENATE(AN13,AQ13,AO13)</f>
        <v>31</v>
      </c>
      <c r="AZ13" t="s">
        <f>CONCATENATE(AN13,AR13,AO13)</f>
        <v>32</v>
      </c>
      <c r="BA13" t="s">
        <f>CONCATENATE(AN13,AS13,AO13)</f>
        <v>33</v>
      </c>
      <c r="BB13" t="s">
        <f>CONCATENATE(AN13,AT13,AO13)</f>
        <v>34</v>
      </c>
      <c r="BC13" t="s">
        <f>CONCATENATE(AN13,AU13,AO13)</f>
        <v>35</v>
      </c>
      <c r="BD13" t="s">
        <f>CONCATENATE(AN13,AV13,AO13)</f>
        <v>36</v>
      </c>
      <c r="BE13" t="s">
        <f>IF(R13="","",CONCATENATE(AW13,AP13,AX13,AY13,U13,AP13,AX13,AZ13,X13,AP13,AX13,BA13,Y13,AP13,AX13,BB13,Z13,AP13,AX13,BC13,AA13,AP13,AX13,BD13,AB13))</f>
        <v>37</v>
      </c>
    </row>
    <row r="14" spans="1:16384">
      <c r="A14" s="9" t="s">
        <f>CONCATENATE(C14," ",D14)</f>
        <v>86</v>
      </c>
      <c r="B14" s="10">
        <v>11403815</v>
      </c>
      <c r="C14" s="10" t="s">
        <v>87</v>
      </c>
      <c r="D14" s="10" t="inlineStr">
        <is>
          <t>Marvin</t>
        </is>
      </c>
      <c r="E14" s="10" t="s">
        <v>16</v>
      </c>
      <c r="F14" s="10"/>
      <c r="G14" s="11"/>
      <c r="H14" s="10" t="s">
        <f>IF(ISBLANK(G14)," ",CONCATENATE((YEAR(TODAY()-G14)-1900)," ","ans"))</f>
        <v>17</v>
      </c>
      <c r="I14" s="12"/>
      <c r="J14" s="12"/>
      <c r="K14" s="12"/>
      <c r="L14" s="12"/>
      <c r="M14" s="12" t="s">
        <v>18</v>
      </c>
      <c r="N14" s="11"/>
      <c r="O14" s="13"/>
      <c r="P14" s="14"/>
      <c r="Q14" s="10"/>
      <c r="R14" s="10" t="s">
        <v>46</v>
      </c>
      <c r="S14" s="15"/>
      <c r="T14" s="15"/>
      <c r="U14" s="15" t="s">
        <v>42</v>
      </c>
      <c r="V14" s="15" t="s">
        <v>47</v>
      </c>
      <c r="W14" s="15" t="s">
        <v>88</v>
      </c>
      <c r="X14" s="15" t="s">
        <v>47</v>
      </c>
      <c r="Y14" s="15" t="s">
        <v>88</v>
      </c>
      <c r="Z14" s="16" t="s">
        <v>49</v>
      </c>
      <c r="AA14" s="16" t="s">
        <v>50</v>
      </c>
      <c r="AB14" s="16" t="s">
        <v>51</v>
      </c>
      <c r="AC14" s="16"/>
      <c r="AD14" s="17"/>
      <c r="AE14" s="17"/>
      <c r="AF14" s="9" t="str">
        <f>U14&amp;TEXT(COUNTIF(U$2:U14,U14),"x0")</f>
        <v>MATHSx11</v>
      </c>
      <c r="AG14" s="9" t="str">
        <f>Z14&amp;TEXT(COUNTIF(Z$2:Z14,Z14),"x0")</f>
        <v>AN1x2</v>
      </c>
      <c r="AH14" s="9" t="str">
        <f>AA14&amp;TEXT(COUNTIF(AA$2:AA14,AA14),"x0")</f>
        <v>AL1x2</v>
      </c>
      <c r="AI14" s="9" t="str">
        <f>AB14&amp;TEXT(COUNTIF(AB$2:AB14,AB14),"x0")</f>
        <v>P1x2</v>
      </c>
      <c r="AJ14" s="9" t="str">
        <f>Y14&amp;TEXT(COUNTIF(Y$2:Y14,Y14),"x0")</f>
        <v>MECAx1</v>
      </c>
      <c r="AK14" s="9" t="str">
        <f>X14&amp;TEXT(COUNTIF(X$2:X14,X14),"x0")</f>
        <v>INFO APx2</v>
      </c>
      <c r="AL14" s="9" t="str">
        <f>R14&amp;TEXT(COUNTIF(R$2:R14,R14),"x0")</f>
        <v>Xx4</v>
      </c>
      <c r="AM14" s="9" t="s">
        <f>A14</f>
        <v>86</v>
      </c>
      <c r="AN14" t="s">
        <v>21</v>
      </c>
      <c r="AO14" t="s">
        <v>22</v>
      </c>
      <c r="AP14" t="s">
        <v>23</v>
      </c>
      <c r="AQ14" t="s">
        <v>3</v>
      </c>
      <c r="AR14" t="s">
        <v>24</v>
      </c>
      <c r="AS14" t="s">
        <v>25</v>
      </c>
      <c r="AT14" t="s">
        <v>26</v>
      </c>
      <c r="AU14" t="s">
        <v>27</v>
      </c>
      <c r="AV14" t="s">
        <v>28</v>
      </c>
      <c r="AW14" t="s">
        <v>29</v>
      </c>
      <c r="AX14" t="s">
        <f>CONCATENATE(AN14,AW14,AO14)</f>
        <v>30</v>
      </c>
      <c r="AY14" t="s">
        <f>CONCATENATE(AN14,AQ14,AO14)</f>
        <v>31</v>
      </c>
      <c r="AZ14" t="s">
        <f>CONCATENATE(AN14,AR14,AO14)</f>
        <v>32</v>
      </c>
      <c r="BA14" t="s">
        <f>CONCATENATE(AN14,AS14,AO14)</f>
        <v>33</v>
      </c>
      <c r="BB14" t="s">
        <f>CONCATENATE(AN14,AT14,AO14)</f>
        <v>34</v>
      </c>
      <c r="BC14" t="s">
        <f>CONCATENATE(AN14,AU14,AO14)</f>
        <v>35</v>
      </c>
      <c r="BD14" t="s">
        <f>CONCATENATE(AN14,AV14,AO14)</f>
        <v>36</v>
      </c>
      <c r="BE14" t="s">
        <f>IF(R14="","",CONCATENATE(AW14,AP14,AX14,AY14,U14,AP14,AX14,AZ14,X14,AP14,AX14,BA14,Y14,AP14,AX14,BB14,Z14,AP14,AX14,BC14,AA14,AP14,AX14,BD14,AB14))</f>
        <v>89</v>
      </c>
    </row>
    <row r="15" spans="1:16384">
      <c r="A15" s="9" t="s">
        <f>CONCATENATE(C15," ",D15)</f>
        <v>90</v>
      </c>
      <c r="B15" s="10">
        <v>11506957</v>
      </c>
      <c r="C15" s="10" t="s">
        <v>91</v>
      </c>
      <c r="D15" s="10" t="inlineStr">
        <is>
          <t>Kevin</t>
        </is>
      </c>
      <c r="E15" s="10" t="s">
        <v>16</v>
      </c>
      <c r="F15" s="10"/>
      <c r="G15" s="11"/>
      <c r="H15" s="10" t="s">
        <f>IF(ISBLANK(G15)," ",CONCATENATE((YEAR(TODAY()-G15)-1900)," ","ans"))</f>
        <v>17</v>
      </c>
      <c r="I15" s="12"/>
      <c r="J15" s="12"/>
      <c r="K15" s="12"/>
      <c r="L15" s="12"/>
      <c r="M15" s="12" t="s">
        <v>18</v>
      </c>
      <c r="N15" s="11"/>
      <c r="O15" s="13">
        <v>42933</v>
      </c>
      <c r="P15" s="18" t="s">
        <v>92</v>
      </c>
      <c r="Q15" s="10"/>
      <c r="R15" s="10" t="s">
        <v>46</v>
      </c>
      <c r="S15" s="15"/>
      <c r="T15" s="15"/>
      <c r="U15" s="15" t="s">
        <v>42</v>
      </c>
      <c r="V15" s="15" t="s">
        <v>79</v>
      </c>
      <c r="W15" s="15" t="s">
        <v>48</v>
      </c>
      <c r="X15" s="15" t="s">
        <v>79</v>
      </c>
      <c r="Y15" s="15" t="s">
        <v>48</v>
      </c>
      <c r="Z15" s="16" t="s">
        <v>55</v>
      </c>
      <c r="AA15" s="16" t="s">
        <v>56</v>
      </c>
      <c r="AB15" s="16" t="s">
        <v>57</v>
      </c>
      <c r="AC15" s="16"/>
      <c r="AD15" s="17"/>
      <c r="AE15" s="17"/>
      <c r="AF15" s="9" t="str">
        <f>U15&amp;TEXT(COUNTIF(U$2:U15,U15),"x0")</f>
        <v>MATHSx12</v>
      </c>
      <c r="AG15" s="9" t="str">
        <f>Z15&amp;TEXT(COUNTIF(Z$2:Z15,Z15),"x0")</f>
        <v>AN2x3</v>
      </c>
      <c r="AH15" s="9" t="str">
        <f>AA15&amp;TEXT(COUNTIF(AA$2:AA15,AA15),"x0")</f>
        <v>AL2x3</v>
      </c>
      <c r="AI15" s="9" t="str">
        <f>AB15&amp;TEXT(COUNTIF(AB$2:AB15,AB15),"x0")</f>
        <v>P2x3</v>
      </c>
      <c r="AJ15" s="9" t="str">
        <f>Y15&amp;TEXT(COUNTIF(Y$2:Y15,Y15),"x0")</f>
        <v>COMPTAx4</v>
      </c>
      <c r="AK15" s="9" t="str">
        <f>X15&amp;TEXT(COUNTIF(X$2:X15,X15),"x0")</f>
        <v>MACROECOx2</v>
      </c>
      <c r="AL15" s="9" t="str">
        <f>R15&amp;TEXT(COUNTIF(R$2:R15,R15),"x0")</f>
        <v>Xx5</v>
      </c>
      <c r="AM15" s="9" t="s">
        <f>A15</f>
        <v>90</v>
      </c>
      <c r="AN15" t="s">
        <v>21</v>
      </c>
      <c r="AO15" t="s">
        <v>22</v>
      </c>
      <c r="AP15" t="s">
        <v>23</v>
      </c>
      <c r="AQ15" t="s">
        <v>3</v>
      </c>
      <c r="AR15" t="s">
        <v>24</v>
      </c>
      <c r="AS15" t="s">
        <v>25</v>
      </c>
      <c r="AT15" t="s">
        <v>26</v>
      </c>
      <c r="AU15" t="s">
        <v>27</v>
      </c>
      <c r="AV15" t="s">
        <v>28</v>
      </c>
      <c r="AW15" t="s">
        <v>29</v>
      </c>
      <c r="AX15" t="s">
        <f>CONCATENATE(AN15,AW15,AO15)</f>
        <v>30</v>
      </c>
      <c r="AY15" t="s">
        <f>CONCATENATE(AN15,AQ15,AO15)</f>
        <v>31</v>
      </c>
      <c r="AZ15" t="s">
        <f>CONCATENATE(AN15,AR15,AO15)</f>
        <v>32</v>
      </c>
      <c r="BA15" t="s">
        <f>CONCATENATE(AN15,AS15,AO15)</f>
        <v>33</v>
      </c>
      <c r="BB15" t="s">
        <f>CONCATENATE(AN15,AT15,AO15)</f>
        <v>34</v>
      </c>
      <c r="BC15" t="s">
        <f>CONCATENATE(AN15,AU15,AO15)</f>
        <v>35</v>
      </c>
      <c r="BD15" t="s">
        <f>CONCATENATE(AN15,AV15,AO15)</f>
        <v>36</v>
      </c>
      <c r="BE15" t="s">
        <f>IF(R15="","",CONCATENATE(AW15,AP15,AX15,AY15,U15,AP15,AX15,AZ15,X15,AP15,AX15,BA15,Y15,AP15,AX15,BB15,Z15,AP15,AX15,BC15,AA15,AP15,AX15,BD15,AB15))</f>
        <v>93</v>
      </c>
    </row>
    <row r="16" spans="1:16384">
      <c r="A16" s="9" t="s">
        <f>CONCATENATE(C16," ",D16)</f>
        <v>94</v>
      </c>
      <c r="B16" s="10">
        <v>11503194</v>
      </c>
      <c r="C16" s="10" t="s">
        <v>95</v>
      </c>
      <c r="D16" s="10" t="s">
        <v>96</v>
      </c>
      <c r="E16" s="10" t="s">
        <v>41</v>
      </c>
      <c r="F16" s="10"/>
      <c r="G16" s="11"/>
      <c r="H16" s="10" t="s">
        <f>IF(ISBLANK(G16)," ",CONCATENATE((YEAR(TODAY()-G16)-1900)," ","ans"))</f>
        <v>17</v>
      </c>
      <c r="I16" s="12"/>
      <c r="J16" s="12"/>
      <c r="K16" s="12"/>
      <c r="L16" s="12"/>
      <c r="M16" s="12" t="s">
        <v>18</v>
      </c>
      <c r="N16" s="11"/>
      <c r="O16" s="13">
        <v>42983</v>
      </c>
      <c r="P16" s="18" t="s">
        <v>45</v>
      </c>
      <c r="Q16" s="10"/>
      <c r="R16" s="10" t="s">
        <v>46</v>
      </c>
      <c r="S16" s="15" t="s">
        <v>46</v>
      </c>
      <c r="T16" s="15"/>
      <c r="U16" s="15" t="s">
        <v>42</v>
      </c>
      <c r="V16" s="15" t="s">
        <v>47</v>
      </c>
      <c r="W16" s="15" t="s">
        <v>88</v>
      </c>
      <c r="X16" s="15" t="s">
        <v>47</v>
      </c>
      <c r="Y16" s="15" t="s">
        <v>88</v>
      </c>
      <c r="Z16" s="16" t="s">
        <v>49</v>
      </c>
      <c r="AA16" s="16" t="s">
        <v>50</v>
      </c>
      <c r="AB16" s="16" t="s">
        <v>51</v>
      </c>
      <c r="AC16" s="16"/>
      <c r="AD16" s="17"/>
      <c r="AE16" s="17"/>
      <c r="AF16" s="9" t="str">
        <f>U16&amp;TEXT(COUNTIF(U$2:U16,U16),"x0")</f>
        <v>MATHSx13</v>
      </c>
      <c r="AG16" s="9" t="str">
        <f>Z16&amp;TEXT(COUNTIF(Z$2:Z16,Z16),"x0")</f>
        <v>AN1x3</v>
      </c>
      <c r="AH16" s="9" t="str">
        <f>AA16&amp;TEXT(COUNTIF(AA$2:AA16,AA16),"x0")</f>
        <v>AL1x3</v>
      </c>
      <c r="AI16" s="9" t="str">
        <f>AB16&amp;TEXT(COUNTIF(AB$2:AB16,AB16),"x0")</f>
        <v>P1x3</v>
      </c>
      <c r="AJ16" s="9" t="str">
        <f>Y16&amp;TEXT(COUNTIF(Y$2:Y16,Y16),"x0")</f>
        <v>MECAx2</v>
      </c>
      <c r="AK16" s="9" t="str">
        <f>X16&amp;TEXT(COUNTIF(X$2:X16,X16),"x0")</f>
        <v>INFO APx3</v>
      </c>
      <c r="AL16" s="9" t="str">
        <f>R16&amp;TEXT(COUNTIF(R$2:R16,R16),"x0")</f>
        <v>Xx6</v>
      </c>
      <c r="AM16" s="9" t="s">
        <f>A16</f>
        <v>94</v>
      </c>
      <c r="AN16" t="s">
        <v>21</v>
      </c>
      <c r="AO16" t="s">
        <v>22</v>
      </c>
      <c r="AP16" t="s">
        <v>23</v>
      </c>
      <c r="AQ16" t="s">
        <v>3</v>
      </c>
      <c r="AR16" t="s">
        <v>24</v>
      </c>
      <c r="AS16" t="s">
        <v>25</v>
      </c>
      <c r="AT16" t="s">
        <v>26</v>
      </c>
      <c r="AU16" t="s">
        <v>27</v>
      </c>
      <c r="AV16" t="s">
        <v>28</v>
      </c>
      <c r="AW16" t="s">
        <v>29</v>
      </c>
      <c r="AX16" t="s">
        <f>CONCATENATE(AN16,AW16,AO16)</f>
        <v>30</v>
      </c>
      <c r="AY16" t="s">
        <f>CONCATENATE(AN16,AQ16,AO16)</f>
        <v>31</v>
      </c>
      <c r="AZ16" t="s">
        <f>CONCATENATE(AN16,AR16,AO16)</f>
        <v>32</v>
      </c>
      <c r="BA16" t="s">
        <f>CONCATENATE(AN16,AS16,AO16)</f>
        <v>33</v>
      </c>
      <c r="BB16" t="s">
        <f>CONCATENATE(AN16,AT16,AO16)</f>
        <v>34</v>
      </c>
      <c r="BC16" t="s">
        <f>CONCATENATE(AN16,AU16,AO16)</f>
        <v>35</v>
      </c>
      <c r="BD16" t="s">
        <f>CONCATENATE(AN16,AV16,AO16)</f>
        <v>36</v>
      </c>
      <c r="BE16" t="s">
        <f>IF(R16="","",CONCATENATE(AW16,AP16,AX16,AY16,U16,AP16,AX16,AZ16,X16,AP16,AX16,BA16,Y16,AP16,AX16,BB16,Z16,AP16,AX16,BC16,AA16,AP16,AX16,BD16,AB16))</f>
        <v>89</v>
      </c>
    </row>
    <row r="17" spans="1:16384">
      <c r="A17" s="9" t="s">
        <f>CONCATENATE(C17," ",D17)</f>
        <v>97</v>
      </c>
      <c r="B17" s="10"/>
      <c r="C17" s="10" t="s">
        <v>98</v>
      </c>
      <c r="D17" s="10" t="inlineStr">
        <is>
          <t>Taha</t>
        </is>
      </c>
      <c r="E17" s="10" t="s">
        <v>99</v>
      </c>
      <c r="F17" s="10"/>
      <c r="G17" s="11"/>
      <c r="H17" s="10" t="s">
        <f>IF(ISBLANK(G17)," ",CONCATENATE((YEAR(TODAY()-G17)-1900)," ","ans"))</f>
        <v>17</v>
      </c>
      <c r="I17" s="12"/>
      <c r="J17" s="12"/>
      <c r="K17" s="12"/>
      <c r="L17" s="12"/>
      <c r="M17" s="12" t="s">
        <v>18</v>
      </c>
      <c r="N17" s="11"/>
      <c r="O17" s="13">
        <v>42984</v>
      </c>
      <c r="P17" s="18" t="s">
        <v>45</v>
      </c>
      <c r="Q17" s="10"/>
      <c r="R17" s="10" t="s">
        <v>46</v>
      </c>
      <c r="S17" s="15"/>
      <c r="T17" s="15"/>
      <c r="U17" s="15" t="s">
        <v>42</v>
      </c>
      <c r="V17" s="15" t="s">
        <v>47</v>
      </c>
      <c r="W17" s="15" t="s">
        <v>48</v>
      </c>
      <c r="X17" s="15" t="s">
        <v>47</v>
      </c>
      <c r="Y17" s="15" t="s">
        <v>48</v>
      </c>
      <c r="Z17" s="16" t="s">
        <v>55</v>
      </c>
      <c r="AA17" s="16" t="s">
        <v>56</v>
      </c>
      <c r="AB17" s="16" t="s">
        <v>57</v>
      </c>
      <c r="AC17" s="16"/>
      <c r="AD17" s="17"/>
      <c r="AE17" s="17"/>
      <c r="AF17" s="9" t="str">
        <f>U17&amp;TEXT(COUNTIF(U$2:U17,U17),"x0")</f>
        <v>MATHSx14</v>
      </c>
      <c r="AG17" s="9" t="str">
        <f>Z17&amp;TEXT(COUNTIF(Z$2:Z17,Z17),"x0")</f>
        <v>AN2x4</v>
      </c>
      <c r="AH17" s="9" t="str">
        <f>AA17&amp;TEXT(COUNTIF(AA$2:AA17,AA17),"x0")</f>
        <v>AL2x4</v>
      </c>
      <c r="AI17" s="9" t="str">
        <f>AB17&amp;TEXT(COUNTIF(AB$2:AB17,AB17),"x0")</f>
        <v>P2x4</v>
      </c>
      <c r="AJ17" s="9" t="str">
        <f>Y17&amp;TEXT(COUNTIF(Y$2:Y17,Y17),"x0")</f>
        <v>COMPTAx5</v>
      </c>
      <c r="AK17" s="9" t="str">
        <f>X17&amp;TEXT(COUNTIF(X$2:X17,X17),"x0")</f>
        <v>INFO APx4</v>
      </c>
      <c r="AL17" s="9" t="str">
        <f>R17&amp;TEXT(COUNTIF(R$2:R17,R17),"x0")</f>
        <v>Xx7</v>
      </c>
      <c r="AM17" s="9" t="s">
        <f>A17</f>
        <v>97</v>
      </c>
      <c r="AN17" t="s">
        <v>21</v>
      </c>
      <c r="AO17" t="s">
        <v>22</v>
      </c>
      <c r="AP17" t="s">
        <v>23</v>
      </c>
      <c r="AQ17" t="s">
        <v>3</v>
      </c>
      <c r="AR17" t="s">
        <v>24</v>
      </c>
      <c r="AS17" t="s">
        <v>25</v>
      </c>
      <c r="AT17" t="s">
        <v>26</v>
      </c>
      <c r="AU17" t="s">
        <v>27</v>
      </c>
      <c r="AV17" t="s">
        <v>28</v>
      </c>
      <c r="AW17" t="s">
        <v>29</v>
      </c>
      <c r="AX17" t="s">
        <f>CONCATENATE(AN17,AW17,AO17)</f>
        <v>30</v>
      </c>
      <c r="AY17" t="s">
        <f>CONCATENATE(AN17,AQ17,AO17)</f>
        <v>31</v>
      </c>
      <c r="AZ17" t="s">
        <f>CONCATENATE(AN17,AR17,AO17)</f>
        <v>32</v>
      </c>
      <c r="BA17" t="s">
        <f>CONCATENATE(AN17,AS17,AO17)</f>
        <v>33</v>
      </c>
      <c r="BB17" t="s">
        <f>CONCATENATE(AN17,AT17,AO17)</f>
        <v>34</v>
      </c>
      <c r="BC17" t="s">
        <f>CONCATENATE(AN17,AU17,AO17)</f>
        <v>35</v>
      </c>
      <c r="BD17" t="s">
        <f>CONCATENATE(AN17,AV17,AO17)</f>
        <v>36</v>
      </c>
      <c r="BE17" t="s">
        <f>IF(R17="","",CONCATENATE(AW17,AP17,AX17,AY17,U17,AP17,AX17,AZ17,X17,AP17,AX17,BA17,Y17,AP17,AX17,BB17,Z17,AP17,AX17,BC17,AA17,AP17,AX17,BD17,AB17))</f>
        <v>100</v>
      </c>
    </row>
    <row r="18" spans="1:16384" ht="14.25" hidden="1">
      <c r="A18" s="9" t="s">
        <f>CONCATENATE(C18," ",D18)</f>
        <v>101</v>
      </c>
      <c r="B18" s="10">
        <v>11602614</v>
      </c>
      <c r="C18" s="10" t="s">
        <v>102</v>
      </c>
      <c r="D18" s="10" t="inlineStr">
        <is>
          <t>Mehdi</t>
        </is>
      </c>
      <c r="E18" s="10"/>
      <c r="F18" s="10"/>
      <c r="G18" s="11"/>
      <c r="H18" s="10"/>
      <c r="I18" s="12"/>
      <c r="J18" s="12"/>
      <c r="K18" s="12"/>
      <c r="L18" s="12"/>
      <c r="M18" s="12"/>
      <c r="N18" s="11"/>
      <c r="O18" s="11"/>
      <c r="P18" s="12"/>
      <c r="Q18" s="10"/>
      <c r="R18" s="10"/>
      <c r="S18" s="15"/>
      <c r="T18" s="15"/>
      <c r="U18" s="15" t="s">
        <v>42</v>
      </c>
      <c r="V18" s="15" t="s">
        <v>79</v>
      </c>
      <c r="W18" s="15" t="s">
        <v>48</v>
      </c>
      <c r="X18" s="15" t="s">
        <v>79</v>
      </c>
      <c r="Y18" s="15" t="s">
        <v>48</v>
      </c>
      <c r="Z18" s="16" t="s">
        <v>55</v>
      </c>
      <c r="AA18" s="16" t="s">
        <v>56</v>
      </c>
      <c r="AB18" s="16" t="s">
        <v>57</v>
      </c>
      <c r="AC18" s="16"/>
      <c r="AD18" s="17"/>
      <c r="AE18" s="17"/>
      <c r="AF18" s="9" t="str">
        <f>U18&amp;TEXT(COUNTIF(U$2:U18,U18),"x0")</f>
        <v>MATHSx15</v>
      </c>
      <c r="AG18" s="9" t="str">
        <f>Z18&amp;TEXT(COUNTIF(Z$2:Z18,Z18),"x0")</f>
        <v>AN2x5</v>
      </c>
      <c r="AH18" s="9" t="str">
        <f>AA18&amp;TEXT(COUNTIF(AA$2:AA18,AA18),"x0")</f>
        <v>AL2x5</v>
      </c>
      <c r="AI18" s="9" t="str">
        <f>AB18&amp;TEXT(COUNTIF(AB$2:AB18,AB18),"x0")</f>
        <v>P2x5</v>
      </c>
      <c r="AJ18" s="9" t="str">
        <f>Y18&amp;TEXT(COUNTIF(Y$2:Y18,Y18),"x0")</f>
        <v>COMPTAx6</v>
      </c>
      <c r="AK18" s="9" t="str">
        <f>X18&amp;TEXT(COUNTIF(X$2:X18,X18),"x0")</f>
        <v>MACROECOx3</v>
      </c>
      <c r="AL18" s="9" t="s">
        <f>R18&amp;TEXT(COUNTIF(R$2:R18,R18),"x0")</f>
        <v>20</v>
      </c>
      <c r="AM18" s="9" t="s">
        <f>A18</f>
        <v>101</v>
      </c>
    </row>
    <row r="19" spans="1:16384" ht="14.25" hidden="1">
      <c r="A19" s="9" t="s">
        <f>CONCATENATE(C19," ",D19)</f>
        <v>103</v>
      </c>
      <c r="B19" s="10"/>
      <c r="C19" s="10" t="s">
        <v>104</v>
      </c>
      <c r="D19" s="10" t="inlineStr">
        <is>
          <t>Nassim</t>
        </is>
      </c>
      <c r="E19" s="10" t="s">
        <v>61</v>
      </c>
      <c r="F19" s="10"/>
      <c r="G19" s="19" t="s">
        <v>105</v>
      </c>
      <c r="H19" s="10" t="s">
        <f>IF(ISBLANK(G19)," ",CONCATENATE((YEAR(TODAY()-G19)-1900)," ","ans"))</f>
        <v>106</v>
      </c>
      <c r="I19" s="12" t="s">
        <v>63</v>
      </c>
      <c r="J19" s="12" t="inlineStr">
        <is>
          <t>nassimbessaha066@gmail.com</t>
        </is>
      </c>
      <c r="K19" s="12"/>
      <c r="L19" s="12"/>
      <c r="M19" s="12"/>
      <c r="N19" s="11"/>
      <c r="O19" s="13"/>
      <c r="P19" s="14"/>
      <c r="Q19" s="10"/>
      <c r="R19" s="10"/>
      <c r="S19" s="15"/>
      <c r="T19" s="15"/>
      <c r="U19" s="15" t="s">
        <v>19</v>
      </c>
      <c r="V19" s="15"/>
      <c r="W19" s="15"/>
      <c r="X19" s="15"/>
      <c r="Y19" s="15"/>
      <c r="Z19" s="16"/>
      <c r="AA19" s="16"/>
      <c r="AB19" s="16"/>
      <c r="AC19" s="16"/>
      <c r="AD19" s="17"/>
      <c r="AE19" s="17"/>
      <c r="AF19" s="9" t="str">
        <f>U19&amp;TEXT(COUNTIF(U$2:U19,U19),"x0")</f>
        <v>DLx3</v>
      </c>
      <c r="AG19" s="9" t="s">
        <f>Z19&amp;TEXT(COUNTIF(Z$2:Z19,Z19),"x0")</f>
        <v>20</v>
      </c>
      <c r="AH19" s="9" t="s">
        <f>AA19&amp;TEXT(COUNTIF(AA$2:AA19,AA19),"x0")</f>
        <v>20</v>
      </c>
      <c r="AI19" s="9" t="s">
        <f>AB19&amp;TEXT(COUNTIF(AB$2:AB19,AB19),"x0")</f>
        <v>20</v>
      </c>
      <c r="AJ19" s="9" t="s">
        <f>Y19&amp;TEXT(COUNTIF(Y$2:Y19,Y19),"x0")</f>
        <v>20</v>
      </c>
      <c r="AK19" s="9" t="s">
        <f>X19&amp;TEXT(COUNTIF(X$2:X19,X19),"x0")</f>
        <v>20</v>
      </c>
      <c r="AL19" s="9" t="s">
        <f>R19&amp;TEXT(COUNTIF(R$2:R19,R19),"x0")</f>
        <v>20</v>
      </c>
      <c r="AM19" s="9" t="s">
        <f>A19</f>
        <v>103</v>
      </c>
      <c r="AN19" t="s">
        <v>21</v>
      </c>
      <c r="AO19" t="s">
        <v>22</v>
      </c>
      <c r="AP19" t="s">
        <v>23</v>
      </c>
      <c r="AQ19" t="s">
        <v>3</v>
      </c>
      <c r="AR19" t="s">
        <v>24</v>
      </c>
      <c r="AS19" t="s">
        <v>25</v>
      </c>
      <c r="AT19" t="s">
        <v>26</v>
      </c>
      <c r="AU19" t="s">
        <v>27</v>
      </c>
      <c r="AV19" t="s">
        <v>28</v>
      </c>
      <c r="AW19" t="s">
        <v>29</v>
      </c>
      <c r="AX19" t="s">
        <f>CONCATENATE(AN19,AW19,AO19)</f>
        <v>30</v>
      </c>
      <c r="AY19" t="s">
        <f>CONCATENATE(AN19,AQ19,AO19)</f>
        <v>31</v>
      </c>
      <c r="AZ19" t="s">
        <f>CONCATENATE(AN19,AR19,AO19)</f>
        <v>32</v>
      </c>
      <c r="BA19" t="s">
        <f>CONCATENATE(AN19,AS19,AO19)</f>
        <v>33</v>
      </c>
      <c r="BB19" t="s">
        <f>CONCATENATE(AN19,AT19,AO19)</f>
        <v>34</v>
      </c>
      <c r="BC19" t="s">
        <f>CONCATENATE(AN19,AU19,AO19)</f>
        <v>35</v>
      </c>
      <c r="BD19" t="s">
        <f>CONCATENATE(AN19,AV19,AO19)</f>
        <v>36</v>
      </c>
      <c r="BE19" t="s">
        <f>IF(R19="","",CONCATENATE(AW19,AP19,AX19,AY19,U19,AP19,AX19,AZ19,X19,AP19,AX19,BA19,Y19,AP19,AX19,BB19,Z19,AP19,AX19,BC19,AA19,AP19,AX19,BD19,AB19))</f>
        <v>37</v>
      </c>
    </row>
    <row r="20" spans="1:16384">
      <c r="A20" s="9" t="s">
        <f>CONCATENATE(C20," ",D20)</f>
        <v>107</v>
      </c>
      <c r="B20" s="10"/>
      <c r="C20" s="10" t="s">
        <v>108</v>
      </c>
      <c r="D20" s="10" t="inlineStr">
        <is>
          <t>Chloé</t>
        </is>
      </c>
      <c r="E20" s="10"/>
      <c r="F20" s="10"/>
      <c r="G20" s="11"/>
      <c r="H20" s="10"/>
      <c r="I20" s="12"/>
      <c r="J20" s="12"/>
      <c r="K20" s="12"/>
      <c r="L20" s="12"/>
      <c r="M20" s="12"/>
      <c r="N20" s="11"/>
      <c r="O20" s="11"/>
      <c r="P20" s="12"/>
      <c r="Q20" s="10"/>
      <c r="R20" s="10" t="s">
        <v>46</v>
      </c>
      <c r="S20" s="15"/>
      <c r="T20" s="15"/>
      <c r="U20" s="15"/>
      <c r="V20" s="15" t="s">
        <v>47</v>
      </c>
      <c r="W20" s="15" t="s">
        <v>88</v>
      </c>
      <c r="X20" s="15" t="s">
        <v>47</v>
      </c>
      <c r="Y20" s="15" t="s">
        <v>88</v>
      </c>
      <c r="Z20" s="16" t="s">
        <v>49</v>
      </c>
      <c r="AA20" s="16" t="s">
        <v>50</v>
      </c>
      <c r="AB20" s="16" t="s">
        <v>51</v>
      </c>
      <c r="AC20" s="16"/>
      <c r="AD20" s="17"/>
      <c r="AE20" s="17"/>
      <c r="AF20" s="9" t="s">
        <f>U20&amp;TEXT(COUNTIF(U$2:U20,U20),"x0")</f>
        <v>20</v>
      </c>
      <c r="AG20" s="9" t="str">
        <f>Z20&amp;TEXT(COUNTIF(Z$2:Z20,Z20),"x0")</f>
        <v>AN1x4</v>
      </c>
      <c r="AH20" s="9" t="str">
        <f>AA20&amp;TEXT(COUNTIF(AA$2:AA20,AA20),"x0")</f>
        <v>AL1x4</v>
      </c>
      <c r="AI20" s="9" t="str">
        <f>AB20&amp;TEXT(COUNTIF(AB$2:AB20,AB20),"x0")</f>
        <v>P1x4</v>
      </c>
      <c r="AJ20" s="9" t="str">
        <f>Y20&amp;TEXT(COUNTIF(Y$2:Y20,Y20),"x0")</f>
        <v>MECAx3</v>
      </c>
      <c r="AK20" s="9" t="str">
        <f>X20&amp;TEXT(COUNTIF(X$2:X20,X20),"x0")</f>
        <v>INFO APx5</v>
      </c>
      <c r="AL20" s="9" t="str">
        <f>R20&amp;TEXT(COUNTIF(R$2:R20,R20),"x0")</f>
        <v>Xx8</v>
      </c>
      <c r="AM20" s="9" t="s">
        <f>A20</f>
        <v>107</v>
      </c>
    </row>
    <row r="21" spans="1:16384">
      <c r="A21" s="9" t="s">
        <f>CONCATENATE(C21," ",D21)</f>
        <v>109</v>
      </c>
      <c r="B21" s="10">
        <v>11305734</v>
      </c>
      <c r="C21" s="10" t="s">
        <v>110</v>
      </c>
      <c r="D21" s="10" t="s">
        <v>111</v>
      </c>
      <c r="E21" s="10" t="s">
        <v>41</v>
      </c>
      <c r="F21" s="10"/>
      <c r="G21" s="11"/>
      <c r="H21" s="10" t="s">
        <f>IF(ISBLANK(G21)," ",CONCATENATE((YEAR(TODAY()-G21)-1900)," ","ans"))</f>
        <v>17</v>
      </c>
      <c r="I21" s="12"/>
      <c r="J21" s="12"/>
      <c r="K21" s="12"/>
      <c r="L21" s="12"/>
      <c r="M21" s="12"/>
      <c r="N21" s="11"/>
      <c r="O21" s="13"/>
      <c r="P21" s="14"/>
      <c r="Q21" s="10"/>
      <c r="R21" s="10" t="s">
        <v>46</v>
      </c>
      <c r="S21" s="15"/>
      <c r="T21" s="15"/>
      <c r="U21" s="15" t="s">
        <v>42</v>
      </c>
      <c r="V21" s="15" t="s">
        <v>79</v>
      </c>
      <c r="W21" s="15" t="s">
        <v>48</v>
      </c>
      <c r="X21" s="15" t="s">
        <v>79</v>
      </c>
      <c r="Y21" s="15" t="s">
        <v>48</v>
      </c>
      <c r="Z21" s="16" t="s">
        <v>55</v>
      </c>
      <c r="AA21" s="16" t="s">
        <v>56</v>
      </c>
      <c r="AB21" s="16" t="s">
        <v>57</v>
      </c>
      <c r="AC21" s="16"/>
      <c r="AD21" s="17"/>
      <c r="AE21" s="17"/>
      <c r="AF21" s="9" t="str">
        <f>U21&amp;TEXT(COUNTIF(U$2:U21,U21),"x0")</f>
        <v>MATHSx16</v>
      </c>
      <c r="AG21" s="9" t="str">
        <f>Z21&amp;TEXT(COUNTIF(Z$2:Z21,Z21),"x0")</f>
        <v>AN2x6</v>
      </c>
      <c r="AH21" s="9" t="str">
        <f>AA21&amp;TEXT(COUNTIF(AA$2:AA21,AA21),"x0")</f>
        <v>AL2x6</v>
      </c>
      <c r="AI21" s="9" t="str">
        <f>AB21&amp;TEXT(COUNTIF(AB$2:AB21,AB21),"x0")</f>
        <v>P2x6</v>
      </c>
      <c r="AJ21" s="9" t="str">
        <f>Y21&amp;TEXT(COUNTIF(Y$2:Y21,Y21),"x0")</f>
        <v>COMPTAx7</v>
      </c>
      <c r="AK21" s="9" t="str">
        <f>X21&amp;TEXT(COUNTIF(X$2:X21,X21),"x0")</f>
        <v>MACROECOx4</v>
      </c>
      <c r="AL21" s="9" t="str">
        <f>R21&amp;TEXT(COUNTIF(R$2:R21,R21),"x0")</f>
        <v>Xx9</v>
      </c>
      <c r="AM21" s="9" t="s">
        <f>A21</f>
        <v>109</v>
      </c>
      <c r="AN21" t="s">
        <v>21</v>
      </c>
      <c r="AO21" t="s">
        <v>22</v>
      </c>
      <c r="AP21" t="s">
        <v>23</v>
      </c>
      <c r="AQ21" t="s">
        <v>3</v>
      </c>
      <c r="AR21" t="s">
        <v>24</v>
      </c>
      <c r="AS21" t="s">
        <v>25</v>
      </c>
      <c r="AT21" t="s">
        <v>26</v>
      </c>
      <c r="AU21" t="s">
        <v>27</v>
      </c>
      <c r="AV21" t="s">
        <v>28</v>
      </c>
      <c r="AW21" t="s">
        <v>29</v>
      </c>
      <c r="AX21" t="s">
        <f>CONCATENATE(AN21,AW21,AO21)</f>
        <v>30</v>
      </c>
      <c r="AY21" t="s">
        <f>CONCATENATE(AN21,AQ21,AO21)</f>
        <v>31</v>
      </c>
      <c r="AZ21" t="s">
        <f>CONCATENATE(AN21,AR21,AO21)</f>
        <v>32</v>
      </c>
      <c r="BA21" t="s">
        <f>CONCATENATE(AN21,AS21,AO21)</f>
        <v>33</v>
      </c>
      <c r="BB21" t="s">
        <f>CONCATENATE(AN21,AT21,AO21)</f>
        <v>34</v>
      </c>
      <c r="BC21" t="s">
        <f>CONCATENATE(AN21,AU21,AO21)</f>
        <v>35</v>
      </c>
      <c r="BD21" t="s">
        <f>CONCATENATE(AN21,AV21,AO21)</f>
        <v>36</v>
      </c>
      <c r="BE21" t="s">
        <f>IF(R21="","",CONCATENATE(AW21,AP21,AX21,AY21,U21,AP21,AX21,AZ21,X21,AP21,AX21,BA21,Y21,AP21,AX21,BB21,Z21,AP21,AX21,BC21,AA21,AP21,AX21,BD21,AB21))</f>
        <v>93</v>
      </c>
    </row>
    <row r="22" spans="1:16384">
      <c r="A22" s="9" t="s">
        <f>CONCATENATE(C22," ",D22)</f>
        <v>112</v>
      </c>
      <c r="B22" s="10">
        <v>11602939</v>
      </c>
      <c r="C22" s="10" t="s">
        <v>113</v>
      </c>
      <c r="D22" s="10" t="inlineStr">
        <is>
          <t>Melissa</t>
        </is>
      </c>
      <c r="E22" s="10" t="s">
        <v>16</v>
      </c>
      <c r="F22" s="10"/>
      <c r="G22" s="11"/>
      <c r="H22" s="10" t="s">
        <f>IF(ISBLANK(G22)," ",CONCATENATE((YEAR(TODAY()-G22)-1900)," ","ans"))</f>
        <v>17</v>
      </c>
      <c r="I22" s="12"/>
      <c r="J22" s="12"/>
      <c r="K22" s="12"/>
      <c r="L22" s="12"/>
      <c r="M22" s="12" t="s">
        <v>18</v>
      </c>
      <c r="N22" s="11"/>
      <c r="O22" s="13">
        <v>42942</v>
      </c>
      <c r="P22" s="18" t="s">
        <v>92</v>
      </c>
      <c r="Q22" s="10"/>
      <c r="R22" s="10" t="s">
        <v>46</v>
      </c>
      <c r="S22" s="15"/>
      <c r="T22" s="15"/>
      <c r="U22" s="15" t="s">
        <v>42</v>
      </c>
      <c r="V22" s="15" t="s">
        <v>79</v>
      </c>
      <c r="W22" s="15" t="s">
        <v>48</v>
      </c>
      <c r="X22" s="15" t="s">
        <v>79</v>
      </c>
      <c r="Y22" s="15" t="s">
        <v>48</v>
      </c>
      <c r="Z22" s="16" t="s">
        <v>55</v>
      </c>
      <c r="AA22" s="16" t="s">
        <v>56</v>
      </c>
      <c r="AB22" s="16" t="s">
        <v>57</v>
      </c>
      <c r="AC22" s="16"/>
      <c r="AD22" s="17"/>
      <c r="AE22" s="17"/>
      <c r="AF22" s="9" t="str">
        <f>U22&amp;TEXT(COUNTIF(U$2:U22,U22),"x0")</f>
        <v>MATHSx17</v>
      </c>
      <c r="AG22" s="9" t="str">
        <f>Z22&amp;TEXT(COUNTIF(Z$2:Z22,Z22),"x0")</f>
        <v>AN2x7</v>
      </c>
      <c r="AH22" s="9" t="str">
        <f>AA22&amp;TEXT(COUNTIF(AA$2:AA22,AA22),"x0")</f>
        <v>AL2x7</v>
      </c>
      <c r="AI22" s="9" t="str">
        <f>AB22&amp;TEXT(COUNTIF(AB$2:AB22,AB22),"x0")</f>
        <v>P2x7</v>
      </c>
      <c r="AJ22" s="9" t="str">
        <f>Y22&amp;TEXT(COUNTIF(Y$2:Y22,Y22),"x0")</f>
        <v>COMPTAx8</v>
      </c>
      <c r="AK22" s="9" t="str">
        <f>X22&amp;TEXT(COUNTIF(X$2:X22,X22),"x0")</f>
        <v>MACROECOx5</v>
      </c>
      <c r="AL22" s="9" t="str">
        <f>R22&amp;TEXT(COUNTIF(R$2:R22,R22),"x0")</f>
        <v>Xx10</v>
      </c>
      <c r="AM22" s="9" t="s">
        <f>A22</f>
        <v>112</v>
      </c>
      <c r="AN22" t="s">
        <v>21</v>
      </c>
      <c r="AO22" t="s">
        <v>22</v>
      </c>
      <c r="AP22" t="s">
        <v>23</v>
      </c>
      <c r="AQ22" t="s">
        <v>3</v>
      </c>
      <c r="AR22" t="s">
        <v>24</v>
      </c>
      <c r="AS22" t="s">
        <v>25</v>
      </c>
      <c r="AT22" t="s">
        <v>26</v>
      </c>
      <c r="AU22" t="s">
        <v>27</v>
      </c>
      <c r="AV22" t="s">
        <v>28</v>
      </c>
      <c r="AW22" t="s">
        <v>29</v>
      </c>
      <c r="AX22" t="s">
        <f>CONCATENATE(AN22,AW22,AO22)</f>
        <v>30</v>
      </c>
      <c r="AY22" t="s">
        <f>CONCATENATE(AN22,AQ22,AO22)</f>
        <v>31</v>
      </c>
      <c r="AZ22" t="s">
        <f>CONCATENATE(AN22,AR22,AO22)</f>
        <v>32</v>
      </c>
      <c r="BA22" t="s">
        <f>CONCATENATE(AN22,AS22,AO22)</f>
        <v>33</v>
      </c>
      <c r="BB22" t="s">
        <f>CONCATENATE(AN22,AT22,AO22)</f>
        <v>34</v>
      </c>
      <c r="BC22" t="s">
        <f>CONCATENATE(AN22,AU22,AO22)</f>
        <v>35</v>
      </c>
      <c r="BD22" t="s">
        <f>CONCATENATE(AN22,AV22,AO22)</f>
        <v>36</v>
      </c>
      <c r="BE22" t="s">
        <f>IF(R22="","",CONCATENATE(AW22,AP22,AX22,AY22,U22,AP22,AX22,AZ22,X22,AP22,AX22,BA22,Y22,AP22,AX22,BB22,Z22,AP22,AX22,BC22,AA22,AP22,AX22,BD22,AB22))</f>
        <v>93</v>
      </c>
    </row>
    <row r="23" spans="1:16384" ht="14.25" hidden="1">
      <c r="A23" s="9" t="s">
        <f>CONCATENATE(C23," ",D23)</f>
        <v>114</v>
      </c>
      <c r="B23" s="10">
        <v>11205212</v>
      </c>
      <c r="C23" s="10" t="s">
        <v>115</v>
      </c>
      <c r="D23" s="10" t="s">
        <v>116</v>
      </c>
      <c r="E23" s="10" t="s">
        <v>41</v>
      </c>
      <c r="F23" s="10"/>
      <c r="G23" s="11"/>
      <c r="H23" s="10" t="s">
        <f>IF(ISBLANK(G23)," ",CONCATENATE((YEAR(TODAY()-G23)-1900)," ","ans"))</f>
        <v>17</v>
      </c>
      <c r="I23" s="12"/>
      <c r="J23" s="12"/>
      <c r="K23" s="12"/>
      <c r="L23" s="12"/>
      <c r="M23" s="12"/>
      <c r="N23" s="11"/>
      <c r="O23" s="13"/>
      <c r="P23" s="14"/>
      <c r="Q23" s="10"/>
      <c r="R23" s="10"/>
      <c r="S23" s="15"/>
      <c r="T23" s="15"/>
      <c r="U23" s="15" t="s">
        <v>42</v>
      </c>
      <c r="V23" s="15"/>
      <c r="W23" s="15"/>
      <c r="X23" s="15"/>
      <c r="Y23" s="15"/>
      <c r="Z23" s="16"/>
      <c r="AA23" s="16"/>
      <c r="AB23" s="16"/>
      <c r="AC23" s="16"/>
      <c r="AD23" s="17"/>
      <c r="AE23" s="17"/>
      <c r="AF23" s="9" t="str">
        <f>U23&amp;TEXT(COUNTIF(U$2:U23,U23),"x0")</f>
        <v>MATHSx18</v>
      </c>
      <c r="AG23" s="9" t="s">
        <f>Z23&amp;TEXT(COUNTIF(Z$2:Z23,Z23),"x0")</f>
        <v>20</v>
      </c>
      <c r="AH23" s="9" t="s">
        <f>AA23&amp;TEXT(COUNTIF(AA$2:AA23,AA23),"x0")</f>
        <v>20</v>
      </c>
      <c r="AI23" s="9" t="s">
        <f>AB23&amp;TEXT(COUNTIF(AB$2:AB23,AB23),"x0")</f>
        <v>20</v>
      </c>
      <c r="AJ23" s="9" t="s">
        <f>Y23&amp;TEXT(COUNTIF(Y$2:Y23,Y23),"x0")</f>
        <v>20</v>
      </c>
      <c r="AK23" s="9" t="s">
        <f>X23&amp;TEXT(COUNTIF(X$2:X23,X23),"x0")</f>
        <v>20</v>
      </c>
      <c r="AL23" s="9" t="s">
        <f>R23&amp;TEXT(COUNTIF(R$2:R23,R23),"x0")</f>
        <v>20</v>
      </c>
      <c r="AM23" s="9" t="s">
        <f>A23</f>
        <v>114</v>
      </c>
      <c r="AN23" t="s">
        <v>21</v>
      </c>
      <c r="AO23" t="s">
        <v>22</v>
      </c>
      <c r="AP23" t="s">
        <v>23</v>
      </c>
      <c r="AQ23" t="s">
        <v>3</v>
      </c>
      <c r="AR23" t="s">
        <v>24</v>
      </c>
      <c r="AS23" t="s">
        <v>25</v>
      </c>
      <c r="AT23" t="s">
        <v>26</v>
      </c>
      <c r="AU23" t="s">
        <v>27</v>
      </c>
      <c r="AV23" t="s">
        <v>28</v>
      </c>
      <c r="AW23" t="s">
        <v>29</v>
      </c>
      <c r="AX23" t="s">
        <f>CONCATENATE(AN23,AW23,AO23)</f>
        <v>30</v>
      </c>
      <c r="AY23" t="s">
        <f>CONCATENATE(AN23,AQ23,AO23)</f>
        <v>31</v>
      </c>
      <c r="AZ23" t="s">
        <f>CONCATENATE(AN23,AR23,AO23)</f>
        <v>32</v>
      </c>
      <c r="BA23" t="s">
        <f>CONCATENATE(AN23,AS23,AO23)</f>
        <v>33</v>
      </c>
      <c r="BB23" t="s">
        <f>CONCATENATE(AN23,AT23,AO23)</f>
        <v>34</v>
      </c>
      <c r="BC23" t="s">
        <f>CONCATENATE(AN23,AU23,AO23)</f>
        <v>35</v>
      </c>
      <c r="BD23" t="s">
        <f>CONCATENATE(AN23,AV23,AO23)</f>
        <v>36</v>
      </c>
      <c r="BE23" t="s">
        <f>IF(R23="","",CONCATENATE(AW23,AP23,AX23,AY23,U23,AP23,AX23,AZ23,X23,AP23,AX23,BA23,Y23,AP23,AX23,BB23,Z23,AP23,AX23,BC23,AA23,AP23,AX23,BD23,AB23))</f>
        <v>37</v>
      </c>
    </row>
    <row r="24" spans="1:16384" ht="14.25" hidden="1">
      <c r="A24" s="9" t="s">
        <f>CONCATENATE(C24," ",D24)</f>
        <v>117</v>
      </c>
      <c r="B24" s="10"/>
      <c r="C24" s="10" t="s">
        <v>118</v>
      </c>
      <c r="D24" s="10" t="inlineStr">
        <is>
          <t>Mohamedou</t>
        </is>
      </c>
      <c r="E24" s="10" t="s">
        <v>61</v>
      </c>
      <c r="F24" s="10"/>
      <c r="G24" s="19" t="s">
        <v>119</v>
      </c>
      <c r="H24" s="10" t="s">
        <f>IF(ISBLANK(G24)," ",CONCATENATE((YEAR(TODAY()-G24)-1900)," ","ans"))</f>
        <v>106</v>
      </c>
      <c r="I24" s="12" t="s">
        <v>63</v>
      </c>
      <c r="J24" s="12" t="inlineStr">
        <is>
          <t>medouidoumou2@gmail.com</t>
        </is>
      </c>
      <c r="K24" s="12"/>
      <c r="L24" s="12"/>
      <c r="M24" s="12"/>
      <c r="N24" s="11"/>
      <c r="O24" s="13"/>
      <c r="P24" s="14"/>
      <c r="Q24" s="10"/>
      <c r="R24" s="10"/>
      <c r="S24" s="15"/>
      <c r="T24" s="15"/>
      <c r="U24" s="15" t="s">
        <v>19</v>
      </c>
      <c r="V24" s="15"/>
      <c r="W24" s="15"/>
      <c r="X24" s="15"/>
      <c r="Y24" s="15"/>
      <c r="Z24" s="16"/>
      <c r="AA24" s="16"/>
      <c r="AB24" s="16"/>
      <c r="AC24" s="16"/>
      <c r="AD24" s="17"/>
      <c r="AE24" s="17"/>
      <c r="AF24" s="9" t="str">
        <f>U24&amp;TEXT(COUNTIF(U$2:U24,U24),"x0")</f>
        <v>DLx4</v>
      </c>
      <c r="AG24" s="9" t="s">
        <f>Z24&amp;TEXT(COUNTIF(Z$2:Z24,Z24),"x0")</f>
        <v>20</v>
      </c>
      <c r="AH24" s="9" t="s">
        <f>AA24&amp;TEXT(COUNTIF(AA$2:AA24,AA24),"x0")</f>
        <v>20</v>
      </c>
      <c r="AI24" s="9" t="s">
        <f>AB24&amp;TEXT(COUNTIF(AB$2:AB24,AB24),"x0")</f>
        <v>20</v>
      </c>
      <c r="AJ24" s="9" t="s">
        <f>Y24&amp;TEXT(COUNTIF(Y$2:Y24,Y24),"x0")</f>
        <v>20</v>
      </c>
      <c r="AK24" s="9" t="s">
        <f>X24&amp;TEXT(COUNTIF(X$2:X24,X24),"x0")</f>
        <v>20</v>
      </c>
      <c r="AL24" s="9" t="s">
        <f>R24&amp;TEXT(COUNTIF(R$2:R24,R24),"x0")</f>
        <v>20</v>
      </c>
      <c r="AM24" s="9" t="s">
        <f>A24</f>
        <v>117</v>
      </c>
      <c r="AN24" t="s">
        <v>21</v>
      </c>
      <c r="AO24" t="s">
        <v>22</v>
      </c>
      <c r="AP24" t="s">
        <v>23</v>
      </c>
      <c r="AQ24" t="s">
        <v>3</v>
      </c>
      <c r="AR24" t="s">
        <v>24</v>
      </c>
      <c r="AS24" t="s">
        <v>25</v>
      </c>
      <c r="AT24" t="s">
        <v>26</v>
      </c>
      <c r="AU24" t="s">
        <v>27</v>
      </c>
      <c r="AV24" t="s">
        <v>28</v>
      </c>
      <c r="AW24" t="s">
        <v>29</v>
      </c>
      <c r="AX24" t="s">
        <f>CONCATENATE(AN24,AW24,AO24)</f>
        <v>30</v>
      </c>
      <c r="AY24" t="s">
        <f>CONCATENATE(AN24,AQ24,AO24)</f>
        <v>31</v>
      </c>
      <c r="AZ24" t="s">
        <f>CONCATENATE(AN24,AR24,AO24)</f>
        <v>32</v>
      </c>
      <c r="BA24" t="s">
        <f>CONCATENATE(AN24,AS24,AO24)</f>
        <v>33</v>
      </c>
      <c r="BB24" t="s">
        <f>CONCATENATE(AN24,AT24,AO24)</f>
        <v>34</v>
      </c>
      <c r="BC24" t="s">
        <f>CONCATENATE(AN24,AU24,AO24)</f>
        <v>35</v>
      </c>
      <c r="BD24" t="s">
        <f>CONCATENATE(AN24,AV24,AO24)</f>
        <v>36</v>
      </c>
      <c r="BE24" t="s">
        <f>IF(R24="","",CONCATENATE(AW24,AP24,AX24,AY24,U24,AP24,AX24,AZ24,X24,AP24,AX24,BA24,Y24,AP24,AX24,BB24,Z24,AP24,AX24,BC24,AA24,AP24,AX24,BD24,AB24))</f>
        <v>37</v>
      </c>
    </row>
    <row r="25" spans="1:16384" ht="14.25" hidden="1">
      <c r="A25" s="9" t="s">
        <f>CONCATENATE(C25," ",D25)</f>
        <v>120</v>
      </c>
      <c r="B25" s="10"/>
      <c r="C25" s="10" t="s">
        <v>121</v>
      </c>
      <c r="D25" s="10" t="inlineStr">
        <is>
          <t>Zakaria</t>
        </is>
      </c>
      <c r="E25" s="10" t="s">
        <v>61</v>
      </c>
      <c r="F25" s="10"/>
      <c r="G25" s="19">
        <v>35396</v>
      </c>
      <c r="H25" s="10" t="s">
        <f>IF(ISBLANK(G25)," ",CONCATENATE((YEAR(TODAY()-G25)-1900)," ","ans"))</f>
        <v>122</v>
      </c>
      <c r="I25" s="12" t="s">
        <v>63</v>
      </c>
      <c r="J25" s="12" t="inlineStr">
        <is>
          <t>harunmustapha@yahoo.fr</t>
        </is>
      </c>
      <c r="K25" s="12"/>
      <c r="L25" s="12"/>
      <c r="M25" s="12"/>
      <c r="N25" s="11"/>
      <c r="O25" s="13"/>
      <c r="P25" s="14"/>
      <c r="Q25" s="10"/>
      <c r="R25" s="10"/>
      <c r="S25" s="15"/>
      <c r="T25" s="15"/>
      <c r="U25" s="15" t="s">
        <v>42</v>
      </c>
      <c r="V25" s="15"/>
      <c r="W25" s="15"/>
      <c r="X25" s="15"/>
      <c r="Y25" s="15"/>
      <c r="Z25" s="16"/>
      <c r="AA25" s="16"/>
      <c r="AB25" s="16"/>
      <c r="AC25" s="16"/>
      <c r="AD25" s="17"/>
      <c r="AE25" s="17"/>
      <c r="AF25" s="9" t="str">
        <f>U25&amp;TEXT(COUNTIF(U$2:U25,U25),"x0")</f>
        <v>MATHSx19</v>
      </c>
      <c r="AG25" s="9" t="s">
        <f>Z25&amp;TEXT(COUNTIF(Z$2:Z25,Z25),"x0")</f>
        <v>20</v>
      </c>
      <c r="AH25" s="9" t="s">
        <f>AA25&amp;TEXT(COUNTIF(AA$2:AA25,AA25),"x0")</f>
        <v>20</v>
      </c>
      <c r="AI25" s="9" t="s">
        <f>AB25&amp;TEXT(COUNTIF(AB$2:AB25,AB25),"x0")</f>
        <v>20</v>
      </c>
      <c r="AJ25" s="9" t="s">
        <f>Y25&amp;TEXT(COUNTIF(Y$2:Y25,Y25),"x0")</f>
        <v>20</v>
      </c>
      <c r="AK25" s="9" t="s">
        <f>X25&amp;TEXT(COUNTIF(X$2:X25,X25),"x0")</f>
        <v>20</v>
      </c>
      <c r="AL25" s="9" t="s">
        <f>R25&amp;TEXT(COUNTIF(R$2:R25,R25),"x0")</f>
        <v>20</v>
      </c>
      <c r="AM25" s="9" t="s">
        <f>A25</f>
        <v>120</v>
      </c>
      <c r="AN25" t="s">
        <v>21</v>
      </c>
      <c r="AO25" t="s">
        <v>22</v>
      </c>
      <c r="AP25" t="s">
        <v>23</v>
      </c>
      <c r="AQ25" t="s">
        <v>3</v>
      </c>
      <c r="AR25" t="s">
        <v>24</v>
      </c>
      <c r="AS25" t="s">
        <v>25</v>
      </c>
      <c r="AT25" t="s">
        <v>26</v>
      </c>
      <c r="AU25" t="s">
        <v>27</v>
      </c>
      <c r="AV25" t="s">
        <v>28</v>
      </c>
      <c r="AW25" t="s">
        <v>29</v>
      </c>
      <c r="AX25" t="s">
        <f>CONCATENATE(AN25,AW25,AO25)</f>
        <v>30</v>
      </c>
      <c r="AY25" t="s">
        <f>CONCATENATE(AN25,AQ25,AO25)</f>
        <v>31</v>
      </c>
      <c r="AZ25" t="s">
        <f>CONCATENATE(AN25,AR25,AO25)</f>
        <v>32</v>
      </c>
      <c r="BA25" t="s">
        <f>CONCATENATE(AN25,AS25,AO25)</f>
        <v>33</v>
      </c>
      <c r="BB25" t="s">
        <f>CONCATENATE(AN25,AT25,AO25)</f>
        <v>34</v>
      </c>
      <c r="BC25" t="s">
        <f>CONCATENATE(AN25,AU25,AO25)</f>
        <v>35</v>
      </c>
      <c r="BD25" t="s">
        <f>CONCATENATE(AN25,AV25,AO25)</f>
        <v>36</v>
      </c>
      <c r="BE25" t="s">
        <f>IF(R25="","",CONCATENATE(AW25,AP25,AX25,AY25,U25,AP25,AX25,AZ25,X25,AP25,AX25,BA25,Y25,AP25,AX25,BB25,Z25,AP25,AX25,BC25,AA25,AP25,AX25,BD25,AB25))</f>
        <v>37</v>
      </c>
    </row>
    <row r="26" spans="1:16384">
      <c r="A26" s="9" t="s">
        <f>CONCATENATE(C26," ",D26)</f>
        <v>123</v>
      </c>
      <c r="B26" s="10">
        <v>11506565</v>
      </c>
      <c r="C26" s="10" t="s">
        <v>124</v>
      </c>
      <c r="D26" s="10" t="s">
        <v>72</v>
      </c>
      <c r="E26" s="10" t="s">
        <v>16</v>
      </c>
      <c r="F26" s="10"/>
      <c r="G26" s="11"/>
      <c r="H26" s="10" t="s">
        <f>IF(ISBLANK(G26)," ",CONCATENATE((YEAR(TODAY()-G26)-1900)," ","ans"))</f>
        <v>17</v>
      </c>
      <c r="I26" s="12"/>
      <c r="J26" s="12"/>
      <c r="K26" s="12"/>
      <c r="L26" s="12"/>
      <c r="M26" s="12" t="s">
        <v>18</v>
      </c>
      <c r="N26" s="11"/>
      <c r="O26" s="13">
        <v>42961</v>
      </c>
      <c r="P26" s="18" t="s">
        <v>45</v>
      </c>
      <c r="Q26" s="10"/>
      <c r="R26" s="10" t="s">
        <v>46</v>
      </c>
      <c r="S26" s="15"/>
      <c r="T26" s="15"/>
      <c r="U26" s="15" t="s">
        <v>42</v>
      </c>
      <c r="V26" s="15" t="s">
        <v>47</v>
      </c>
      <c r="W26" s="15" t="s">
        <v>48</v>
      </c>
      <c r="X26" s="15" t="s">
        <v>47</v>
      </c>
      <c r="Y26" s="15" t="s">
        <v>48</v>
      </c>
      <c r="Z26" s="16" t="s">
        <v>55</v>
      </c>
      <c r="AA26" s="16" t="s">
        <v>56</v>
      </c>
      <c r="AB26" s="16" t="s">
        <v>57</v>
      </c>
      <c r="AC26" s="16"/>
      <c r="AD26" s="17"/>
      <c r="AE26" s="17"/>
      <c r="AF26" s="9" t="str">
        <f>U26&amp;TEXT(COUNTIF(U$2:U26,U26),"x0")</f>
        <v>MATHSx20</v>
      </c>
      <c r="AG26" s="9" t="str">
        <f>Z26&amp;TEXT(COUNTIF(Z$2:Z26,Z26),"x0")</f>
        <v>AN2x8</v>
      </c>
      <c r="AH26" s="9" t="str">
        <f>AA26&amp;TEXT(COUNTIF(AA$2:AA26,AA26),"x0")</f>
        <v>AL2x8</v>
      </c>
      <c r="AI26" s="9" t="str">
        <f>AB26&amp;TEXT(COUNTIF(AB$2:AB26,AB26),"x0")</f>
        <v>P2x8</v>
      </c>
      <c r="AJ26" s="9" t="str">
        <f>Y26&amp;TEXT(COUNTIF(Y$2:Y26,Y26),"x0")</f>
        <v>COMPTAx9</v>
      </c>
      <c r="AK26" s="9" t="str">
        <f>X26&amp;TEXT(COUNTIF(X$2:X26,X26),"x0")</f>
        <v>INFO APx6</v>
      </c>
      <c r="AL26" s="9" t="str">
        <f>R26&amp;TEXT(COUNTIF(R$2:R26,R26),"x0")</f>
        <v>Xx11</v>
      </c>
      <c r="AM26" s="9" t="s">
        <f>A26</f>
        <v>123</v>
      </c>
      <c r="AN26" t="s">
        <v>21</v>
      </c>
      <c r="AO26" t="s">
        <v>22</v>
      </c>
      <c r="AP26" t="s">
        <v>23</v>
      </c>
      <c r="AQ26" t="s">
        <v>3</v>
      </c>
      <c r="AR26" t="s">
        <v>24</v>
      </c>
      <c r="AS26" t="s">
        <v>25</v>
      </c>
      <c r="AT26" t="s">
        <v>26</v>
      </c>
      <c r="AU26" t="s">
        <v>27</v>
      </c>
      <c r="AV26" t="s">
        <v>28</v>
      </c>
      <c r="AW26" t="s">
        <v>29</v>
      </c>
      <c r="AX26" t="s">
        <f>CONCATENATE(AN26,AW26,AO26)</f>
        <v>30</v>
      </c>
      <c r="AY26" t="s">
        <f>CONCATENATE(AN26,AQ26,AO26)</f>
        <v>31</v>
      </c>
      <c r="AZ26" t="s">
        <f>CONCATENATE(AN26,AR26,AO26)</f>
        <v>32</v>
      </c>
      <c r="BA26" t="s">
        <f>CONCATENATE(AN26,AS26,AO26)</f>
        <v>33</v>
      </c>
      <c r="BB26" t="s">
        <f>CONCATENATE(AN26,AT26,AO26)</f>
        <v>34</v>
      </c>
      <c r="BC26" t="s">
        <f>CONCATENATE(AN26,AU26,AO26)</f>
        <v>35</v>
      </c>
      <c r="BD26" t="s">
        <f>CONCATENATE(AN26,AV26,AO26)</f>
        <v>36</v>
      </c>
      <c r="BE26" t="s">
        <f>IF(R26="","",CONCATENATE(AW26,AP26,AX26,AY26,U26,AP26,AX26,AZ26,X26,AP26,AX26,BA26,Y26,AP26,AX26,BB26,Z26,AP26,AX26,BC26,AA26,AP26,AX26,BD26,AB26))</f>
        <v>100</v>
      </c>
    </row>
    <row r="27" spans="1:16384" ht="14.25" hidden="1">
      <c r="A27" s="9" t="s">
        <f>CONCATENATE(C27," ",D27)</f>
        <v>125</v>
      </c>
      <c r="B27" s="10">
        <v>11606560</v>
      </c>
      <c r="C27" s="10" t="s">
        <v>126</v>
      </c>
      <c r="D27" s="10" t="inlineStr">
        <is>
          <t>Aliaksandr</t>
        </is>
      </c>
      <c r="E27" s="10" t="s">
        <v>16</v>
      </c>
      <c r="F27" s="10"/>
      <c r="G27" s="11"/>
      <c r="H27" s="10" t="s">
        <f>IF(ISBLANK(G27)," ",CONCATENATE((YEAR(TODAY()-G27)-1900)," ","ans"))</f>
        <v>17</v>
      </c>
      <c r="I27" s="12"/>
      <c r="J27" s="12"/>
      <c r="K27" s="12"/>
      <c r="L27" s="12"/>
      <c r="M27" s="12" t="s">
        <v>18</v>
      </c>
      <c r="N27" s="11"/>
      <c r="O27" s="13"/>
      <c r="P27" s="14"/>
      <c r="Q27" s="10"/>
      <c r="R27" s="10"/>
      <c r="S27" s="15"/>
      <c r="T27" s="15"/>
      <c r="U27" s="15" t="s">
        <v>19</v>
      </c>
      <c r="V27" s="15"/>
      <c r="W27" s="15"/>
      <c r="X27" s="15"/>
      <c r="Y27" s="15"/>
      <c r="Z27" s="16"/>
      <c r="AA27" s="16"/>
      <c r="AB27" s="16"/>
      <c r="AC27" s="16"/>
      <c r="AD27" s="17"/>
      <c r="AE27" s="17"/>
      <c r="AF27" s="9" t="str">
        <f>U27&amp;TEXT(COUNTIF(U$2:U27,U27),"x0")</f>
        <v>DLx5</v>
      </c>
      <c r="AG27" s="9" t="s">
        <f>Z27&amp;TEXT(COUNTIF(Z$2:Z27,Z27),"x0")</f>
        <v>20</v>
      </c>
      <c r="AH27" s="9" t="s">
        <f>AA27&amp;TEXT(COUNTIF(AA$2:AA27,AA27),"x0")</f>
        <v>20</v>
      </c>
      <c r="AI27" s="9" t="s">
        <f>AB27&amp;TEXT(COUNTIF(AB$2:AB27,AB27),"x0")</f>
        <v>20</v>
      </c>
      <c r="AJ27" s="9" t="s">
        <f>Y27&amp;TEXT(COUNTIF(Y$2:Y27,Y27),"x0")</f>
        <v>20</v>
      </c>
      <c r="AK27" s="9" t="s">
        <f>X27&amp;TEXT(COUNTIF(X$2:X27,X27),"x0")</f>
        <v>20</v>
      </c>
      <c r="AL27" s="9" t="s">
        <f>R27&amp;TEXT(COUNTIF(R$2:R27,R27),"x0")</f>
        <v>20</v>
      </c>
      <c r="AM27" s="9" t="s">
        <f>A27</f>
        <v>125</v>
      </c>
      <c r="AN27" t="s">
        <v>21</v>
      </c>
      <c r="AO27" t="s">
        <v>22</v>
      </c>
      <c r="AP27" t="s">
        <v>23</v>
      </c>
      <c r="AQ27" t="s">
        <v>3</v>
      </c>
      <c r="AR27" t="s">
        <v>24</v>
      </c>
      <c r="AS27" t="s">
        <v>25</v>
      </c>
      <c r="AT27" t="s">
        <v>26</v>
      </c>
      <c r="AU27" t="s">
        <v>27</v>
      </c>
      <c r="AV27" t="s">
        <v>28</v>
      </c>
      <c r="AW27" t="s">
        <v>29</v>
      </c>
      <c r="AX27" t="s">
        <f>CONCATENATE(AN27,AW27,AO27)</f>
        <v>30</v>
      </c>
      <c r="AY27" t="s">
        <f>CONCATENATE(AN27,AQ27,AO27)</f>
        <v>31</v>
      </c>
      <c r="AZ27" t="s">
        <f>CONCATENATE(AN27,AR27,AO27)</f>
        <v>32</v>
      </c>
      <c r="BA27" t="s">
        <f>CONCATENATE(AN27,AS27,AO27)</f>
        <v>33</v>
      </c>
      <c r="BB27" t="s">
        <f>CONCATENATE(AN27,AT27,AO27)</f>
        <v>34</v>
      </c>
      <c r="BC27" t="s">
        <f>CONCATENATE(AN27,AU27,AO27)</f>
        <v>35</v>
      </c>
      <c r="BD27" t="s">
        <f>CONCATENATE(AN27,AV27,AO27)</f>
        <v>36</v>
      </c>
      <c r="BE27" t="s">
        <f>IF(R27="","",CONCATENATE(AW27,AP27,AX27,AY27,U27,AP27,AX27,AZ27,X27,AP27,AX27,BA27,Y27,AP27,AX27,BB27,Z27,AP27,AX27,BC27,AA27,AP27,AX27,BD27,AB27))</f>
        <v>37</v>
      </c>
    </row>
    <row r="28" spans="1:16384" ht="14.25" hidden="1">
      <c r="A28" s="9" t="s">
        <f>CONCATENATE(C28," ",D28)</f>
        <v>127</v>
      </c>
      <c r="B28" s="10">
        <v>11300052</v>
      </c>
      <c r="C28" s="10" t="s">
        <v>128</v>
      </c>
      <c r="D28" s="10" t="s">
        <v>129</v>
      </c>
      <c r="E28" s="10" t="s">
        <v>41</v>
      </c>
      <c r="F28" s="10"/>
      <c r="G28" s="11"/>
      <c r="H28" s="10" t="s">
        <f>IF(ISBLANK(G28)," ",CONCATENATE((YEAR(TODAY()-G28)-1900)," ","ans"))</f>
        <v>17</v>
      </c>
      <c r="I28" s="12"/>
      <c r="J28" s="12"/>
      <c r="K28" s="12"/>
      <c r="L28" s="12"/>
      <c r="M28" s="12"/>
      <c r="N28" s="11"/>
      <c r="O28" s="13">
        <v>42985</v>
      </c>
      <c r="P28" s="18" t="s">
        <v>45</v>
      </c>
      <c r="Q28" s="10"/>
      <c r="R28" s="10"/>
      <c r="S28" s="15"/>
      <c r="T28" s="15"/>
      <c r="U28" s="15" t="s">
        <v>42</v>
      </c>
      <c r="V28" s="15" t="s">
        <v>79</v>
      </c>
      <c r="W28" s="15" t="s">
        <v>48</v>
      </c>
      <c r="X28" s="15" t="s">
        <v>79</v>
      </c>
      <c r="Y28" s="15" t="s">
        <v>48</v>
      </c>
      <c r="Z28" s="16"/>
      <c r="AA28" s="16"/>
      <c r="AB28" s="16"/>
      <c r="AC28" s="16"/>
      <c r="AD28" s="17"/>
      <c r="AE28" s="17"/>
      <c r="AF28" s="9" t="str">
        <f>U28&amp;TEXT(COUNTIF(U$2:U28,U28),"x0")</f>
        <v>MATHSx21</v>
      </c>
      <c r="AG28" s="9" t="s">
        <f>Z28&amp;TEXT(COUNTIF(Z$2:Z28,Z28),"x0")</f>
        <v>20</v>
      </c>
      <c r="AH28" s="9" t="s">
        <f>AA28&amp;TEXT(COUNTIF(AA$2:AA28,AA28),"x0")</f>
        <v>20</v>
      </c>
      <c r="AI28" s="9" t="s">
        <f>AB28&amp;TEXT(COUNTIF(AB$2:AB28,AB28),"x0")</f>
        <v>20</v>
      </c>
      <c r="AJ28" s="9" t="str">
        <f>Y28&amp;TEXT(COUNTIF(Y$2:Y28,Y28),"x0")</f>
        <v>COMPTAx10</v>
      </c>
      <c r="AK28" s="9" t="str">
        <f>X28&amp;TEXT(COUNTIF(X$2:X28,X28),"x0")</f>
        <v>MACROECOx6</v>
      </c>
      <c r="AL28" s="9" t="s">
        <f>R28&amp;TEXT(COUNTIF(R$2:R28,R28),"x0")</f>
        <v>20</v>
      </c>
      <c r="AM28" s="9" t="s">
        <f>A28</f>
        <v>127</v>
      </c>
      <c r="AN28" t="s">
        <v>21</v>
      </c>
      <c r="AO28" t="s">
        <v>22</v>
      </c>
      <c r="AP28" t="s">
        <v>23</v>
      </c>
      <c r="AQ28" t="s">
        <v>3</v>
      </c>
      <c r="AR28" t="s">
        <v>24</v>
      </c>
      <c r="AS28" t="s">
        <v>25</v>
      </c>
      <c r="AT28" t="s">
        <v>26</v>
      </c>
      <c r="AU28" t="s">
        <v>27</v>
      </c>
      <c r="AV28" t="s">
        <v>28</v>
      </c>
      <c r="AW28" t="s">
        <v>29</v>
      </c>
      <c r="AX28" t="s">
        <f>CONCATENATE(AN28,AW28,AO28)</f>
        <v>30</v>
      </c>
      <c r="AY28" t="s">
        <f>CONCATENATE(AN28,AQ28,AO28)</f>
        <v>31</v>
      </c>
      <c r="AZ28" t="s">
        <f>CONCATENATE(AN28,AR28,AO28)</f>
        <v>32</v>
      </c>
      <c r="BA28" t="s">
        <f>CONCATENATE(AN28,AS28,AO28)</f>
        <v>33</v>
      </c>
      <c r="BB28" t="s">
        <f>CONCATENATE(AN28,AT28,AO28)</f>
        <v>34</v>
      </c>
      <c r="BC28" t="s">
        <f>CONCATENATE(AN28,AU28,AO28)</f>
        <v>35</v>
      </c>
      <c r="BD28" t="s">
        <f>CONCATENATE(AN28,AV28,AO28)</f>
        <v>36</v>
      </c>
      <c r="BE28" t="s">
        <f>IF(R28="","",CONCATENATE(AW28,AP28,AX28,AY28,U28,AP28,AX28,AZ28,X28,AP28,AX28,BA28,Y28,AP28,AX28,BB28,Z28,AP28,AX28,BC28,AA28,AP28,AX28,BD28,AB28))</f>
        <v>37</v>
      </c>
    </row>
    <row r="29" spans="1:16384" ht="14.25" hidden="1">
      <c r="A29" s="9" t="s">
        <f>CONCATENATE(C29," ",D29)</f>
        <v>130</v>
      </c>
      <c r="B29" s="10">
        <v>11401949</v>
      </c>
      <c r="C29" s="10" t="s">
        <v>131</v>
      </c>
      <c r="D29" s="10" t="s">
        <v>132</v>
      </c>
      <c r="E29" s="10" t="s">
        <v>41</v>
      </c>
      <c r="F29" s="10"/>
      <c r="G29" s="11"/>
      <c r="H29" s="10" t="s">
        <f>IF(ISBLANK(G29)," ",CONCATENATE((YEAR(TODAY()-G29)-1900)," ","ans"))</f>
        <v>17</v>
      </c>
      <c r="I29" s="12"/>
      <c r="J29" s="12"/>
      <c r="K29" s="12"/>
      <c r="L29" s="12"/>
      <c r="M29" s="12"/>
      <c r="N29" s="11"/>
      <c r="O29" s="13"/>
      <c r="P29" s="14"/>
      <c r="Q29" s="10"/>
      <c r="R29" s="10"/>
      <c r="S29" s="15"/>
      <c r="T29" s="15"/>
      <c r="U29" s="15" t="s">
        <v>42</v>
      </c>
      <c r="V29" s="15"/>
      <c r="W29" s="15"/>
      <c r="X29" s="15"/>
      <c r="Y29" s="15"/>
      <c r="Z29" s="16"/>
      <c r="AA29" s="16"/>
      <c r="AB29" s="16"/>
      <c r="AC29" s="16"/>
      <c r="AD29" s="17"/>
      <c r="AE29" s="17"/>
      <c r="AF29" s="9" t="str">
        <f>U29&amp;TEXT(COUNTIF(U$2:U29,U29),"x0")</f>
        <v>MATHSx22</v>
      </c>
      <c r="AG29" s="9" t="s">
        <f>Z29&amp;TEXT(COUNTIF(Z$2:Z29,Z29),"x0")</f>
        <v>20</v>
      </c>
      <c r="AH29" s="9" t="s">
        <f>AA29&amp;TEXT(COUNTIF(AA$2:AA29,AA29),"x0")</f>
        <v>20</v>
      </c>
      <c r="AI29" s="9" t="s">
        <f>AB29&amp;TEXT(COUNTIF(AB$2:AB29,AB29),"x0")</f>
        <v>20</v>
      </c>
      <c r="AJ29" s="9" t="s">
        <f>Y29&amp;TEXT(COUNTIF(Y$2:Y29,Y29),"x0")</f>
        <v>20</v>
      </c>
      <c r="AK29" s="9" t="s">
        <f>X29&amp;TEXT(COUNTIF(X$2:X29,X29),"x0")</f>
        <v>20</v>
      </c>
      <c r="AL29" s="9" t="s">
        <f>R29&amp;TEXT(COUNTIF(R$2:R29,R29),"x0")</f>
        <v>20</v>
      </c>
      <c r="AM29" s="9" t="s">
        <f>A29</f>
        <v>130</v>
      </c>
      <c r="AN29" t="s">
        <v>21</v>
      </c>
      <c r="AO29" t="s">
        <v>22</v>
      </c>
      <c r="AP29" t="s">
        <v>23</v>
      </c>
      <c r="AQ29" t="s">
        <v>3</v>
      </c>
      <c r="AR29" t="s">
        <v>24</v>
      </c>
      <c r="AS29" t="s">
        <v>25</v>
      </c>
      <c r="AT29" t="s">
        <v>26</v>
      </c>
      <c r="AU29" t="s">
        <v>27</v>
      </c>
      <c r="AV29" t="s">
        <v>28</v>
      </c>
      <c r="AW29" t="s">
        <v>29</v>
      </c>
      <c r="AX29" t="s">
        <f>CONCATENATE(AN29,AW29,AO29)</f>
        <v>30</v>
      </c>
      <c r="AY29" t="s">
        <f>CONCATENATE(AN29,AQ29,AO29)</f>
        <v>31</v>
      </c>
      <c r="AZ29" t="s">
        <f>CONCATENATE(AN29,AR29,AO29)</f>
        <v>32</v>
      </c>
      <c r="BA29" t="s">
        <f>CONCATENATE(AN29,AS29,AO29)</f>
        <v>33</v>
      </c>
      <c r="BB29" t="s">
        <f>CONCATENATE(AN29,AT29,AO29)</f>
        <v>34</v>
      </c>
      <c r="BC29" t="s">
        <f>CONCATENATE(AN29,AU29,AO29)</f>
        <v>35</v>
      </c>
      <c r="BD29" t="s">
        <f>CONCATENATE(AN29,AV29,AO29)</f>
        <v>36</v>
      </c>
      <c r="BE29" t="s">
        <f>IF(R29="","",CONCATENATE(AW29,AP29,AX29,AY29,U29,AP29,AX29,AZ29,X29,AP29,AX29,BA29,Y29,AP29,AX29,BB29,Z29,AP29,AX29,BC29,AA29,AP29,AX29,BD29,AB29))</f>
        <v>37</v>
      </c>
    </row>
    <row r="30" spans="1:16384">
      <c r="A30" s="9" t="s">
        <f>CONCATENATE(C30," ",D30)</f>
        <v>133</v>
      </c>
      <c r="B30" s="10">
        <v>11506109</v>
      </c>
      <c r="C30" s="10" t="s">
        <v>134</v>
      </c>
      <c r="D30" s="10" t="inlineStr">
        <is>
          <t>Oussama</t>
        </is>
      </c>
      <c r="E30" s="10" t="s">
        <v>16</v>
      </c>
      <c r="F30" s="10"/>
      <c r="G30" s="11"/>
      <c r="H30" s="10" t="s">
        <f>IF(ISBLANK(G30)," ",CONCATENATE((YEAR(TODAY()-G30)-1900)," ","ans"))</f>
        <v>17</v>
      </c>
      <c r="I30" s="12"/>
      <c r="J30" s="12"/>
      <c r="K30" s="12"/>
      <c r="L30" s="12"/>
      <c r="M30" s="12" t="s">
        <v>18</v>
      </c>
      <c r="N30" s="11"/>
      <c r="O30" s="13">
        <v>42965</v>
      </c>
      <c r="P30" s="18" t="s">
        <v>92</v>
      </c>
      <c r="Q30" s="10"/>
      <c r="R30" s="10" t="s">
        <v>46</v>
      </c>
      <c r="S30" s="15" t="s">
        <v>46</v>
      </c>
      <c r="T30" s="15"/>
      <c r="U30" s="15" t="s">
        <v>42</v>
      </c>
      <c r="V30" s="15" t="s">
        <v>79</v>
      </c>
      <c r="W30" s="15" t="s">
        <v>48</v>
      </c>
      <c r="X30" s="15" t="s">
        <v>79</v>
      </c>
      <c r="Y30" s="15" t="s">
        <v>48</v>
      </c>
      <c r="Z30" s="16" t="s">
        <v>55</v>
      </c>
      <c r="AA30" s="16" t="s">
        <v>56</v>
      </c>
      <c r="AB30" s="16" t="s">
        <v>57</v>
      </c>
      <c r="AC30" s="16"/>
      <c r="AD30" s="17"/>
      <c r="AE30" s="17"/>
      <c r="AF30" s="9" t="str">
        <f>U30&amp;TEXT(COUNTIF(U$2:U30,U30),"x0")</f>
        <v>MATHSx23</v>
      </c>
      <c r="AG30" s="9" t="str">
        <f>Z30&amp;TEXT(COUNTIF(Z$2:Z30,Z30),"x0")</f>
        <v>AN2x9</v>
      </c>
      <c r="AH30" s="9" t="str">
        <f>AA30&amp;TEXT(COUNTIF(AA$2:AA30,AA30),"x0")</f>
        <v>AL2x9</v>
      </c>
      <c r="AI30" s="9" t="str">
        <f>AB30&amp;TEXT(COUNTIF(AB$2:AB30,AB30),"x0")</f>
        <v>P2x9</v>
      </c>
      <c r="AJ30" s="9" t="str">
        <f>Y30&amp;TEXT(COUNTIF(Y$2:Y30,Y30),"x0")</f>
        <v>COMPTAx11</v>
      </c>
      <c r="AK30" s="9" t="str">
        <f>X30&amp;TEXT(COUNTIF(X$2:X30,X30),"x0")</f>
        <v>MACROECOx7</v>
      </c>
      <c r="AL30" s="9" t="str">
        <f>R30&amp;TEXT(COUNTIF(R$2:R30,R30),"x0")</f>
        <v>Xx12</v>
      </c>
      <c r="AM30" s="9" t="s">
        <f>A30</f>
        <v>133</v>
      </c>
      <c r="AN30" t="s">
        <v>21</v>
      </c>
      <c r="AO30" t="s">
        <v>22</v>
      </c>
      <c r="AP30" t="s">
        <v>23</v>
      </c>
      <c r="AQ30" t="s">
        <v>3</v>
      </c>
      <c r="AR30" t="s">
        <v>24</v>
      </c>
      <c r="AS30" t="s">
        <v>25</v>
      </c>
      <c r="AT30" t="s">
        <v>26</v>
      </c>
      <c r="AU30" t="s">
        <v>27</v>
      </c>
      <c r="AV30" t="s">
        <v>28</v>
      </c>
      <c r="AW30" t="s">
        <v>29</v>
      </c>
      <c r="AX30" t="s">
        <f>CONCATENATE(AN30,AW30,AO30)</f>
        <v>30</v>
      </c>
      <c r="AY30" t="s">
        <f>CONCATENATE(AN30,AQ30,AO30)</f>
        <v>31</v>
      </c>
      <c r="AZ30" t="s">
        <f>CONCATENATE(AN30,AR30,AO30)</f>
        <v>32</v>
      </c>
      <c r="BA30" t="s">
        <f>CONCATENATE(AN30,AS30,AO30)</f>
        <v>33</v>
      </c>
      <c r="BB30" t="s">
        <f>CONCATENATE(AN30,AT30,AO30)</f>
        <v>34</v>
      </c>
      <c r="BC30" t="s">
        <f>CONCATENATE(AN30,AU30,AO30)</f>
        <v>35</v>
      </c>
      <c r="BD30" t="s">
        <f>CONCATENATE(AN30,AV30,AO30)</f>
        <v>36</v>
      </c>
      <c r="BE30" t="s">
        <f>IF(R30="","",CONCATENATE(AW30,AP30,AX30,AY30,U30,AP30,AX30,AZ30,X30,AP30,AX30,BA30,Y30,AP30,AX30,BB30,Z30,AP30,AX30,BC30,AA30,AP30,AX30,BD30,AB30))</f>
        <v>93</v>
      </c>
    </row>
    <row r="31" spans="1:16384" ht="14.25" hidden="1">
      <c r="A31" s="9" t="s">
        <f>CONCATENATE(C31," ",D31)</f>
        <v>135</v>
      </c>
      <c r="B31" s="10"/>
      <c r="C31" s="10" t="s">
        <v>136</v>
      </c>
      <c r="D31" s="10" t="inlineStr">
        <is>
          <t>Cylia</t>
        </is>
      </c>
      <c r="E31" s="10" t="s">
        <v>61</v>
      </c>
      <c r="F31" s="10"/>
      <c r="G31" s="19" t="s">
        <v>137</v>
      </c>
      <c r="H31" s="10" t="s">
        <f>IF(ISBLANK(G31)," ",CONCATENATE((YEAR(TODAY()-G31)-1900)," ","ans"))</f>
        <v>106</v>
      </c>
      <c r="I31" s="12" t="s">
        <v>138</v>
      </c>
      <c r="J31" s="12" t="inlineStr">
        <is>
          <t>cylia.chkr@hotmail.com</t>
        </is>
      </c>
      <c r="K31" s="12"/>
      <c r="L31" s="12"/>
      <c r="M31" s="12"/>
      <c r="N31" s="11"/>
      <c r="O31" s="13"/>
      <c r="P31" s="14"/>
      <c r="Q31" s="10"/>
      <c r="R31" s="10"/>
      <c r="S31" s="15"/>
      <c r="T31" s="15"/>
      <c r="U31" s="15" t="s">
        <v>42</v>
      </c>
      <c r="V31" s="15"/>
      <c r="W31" s="15"/>
      <c r="X31" s="15"/>
      <c r="Y31" s="15"/>
      <c r="Z31" s="16"/>
      <c r="AA31" s="16"/>
      <c r="AB31" s="16"/>
      <c r="AC31" s="16"/>
      <c r="AD31" s="17"/>
      <c r="AE31" s="17"/>
      <c r="AF31" s="9" t="str">
        <f>U31&amp;TEXT(COUNTIF(U$2:U31,U31),"x0")</f>
        <v>MATHSx24</v>
      </c>
      <c r="AG31" s="9" t="s">
        <f>Z31&amp;TEXT(COUNTIF(Z$2:Z31,Z31),"x0")</f>
        <v>20</v>
      </c>
      <c r="AH31" s="9" t="s">
        <f>AA31&amp;TEXT(COUNTIF(AA$2:AA31,AA31),"x0")</f>
        <v>20</v>
      </c>
      <c r="AI31" s="9" t="s">
        <f>AB31&amp;TEXT(COUNTIF(AB$2:AB31,AB31),"x0")</f>
        <v>20</v>
      </c>
      <c r="AJ31" s="9" t="s">
        <f>Y31&amp;TEXT(COUNTIF(Y$2:Y31,Y31),"x0")</f>
        <v>20</v>
      </c>
      <c r="AK31" s="9" t="s">
        <f>X31&amp;TEXT(COUNTIF(X$2:X31,X31),"x0")</f>
        <v>20</v>
      </c>
      <c r="AL31" s="9" t="s">
        <f>R31&amp;TEXT(COUNTIF(R$2:R31,R31),"x0")</f>
        <v>20</v>
      </c>
      <c r="AM31" s="9" t="s">
        <f>A31</f>
        <v>135</v>
      </c>
      <c r="AN31" t="s">
        <v>21</v>
      </c>
      <c r="AO31" t="s">
        <v>22</v>
      </c>
      <c r="AP31" t="s">
        <v>23</v>
      </c>
      <c r="AQ31" t="s">
        <v>3</v>
      </c>
      <c r="AR31" t="s">
        <v>24</v>
      </c>
      <c r="AS31" t="s">
        <v>25</v>
      </c>
      <c r="AT31" t="s">
        <v>26</v>
      </c>
      <c r="AU31" t="s">
        <v>27</v>
      </c>
      <c r="AV31" t="s">
        <v>28</v>
      </c>
      <c r="AW31" t="s">
        <v>29</v>
      </c>
      <c r="AX31" t="s">
        <f>CONCATENATE(AN31,AW31,AO31)</f>
        <v>30</v>
      </c>
      <c r="AY31" t="s">
        <f>CONCATENATE(AN31,AQ31,AO31)</f>
        <v>31</v>
      </c>
      <c r="AZ31" t="s">
        <f>CONCATENATE(AN31,AR31,AO31)</f>
        <v>32</v>
      </c>
      <c r="BA31" t="s">
        <f>CONCATENATE(AN31,AS31,AO31)</f>
        <v>33</v>
      </c>
      <c r="BB31" t="s">
        <f>CONCATENATE(AN31,AT31,AO31)</f>
        <v>34</v>
      </c>
      <c r="BC31" t="s">
        <f>CONCATENATE(AN31,AU31,AO31)</f>
        <v>35</v>
      </c>
      <c r="BD31" t="s">
        <f>CONCATENATE(AN31,AV31,AO31)</f>
        <v>36</v>
      </c>
      <c r="BE31" t="s">
        <f>IF(R31="","",CONCATENATE(AW31,AP31,AX31,AY31,U31,AP31,AX31,AZ31,X31,AP31,AX31,BA31,Y31,AP31,AX31,BB31,Z31,AP31,AX31,BC31,AA31,AP31,AX31,BD31,AB31))</f>
        <v>37</v>
      </c>
    </row>
    <row r="32" spans="1:16384">
      <c r="A32" s="9" t="s">
        <f>CONCATENATE(C32," ",D32)</f>
        <v>139</v>
      </c>
      <c r="B32" s="10">
        <v>11513855</v>
      </c>
      <c r="C32" s="10" t="s">
        <v>140</v>
      </c>
      <c r="D32" s="10" t="inlineStr">
        <is>
          <t>Yu</t>
        </is>
      </c>
      <c r="E32" s="10" t="s">
        <v>16</v>
      </c>
      <c r="F32" s="10"/>
      <c r="G32" s="11"/>
      <c r="H32" s="10" t="s">
        <f>IF(ISBLANK(G32)," ",CONCATENATE((YEAR(TODAY()-G32)-1900)," ","ans"))</f>
        <v>17</v>
      </c>
      <c r="I32" s="12"/>
      <c r="J32" s="12"/>
      <c r="K32" s="12"/>
      <c r="L32" s="12"/>
      <c r="M32" s="12" t="s">
        <v>18</v>
      </c>
      <c r="N32" s="11"/>
      <c r="O32" s="13">
        <v>42985</v>
      </c>
      <c r="P32" s="18" t="s">
        <v>92</v>
      </c>
      <c r="Q32" s="10"/>
      <c r="R32" s="10" t="s">
        <v>46</v>
      </c>
      <c r="S32" s="15"/>
      <c r="T32" s="15"/>
      <c r="U32" s="15" t="s">
        <v>42</v>
      </c>
      <c r="V32" s="15" t="s">
        <v>79</v>
      </c>
      <c r="W32" s="15" t="s">
        <v>48</v>
      </c>
      <c r="X32" s="15" t="s">
        <v>79</v>
      </c>
      <c r="Y32" s="15" t="s">
        <v>48</v>
      </c>
      <c r="Z32" s="16" t="s">
        <v>55</v>
      </c>
      <c r="AA32" s="16" t="s">
        <v>56</v>
      </c>
      <c r="AB32" s="16" t="s">
        <v>57</v>
      </c>
      <c r="AC32" s="16"/>
      <c r="AD32" s="17"/>
      <c r="AE32" s="17"/>
      <c r="AF32" s="9" t="str">
        <f>U32&amp;TEXT(COUNTIF(U$2:U32,U32),"x0")</f>
        <v>MATHSx25</v>
      </c>
      <c r="AG32" s="9" t="str">
        <f>Z32&amp;TEXT(COUNTIF(Z$2:Z32,Z32),"x0")</f>
        <v>AN2x10</v>
      </c>
      <c r="AH32" s="9" t="str">
        <f>AA32&amp;TEXT(COUNTIF(AA$2:AA32,AA32),"x0")</f>
        <v>AL2x10</v>
      </c>
      <c r="AI32" s="9" t="str">
        <f>AB32&amp;TEXT(COUNTIF(AB$2:AB32,AB32),"x0")</f>
        <v>P2x10</v>
      </c>
      <c r="AJ32" s="9" t="str">
        <f>Y32&amp;TEXT(COUNTIF(Y$2:Y32,Y32),"x0")</f>
        <v>COMPTAx12</v>
      </c>
      <c r="AK32" s="9" t="str">
        <f>X32&amp;TEXT(COUNTIF(X$2:X32,X32),"x0")</f>
        <v>MACROECOx8</v>
      </c>
      <c r="AL32" s="9" t="str">
        <f>R32&amp;TEXT(COUNTIF(R$2:R32,R32),"x0")</f>
        <v>Xx13</v>
      </c>
      <c r="AM32" s="9" t="s">
        <f>A32</f>
        <v>139</v>
      </c>
      <c r="AN32" t="s">
        <v>21</v>
      </c>
      <c r="AO32" t="s">
        <v>22</v>
      </c>
      <c r="AP32" t="s">
        <v>23</v>
      </c>
      <c r="AQ32" t="s">
        <v>3</v>
      </c>
      <c r="AR32" t="s">
        <v>24</v>
      </c>
      <c r="AS32" t="s">
        <v>25</v>
      </c>
      <c r="AT32" t="s">
        <v>26</v>
      </c>
      <c r="AU32" t="s">
        <v>27</v>
      </c>
      <c r="AV32" t="s">
        <v>28</v>
      </c>
      <c r="AW32" t="s">
        <v>29</v>
      </c>
      <c r="AX32" t="s">
        <f>CONCATENATE(AN32,AW32,AO32)</f>
        <v>30</v>
      </c>
      <c r="AY32" t="s">
        <f>CONCATENATE(AN32,AQ32,AO32)</f>
        <v>31</v>
      </c>
      <c r="AZ32" t="s">
        <f>CONCATENATE(AN32,AR32,AO32)</f>
        <v>32</v>
      </c>
      <c r="BA32" t="s">
        <f>CONCATENATE(AN32,AS32,AO32)</f>
        <v>33</v>
      </c>
      <c r="BB32" t="s">
        <f>CONCATENATE(AN32,AT32,AO32)</f>
        <v>34</v>
      </c>
      <c r="BC32" t="s">
        <f>CONCATENATE(AN32,AU32,AO32)</f>
        <v>35</v>
      </c>
      <c r="BD32" t="s">
        <f>CONCATENATE(AN32,AV32,AO32)</f>
        <v>36</v>
      </c>
      <c r="BE32" t="s">
        <f>IF(R32="","",CONCATENATE(AW32,AP32,AX32,AY32,U32,AP32,AX32,AZ32,X32,AP32,AX32,BA32,Y32,AP32,AX32,BB32,Z32,AP32,AX32,BC32,AA32,AP32,AX32,BD32,AB32))</f>
        <v>93</v>
      </c>
    </row>
    <row r="33" spans="1:16384">
      <c r="A33" s="9" t="s">
        <f>CONCATENATE(C33," ",D33)</f>
        <v>141</v>
      </c>
      <c r="B33" s="10">
        <v>11503850</v>
      </c>
      <c r="C33" s="10" t="s">
        <v>142</v>
      </c>
      <c r="D33" s="10" t="inlineStr">
        <is>
          <t>Serkan</t>
        </is>
      </c>
      <c r="E33" s="10" t="s">
        <v>16</v>
      </c>
      <c r="F33" s="10"/>
      <c r="G33" s="11"/>
      <c r="H33" s="10" t="s">
        <f>IF(ISBLANK(G33)," ",CONCATENATE((YEAR(TODAY()-G33)-1900)," ","ans"))</f>
        <v>17</v>
      </c>
      <c r="I33" s="12"/>
      <c r="J33" s="12"/>
      <c r="K33" s="12"/>
      <c r="L33" s="12"/>
      <c r="M33" s="12" t="s">
        <v>18</v>
      </c>
      <c r="N33" s="11"/>
      <c r="O33" s="13">
        <v>42957</v>
      </c>
      <c r="P33" s="18" t="s">
        <v>92</v>
      </c>
      <c r="Q33" s="10"/>
      <c r="R33" s="10" t="s">
        <v>46</v>
      </c>
      <c r="S33" s="15"/>
      <c r="T33" s="15"/>
      <c r="U33" s="15" t="s">
        <v>42</v>
      </c>
      <c r="V33" s="15" t="s">
        <v>79</v>
      </c>
      <c r="W33" s="15" t="s">
        <v>48</v>
      </c>
      <c r="X33" s="15" t="s">
        <v>79</v>
      </c>
      <c r="Y33" s="15" t="s">
        <v>48</v>
      </c>
      <c r="Z33" s="16" t="s">
        <v>55</v>
      </c>
      <c r="AA33" s="16" t="s">
        <v>56</v>
      </c>
      <c r="AB33" s="16" t="s">
        <v>57</v>
      </c>
      <c r="AC33" s="16"/>
      <c r="AD33" s="17"/>
      <c r="AE33" s="17"/>
      <c r="AF33" s="9" t="str">
        <f>U33&amp;TEXT(COUNTIF(U$2:U33,U33),"x0")</f>
        <v>MATHSx26</v>
      </c>
      <c r="AG33" s="9" t="str">
        <f>Z33&amp;TEXT(COUNTIF(Z$2:Z33,Z33),"x0")</f>
        <v>AN2x11</v>
      </c>
      <c r="AH33" s="9" t="str">
        <f>AA33&amp;TEXT(COUNTIF(AA$2:AA33,AA33),"x0")</f>
        <v>AL2x11</v>
      </c>
      <c r="AI33" s="9" t="str">
        <f>AB33&amp;TEXT(COUNTIF(AB$2:AB33,AB33),"x0")</f>
        <v>P2x11</v>
      </c>
      <c r="AJ33" s="9" t="str">
        <f>Y33&amp;TEXT(COUNTIF(Y$2:Y33,Y33),"x0")</f>
        <v>COMPTAx13</v>
      </c>
      <c r="AK33" s="9" t="str">
        <f>X33&amp;TEXT(COUNTIF(X$2:X33,X33),"x0")</f>
        <v>MACROECOx9</v>
      </c>
      <c r="AL33" s="9" t="str">
        <f>R33&amp;TEXT(COUNTIF(R$2:R33,R33),"x0")</f>
        <v>Xx14</v>
      </c>
      <c r="AM33" s="9" t="s">
        <f>A33</f>
        <v>141</v>
      </c>
      <c r="AN33" t="s">
        <v>21</v>
      </c>
      <c r="AO33" t="s">
        <v>22</v>
      </c>
      <c r="AP33" t="s">
        <v>23</v>
      </c>
      <c r="AQ33" t="s">
        <v>3</v>
      </c>
      <c r="AR33" t="s">
        <v>24</v>
      </c>
      <c r="AS33" t="s">
        <v>25</v>
      </c>
      <c r="AT33" t="s">
        <v>26</v>
      </c>
      <c r="AU33" t="s">
        <v>27</v>
      </c>
      <c r="AV33" t="s">
        <v>28</v>
      </c>
      <c r="AW33" t="s">
        <v>29</v>
      </c>
      <c r="AX33" t="s">
        <f>CONCATENATE(AN33,AW33,AO33)</f>
        <v>30</v>
      </c>
      <c r="AY33" t="s">
        <f>CONCATENATE(AN33,AQ33,AO33)</f>
        <v>31</v>
      </c>
      <c r="AZ33" t="s">
        <f>CONCATENATE(AN33,AR33,AO33)</f>
        <v>32</v>
      </c>
      <c r="BA33" t="s">
        <f>CONCATENATE(AN33,AS33,AO33)</f>
        <v>33</v>
      </c>
      <c r="BB33" t="s">
        <f>CONCATENATE(AN33,AT33,AO33)</f>
        <v>34</v>
      </c>
      <c r="BC33" t="s">
        <f>CONCATENATE(AN33,AU33,AO33)</f>
        <v>35</v>
      </c>
      <c r="BD33" t="s">
        <f>CONCATENATE(AN33,AV33,AO33)</f>
        <v>36</v>
      </c>
      <c r="BE33" t="s">
        <f>IF(R33="","",CONCATENATE(AW33,AP33,AX33,AY33,U33,AP33,AX33,AZ33,X33,AP33,AX33,BA33,Y33,AP33,AX33,BB33,Z33,AP33,AX33,BC33,AA33,AP33,AX33,BD33,AB33))</f>
        <v>93</v>
      </c>
    </row>
    <row r="34" spans="1:16384">
      <c r="A34" s="9" t="s">
        <f>CONCATENATE(C34," ",D34)</f>
        <v>143</v>
      </c>
      <c r="B34" s="10"/>
      <c r="C34" s="10" t="s">
        <v>144</v>
      </c>
      <c r="D34" s="10" t="inlineStr">
        <is>
          <t>Anna</t>
        </is>
      </c>
      <c r="E34" s="10" t="s">
        <v>145</v>
      </c>
      <c r="F34" s="10"/>
      <c r="G34" s="11"/>
      <c r="H34" s="10" t="s">
        <f>IF(ISBLANK(G34)," ",CONCATENATE((YEAR(TODAY()-G34)-1900)," ","ans"))</f>
        <v>17</v>
      </c>
      <c r="I34" s="12"/>
      <c r="J34" s="12"/>
      <c r="K34" s="12"/>
      <c r="L34" s="12"/>
      <c r="M34" s="12" t="s">
        <v>18</v>
      </c>
      <c r="N34" s="11"/>
      <c r="O34" s="13">
        <v>42979</v>
      </c>
      <c r="P34" s="18" t="s">
        <v>92</v>
      </c>
      <c r="Q34" s="10"/>
      <c r="R34" s="10" t="s">
        <v>46</v>
      </c>
      <c r="S34" s="15"/>
      <c r="T34" s="15"/>
      <c r="U34" s="15" t="s">
        <v>42</v>
      </c>
      <c r="V34" s="15" t="s">
        <v>47</v>
      </c>
      <c r="W34" s="15" t="s">
        <v>48</v>
      </c>
      <c r="X34" s="15" t="s">
        <v>47</v>
      </c>
      <c r="Y34" s="15" t="s">
        <v>48</v>
      </c>
      <c r="Z34" s="16" t="s">
        <v>55</v>
      </c>
      <c r="AA34" s="16" t="s">
        <v>56</v>
      </c>
      <c r="AB34" s="16" t="s">
        <v>57</v>
      </c>
      <c r="AC34" s="16"/>
      <c r="AD34" s="17"/>
      <c r="AE34" s="17"/>
      <c r="AF34" s="9" t="str">
        <f>U34&amp;TEXT(COUNTIF(U$2:U34,U34),"x0")</f>
        <v>MATHSx27</v>
      </c>
      <c r="AG34" s="9" t="str">
        <f>Z34&amp;TEXT(COUNTIF(Z$2:Z34,Z34),"x0")</f>
        <v>AN2x12</v>
      </c>
      <c r="AH34" s="9" t="str">
        <f>AA34&amp;TEXT(COUNTIF(AA$2:AA34,AA34),"x0")</f>
        <v>AL2x12</v>
      </c>
      <c r="AI34" s="9" t="str">
        <f>AB34&amp;TEXT(COUNTIF(AB$2:AB34,AB34),"x0")</f>
        <v>P2x12</v>
      </c>
      <c r="AJ34" s="9" t="str">
        <f>Y34&amp;TEXT(COUNTIF(Y$2:Y34,Y34),"x0")</f>
        <v>COMPTAx14</v>
      </c>
      <c r="AK34" s="9" t="str">
        <f>X34&amp;TEXT(COUNTIF(X$2:X34,X34),"x0")</f>
        <v>INFO APx7</v>
      </c>
      <c r="AL34" s="9" t="str">
        <f>R34&amp;TEXT(COUNTIF(R$2:R34,R34),"x0")</f>
        <v>Xx15</v>
      </c>
      <c r="AM34" s="9" t="s">
        <f>A34</f>
        <v>143</v>
      </c>
      <c r="AN34" t="s">
        <v>21</v>
      </c>
      <c r="AO34" t="s">
        <v>22</v>
      </c>
      <c r="AP34" t="s">
        <v>23</v>
      </c>
      <c r="AQ34" t="s">
        <v>3</v>
      </c>
      <c r="AR34" t="s">
        <v>24</v>
      </c>
      <c r="AS34" t="s">
        <v>25</v>
      </c>
      <c r="AT34" t="s">
        <v>26</v>
      </c>
      <c r="AU34" t="s">
        <v>27</v>
      </c>
      <c r="AV34" t="s">
        <v>28</v>
      </c>
      <c r="AW34" t="s">
        <v>29</v>
      </c>
      <c r="AX34" t="s">
        <f>CONCATENATE(AN34,AW34,AO34)</f>
        <v>30</v>
      </c>
      <c r="AY34" t="s">
        <f>CONCATENATE(AN34,AQ34,AO34)</f>
        <v>31</v>
      </c>
      <c r="AZ34" t="s">
        <f>CONCATENATE(AN34,AR34,AO34)</f>
        <v>32</v>
      </c>
      <c r="BA34" t="s">
        <f>CONCATENATE(AN34,AS34,AO34)</f>
        <v>33</v>
      </c>
      <c r="BB34" t="s">
        <f>CONCATENATE(AN34,AT34,AO34)</f>
        <v>34</v>
      </c>
      <c r="BC34" t="s">
        <f>CONCATENATE(AN34,AU34,AO34)</f>
        <v>35</v>
      </c>
      <c r="BD34" t="s">
        <f>CONCATENATE(AN34,AV34,AO34)</f>
        <v>36</v>
      </c>
      <c r="BE34" t="s">
        <f>IF(R34="","",CONCATENATE(AW34,AP34,AX34,AY34,U34,AP34,AX34,AZ34,X34,AP34,AX34,BA34,Y34,AP34,AX34,BB34,Z34,AP34,AX34,BC34,AA34,AP34,AX34,BD34,AB34))</f>
        <v>100</v>
      </c>
    </row>
    <row r="35" spans="1:16384" ht="14.25" hidden="1">
      <c r="A35" s="9" t="s">
        <f>CONCATENATE(C35," ",D35)</f>
        <v>146</v>
      </c>
      <c r="B35" s="10"/>
      <c r="C35" s="10" t="s">
        <v>147</v>
      </c>
      <c r="D35" s="10" t="inlineStr">
        <is>
          <t>Nedjemeddine</t>
        </is>
      </c>
      <c r="E35" s="10" t="s">
        <v>61</v>
      </c>
      <c r="F35" s="10"/>
      <c r="G35" s="19" t="s">
        <v>148</v>
      </c>
      <c r="H35" s="10" t="s">
        <f>IF(ISBLANK(G35)," ",CONCATENATE((YEAR(TODAY()-G35)-1900)," ","ans"))</f>
        <v>149</v>
      </c>
      <c r="I35" s="12" t="s">
        <v>63</v>
      </c>
      <c r="J35" s="12" t="inlineStr">
        <is>
          <t>nedjmou1998@gmail.com</t>
        </is>
      </c>
      <c r="K35" s="12"/>
      <c r="L35" s="12"/>
      <c r="M35" s="12" t="s">
        <v>18</v>
      </c>
      <c r="N35" s="11"/>
      <c r="O35" s="13"/>
      <c r="P35" s="14"/>
      <c r="Q35" s="10"/>
      <c r="R35" s="10"/>
      <c r="S35" s="15"/>
      <c r="T35" s="15"/>
      <c r="U35" s="15" t="s">
        <v>19</v>
      </c>
      <c r="V35" s="15"/>
      <c r="W35" s="15"/>
      <c r="X35" s="15"/>
      <c r="Y35" s="15"/>
      <c r="Z35" s="16"/>
      <c r="AA35" s="16"/>
      <c r="AB35" s="16"/>
      <c r="AC35" s="16"/>
      <c r="AD35" s="17"/>
      <c r="AE35" s="17"/>
      <c r="AF35" s="9" t="str">
        <f>U35&amp;TEXT(COUNTIF(U$2:U35,U35),"x0")</f>
        <v>DLx6</v>
      </c>
      <c r="AG35" s="9" t="s">
        <f>Z35&amp;TEXT(COUNTIF(Z$2:Z35,Z35),"x0")</f>
        <v>20</v>
      </c>
      <c r="AH35" s="9" t="s">
        <f>AA35&amp;TEXT(COUNTIF(AA$2:AA35,AA35),"x0")</f>
        <v>20</v>
      </c>
      <c r="AI35" s="9" t="s">
        <f>AB35&amp;TEXT(COUNTIF(AB$2:AB35,AB35),"x0")</f>
        <v>20</v>
      </c>
      <c r="AJ35" s="9" t="s">
        <f>Y35&amp;TEXT(COUNTIF(Y$2:Y35,Y35),"x0")</f>
        <v>20</v>
      </c>
      <c r="AK35" s="9" t="s">
        <f>X35&amp;TEXT(COUNTIF(X$2:X35,X35),"x0")</f>
        <v>20</v>
      </c>
      <c r="AL35" s="9" t="s">
        <f>R35&amp;TEXT(COUNTIF(R$2:R35,R35),"x0")</f>
        <v>20</v>
      </c>
      <c r="AM35" s="9" t="s">
        <f>A35</f>
        <v>146</v>
      </c>
      <c r="AN35" t="s">
        <v>21</v>
      </c>
      <c r="AO35" t="s">
        <v>22</v>
      </c>
      <c r="AP35" t="s">
        <v>23</v>
      </c>
      <c r="AQ35" t="s">
        <v>3</v>
      </c>
      <c r="AR35" t="s">
        <v>24</v>
      </c>
      <c r="AS35" t="s">
        <v>25</v>
      </c>
      <c r="AT35" t="s">
        <v>26</v>
      </c>
      <c r="AU35" t="s">
        <v>27</v>
      </c>
      <c r="AV35" t="s">
        <v>28</v>
      </c>
      <c r="AW35" t="s">
        <v>29</v>
      </c>
      <c r="AX35" t="s">
        <f>CONCATENATE(AN35,AW35,AO35)</f>
        <v>30</v>
      </c>
      <c r="AY35" t="s">
        <f>CONCATENATE(AN35,AQ35,AO35)</f>
        <v>31</v>
      </c>
      <c r="AZ35" t="s">
        <f>CONCATENATE(AN35,AR35,AO35)</f>
        <v>32</v>
      </c>
      <c r="BA35" t="s">
        <f>CONCATENATE(AN35,AS35,AO35)</f>
        <v>33</v>
      </c>
      <c r="BB35" t="s">
        <f>CONCATENATE(AN35,AT35,AO35)</f>
        <v>34</v>
      </c>
      <c r="BC35" t="s">
        <f>CONCATENATE(AN35,AU35,AO35)</f>
        <v>35</v>
      </c>
      <c r="BD35" t="s">
        <f>CONCATENATE(AN35,AV35,AO35)</f>
        <v>36</v>
      </c>
      <c r="BE35" t="s">
        <f>IF(R35="","",CONCATENATE(AW35,AP35,AX35,AY35,U35,AP35,AX35,AZ35,X35,AP35,AX35,BA35,Y35,AP35,AX35,BB35,Z35,AP35,AX35,BC35,AA35,AP35,AX35,BD35,AB35))</f>
        <v>37</v>
      </c>
    </row>
    <row r="36" spans="1:16384" ht="14.25" hidden="1">
      <c r="A36" s="9" t="s">
        <f>CONCATENATE(C36," ",D36)</f>
        <v>150</v>
      </c>
      <c r="B36" s="10"/>
      <c r="C36" s="10" t="s">
        <v>151</v>
      </c>
      <c r="D36" s="10" t="inlineStr">
        <is>
          <t>Aliou</t>
        </is>
      </c>
      <c r="E36" s="10" t="s">
        <v>61</v>
      </c>
      <c r="F36" s="10"/>
      <c r="G36" s="19">
        <v>34371</v>
      </c>
      <c r="H36" s="10" t="s">
        <f>IF(ISBLANK(G36)," ",CONCATENATE((YEAR(TODAY()-G36)-1900)," ","ans"))</f>
        <v>76</v>
      </c>
      <c r="I36" s="12" t="s">
        <v>63</v>
      </c>
      <c r="J36" s="12" t="inlineStr">
        <is>
          <t>diackaliou94@gmail.com</t>
        </is>
      </c>
      <c r="K36" s="12"/>
      <c r="L36" s="12"/>
      <c r="M36" s="12"/>
      <c r="N36" s="11"/>
      <c r="O36" s="13"/>
      <c r="P36" s="14"/>
      <c r="Q36" s="10"/>
      <c r="R36" s="10"/>
      <c r="S36" s="15"/>
      <c r="T36" s="15"/>
      <c r="U36" s="15" t="s">
        <v>42</v>
      </c>
      <c r="V36" s="15"/>
      <c r="W36" s="15"/>
      <c r="X36" s="15"/>
      <c r="Y36" s="15"/>
      <c r="Z36" s="16"/>
      <c r="AA36" s="16"/>
      <c r="AB36" s="16"/>
      <c r="AC36" s="16"/>
      <c r="AD36" s="17"/>
      <c r="AE36" s="17"/>
      <c r="AF36" s="9" t="str">
        <f>U36&amp;TEXT(COUNTIF(U$2:U36,U36),"x0")</f>
        <v>MATHSx28</v>
      </c>
      <c r="AG36" s="9" t="s">
        <f>Z36&amp;TEXT(COUNTIF(Z$2:Z36,Z36),"x0")</f>
        <v>20</v>
      </c>
      <c r="AH36" s="9" t="s">
        <f>AA36&amp;TEXT(COUNTIF(AA$2:AA36,AA36),"x0")</f>
        <v>20</v>
      </c>
      <c r="AI36" s="9" t="s">
        <f>AB36&amp;TEXT(COUNTIF(AB$2:AB36,AB36),"x0")</f>
        <v>20</v>
      </c>
      <c r="AJ36" s="9" t="s">
        <f>Y36&amp;TEXT(COUNTIF(Y$2:Y36,Y36),"x0")</f>
        <v>20</v>
      </c>
      <c r="AK36" s="9" t="s">
        <f>X36&amp;TEXT(COUNTIF(X$2:X36,X36),"x0")</f>
        <v>20</v>
      </c>
      <c r="AL36" s="9" t="s">
        <f>R36&amp;TEXT(COUNTIF(R$2:R36,R36),"x0")</f>
        <v>20</v>
      </c>
      <c r="AM36" s="9" t="s">
        <f>A36</f>
        <v>150</v>
      </c>
      <c r="AN36" t="s">
        <v>21</v>
      </c>
      <c r="AO36" t="s">
        <v>22</v>
      </c>
      <c r="AP36" t="s">
        <v>23</v>
      </c>
      <c r="AQ36" t="s">
        <v>3</v>
      </c>
      <c r="AR36" t="s">
        <v>24</v>
      </c>
      <c r="AS36" t="s">
        <v>25</v>
      </c>
      <c r="AT36" t="s">
        <v>26</v>
      </c>
      <c r="AU36" t="s">
        <v>27</v>
      </c>
      <c r="AV36" t="s">
        <v>28</v>
      </c>
      <c r="AW36" t="s">
        <v>29</v>
      </c>
      <c r="AX36" t="s">
        <f>CONCATENATE(AN36,AW36,AO36)</f>
        <v>30</v>
      </c>
      <c r="AY36" t="s">
        <f>CONCATENATE(AN36,AQ36,AO36)</f>
        <v>31</v>
      </c>
      <c r="AZ36" t="s">
        <f>CONCATENATE(AN36,AR36,AO36)</f>
        <v>32</v>
      </c>
      <c r="BA36" t="s">
        <f>CONCATENATE(AN36,AS36,AO36)</f>
        <v>33</v>
      </c>
      <c r="BB36" t="s">
        <f>CONCATENATE(AN36,AT36,AO36)</f>
        <v>34</v>
      </c>
      <c r="BC36" t="s">
        <f>CONCATENATE(AN36,AU36,AO36)</f>
        <v>35</v>
      </c>
      <c r="BD36" t="s">
        <f>CONCATENATE(AN36,AV36,AO36)</f>
        <v>36</v>
      </c>
      <c r="BE36" t="s">
        <f>IF(R36="","",CONCATENATE(AW36,AP36,AX36,AY36,U36,AP36,AX36,AZ36,X36,AP36,AX36,BA36,Y36,AP36,AX36,BB36,Z36,AP36,AX36,BC36,AA36,AP36,AX36,BD36,AB36))</f>
        <v>37</v>
      </c>
    </row>
    <row r="37" spans="1:16384">
      <c r="A37" s="9" t="s">
        <f>CONCATENATE(C37," ",D37)</f>
        <v>152</v>
      </c>
      <c r="B37" s="10">
        <v>11509135</v>
      </c>
      <c r="C37" s="10" t="s">
        <v>153</v>
      </c>
      <c r="D37" s="10" t="inlineStr">
        <is>
          <t>Fatoumata Ousmane</t>
        </is>
      </c>
      <c r="E37" s="10" t="s">
        <v>16</v>
      </c>
      <c r="F37" s="10"/>
      <c r="G37" s="11"/>
      <c r="H37" s="10" t="s">
        <f>IF(ISBLANK(G37)," ",CONCATENATE((YEAR(TODAY()-G37)-1900)," ","ans"))</f>
        <v>17</v>
      </c>
      <c r="I37" s="12"/>
      <c r="J37" s="12"/>
      <c r="K37" s="12"/>
      <c r="L37" s="12"/>
      <c r="M37" s="12" t="s">
        <v>18</v>
      </c>
      <c r="N37" s="11"/>
      <c r="O37" s="13">
        <v>42970</v>
      </c>
      <c r="P37" s="18" t="s">
        <v>45</v>
      </c>
      <c r="Q37" s="10"/>
      <c r="R37" s="10" t="s">
        <v>46</v>
      </c>
      <c r="S37" s="15"/>
      <c r="T37" s="15"/>
      <c r="U37" s="15" t="s">
        <v>42</v>
      </c>
      <c r="V37" s="15" t="s">
        <v>79</v>
      </c>
      <c r="W37" s="15" t="s">
        <v>48</v>
      </c>
      <c r="X37" s="15" t="s">
        <v>79</v>
      </c>
      <c r="Y37" s="15" t="s">
        <v>48</v>
      </c>
      <c r="Z37" s="16" t="s">
        <v>55</v>
      </c>
      <c r="AA37" s="16" t="s">
        <v>56</v>
      </c>
      <c r="AB37" s="16" t="s">
        <v>57</v>
      </c>
      <c r="AC37" s="16"/>
      <c r="AD37" s="17"/>
      <c r="AE37" s="17"/>
      <c r="AF37" s="9" t="str">
        <f>U37&amp;TEXT(COUNTIF(U$2:U37,U37),"x0")</f>
        <v>MATHSx29</v>
      </c>
      <c r="AG37" s="9" t="str">
        <f>Z37&amp;TEXT(COUNTIF(Z$2:Z37,Z37),"x0")</f>
        <v>AN2x13</v>
      </c>
      <c r="AH37" s="9" t="str">
        <f>AA37&amp;TEXT(COUNTIF(AA$2:AA37,AA37),"x0")</f>
        <v>AL2x13</v>
      </c>
      <c r="AI37" s="9" t="str">
        <f>AB37&amp;TEXT(COUNTIF(AB$2:AB37,AB37),"x0")</f>
        <v>P2x13</v>
      </c>
      <c r="AJ37" s="9" t="str">
        <f>Y37&amp;TEXT(COUNTIF(Y$2:Y37,Y37),"x0")</f>
        <v>COMPTAx15</v>
      </c>
      <c r="AK37" s="9" t="str">
        <f>X37&amp;TEXT(COUNTIF(X$2:X37,X37),"x0")</f>
        <v>MACROECOx10</v>
      </c>
      <c r="AL37" s="9" t="str">
        <f>R37&amp;TEXT(COUNTIF(R$2:R37,R37),"x0")</f>
        <v>Xx16</v>
      </c>
      <c r="AM37" s="9" t="s">
        <f>A37</f>
        <v>152</v>
      </c>
      <c r="AN37" t="s">
        <v>21</v>
      </c>
      <c r="AO37" t="s">
        <v>22</v>
      </c>
      <c r="AP37" t="s">
        <v>23</v>
      </c>
      <c r="AQ37" t="s">
        <v>3</v>
      </c>
      <c r="AR37" t="s">
        <v>24</v>
      </c>
      <c r="AS37" t="s">
        <v>25</v>
      </c>
      <c r="AT37" t="s">
        <v>26</v>
      </c>
      <c r="AU37" t="s">
        <v>27</v>
      </c>
      <c r="AV37" t="s">
        <v>28</v>
      </c>
      <c r="AW37" t="s">
        <v>29</v>
      </c>
      <c r="AX37" t="s">
        <f>CONCATENATE(AN37,AW37,AO37)</f>
        <v>30</v>
      </c>
      <c r="AY37" t="s">
        <f>CONCATENATE(AN37,AQ37,AO37)</f>
        <v>31</v>
      </c>
      <c r="AZ37" t="s">
        <f>CONCATENATE(AN37,AR37,AO37)</f>
        <v>32</v>
      </c>
      <c r="BA37" t="s">
        <f>CONCATENATE(AN37,AS37,AO37)</f>
        <v>33</v>
      </c>
      <c r="BB37" t="s">
        <f>CONCATENATE(AN37,AT37,AO37)</f>
        <v>34</v>
      </c>
      <c r="BC37" t="s">
        <f>CONCATENATE(AN37,AU37,AO37)</f>
        <v>35</v>
      </c>
      <c r="BD37" t="s">
        <f>CONCATENATE(AN37,AV37,AO37)</f>
        <v>36</v>
      </c>
      <c r="BE37" t="s">
        <f>IF(R37="","",CONCATENATE(AW37,AP37,AX37,AY37,U37,AP37,AX37,AZ37,X37,AP37,AX37,BA37,Y37,AP37,AX37,BB37,Z37,AP37,AX37,BC37,AA37,AP37,AX37,BD37,AB37))</f>
        <v>93</v>
      </c>
    </row>
    <row r="38" spans="1:16384">
      <c r="A38" s="9" t="s">
        <f>CONCATENATE(C38," ",D38)</f>
        <v>154</v>
      </c>
      <c r="B38" s="10">
        <v>11315679</v>
      </c>
      <c r="C38" s="10" t="s">
        <v>153</v>
      </c>
      <c r="D38" s="10" t="s">
        <v>155</v>
      </c>
      <c r="E38" s="10" t="s">
        <v>41</v>
      </c>
      <c r="F38" s="10"/>
      <c r="G38" s="11"/>
      <c r="H38" s="10" t="s">
        <f>IF(ISBLANK(G38)," ",CONCATENATE((YEAR(TODAY()-G38)-1900)," ","ans"))</f>
        <v>17</v>
      </c>
      <c r="I38" s="12"/>
      <c r="J38" s="12"/>
      <c r="K38" s="12"/>
      <c r="L38" s="12"/>
      <c r="M38" s="12" t="s">
        <v>18</v>
      </c>
      <c r="N38" s="11"/>
      <c r="O38" s="13">
        <v>42983</v>
      </c>
      <c r="P38" s="18" t="s">
        <v>45</v>
      </c>
      <c r="Q38" s="10"/>
      <c r="R38" s="10" t="s">
        <v>46</v>
      </c>
      <c r="S38" s="15"/>
      <c r="T38" s="15"/>
      <c r="U38" s="15" t="s">
        <v>42</v>
      </c>
      <c r="V38" s="15" t="s">
        <v>79</v>
      </c>
      <c r="W38" s="15" t="s">
        <v>48</v>
      </c>
      <c r="X38" s="15" t="s">
        <v>79</v>
      </c>
      <c r="Y38" s="15" t="s">
        <v>48</v>
      </c>
      <c r="Z38" s="16" t="s">
        <v>55</v>
      </c>
      <c r="AA38" s="16" t="s">
        <v>56</v>
      </c>
      <c r="AB38" s="16" t="s">
        <v>57</v>
      </c>
      <c r="AC38" s="16"/>
      <c r="AD38" s="17"/>
      <c r="AE38" s="17"/>
      <c r="AF38" s="9" t="str">
        <f>U38&amp;TEXT(COUNTIF(U$2:U38,U38),"x0")</f>
        <v>MATHSx30</v>
      </c>
      <c r="AG38" s="9" t="str">
        <f>Z38&amp;TEXT(COUNTIF(Z$2:Z38,Z38),"x0")</f>
        <v>AN2x14</v>
      </c>
      <c r="AH38" s="9" t="str">
        <f>AA38&amp;TEXT(COUNTIF(AA$2:AA38,AA38),"x0")</f>
        <v>AL2x14</v>
      </c>
      <c r="AI38" s="9" t="str">
        <f>AB38&amp;TEXT(COUNTIF(AB$2:AB38,AB38),"x0")</f>
        <v>P2x14</v>
      </c>
      <c r="AJ38" s="9" t="str">
        <f>Y38&amp;TEXT(COUNTIF(Y$2:Y38,Y38),"x0")</f>
        <v>COMPTAx16</v>
      </c>
      <c r="AK38" s="9" t="str">
        <f>X38&amp;TEXT(COUNTIF(X$2:X38,X38),"x0")</f>
        <v>MACROECOx11</v>
      </c>
      <c r="AL38" s="9" t="str">
        <f>R38&amp;TEXT(COUNTIF(R$2:R38,R38),"x0")</f>
        <v>Xx17</v>
      </c>
      <c r="AM38" s="9" t="s">
        <f>A38</f>
        <v>154</v>
      </c>
      <c r="AN38" t="s">
        <v>21</v>
      </c>
      <c r="AO38" t="s">
        <v>22</v>
      </c>
      <c r="AP38" t="s">
        <v>23</v>
      </c>
      <c r="AQ38" t="s">
        <v>3</v>
      </c>
      <c r="AR38" t="s">
        <v>24</v>
      </c>
      <c r="AS38" t="s">
        <v>25</v>
      </c>
      <c r="AT38" t="s">
        <v>26</v>
      </c>
      <c r="AU38" t="s">
        <v>27</v>
      </c>
      <c r="AV38" t="s">
        <v>28</v>
      </c>
      <c r="AW38" t="s">
        <v>29</v>
      </c>
      <c r="AX38" t="s">
        <f>CONCATENATE(AN38,AW38,AO38)</f>
        <v>30</v>
      </c>
      <c r="AY38" t="s">
        <f>CONCATENATE(AN38,AQ38,AO38)</f>
        <v>31</v>
      </c>
      <c r="AZ38" t="s">
        <f>CONCATENATE(AN38,AR38,AO38)</f>
        <v>32</v>
      </c>
      <c r="BA38" t="s">
        <f>CONCATENATE(AN38,AS38,AO38)</f>
        <v>33</v>
      </c>
      <c r="BB38" t="s">
        <f>CONCATENATE(AN38,AT38,AO38)</f>
        <v>34</v>
      </c>
      <c r="BC38" t="s">
        <f>CONCATENATE(AN38,AU38,AO38)</f>
        <v>35</v>
      </c>
      <c r="BD38" t="s">
        <f>CONCATENATE(AN38,AV38,AO38)</f>
        <v>36</v>
      </c>
      <c r="BE38" t="s">
        <f>IF(R38="","",CONCATENATE(AW38,AP38,AX38,AY38,U38,AP38,AX38,AZ38,X38,AP38,AX38,BA38,Y38,AP38,AX38,BB38,Z38,AP38,AX38,BC38,AA38,AP38,AX38,BD38,AB38))</f>
        <v>93</v>
      </c>
    </row>
    <row r="39" spans="1:16384" ht="14.25" hidden="1">
      <c r="A39" s="9" t="s">
        <f>CONCATENATE(C39," ",D39)</f>
        <v>156</v>
      </c>
      <c r="B39" s="10"/>
      <c r="C39" s="10" t="s">
        <v>157</v>
      </c>
      <c r="D39" s="10" t="inlineStr">
        <is>
          <t>Moda</t>
        </is>
      </c>
      <c r="E39" s="10" t="s">
        <v>61</v>
      </c>
      <c r="F39" s="10"/>
      <c r="G39" s="19">
        <v>33640</v>
      </c>
      <c r="H39" s="10" t="s">
        <f>IF(ISBLANK(G39)," ",CONCATENATE((YEAR(TODAY()-G39)-1900)," ","ans"))</f>
        <v>82</v>
      </c>
      <c r="I39" s="12" t="s">
        <v>63</v>
      </c>
      <c r="J39" s="12" t="inlineStr">
        <is>
          <t>modadiop8@gmail.com</t>
        </is>
      </c>
      <c r="K39" s="12"/>
      <c r="L39" s="12"/>
      <c r="M39" s="12"/>
      <c r="N39" s="11"/>
      <c r="O39" s="13"/>
      <c r="P39" s="14"/>
      <c r="Q39" s="10"/>
      <c r="R39" s="10"/>
      <c r="S39" s="15"/>
      <c r="T39" s="15"/>
      <c r="U39" s="15" t="s">
        <v>42</v>
      </c>
      <c r="V39" s="15"/>
      <c r="W39" s="15"/>
      <c r="X39" s="15"/>
      <c r="Y39" s="15"/>
      <c r="Z39" s="16"/>
      <c r="AA39" s="16"/>
      <c r="AB39" s="16"/>
      <c r="AC39" s="16"/>
      <c r="AD39" s="17"/>
      <c r="AE39" s="17"/>
      <c r="AF39" s="9" t="str">
        <f>U39&amp;TEXT(COUNTIF(U$2:U39,U39),"x0")</f>
        <v>MATHSx31</v>
      </c>
      <c r="AG39" s="9" t="s">
        <f>Z39&amp;TEXT(COUNTIF(Z$2:Z39,Z39),"x0")</f>
        <v>20</v>
      </c>
      <c r="AH39" s="9" t="s">
        <f>AA39&amp;TEXT(COUNTIF(AA$2:AA39,AA39),"x0")</f>
        <v>20</v>
      </c>
      <c r="AI39" s="9" t="s">
        <f>AB39&amp;TEXT(COUNTIF(AB$2:AB39,AB39),"x0")</f>
        <v>20</v>
      </c>
      <c r="AJ39" s="9" t="s">
        <f>Y39&amp;TEXT(COUNTIF(Y$2:Y39,Y39),"x0")</f>
        <v>20</v>
      </c>
      <c r="AK39" s="9" t="s">
        <f>X39&amp;TEXT(COUNTIF(X$2:X39,X39),"x0")</f>
        <v>20</v>
      </c>
      <c r="AL39" s="9" t="s">
        <f>R39&amp;TEXT(COUNTIF(R$2:R39,R39),"x0")</f>
        <v>20</v>
      </c>
      <c r="AM39" s="9" t="s">
        <f>A39</f>
        <v>156</v>
      </c>
      <c r="AN39" t="s">
        <v>21</v>
      </c>
      <c r="AO39" t="s">
        <v>22</v>
      </c>
      <c r="AP39" t="s">
        <v>23</v>
      </c>
      <c r="AQ39" t="s">
        <v>3</v>
      </c>
      <c r="AR39" t="s">
        <v>24</v>
      </c>
      <c r="AS39" t="s">
        <v>25</v>
      </c>
      <c r="AT39" t="s">
        <v>26</v>
      </c>
      <c r="AU39" t="s">
        <v>27</v>
      </c>
      <c r="AV39" t="s">
        <v>28</v>
      </c>
      <c r="AW39" t="s">
        <v>29</v>
      </c>
      <c r="AX39" t="s">
        <f>CONCATENATE(AN39,AW39,AO39)</f>
        <v>30</v>
      </c>
      <c r="AY39" t="s">
        <f>CONCATENATE(AN39,AQ39,AO39)</f>
        <v>31</v>
      </c>
      <c r="AZ39" t="s">
        <f>CONCATENATE(AN39,AR39,AO39)</f>
        <v>32</v>
      </c>
      <c r="BA39" t="s">
        <f>CONCATENATE(AN39,AS39,AO39)</f>
        <v>33</v>
      </c>
      <c r="BB39" t="s">
        <f>CONCATENATE(AN39,AT39,AO39)</f>
        <v>34</v>
      </c>
      <c r="BC39" t="s">
        <f>CONCATENATE(AN39,AU39,AO39)</f>
        <v>35</v>
      </c>
      <c r="BD39" t="s">
        <f>CONCATENATE(AN39,AV39,AO39)</f>
        <v>36</v>
      </c>
      <c r="BE39" t="s">
        <f>IF(R39="","",CONCATENATE(AW39,AP39,AX39,AY39,U39,AP39,AX39,AZ39,X39,AP39,AX39,BA39,Y39,AP39,AX39,BB39,Z39,AP39,AX39,BC39,AA39,AP39,AX39,BD39,AB39))</f>
        <v>37</v>
      </c>
    </row>
    <row r="40" spans="1:16384">
      <c r="A40" s="9" t="s">
        <f>CONCATENATE(C40," ",D40)</f>
        <v>158</v>
      </c>
      <c r="B40" s="10">
        <v>11607325</v>
      </c>
      <c r="C40" s="10" t="s">
        <v>159</v>
      </c>
      <c r="D40" s="10" t="inlineStr">
        <is>
          <t>Sabrina</t>
        </is>
      </c>
      <c r="E40" s="10" t="s">
        <v>16</v>
      </c>
      <c r="F40" s="10"/>
      <c r="G40" s="11"/>
      <c r="H40" s="10" t="s">
        <f>IF(ISBLANK(G40)," ",CONCATENATE((YEAR(TODAY()-G40)-1900)," ","ans"))</f>
        <v>17</v>
      </c>
      <c r="I40" s="12"/>
      <c r="J40" s="12"/>
      <c r="K40" s="12"/>
      <c r="L40" s="12"/>
      <c r="M40" s="12" t="s">
        <v>18</v>
      </c>
      <c r="N40" s="11"/>
      <c r="O40" s="13"/>
      <c r="P40" s="14"/>
      <c r="Q40" s="10"/>
      <c r="R40" s="10" t="s">
        <v>46</v>
      </c>
      <c r="S40" s="15"/>
      <c r="T40" s="15"/>
      <c r="U40" s="15" t="s">
        <v>19</v>
      </c>
      <c r="V40" s="15"/>
      <c r="W40" s="15"/>
      <c r="X40" s="15"/>
      <c r="Y40" s="15"/>
      <c r="Z40" s="20"/>
      <c r="AA40" s="20"/>
      <c r="AB40" s="16" t="s">
        <v>51</v>
      </c>
      <c r="AC40" s="16"/>
      <c r="AD40" s="17"/>
      <c r="AE40" s="17"/>
      <c r="AF40" s="9" t="str">
        <f>U40&amp;TEXT(COUNTIF(U$2:U40,U40),"x0")</f>
        <v>DLx7</v>
      </c>
      <c r="AG40" s="9" t="s">
        <f>Z40&amp;TEXT(COUNTIF(Z$2:Z40,Z40),"x0")</f>
        <v>20</v>
      </c>
      <c r="AH40" s="9" t="s">
        <f>AA40&amp;TEXT(COUNTIF(AA$2:AA40,AA40),"x0")</f>
        <v>20</v>
      </c>
      <c r="AI40" s="9" t="str">
        <f>AB40&amp;TEXT(COUNTIF(AB$2:AB40,AB40),"x0")</f>
        <v>P1x5</v>
      </c>
      <c r="AJ40" s="9" t="s">
        <f>Y40&amp;TEXT(COUNTIF(Y$2:Y40,Y40),"x0")</f>
        <v>20</v>
      </c>
      <c r="AK40" s="9" t="s">
        <f>X40&amp;TEXT(COUNTIF(X$2:X40,X40),"x0")</f>
        <v>20</v>
      </c>
      <c r="AL40" s="9" t="str">
        <f>R40&amp;TEXT(COUNTIF(R$2:R40,R40),"x0")</f>
        <v>Xx18</v>
      </c>
      <c r="AM40" s="9" t="s">
        <f>A40</f>
        <v>158</v>
      </c>
      <c r="AN40" t="s">
        <v>21</v>
      </c>
      <c r="AO40" t="s">
        <v>22</v>
      </c>
      <c r="AP40" t="s">
        <v>23</v>
      </c>
      <c r="AQ40" t="s">
        <v>3</v>
      </c>
      <c r="AR40" t="s">
        <v>24</v>
      </c>
      <c r="AS40" t="s">
        <v>25</v>
      </c>
      <c r="AT40" t="s">
        <v>26</v>
      </c>
      <c r="AU40" t="s">
        <v>27</v>
      </c>
      <c r="AV40" t="s">
        <v>28</v>
      </c>
      <c r="AW40" t="s">
        <v>29</v>
      </c>
      <c r="AX40" t="s">
        <f>CONCATENATE(AN40,AW40,AO40)</f>
        <v>30</v>
      </c>
      <c r="AY40" t="s">
        <f>CONCATENATE(AN40,AQ40,AO40)</f>
        <v>31</v>
      </c>
      <c r="AZ40" t="s">
        <f>CONCATENATE(AN40,AR40,AO40)</f>
        <v>32</v>
      </c>
      <c r="BA40" t="s">
        <f>CONCATENATE(AN40,AS40,AO40)</f>
        <v>33</v>
      </c>
      <c r="BB40" t="s">
        <f>CONCATENATE(AN40,AT40,AO40)</f>
        <v>34</v>
      </c>
      <c r="BC40" t="s">
        <f>CONCATENATE(AN40,AU40,AO40)</f>
        <v>35</v>
      </c>
      <c r="BD40" t="s">
        <f>CONCATENATE(AN40,AV40,AO40)</f>
        <v>36</v>
      </c>
      <c r="BE40" t="s">
        <f>IF(R40="","",CONCATENATE(AW40,AP40,AX40,AY40,U40,AP40,AX40,AZ40,X40,AP40,AX40,BA40,Y40,AP40,AX40,BB40,Z40,AP40,AX40,BC40,AA40,AP40,AX40,BD40,AB40))</f>
        <v>160</v>
      </c>
    </row>
    <row r="41" spans="1:16384" ht="14.25" hidden="1">
      <c r="A41" s="9" t="s">
        <f>CONCATENATE(C41," ",D41)</f>
        <v>161</v>
      </c>
      <c r="B41" s="10"/>
      <c r="C41" s="10" t="s">
        <v>162</v>
      </c>
      <c r="D41" s="10" t="inlineStr">
        <is>
          <t>yasmina</t>
        </is>
      </c>
      <c r="E41" s="10" t="s">
        <v>61</v>
      </c>
      <c r="F41" s="10"/>
      <c r="G41" s="19" t="s">
        <v>163</v>
      </c>
      <c r="H41" s="10" t="s">
        <f>IF(ISBLANK(G41)," ",CONCATENATE((YEAR(TODAY()-G41)-1900)," ","ans"))</f>
        <v>122</v>
      </c>
      <c r="I41" s="12" t="s">
        <v>138</v>
      </c>
      <c r="J41" s="12" t="inlineStr">
        <is>
          <t>djerroud@live.fr</t>
        </is>
      </c>
      <c r="K41" s="12"/>
      <c r="L41" s="12"/>
      <c r="M41" s="12"/>
      <c r="N41" s="11"/>
      <c r="O41" s="13"/>
      <c r="P41" s="14"/>
      <c r="Q41" s="10"/>
      <c r="R41" s="10"/>
      <c r="S41" s="15"/>
      <c r="T41" s="15"/>
      <c r="U41" s="15" t="s">
        <v>42</v>
      </c>
      <c r="V41" s="15"/>
      <c r="W41" s="15"/>
      <c r="X41" s="15"/>
      <c r="Y41" s="15"/>
      <c r="Z41" s="16"/>
      <c r="AA41" s="16"/>
      <c r="AB41" s="16"/>
      <c r="AC41" s="16"/>
      <c r="AD41" s="17"/>
      <c r="AE41" s="17"/>
      <c r="AF41" s="9" t="str">
        <f>U41&amp;TEXT(COUNTIF(U$2:U41,U41),"x0")</f>
        <v>MATHSx32</v>
      </c>
      <c r="AG41" s="9" t="s">
        <f>Z41&amp;TEXT(COUNTIF(Z$2:Z41,Z41),"x0")</f>
        <v>20</v>
      </c>
      <c r="AH41" s="9" t="s">
        <f>AA41&amp;TEXT(COUNTIF(AA$2:AA41,AA41),"x0")</f>
        <v>20</v>
      </c>
      <c r="AI41" s="9" t="s">
        <f>AB41&amp;TEXT(COUNTIF(AB$2:AB41,AB41),"x0")</f>
        <v>20</v>
      </c>
      <c r="AJ41" s="9" t="s">
        <f>Y41&amp;TEXT(COUNTIF(Y$2:Y41,Y41),"x0")</f>
        <v>20</v>
      </c>
      <c r="AK41" s="9" t="s">
        <f>X41&amp;TEXT(COUNTIF(X$2:X41,X41),"x0")</f>
        <v>20</v>
      </c>
      <c r="AL41" s="9" t="s">
        <f>R41&amp;TEXT(COUNTIF(R$2:R41,R41),"x0")</f>
        <v>20</v>
      </c>
      <c r="AM41" s="9" t="s">
        <f>A41</f>
        <v>161</v>
      </c>
      <c r="AN41" t="s">
        <v>21</v>
      </c>
      <c r="AO41" t="s">
        <v>22</v>
      </c>
      <c r="AP41" t="s">
        <v>23</v>
      </c>
      <c r="AQ41" t="s">
        <v>3</v>
      </c>
      <c r="AR41" t="s">
        <v>24</v>
      </c>
      <c r="AS41" t="s">
        <v>25</v>
      </c>
      <c r="AT41" t="s">
        <v>26</v>
      </c>
      <c r="AU41" t="s">
        <v>27</v>
      </c>
      <c r="AV41" t="s">
        <v>28</v>
      </c>
      <c r="AW41" t="s">
        <v>29</v>
      </c>
      <c r="AX41" t="s">
        <f>CONCATENATE(AN41,AW41,AO41)</f>
        <v>30</v>
      </c>
      <c r="AY41" t="s">
        <f>CONCATENATE(AN41,AQ41,AO41)</f>
        <v>31</v>
      </c>
      <c r="AZ41" t="s">
        <f>CONCATENATE(AN41,AR41,AO41)</f>
        <v>32</v>
      </c>
      <c r="BA41" t="s">
        <f>CONCATENATE(AN41,AS41,AO41)</f>
        <v>33</v>
      </c>
      <c r="BB41" t="s">
        <f>CONCATENATE(AN41,AT41,AO41)</f>
        <v>34</v>
      </c>
      <c r="BC41" t="s">
        <f>CONCATENATE(AN41,AU41,AO41)</f>
        <v>35</v>
      </c>
      <c r="BD41" t="s">
        <f>CONCATENATE(AN41,AV41,AO41)</f>
        <v>36</v>
      </c>
      <c r="BE41" t="s">
        <f>IF(R41="","",CONCATENATE(AW41,AP41,AX41,AY41,U41,AP41,AX41,AZ41,X41,AP41,AX41,BA41,Y41,AP41,AX41,BB41,Z41,AP41,AX41,BC41,AA41,AP41,AX41,BD41,AB41))</f>
        <v>37</v>
      </c>
    </row>
    <row r="42" spans="1:16384">
      <c r="A42" s="9" t="s">
        <f>CONCATENATE(C42," ",D42)</f>
        <v>164</v>
      </c>
      <c r="B42" s="10">
        <v>11500914</v>
      </c>
      <c r="C42" s="10" t="s">
        <v>165</v>
      </c>
      <c r="D42" s="10" t="inlineStr">
        <is>
          <t>Jessie</t>
        </is>
      </c>
      <c r="E42" s="10" t="s">
        <v>16</v>
      </c>
      <c r="F42" s="10"/>
      <c r="G42" s="11"/>
      <c r="H42" s="10" t="s">
        <f>IF(ISBLANK(G42)," ",CONCATENATE((YEAR(TODAY()-G42)-1900)," ","ans"))</f>
        <v>17</v>
      </c>
      <c r="I42" s="12"/>
      <c r="J42" s="12"/>
      <c r="K42" s="12"/>
      <c r="L42" s="12"/>
      <c r="M42" s="12" t="s">
        <v>18</v>
      </c>
      <c r="N42" s="11"/>
      <c r="O42" s="13">
        <v>42941</v>
      </c>
      <c r="P42" s="18" t="s">
        <v>92</v>
      </c>
      <c r="Q42" s="10"/>
      <c r="R42" s="10" t="s">
        <v>46</v>
      </c>
      <c r="S42" s="15"/>
      <c r="T42" s="15"/>
      <c r="U42" s="15" t="s">
        <v>42</v>
      </c>
      <c r="V42" s="15" t="s">
        <v>79</v>
      </c>
      <c r="W42" s="15" t="s">
        <v>48</v>
      </c>
      <c r="X42" s="15" t="s">
        <v>79</v>
      </c>
      <c r="Y42" s="15" t="s">
        <v>48</v>
      </c>
      <c r="Z42" s="16" t="s">
        <v>55</v>
      </c>
      <c r="AA42" s="16" t="s">
        <v>56</v>
      </c>
      <c r="AB42" s="16" t="s">
        <v>57</v>
      </c>
      <c r="AC42" s="16"/>
      <c r="AD42" s="17"/>
      <c r="AE42" s="17"/>
      <c r="AF42" s="9" t="str">
        <f>U42&amp;TEXT(COUNTIF(U$2:U42,U42),"x0")</f>
        <v>MATHSx33</v>
      </c>
      <c r="AG42" s="9" t="str">
        <f>Z42&amp;TEXT(COUNTIF(Z$2:Z42,Z42),"x0")</f>
        <v>AN2x15</v>
      </c>
      <c r="AH42" s="9" t="str">
        <f>AA42&amp;TEXT(COUNTIF(AA$2:AA42,AA42),"x0")</f>
        <v>AL2x15</v>
      </c>
      <c r="AI42" s="9" t="str">
        <f>AB42&amp;TEXT(COUNTIF(AB$2:AB42,AB42),"x0")</f>
        <v>P2x15</v>
      </c>
      <c r="AJ42" s="9" t="str">
        <f>Y42&amp;TEXT(COUNTIF(Y$2:Y42,Y42),"x0")</f>
        <v>COMPTAx17</v>
      </c>
      <c r="AK42" s="9" t="str">
        <f>X42&amp;TEXT(COUNTIF(X$2:X42,X42),"x0")</f>
        <v>MACROECOx12</v>
      </c>
      <c r="AL42" s="9" t="str">
        <f>R42&amp;TEXT(COUNTIF(R$2:R42,R42),"x0")</f>
        <v>Xx19</v>
      </c>
      <c r="AM42" s="9" t="s">
        <f>A42</f>
        <v>164</v>
      </c>
      <c r="AN42" t="s">
        <v>21</v>
      </c>
      <c r="AO42" t="s">
        <v>22</v>
      </c>
      <c r="AP42" t="s">
        <v>23</v>
      </c>
      <c r="AQ42" t="s">
        <v>3</v>
      </c>
      <c r="AR42" t="s">
        <v>24</v>
      </c>
      <c r="AS42" t="s">
        <v>25</v>
      </c>
      <c r="AT42" t="s">
        <v>26</v>
      </c>
      <c r="AU42" t="s">
        <v>27</v>
      </c>
      <c r="AV42" t="s">
        <v>28</v>
      </c>
      <c r="AW42" t="s">
        <v>29</v>
      </c>
      <c r="AX42" t="s">
        <f>CONCATENATE(AN42,AW42,AO42)</f>
        <v>30</v>
      </c>
      <c r="AY42" t="s">
        <f>CONCATENATE(AN42,AQ42,AO42)</f>
        <v>31</v>
      </c>
      <c r="AZ42" t="s">
        <f>CONCATENATE(AN42,AR42,AO42)</f>
        <v>32</v>
      </c>
      <c r="BA42" t="s">
        <f>CONCATENATE(AN42,AS42,AO42)</f>
        <v>33</v>
      </c>
      <c r="BB42" t="s">
        <f>CONCATENATE(AN42,AT42,AO42)</f>
        <v>34</v>
      </c>
      <c r="BC42" t="s">
        <f>CONCATENATE(AN42,AU42,AO42)</f>
        <v>35</v>
      </c>
      <c r="BD42" t="s">
        <f>CONCATENATE(AN42,AV42,AO42)</f>
        <v>36</v>
      </c>
      <c r="BE42" t="s">
        <f>IF(R42="","",CONCATENATE(AW42,AP42,AX42,AY42,U42,AP42,AX42,AZ42,X42,AP42,AX42,BA42,Y42,AP42,AX42,BB42,Z42,AP42,AX42,BC42,AA42,AP42,AX42,BD42,AB42))</f>
        <v>93</v>
      </c>
    </row>
    <row r="43" spans="1:16384">
      <c r="A43" s="9" t="s">
        <f>CONCATENATE(C43," ",D43)</f>
        <v>166</v>
      </c>
      <c r="B43" s="10">
        <v>11509894</v>
      </c>
      <c r="C43" s="10" t="s">
        <v>167</v>
      </c>
      <c r="D43" s="10" t="inlineStr">
        <is>
          <t>Mariama</t>
        </is>
      </c>
      <c r="E43" s="10" t="s">
        <v>16</v>
      </c>
      <c r="F43" s="10"/>
      <c r="G43" s="11"/>
      <c r="H43" s="10" t="s">
        <f>IF(ISBLANK(G43)," ",CONCATENATE((YEAR(TODAY()-G43)-1900)," ","ans"))</f>
        <v>17</v>
      </c>
      <c r="I43" s="12"/>
      <c r="J43" s="12"/>
      <c r="K43" s="12"/>
      <c r="L43" s="12"/>
      <c r="M43" s="12" t="s">
        <v>18</v>
      </c>
      <c r="N43" s="11"/>
      <c r="O43" s="13">
        <v>42934</v>
      </c>
      <c r="P43" s="18" t="s">
        <v>92</v>
      </c>
      <c r="Q43" s="10"/>
      <c r="R43" s="10" t="s">
        <v>46</v>
      </c>
      <c r="S43" s="15"/>
      <c r="T43" s="15"/>
      <c r="U43" s="15" t="s">
        <v>42</v>
      </c>
      <c r="V43" s="15" t="s">
        <v>79</v>
      </c>
      <c r="W43" s="15" t="s">
        <v>48</v>
      </c>
      <c r="X43" s="15" t="s">
        <v>79</v>
      </c>
      <c r="Y43" s="15" t="s">
        <v>48</v>
      </c>
      <c r="Z43" s="16" t="s">
        <v>55</v>
      </c>
      <c r="AA43" s="16" t="s">
        <v>56</v>
      </c>
      <c r="AB43" s="16" t="s">
        <v>57</v>
      </c>
      <c r="AC43" s="16"/>
      <c r="AD43" s="17"/>
      <c r="AE43" s="17"/>
      <c r="AF43" s="9" t="str">
        <f>U43&amp;TEXT(COUNTIF(U$2:U43,U43),"x0")</f>
        <v>MATHSx34</v>
      </c>
      <c r="AG43" s="9" t="str">
        <f>Z43&amp;TEXT(COUNTIF(Z$2:Z43,Z43),"x0")</f>
        <v>AN2x16</v>
      </c>
      <c r="AH43" s="9" t="str">
        <f>AA43&amp;TEXT(COUNTIF(AA$2:AA43,AA43),"x0")</f>
        <v>AL2x16</v>
      </c>
      <c r="AI43" s="9" t="str">
        <f>AB43&amp;TEXT(COUNTIF(AB$2:AB43,AB43),"x0")</f>
        <v>P2x16</v>
      </c>
      <c r="AJ43" s="9" t="str">
        <f>Y43&amp;TEXT(COUNTIF(Y$2:Y43,Y43),"x0")</f>
        <v>COMPTAx18</v>
      </c>
      <c r="AK43" s="9" t="str">
        <f>X43&amp;TEXT(COUNTIF(X$2:X43,X43),"x0")</f>
        <v>MACROECOx13</v>
      </c>
      <c r="AL43" s="9" t="str">
        <f>R43&amp;TEXT(COUNTIF(R$2:R43,R43),"x0")</f>
        <v>Xx20</v>
      </c>
      <c r="AM43" s="9" t="s">
        <f>A43</f>
        <v>166</v>
      </c>
      <c r="AN43" t="s">
        <v>21</v>
      </c>
      <c r="AO43" t="s">
        <v>22</v>
      </c>
      <c r="AP43" t="s">
        <v>23</v>
      </c>
      <c r="AQ43" t="s">
        <v>3</v>
      </c>
      <c r="AR43" t="s">
        <v>24</v>
      </c>
      <c r="AS43" t="s">
        <v>25</v>
      </c>
      <c r="AT43" t="s">
        <v>26</v>
      </c>
      <c r="AU43" t="s">
        <v>27</v>
      </c>
      <c r="AV43" t="s">
        <v>28</v>
      </c>
      <c r="AW43" t="s">
        <v>29</v>
      </c>
      <c r="AX43" t="s">
        <f>CONCATENATE(AN43,AW43,AO43)</f>
        <v>30</v>
      </c>
      <c r="AY43" t="s">
        <f>CONCATENATE(AN43,AQ43,AO43)</f>
        <v>31</v>
      </c>
      <c r="AZ43" t="s">
        <f>CONCATENATE(AN43,AR43,AO43)</f>
        <v>32</v>
      </c>
      <c r="BA43" t="s">
        <f>CONCATENATE(AN43,AS43,AO43)</f>
        <v>33</v>
      </c>
      <c r="BB43" t="s">
        <f>CONCATENATE(AN43,AT43,AO43)</f>
        <v>34</v>
      </c>
      <c r="BC43" t="s">
        <f>CONCATENATE(AN43,AU43,AO43)</f>
        <v>35</v>
      </c>
      <c r="BD43" t="s">
        <f>CONCATENATE(AN43,AV43,AO43)</f>
        <v>36</v>
      </c>
      <c r="BE43" t="s">
        <f>IF(R43="","",CONCATENATE(AW43,AP43,AX43,AY43,U43,AP43,AX43,AZ43,X43,AP43,AX43,BA43,Y43,AP43,AX43,BB43,Z43,AP43,AX43,BC43,AA43,AP43,AX43,BD43,AB43))</f>
        <v>93</v>
      </c>
    </row>
    <row r="44" spans="1:16384">
      <c r="A44" s="9" t="s">
        <f>CONCATENATE(C44," ",D44)</f>
        <v>168</v>
      </c>
      <c r="B44" s="10">
        <v>11603494</v>
      </c>
      <c r="C44" s="10" t="s">
        <v>169</v>
      </c>
      <c r="D44" s="10" t="inlineStr">
        <is>
          <t>Mariam</t>
        </is>
      </c>
      <c r="E44" s="10" t="s">
        <v>16</v>
      </c>
      <c r="F44" s="10"/>
      <c r="G44" s="11"/>
      <c r="H44" s="10" t="s">
        <f>IF(ISBLANK(G44)," ",CONCATENATE((YEAR(TODAY()-G44)-1900)," ","ans"))</f>
        <v>17</v>
      </c>
      <c r="I44" s="12"/>
      <c r="J44" s="12"/>
      <c r="K44" s="12"/>
      <c r="L44" s="12"/>
      <c r="M44" s="12" t="s">
        <v>18</v>
      </c>
      <c r="N44" s="11"/>
      <c r="O44" s="13">
        <v>42934</v>
      </c>
      <c r="P44" s="18" t="s">
        <v>92</v>
      </c>
      <c r="Q44" s="10"/>
      <c r="R44" s="10" t="s">
        <v>46</v>
      </c>
      <c r="S44" s="15"/>
      <c r="T44" s="15"/>
      <c r="U44" s="15" t="s">
        <v>42</v>
      </c>
      <c r="V44" s="15" t="s">
        <v>47</v>
      </c>
      <c r="W44" s="15" t="s">
        <v>48</v>
      </c>
      <c r="X44" s="15" t="s">
        <v>47</v>
      </c>
      <c r="Y44" s="15" t="s">
        <v>48</v>
      </c>
      <c r="Z44" s="16" t="s">
        <v>55</v>
      </c>
      <c r="AA44" s="16" t="s">
        <v>56</v>
      </c>
      <c r="AB44" s="16" t="s">
        <v>57</v>
      </c>
      <c r="AC44" s="16"/>
      <c r="AD44" s="17"/>
      <c r="AE44" s="17"/>
      <c r="AF44" s="9" t="str">
        <f>U44&amp;TEXT(COUNTIF(U$2:U44,U44),"x0")</f>
        <v>MATHSx35</v>
      </c>
      <c r="AG44" s="9" t="str">
        <f>Z44&amp;TEXT(COUNTIF(Z$2:Z44,Z44),"x0")</f>
        <v>AN2x17</v>
      </c>
      <c r="AH44" s="9" t="str">
        <f>AA44&amp;TEXT(COUNTIF(AA$2:AA44,AA44),"x0")</f>
        <v>AL2x17</v>
      </c>
      <c r="AI44" s="9" t="str">
        <f>AB44&amp;TEXT(COUNTIF(AB$2:AB44,AB44),"x0")</f>
        <v>P2x17</v>
      </c>
      <c r="AJ44" s="9" t="str">
        <f>Y44&amp;TEXT(COUNTIF(Y$2:Y44,Y44),"x0")</f>
        <v>COMPTAx19</v>
      </c>
      <c r="AK44" s="9" t="str">
        <f>X44&amp;TEXT(COUNTIF(X$2:X44,X44),"x0")</f>
        <v>INFO APx8</v>
      </c>
      <c r="AL44" s="9" t="str">
        <f>R44&amp;TEXT(COUNTIF(R$2:R44,R44),"x0")</f>
        <v>Xx21</v>
      </c>
      <c r="AM44" s="9" t="s">
        <f>A44</f>
        <v>168</v>
      </c>
      <c r="AN44" t="s">
        <v>21</v>
      </c>
      <c r="AO44" t="s">
        <v>22</v>
      </c>
      <c r="AP44" t="s">
        <v>23</v>
      </c>
      <c r="AQ44" t="s">
        <v>3</v>
      </c>
      <c r="AR44" t="s">
        <v>24</v>
      </c>
      <c r="AS44" t="s">
        <v>25</v>
      </c>
      <c r="AT44" t="s">
        <v>26</v>
      </c>
      <c r="AU44" t="s">
        <v>27</v>
      </c>
      <c r="AV44" t="s">
        <v>28</v>
      </c>
      <c r="AW44" t="s">
        <v>29</v>
      </c>
      <c r="AX44" t="s">
        <f>CONCATENATE(AN44,AW44,AO44)</f>
        <v>30</v>
      </c>
      <c r="AY44" t="s">
        <f>CONCATENATE(AN44,AQ44,AO44)</f>
        <v>31</v>
      </c>
      <c r="AZ44" t="s">
        <f>CONCATENATE(AN44,AR44,AO44)</f>
        <v>32</v>
      </c>
      <c r="BA44" t="s">
        <f>CONCATENATE(AN44,AS44,AO44)</f>
        <v>33</v>
      </c>
      <c r="BB44" t="s">
        <f>CONCATENATE(AN44,AT44,AO44)</f>
        <v>34</v>
      </c>
      <c r="BC44" t="s">
        <f>CONCATENATE(AN44,AU44,AO44)</f>
        <v>35</v>
      </c>
      <c r="BD44" t="s">
        <f>CONCATENATE(AN44,AV44,AO44)</f>
        <v>36</v>
      </c>
      <c r="BE44" t="s">
        <f>IF(R44="","",CONCATENATE(AW44,AP44,AX44,AY44,U44,AP44,AX44,AZ44,X44,AP44,AX44,BA44,Y44,AP44,AX44,BB44,Z44,AP44,AX44,BC44,AA44,AP44,AX44,BD44,AB44))</f>
        <v>100</v>
      </c>
    </row>
    <row r="45" spans="1:16384" ht="14.25" hidden="1">
      <c r="A45" s="9" t="s">
        <f>CONCATENATE(C45," ",D45)</f>
        <v>170</v>
      </c>
      <c r="B45" s="10">
        <v>11409179</v>
      </c>
      <c r="C45" s="10" t="s">
        <v>171</v>
      </c>
      <c r="D45" s="10" t="s">
        <v>172</v>
      </c>
      <c r="E45" s="10" t="s">
        <v>41</v>
      </c>
      <c r="F45" s="10"/>
      <c r="G45" s="11"/>
      <c r="H45" s="10" t="s">
        <f>IF(ISBLANK(G45)," ",CONCATENATE((YEAR(TODAY()-G45)-1900)," ","ans"))</f>
        <v>17</v>
      </c>
      <c r="I45" s="12"/>
      <c r="J45" s="12"/>
      <c r="K45" s="12"/>
      <c r="L45" s="12"/>
      <c r="M45" s="12"/>
      <c r="N45" s="11"/>
      <c r="O45" s="13"/>
      <c r="P45" s="14"/>
      <c r="Q45" s="10"/>
      <c r="R45" s="10"/>
      <c r="S45" s="15"/>
      <c r="T45" s="15"/>
      <c r="U45" s="15" t="s">
        <v>42</v>
      </c>
      <c r="V45" s="15"/>
      <c r="W45" s="15"/>
      <c r="X45" s="15"/>
      <c r="Y45" s="15"/>
      <c r="Z45" s="16"/>
      <c r="AA45" s="16"/>
      <c r="AB45" s="16"/>
      <c r="AC45" s="16"/>
      <c r="AD45" s="17"/>
      <c r="AE45" s="17"/>
      <c r="AF45" s="9" t="str">
        <f>U45&amp;TEXT(COUNTIF(U$2:U45,U45),"x0")</f>
        <v>MATHSx36</v>
      </c>
      <c r="AG45" s="9" t="s">
        <f>Z45&amp;TEXT(COUNTIF(Z$2:Z45,Z45),"x0")</f>
        <v>20</v>
      </c>
      <c r="AH45" s="9" t="s">
        <f>AA45&amp;TEXT(COUNTIF(AA$2:AA45,AA45),"x0")</f>
        <v>20</v>
      </c>
      <c r="AI45" s="9" t="s">
        <f>AB45&amp;TEXT(COUNTIF(AB$2:AB45,AB45),"x0")</f>
        <v>20</v>
      </c>
      <c r="AJ45" s="9" t="s">
        <f>Y45&amp;TEXT(COUNTIF(Y$2:Y45,Y45),"x0")</f>
        <v>20</v>
      </c>
      <c r="AK45" s="9" t="s">
        <f>X45&amp;TEXT(COUNTIF(X$2:X45,X45),"x0")</f>
        <v>20</v>
      </c>
      <c r="AL45" s="9" t="s">
        <f>R45&amp;TEXT(COUNTIF(R$2:R45,R45),"x0")</f>
        <v>20</v>
      </c>
      <c r="AM45" s="9" t="s">
        <f>A45</f>
        <v>170</v>
      </c>
      <c r="AN45" t="s">
        <v>21</v>
      </c>
      <c r="AO45" t="s">
        <v>22</v>
      </c>
      <c r="AP45" t="s">
        <v>23</v>
      </c>
      <c r="AQ45" t="s">
        <v>3</v>
      </c>
      <c r="AR45" t="s">
        <v>24</v>
      </c>
      <c r="AS45" t="s">
        <v>25</v>
      </c>
      <c r="AT45" t="s">
        <v>26</v>
      </c>
      <c r="AU45" t="s">
        <v>27</v>
      </c>
      <c r="AV45" t="s">
        <v>28</v>
      </c>
      <c r="AW45" t="s">
        <v>29</v>
      </c>
      <c r="AX45" t="s">
        <f>CONCATENATE(AN45,AW45,AO45)</f>
        <v>30</v>
      </c>
      <c r="AY45" t="s">
        <f>CONCATENATE(AN45,AQ45,AO45)</f>
        <v>31</v>
      </c>
      <c r="AZ45" t="s">
        <f>CONCATENATE(AN45,AR45,AO45)</f>
        <v>32</v>
      </c>
      <c r="BA45" t="s">
        <f>CONCATENATE(AN45,AS45,AO45)</f>
        <v>33</v>
      </c>
      <c r="BB45" t="s">
        <f>CONCATENATE(AN45,AT45,AO45)</f>
        <v>34</v>
      </c>
      <c r="BC45" t="s">
        <f>CONCATENATE(AN45,AU45,AO45)</f>
        <v>35</v>
      </c>
      <c r="BD45" t="s">
        <f>CONCATENATE(AN45,AV45,AO45)</f>
        <v>36</v>
      </c>
      <c r="BE45" t="s">
        <f>IF(R45="","",CONCATENATE(AW45,AP45,AX45,AY45,U45,AP45,AX45,AZ45,X45,AP45,AX45,BA45,Y45,AP45,AX45,BB45,Z45,AP45,AX45,BC45,AA45,AP45,AX45,BD45,AB45))</f>
        <v>37</v>
      </c>
    </row>
    <row r="46" spans="1:16384">
      <c r="A46" s="9" t="s">
        <f>CONCATENATE(C46," ",D46)</f>
        <v>173</v>
      </c>
      <c r="B46" s="10">
        <v>11504570</v>
      </c>
      <c r="C46" s="10" t="s">
        <v>174</v>
      </c>
      <c r="D46" s="10" t="inlineStr">
        <is>
          <t>William</t>
        </is>
      </c>
      <c r="E46" s="10" t="s">
        <v>16</v>
      </c>
      <c r="F46" s="10"/>
      <c r="G46" s="11"/>
      <c r="H46" s="10" t="s">
        <f>IF(ISBLANK(G46)," ",CONCATENATE((YEAR(TODAY()-G46)-1900)," ","ans"))</f>
        <v>17</v>
      </c>
      <c r="I46" s="12"/>
      <c r="J46" s="12"/>
      <c r="K46" s="12"/>
      <c r="L46" s="12"/>
      <c r="M46" s="12" t="s">
        <v>18</v>
      </c>
      <c r="N46" s="11"/>
      <c r="O46" s="13">
        <v>42931</v>
      </c>
      <c r="P46" s="18" t="s">
        <v>92</v>
      </c>
      <c r="Q46" s="10"/>
      <c r="R46" s="10" t="s">
        <v>46</v>
      </c>
      <c r="S46" s="15"/>
      <c r="T46" s="15"/>
      <c r="U46" s="15" t="s">
        <v>42</v>
      </c>
      <c r="V46" s="15" t="s">
        <v>79</v>
      </c>
      <c r="W46" s="15" t="s">
        <v>48</v>
      </c>
      <c r="X46" s="15" t="s">
        <v>79</v>
      </c>
      <c r="Y46" s="15" t="s">
        <v>48</v>
      </c>
      <c r="Z46" s="16" t="s">
        <v>55</v>
      </c>
      <c r="AA46" s="16" t="s">
        <v>56</v>
      </c>
      <c r="AB46" s="16" t="s">
        <v>57</v>
      </c>
      <c r="AC46" s="16"/>
      <c r="AD46" s="17"/>
      <c r="AE46" s="17"/>
      <c r="AF46" s="9" t="str">
        <f>U46&amp;TEXT(COUNTIF(U$2:U46,U46),"x0")</f>
        <v>MATHSx37</v>
      </c>
      <c r="AG46" s="9" t="str">
        <f>Z46&amp;TEXT(COUNTIF(Z$2:Z46,Z46),"x0")</f>
        <v>AN2x18</v>
      </c>
      <c r="AH46" s="9" t="str">
        <f>AA46&amp;TEXT(COUNTIF(AA$2:AA46,AA46),"x0")</f>
        <v>AL2x18</v>
      </c>
      <c r="AI46" s="9" t="str">
        <f>AB46&amp;TEXT(COUNTIF(AB$2:AB46,AB46),"x0")</f>
        <v>P2x18</v>
      </c>
      <c r="AJ46" s="9" t="str">
        <f>Y46&amp;TEXT(COUNTIF(Y$2:Y46,Y46),"x0")</f>
        <v>COMPTAx20</v>
      </c>
      <c r="AK46" s="9" t="str">
        <f>X46&amp;TEXT(COUNTIF(X$2:X46,X46),"x0")</f>
        <v>MACROECOx14</v>
      </c>
      <c r="AL46" s="9" t="str">
        <f>R46&amp;TEXT(COUNTIF(R$2:R46,R46),"x0")</f>
        <v>Xx22</v>
      </c>
      <c r="AM46" s="9" t="s">
        <f>A46</f>
        <v>173</v>
      </c>
      <c r="AN46" t="s">
        <v>21</v>
      </c>
      <c r="AO46" t="s">
        <v>22</v>
      </c>
      <c r="AP46" t="s">
        <v>23</v>
      </c>
      <c r="AQ46" t="s">
        <v>3</v>
      </c>
      <c r="AR46" t="s">
        <v>24</v>
      </c>
      <c r="AS46" t="s">
        <v>25</v>
      </c>
      <c r="AT46" t="s">
        <v>26</v>
      </c>
      <c r="AU46" t="s">
        <v>27</v>
      </c>
      <c r="AV46" t="s">
        <v>28</v>
      </c>
      <c r="AW46" t="s">
        <v>29</v>
      </c>
      <c r="AX46" t="s">
        <f>CONCATENATE(AN46,AW46,AO46)</f>
        <v>30</v>
      </c>
      <c r="AY46" t="s">
        <f>CONCATENATE(AN46,AQ46,AO46)</f>
        <v>31</v>
      </c>
      <c r="AZ46" t="s">
        <f>CONCATENATE(AN46,AR46,AO46)</f>
        <v>32</v>
      </c>
      <c r="BA46" t="s">
        <f>CONCATENATE(AN46,AS46,AO46)</f>
        <v>33</v>
      </c>
      <c r="BB46" t="s">
        <f>CONCATENATE(AN46,AT46,AO46)</f>
        <v>34</v>
      </c>
      <c r="BC46" t="s">
        <f>CONCATENATE(AN46,AU46,AO46)</f>
        <v>35</v>
      </c>
      <c r="BD46" t="s">
        <f>CONCATENATE(AN46,AV46,AO46)</f>
        <v>36</v>
      </c>
      <c r="BE46" t="s">
        <f>IF(R46="","",CONCATENATE(AW46,AP46,AX46,AY46,U46,AP46,AX46,AZ46,X46,AP46,AX46,BA46,Y46,AP46,AX46,BB46,Z46,AP46,AX46,BC46,AA46,AP46,AX46,BD46,AB46))</f>
        <v>93</v>
      </c>
    </row>
    <row r="47" spans="1:16384" ht="14.25" hidden="1">
      <c r="A47" s="9" t="s">
        <f>CONCATENATE(C47," ",D47)</f>
        <v>175</v>
      </c>
      <c r="B47" s="10"/>
      <c r="C47" s="10" t="s">
        <v>176</v>
      </c>
      <c r="D47" s="10" t="s">
        <v>177</v>
      </c>
      <c r="E47" s="10" t="s">
        <v>61</v>
      </c>
      <c r="F47" s="10"/>
      <c r="G47" s="19" t="s">
        <v>178</v>
      </c>
      <c r="H47" s="10" t="s">
        <f>IF(ISBLANK(G47)," ",CONCATENATE((YEAR(TODAY()-G47)-1900)," ","ans"))</f>
        <v>106</v>
      </c>
      <c r="I47" s="12" t="s">
        <v>63</v>
      </c>
      <c r="J47" s="12" t="inlineStr">
        <is>
          <t>elbahamohamed@gmail.com</t>
        </is>
      </c>
      <c r="K47" s="12"/>
      <c r="L47" s="12"/>
      <c r="M47" s="12"/>
      <c r="N47" s="11"/>
      <c r="O47" s="13"/>
      <c r="P47" s="14"/>
      <c r="Q47" s="10"/>
      <c r="R47" s="10"/>
      <c r="S47" s="15"/>
      <c r="T47" s="15"/>
      <c r="U47" s="15" t="s">
        <v>42</v>
      </c>
      <c r="V47" s="15"/>
      <c r="W47" s="15"/>
      <c r="X47" s="15"/>
      <c r="Y47" s="15"/>
      <c r="Z47" s="16"/>
      <c r="AA47" s="16"/>
      <c r="AB47" s="16"/>
      <c r="AC47" s="16"/>
      <c r="AD47" s="17"/>
      <c r="AE47" s="17"/>
      <c r="AF47" s="9" t="str">
        <f>U47&amp;TEXT(COUNTIF(U$2:U47,U47),"x0")</f>
        <v>MATHSx38</v>
      </c>
      <c r="AG47" s="9" t="s">
        <f>Z47&amp;TEXT(COUNTIF(Z$2:Z47,Z47),"x0")</f>
        <v>20</v>
      </c>
      <c r="AH47" s="9" t="s">
        <f>AA47&amp;TEXT(COUNTIF(AA$2:AA47,AA47),"x0")</f>
        <v>20</v>
      </c>
      <c r="AI47" s="9" t="s">
        <f>AB47&amp;TEXT(COUNTIF(AB$2:AB47,AB47),"x0")</f>
        <v>20</v>
      </c>
      <c r="AJ47" s="9" t="s">
        <f>Y47&amp;TEXT(COUNTIF(Y$2:Y47,Y47),"x0")</f>
        <v>20</v>
      </c>
      <c r="AK47" s="9" t="s">
        <f>X47&amp;TEXT(COUNTIF(X$2:X47,X47),"x0")</f>
        <v>20</v>
      </c>
      <c r="AL47" s="9" t="s">
        <f>R47&amp;TEXT(COUNTIF(R$2:R47,R47),"x0")</f>
        <v>20</v>
      </c>
      <c r="AM47" s="9" t="s">
        <f>A47</f>
        <v>175</v>
      </c>
      <c r="AN47" t="s">
        <v>21</v>
      </c>
      <c r="AO47" t="s">
        <v>22</v>
      </c>
      <c r="AP47" t="s">
        <v>23</v>
      </c>
      <c r="AQ47" t="s">
        <v>3</v>
      </c>
      <c r="AR47" t="s">
        <v>24</v>
      </c>
      <c r="AS47" t="s">
        <v>25</v>
      </c>
      <c r="AT47" t="s">
        <v>26</v>
      </c>
      <c r="AU47" t="s">
        <v>27</v>
      </c>
      <c r="AV47" t="s">
        <v>28</v>
      </c>
      <c r="AW47" t="s">
        <v>29</v>
      </c>
      <c r="AX47" t="s">
        <f>CONCATENATE(AN47,AW47,AO47)</f>
        <v>30</v>
      </c>
      <c r="AY47" t="s">
        <f>CONCATENATE(AN47,AQ47,AO47)</f>
        <v>31</v>
      </c>
      <c r="AZ47" t="s">
        <f>CONCATENATE(AN47,AR47,AO47)</f>
        <v>32</v>
      </c>
      <c r="BA47" t="s">
        <f>CONCATENATE(AN47,AS47,AO47)</f>
        <v>33</v>
      </c>
      <c r="BB47" t="s">
        <f>CONCATENATE(AN47,AT47,AO47)</f>
        <v>34</v>
      </c>
      <c r="BC47" t="s">
        <f>CONCATENATE(AN47,AU47,AO47)</f>
        <v>35</v>
      </c>
      <c r="BD47" t="s">
        <f>CONCATENATE(AN47,AV47,AO47)</f>
        <v>36</v>
      </c>
      <c r="BE47" t="s">
        <f>IF(R47="","",CONCATENATE(AW47,AP47,AX47,AY47,U47,AP47,AX47,AZ47,X47,AP47,AX47,BA47,Y47,AP47,AX47,BB47,Z47,AP47,AX47,BC47,AA47,AP47,AX47,BD47,AB47))</f>
        <v>37</v>
      </c>
    </row>
    <row r="48" spans="1:16384">
      <c r="A48" s="9" t="s">
        <f>CONCATENATE(C48," ",D48)</f>
        <v>179</v>
      </c>
      <c r="B48" s="10"/>
      <c r="C48" s="10" t="s">
        <v>180</v>
      </c>
      <c r="D48" s="10" t="inlineStr">
        <is>
          <t>Younes</t>
        </is>
      </c>
      <c r="E48" s="10" t="s">
        <v>145</v>
      </c>
      <c r="F48" s="10"/>
      <c r="G48" s="11"/>
      <c r="H48" s="10" t="s">
        <f>IF(ISBLANK(G48)," ",CONCATENATE((YEAR(TODAY()-G48)-1900)," ","ans"))</f>
        <v>17</v>
      </c>
      <c r="I48" s="12"/>
      <c r="J48" s="12"/>
      <c r="K48" s="12"/>
      <c r="L48" s="12"/>
      <c r="M48" s="12"/>
      <c r="N48" s="11"/>
      <c r="O48" s="13"/>
      <c r="P48" s="14"/>
      <c r="Q48" s="10"/>
      <c r="R48" s="10" t="s">
        <v>46</v>
      </c>
      <c r="S48" s="15"/>
      <c r="T48" s="15"/>
      <c r="U48" s="15" t="s">
        <v>42</v>
      </c>
      <c r="V48" s="15"/>
      <c r="W48" s="15"/>
      <c r="X48" s="15"/>
      <c r="Y48" s="15"/>
      <c r="Z48" s="16" t="s">
        <v>49</v>
      </c>
      <c r="AA48" s="16" t="s">
        <v>50</v>
      </c>
      <c r="AB48" s="16" t="s">
        <v>51</v>
      </c>
      <c r="AC48" s="16"/>
      <c r="AD48" s="17"/>
      <c r="AE48" s="17"/>
      <c r="AF48" s="9" t="str">
        <f>U48&amp;TEXT(COUNTIF(U$2:U48,U48),"x0")</f>
        <v>MATHSx39</v>
      </c>
      <c r="AG48" s="9" t="str">
        <f>Z48&amp;TEXT(COUNTIF(Z$2:Z48,Z48),"x0")</f>
        <v>AN1x5</v>
      </c>
      <c r="AH48" s="9" t="str">
        <f>AA48&amp;TEXT(COUNTIF(AA$2:AA48,AA48),"x0")</f>
        <v>AL1x5</v>
      </c>
      <c r="AI48" s="9" t="str">
        <f>AB48&amp;TEXT(COUNTIF(AB$2:AB48,AB48),"x0")</f>
        <v>P1x6</v>
      </c>
      <c r="AJ48" s="9" t="s">
        <f>Y48&amp;TEXT(COUNTIF(Y$2:Y48,Y48),"x0")</f>
        <v>20</v>
      </c>
      <c r="AK48" s="9" t="s">
        <f>X48&amp;TEXT(COUNTIF(X$2:X48,X48),"x0")</f>
        <v>20</v>
      </c>
      <c r="AL48" s="9" t="str">
        <f>R48&amp;TEXT(COUNTIF(R$2:R48,R48),"x0")</f>
        <v>Xx23</v>
      </c>
      <c r="AM48" s="9" t="s">
        <f>A48</f>
        <v>179</v>
      </c>
      <c r="AN48" t="s">
        <v>21</v>
      </c>
      <c r="AO48" t="s">
        <v>22</v>
      </c>
      <c r="AP48" t="s">
        <v>23</v>
      </c>
      <c r="AQ48" t="s">
        <v>3</v>
      </c>
      <c r="AR48" t="s">
        <v>24</v>
      </c>
      <c r="AS48" t="s">
        <v>25</v>
      </c>
      <c r="AT48" t="s">
        <v>26</v>
      </c>
      <c r="AU48" t="s">
        <v>27</v>
      </c>
      <c r="AV48" t="s">
        <v>28</v>
      </c>
      <c r="AW48" t="s">
        <v>29</v>
      </c>
      <c r="AX48" t="s">
        <f>CONCATENATE(AN48,AW48,AO48)</f>
        <v>30</v>
      </c>
      <c r="AY48" t="s">
        <f>CONCATENATE(AN48,AQ48,AO48)</f>
        <v>31</v>
      </c>
      <c r="AZ48" t="s">
        <f>CONCATENATE(AN48,AR48,AO48)</f>
        <v>32</v>
      </c>
      <c r="BA48" t="s">
        <f>CONCATENATE(AN48,AS48,AO48)</f>
        <v>33</v>
      </c>
      <c r="BB48" t="s">
        <f>CONCATENATE(AN48,AT48,AO48)</f>
        <v>34</v>
      </c>
      <c r="BC48" t="s">
        <f>CONCATENATE(AN48,AU48,AO48)</f>
        <v>35</v>
      </c>
      <c r="BD48" t="s">
        <f>CONCATENATE(AN48,AV48,AO48)</f>
        <v>36</v>
      </c>
      <c r="BE48" t="s">
        <f>IF(R48="","",CONCATENATE(AW48,AP48,AX48,AY48,U48,AP48,AX48,AZ48,X48,AP48,AX48,BA48,Y48,AP48,AX48,BB48,Z48,AP48,AX48,BC48,AA48,AP48,AX48,BD48,AB48))</f>
        <v>181</v>
      </c>
    </row>
    <row r="49" spans="1:16384" ht="14.25" hidden="1">
      <c r="A49" s="9" t="s">
        <f>CONCATENATE(C49," ",D49)</f>
        <v>182</v>
      </c>
      <c r="B49" s="10">
        <v>11313554</v>
      </c>
      <c r="C49" s="10" t="s">
        <v>183</v>
      </c>
      <c r="D49" s="10" t="s">
        <v>184</v>
      </c>
      <c r="E49" s="10" t="s">
        <v>41</v>
      </c>
      <c r="F49" s="10"/>
      <c r="G49" s="11"/>
      <c r="H49" s="10" t="s">
        <f>IF(ISBLANK(G49)," ",CONCATENATE((YEAR(TODAY()-G49)-1900)," ","ans"))</f>
        <v>17</v>
      </c>
      <c r="I49" s="12"/>
      <c r="J49" s="12"/>
      <c r="K49" s="12"/>
      <c r="L49" s="12"/>
      <c r="M49" s="12"/>
      <c r="N49" s="11"/>
      <c r="O49" s="13"/>
      <c r="P49" s="14"/>
      <c r="Q49" s="10"/>
      <c r="R49" s="10"/>
      <c r="S49" s="15"/>
      <c r="T49" s="15"/>
      <c r="U49" s="15" t="s">
        <v>42</v>
      </c>
      <c r="V49" s="15" t="s">
        <v>47</v>
      </c>
      <c r="W49" s="15" t="s">
        <v>88</v>
      </c>
      <c r="X49" s="15" t="s">
        <v>47</v>
      </c>
      <c r="Y49" s="15" t="s">
        <v>88</v>
      </c>
      <c r="Z49" s="16"/>
      <c r="AA49" s="16"/>
      <c r="AB49" s="16"/>
      <c r="AC49" s="16"/>
      <c r="AD49" s="17"/>
      <c r="AE49" s="17"/>
      <c r="AF49" s="9" t="str">
        <f>U49&amp;TEXT(COUNTIF(U$2:U49,U49),"x0")</f>
        <v>MATHSx40</v>
      </c>
      <c r="AG49" s="9" t="s">
        <f>Z49&amp;TEXT(COUNTIF(Z$2:Z49,Z49),"x0")</f>
        <v>20</v>
      </c>
      <c r="AH49" s="9" t="s">
        <f>AA49&amp;TEXT(COUNTIF(AA$2:AA49,AA49),"x0")</f>
        <v>20</v>
      </c>
      <c r="AI49" s="9" t="s">
        <f>AB49&amp;TEXT(COUNTIF(AB$2:AB49,AB49),"x0")</f>
        <v>20</v>
      </c>
      <c r="AJ49" s="9" t="str">
        <f>Y49&amp;TEXT(COUNTIF(Y$2:Y49,Y49),"x0")</f>
        <v>MECAx4</v>
      </c>
      <c r="AK49" s="9" t="str">
        <f>X49&amp;TEXT(COUNTIF(X$2:X49,X49),"x0")</f>
        <v>INFO APx9</v>
      </c>
      <c r="AL49" s="9" t="s">
        <f>R49&amp;TEXT(COUNTIF(R$2:R49,R49),"x0")</f>
        <v>20</v>
      </c>
      <c r="AM49" s="9" t="s">
        <f>A49</f>
        <v>182</v>
      </c>
      <c r="AN49" t="s">
        <v>21</v>
      </c>
      <c r="AO49" t="s">
        <v>22</v>
      </c>
      <c r="AP49" t="s">
        <v>23</v>
      </c>
      <c r="AQ49" t="s">
        <v>3</v>
      </c>
      <c r="AR49" t="s">
        <v>24</v>
      </c>
      <c r="AS49" t="s">
        <v>25</v>
      </c>
      <c r="AT49" t="s">
        <v>26</v>
      </c>
      <c r="AU49" t="s">
        <v>27</v>
      </c>
      <c r="AV49" t="s">
        <v>28</v>
      </c>
      <c r="AW49" t="s">
        <v>29</v>
      </c>
      <c r="AX49" t="s">
        <f>CONCATENATE(AN49,AW49,AO49)</f>
        <v>30</v>
      </c>
      <c r="AY49" t="s">
        <f>CONCATENATE(AN49,AQ49,AO49)</f>
        <v>31</v>
      </c>
      <c r="AZ49" t="s">
        <f>CONCATENATE(AN49,AR49,AO49)</f>
        <v>32</v>
      </c>
      <c r="BA49" t="s">
        <f>CONCATENATE(AN49,AS49,AO49)</f>
        <v>33</v>
      </c>
      <c r="BB49" t="s">
        <f>CONCATENATE(AN49,AT49,AO49)</f>
        <v>34</v>
      </c>
      <c r="BC49" t="s">
        <f>CONCATENATE(AN49,AU49,AO49)</f>
        <v>35</v>
      </c>
      <c r="BD49" t="s">
        <f>CONCATENATE(AN49,AV49,AO49)</f>
        <v>36</v>
      </c>
      <c r="BE49" t="s">
        <f>IF(R49="","",CONCATENATE(AW49,AP49,AX49,AY49,U49,AP49,AX49,AZ49,X49,AP49,AX49,BA49,Y49,AP49,AX49,BB49,Z49,AP49,AX49,BC49,AA49,AP49,AX49,BD49,AB49))</f>
        <v>37</v>
      </c>
    </row>
    <row r="50" spans="1:16384" ht="14.25" hidden="1">
      <c r="A50" s="9" t="s">
        <f>CONCATENATE(C50," ",D50)</f>
        <v>185</v>
      </c>
      <c r="B50" s="10"/>
      <c r="C50" s="10" t="s">
        <v>186</v>
      </c>
      <c r="D50" s="10" t="inlineStr">
        <is>
          <t>Souad</t>
        </is>
      </c>
      <c r="E50" s="10" t="s">
        <v>99</v>
      </c>
      <c r="F50" s="10"/>
      <c r="G50" s="11"/>
      <c r="H50" s="10" t="s">
        <f>IF(ISBLANK(G50)," ",CONCATENATE((YEAR(TODAY()-G50)-1900)," ","ans"))</f>
        <v>17</v>
      </c>
      <c r="I50" s="12"/>
      <c r="J50" s="12"/>
      <c r="K50" s="12"/>
      <c r="L50" s="12"/>
      <c r="M50" s="12" t="s">
        <v>18</v>
      </c>
      <c r="N50" s="11"/>
      <c r="O50" s="13"/>
      <c r="P50" s="14"/>
      <c r="Q50" s="10"/>
      <c r="R50" s="10"/>
      <c r="S50" s="15"/>
      <c r="T50" s="15"/>
      <c r="U50" s="15" t="s">
        <v>42</v>
      </c>
      <c r="V50" s="15" t="s">
        <v>47</v>
      </c>
      <c r="W50" s="15" t="s">
        <v>88</v>
      </c>
      <c r="X50" s="15" t="s">
        <v>47</v>
      </c>
      <c r="Y50" s="15" t="s">
        <v>88</v>
      </c>
      <c r="Z50" s="21"/>
      <c r="AA50" s="16"/>
      <c r="AB50" s="16"/>
      <c r="AC50" s="16"/>
      <c r="AD50" s="17"/>
      <c r="AE50" s="17"/>
      <c r="AF50" s="9" t="str">
        <f>U50&amp;TEXT(COUNTIF(U$2:U50,U50),"x0")</f>
        <v>MATHSx41</v>
      </c>
      <c r="AG50" s="9" t="s">
        <f>Z50&amp;TEXT(COUNTIF(Z$2:Z50,Z50),"x0")</f>
        <v>20</v>
      </c>
      <c r="AH50" s="9" t="s">
        <f>AA50&amp;TEXT(COUNTIF(AA$2:AA50,AA50),"x0")</f>
        <v>20</v>
      </c>
      <c r="AI50" s="9" t="s">
        <f>AB50&amp;TEXT(COUNTIF(AB$2:AB50,AB50),"x0")</f>
        <v>20</v>
      </c>
      <c r="AJ50" s="9" t="str">
        <f>Y50&amp;TEXT(COUNTIF(Y$2:Y50,Y50),"x0")</f>
        <v>MECAx5</v>
      </c>
      <c r="AK50" s="9" t="str">
        <f>X50&amp;TEXT(COUNTIF(X$2:X50,X50),"x0")</f>
        <v>INFO APx10</v>
      </c>
      <c r="AL50" s="9" t="s">
        <f>R50&amp;TEXT(COUNTIF(R$2:R50,R50),"x0")</f>
        <v>20</v>
      </c>
      <c r="AM50" s="9" t="s">
        <f>A50</f>
        <v>185</v>
      </c>
      <c r="AN50" t="s">
        <v>21</v>
      </c>
      <c r="AO50" t="s">
        <v>22</v>
      </c>
      <c r="AP50" t="s">
        <v>23</v>
      </c>
      <c r="AQ50" t="s">
        <v>3</v>
      </c>
      <c r="AR50" t="s">
        <v>24</v>
      </c>
      <c r="AS50" t="s">
        <v>25</v>
      </c>
      <c r="AT50" t="s">
        <v>26</v>
      </c>
      <c r="AU50" t="s">
        <v>27</v>
      </c>
      <c r="AV50" t="s">
        <v>28</v>
      </c>
      <c r="AW50" t="s">
        <v>29</v>
      </c>
      <c r="AX50" t="s">
        <f>CONCATENATE(AN50,AW50,AO50)</f>
        <v>30</v>
      </c>
      <c r="AY50" t="s">
        <f>CONCATENATE(AN50,AQ50,AO50)</f>
        <v>31</v>
      </c>
      <c r="AZ50" t="s">
        <f>CONCATENATE(AN50,AR50,AO50)</f>
        <v>32</v>
      </c>
      <c r="BA50" t="s">
        <f>CONCATENATE(AN50,AS50,AO50)</f>
        <v>33</v>
      </c>
      <c r="BB50" t="s">
        <f>CONCATENATE(AN50,AT50,AO50)</f>
        <v>34</v>
      </c>
      <c r="BC50" t="s">
        <f>CONCATENATE(AN50,AU50,AO50)</f>
        <v>35</v>
      </c>
      <c r="BD50" t="s">
        <f>CONCATENATE(AN50,AV50,AO50)</f>
        <v>36</v>
      </c>
      <c r="BE50" t="s">
        <f>IF(R50="","",CONCATENATE(AW50,AP50,AX50,AY50,U50,AP50,AX50,AZ50,X50,AP50,AX50,BA50,Y50,AP50,AX50,BB50,Z50,AP50,AX50,BC50,AA50,AP50,AX50,BD50,AB50))</f>
        <v>37</v>
      </c>
    </row>
    <row r="51" spans="1:16384" ht="14.25" hidden="1">
      <c r="A51" s="9" t="s">
        <f>CONCATENATE(C51," ",D51)</f>
        <v>187</v>
      </c>
      <c r="B51" s="10">
        <v>11606852</v>
      </c>
      <c r="C51" s="10" t="s">
        <v>188</v>
      </c>
      <c r="D51" s="10" t="inlineStr">
        <is>
          <t>Khaled</t>
        </is>
      </c>
      <c r="E51" s="10" t="s">
        <v>16</v>
      </c>
      <c r="F51" s="10"/>
      <c r="G51" s="11"/>
      <c r="H51" s="10" t="s">
        <f>IF(ISBLANK(G51)," ",CONCATENATE((YEAR(TODAY()-G51)-1900)," ","ans"))</f>
        <v>17</v>
      </c>
      <c r="I51" s="12"/>
      <c r="J51" s="12"/>
      <c r="K51" s="12"/>
      <c r="L51" s="12"/>
      <c r="M51" s="12" t="s">
        <v>18</v>
      </c>
      <c r="N51" s="11"/>
      <c r="O51" s="13"/>
      <c r="P51" s="14"/>
      <c r="Q51" s="10"/>
      <c r="R51" s="10"/>
      <c r="S51" s="15"/>
      <c r="T51" s="15"/>
      <c r="U51" s="15" t="s">
        <v>19</v>
      </c>
      <c r="V51" s="15"/>
      <c r="W51" s="15"/>
      <c r="X51" s="15"/>
      <c r="Y51" s="15"/>
      <c r="Z51" s="16"/>
      <c r="AA51" s="16"/>
      <c r="AB51" s="16"/>
      <c r="AC51" s="16"/>
      <c r="AD51" s="17"/>
      <c r="AE51" s="17"/>
      <c r="AF51" s="9" t="str">
        <f>U51&amp;TEXT(COUNTIF(U$2:U51,U51),"x0")</f>
        <v>DLx8</v>
      </c>
      <c r="AG51" s="9" t="s">
        <f>Z51&amp;TEXT(COUNTIF(Z$2:Z51,Z51),"x0")</f>
        <v>20</v>
      </c>
      <c r="AH51" s="9" t="s">
        <f>AA51&amp;TEXT(COUNTIF(AA$2:AA51,AA51),"x0")</f>
        <v>20</v>
      </c>
      <c r="AI51" s="9" t="s">
        <f>AB51&amp;TEXT(COUNTIF(AB$2:AB51,AB51),"x0")</f>
        <v>20</v>
      </c>
      <c r="AJ51" s="9" t="s">
        <f>Y51&amp;TEXT(COUNTIF(Y$2:Y51,Y51),"x0")</f>
        <v>20</v>
      </c>
      <c r="AK51" s="9" t="s">
        <f>X51&amp;TEXT(COUNTIF(X$2:X51,X51),"x0")</f>
        <v>20</v>
      </c>
      <c r="AL51" s="9" t="s">
        <f>R51&amp;TEXT(COUNTIF(R$2:R51,R51),"x0")</f>
        <v>20</v>
      </c>
      <c r="AM51" s="9" t="s">
        <f>A51</f>
        <v>187</v>
      </c>
      <c r="AN51" t="s">
        <v>21</v>
      </c>
      <c r="AO51" t="s">
        <v>22</v>
      </c>
      <c r="AP51" t="s">
        <v>23</v>
      </c>
      <c r="AQ51" t="s">
        <v>3</v>
      </c>
      <c r="AR51" t="s">
        <v>24</v>
      </c>
      <c r="AS51" t="s">
        <v>25</v>
      </c>
      <c r="AT51" t="s">
        <v>26</v>
      </c>
      <c r="AU51" t="s">
        <v>27</v>
      </c>
      <c r="AV51" t="s">
        <v>28</v>
      </c>
      <c r="AW51" t="s">
        <v>29</v>
      </c>
      <c r="AX51" t="s">
        <f>CONCATENATE(AN51,AW51,AO51)</f>
        <v>30</v>
      </c>
      <c r="AY51" t="s">
        <f>CONCATENATE(AN51,AQ51,AO51)</f>
        <v>31</v>
      </c>
      <c r="AZ51" t="s">
        <f>CONCATENATE(AN51,AR51,AO51)</f>
        <v>32</v>
      </c>
      <c r="BA51" t="s">
        <f>CONCATENATE(AN51,AS51,AO51)</f>
        <v>33</v>
      </c>
      <c r="BB51" t="s">
        <f>CONCATENATE(AN51,AT51,AO51)</f>
        <v>34</v>
      </c>
      <c r="BC51" t="s">
        <f>CONCATENATE(AN51,AU51,AO51)</f>
        <v>35</v>
      </c>
      <c r="BD51" t="s">
        <f>CONCATENATE(AN51,AV51,AO51)</f>
        <v>36</v>
      </c>
      <c r="BE51" t="s">
        <f>IF(R51="","",CONCATENATE(AW51,AP51,AX51,AY51,U51,AP51,AX51,AZ51,X51,AP51,AX51,BA51,Y51,AP51,AX51,BB51,Z51,AP51,AX51,BC51,AA51,AP51,AX51,BD51,AB51))</f>
        <v>37</v>
      </c>
    </row>
    <row r="52" spans="1:16384">
      <c r="A52" s="9" t="s">
        <f>CONCATENATE(C52," ",D52)</f>
        <v>189</v>
      </c>
      <c r="B52" s="10">
        <v>11507496</v>
      </c>
      <c r="C52" s="10" t="s">
        <v>190</v>
      </c>
      <c r="D52" s="10" t="inlineStr">
        <is>
          <t>Precillia</t>
        </is>
      </c>
      <c r="E52" s="10" t="s">
        <v>16</v>
      </c>
      <c r="F52" s="10"/>
      <c r="G52" s="11"/>
      <c r="H52" s="10" t="s">
        <f>IF(ISBLANK(G52)," ",CONCATENATE((YEAR(TODAY()-G52)-1900)," ","ans"))</f>
        <v>17</v>
      </c>
      <c r="I52" s="12"/>
      <c r="J52" s="12"/>
      <c r="K52" s="12"/>
      <c r="L52" s="12"/>
      <c r="M52" s="12" t="s">
        <v>18</v>
      </c>
      <c r="N52" s="11"/>
      <c r="O52" s="13">
        <v>42947</v>
      </c>
      <c r="P52" s="18" t="s">
        <v>45</v>
      </c>
      <c r="Q52" s="10"/>
      <c r="R52" s="10" t="s">
        <v>46</v>
      </c>
      <c r="S52" s="15"/>
      <c r="T52" s="15"/>
      <c r="U52" s="15" t="s">
        <v>42</v>
      </c>
      <c r="V52" s="15" t="s">
        <v>47</v>
      </c>
      <c r="W52" s="15" t="s">
        <v>88</v>
      </c>
      <c r="X52" s="15" t="s">
        <v>47</v>
      </c>
      <c r="Y52" s="15" t="s">
        <v>88</v>
      </c>
      <c r="Z52" s="16" t="s">
        <v>49</v>
      </c>
      <c r="AA52" s="16" t="s">
        <v>50</v>
      </c>
      <c r="AB52" s="16" t="s">
        <v>51</v>
      </c>
      <c r="AC52" s="16"/>
      <c r="AD52" s="17"/>
      <c r="AE52" s="17"/>
      <c r="AF52" s="9" t="str">
        <f>U52&amp;TEXT(COUNTIF(U$2:U52,U52),"x0")</f>
        <v>MATHSx42</v>
      </c>
      <c r="AG52" s="9" t="str">
        <f>Z52&amp;TEXT(COUNTIF(Z$2:Z52,Z52),"x0")</f>
        <v>AN1x6</v>
      </c>
      <c r="AH52" s="9" t="str">
        <f>AA52&amp;TEXT(COUNTIF(AA$2:AA52,AA52),"x0")</f>
        <v>AL1x6</v>
      </c>
      <c r="AI52" s="9" t="str">
        <f>AB52&amp;TEXT(COUNTIF(AB$2:AB52,AB52),"x0")</f>
        <v>P1x7</v>
      </c>
      <c r="AJ52" s="9" t="str">
        <f>Y52&amp;TEXT(COUNTIF(Y$2:Y52,Y52),"x0")</f>
        <v>MECAx6</v>
      </c>
      <c r="AK52" s="9" t="str">
        <f>X52&amp;TEXT(COUNTIF(X$2:X52,X52),"x0")</f>
        <v>INFO APx11</v>
      </c>
      <c r="AL52" s="9" t="str">
        <f>R52&amp;TEXT(COUNTIF(R$2:R52,R52),"x0")</f>
        <v>Xx24</v>
      </c>
      <c r="AM52" s="9" t="s">
        <f>A52</f>
        <v>189</v>
      </c>
      <c r="AN52" t="s">
        <v>21</v>
      </c>
      <c r="AO52" t="s">
        <v>22</v>
      </c>
      <c r="AP52" t="s">
        <v>23</v>
      </c>
      <c r="AQ52" t="s">
        <v>3</v>
      </c>
      <c r="AR52" t="s">
        <v>24</v>
      </c>
      <c r="AS52" t="s">
        <v>25</v>
      </c>
      <c r="AT52" t="s">
        <v>26</v>
      </c>
      <c r="AU52" t="s">
        <v>27</v>
      </c>
      <c r="AV52" t="s">
        <v>28</v>
      </c>
      <c r="AW52" t="s">
        <v>29</v>
      </c>
      <c r="AX52" t="s">
        <f>CONCATENATE(AN52,AW52,AO52)</f>
        <v>30</v>
      </c>
      <c r="AY52" t="s">
        <f>CONCATENATE(AN52,AQ52,AO52)</f>
        <v>31</v>
      </c>
      <c r="AZ52" t="s">
        <f>CONCATENATE(AN52,AR52,AO52)</f>
        <v>32</v>
      </c>
      <c r="BA52" t="s">
        <f>CONCATENATE(AN52,AS52,AO52)</f>
        <v>33</v>
      </c>
      <c r="BB52" t="s">
        <f>CONCATENATE(AN52,AT52,AO52)</f>
        <v>34</v>
      </c>
      <c r="BC52" t="s">
        <f>CONCATENATE(AN52,AU52,AO52)</f>
        <v>35</v>
      </c>
      <c r="BD52" t="s">
        <f>CONCATENATE(AN52,AV52,AO52)</f>
        <v>36</v>
      </c>
      <c r="BE52" t="s">
        <f>IF(R52="","",CONCATENATE(AW52,AP52,AX52,AY52,U52,AP52,AX52,AZ52,X52,AP52,AX52,BA52,Y52,AP52,AX52,BB52,Z52,AP52,AX52,BC52,AA52,AP52,AX52,BD52,AB52))</f>
        <v>89</v>
      </c>
    </row>
    <row r="53" spans="1:16384">
      <c r="A53" s="9" t="s">
        <f>CONCATENATE(C53," ",D53)</f>
        <v>191</v>
      </c>
      <c r="B53" s="10">
        <v>11513406</v>
      </c>
      <c r="C53" s="10" t="s">
        <v>192</v>
      </c>
      <c r="D53" s="10" t="inlineStr">
        <is>
          <t>Eren</t>
        </is>
      </c>
      <c r="E53" s="10" t="s">
        <v>193</v>
      </c>
      <c r="F53" s="10"/>
      <c r="G53" s="10"/>
      <c r="H53" s="10"/>
      <c r="I53" s="12"/>
      <c r="J53" s="12"/>
      <c r="K53" s="12"/>
      <c r="L53" s="12"/>
      <c r="M53" s="12"/>
      <c r="N53" s="11"/>
      <c r="O53" s="13"/>
      <c r="P53" s="14"/>
      <c r="Q53" s="10"/>
      <c r="R53" s="10" t="s">
        <v>46</v>
      </c>
      <c r="S53" s="15"/>
      <c r="T53" s="15"/>
      <c r="U53" s="15" t="s">
        <v>42</v>
      </c>
      <c r="V53" s="15" t="s">
        <v>47</v>
      </c>
      <c r="W53" s="15" t="s">
        <v>88</v>
      </c>
      <c r="X53" s="15" t="s">
        <v>47</v>
      </c>
      <c r="Y53" s="15" t="s">
        <v>88</v>
      </c>
      <c r="Z53" s="16" t="s">
        <v>49</v>
      </c>
      <c r="AA53" s="16" t="s">
        <v>50</v>
      </c>
      <c r="AB53" s="16" t="s">
        <v>51</v>
      </c>
      <c r="AC53" s="16"/>
      <c r="AD53" s="17"/>
      <c r="AE53" s="17"/>
      <c r="AF53" s="9" t="str">
        <f>U53&amp;TEXT(COUNTIF(U$2:U53,U53),"x0")</f>
        <v>MATHSx43</v>
      </c>
      <c r="AG53" s="9" t="str">
        <f>Z53&amp;TEXT(COUNTIF(Z$2:Z53,Z53),"x0")</f>
        <v>AN1x7</v>
      </c>
      <c r="AH53" s="9" t="str">
        <f>AA53&amp;TEXT(COUNTIF(AA$2:AA53,AA53),"x0")</f>
        <v>AL1x7</v>
      </c>
      <c r="AI53" s="9" t="str">
        <f>AB53&amp;TEXT(COUNTIF(AB$2:AB53,AB53),"x0")</f>
        <v>P1x8</v>
      </c>
      <c r="AJ53" s="9" t="str">
        <f>Y53&amp;TEXT(COUNTIF(Y$2:Y53,Y53),"x0")</f>
        <v>MECAx7</v>
      </c>
      <c r="AK53" s="9" t="str">
        <f>X53&amp;TEXT(COUNTIF(X$2:X53,X53),"x0")</f>
        <v>INFO APx12</v>
      </c>
      <c r="AL53" s="9" t="str">
        <f>R53&amp;TEXT(COUNTIF(R$2:R53,R53),"x0")</f>
        <v>Xx25</v>
      </c>
      <c r="AM53" s="9" t="s">
        <f>A53</f>
        <v>191</v>
      </c>
    </row>
    <row r="54" spans="1:16384">
      <c r="A54" s="9" t="s">
        <f>CONCATENATE(C54," ",D54)</f>
        <v>194</v>
      </c>
      <c r="B54" s="10">
        <v>11601373</v>
      </c>
      <c r="C54" s="10" t="s">
        <v>195</v>
      </c>
      <c r="D54" s="10" t="inlineStr">
        <is>
          <t>Amina</t>
        </is>
      </c>
      <c r="E54" s="10" t="s">
        <v>16</v>
      </c>
      <c r="F54" s="10"/>
      <c r="G54" s="11"/>
      <c r="H54" s="10" t="s">
        <f>IF(ISBLANK(G54)," ",CONCATENATE((YEAR(TODAY()-G54)-1900)," ","ans"))</f>
        <v>17</v>
      </c>
      <c r="I54" s="12"/>
      <c r="J54" s="12"/>
      <c r="K54" s="12"/>
      <c r="L54" s="12"/>
      <c r="M54" s="12" t="s">
        <v>18</v>
      </c>
      <c r="N54" s="11"/>
      <c r="O54" s="13"/>
      <c r="P54" s="14"/>
      <c r="Q54" s="10"/>
      <c r="R54" s="10" t="s">
        <v>46</v>
      </c>
      <c r="S54" s="15"/>
      <c r="T54" s="15"/>
      <c r="U54" s="15" t="s">
        <v>19</v>
      </c>
      <c r="V54" s="15"/>
      <c r="W54" s="15"/>
      <c r="X54" s="15"/>
      <c r="Y54" s="15"/>
      <c r="Z54" s="20"/>
      <c r="AA54" s="20"/>
      <c r="AB54" s="16" t="s">
        <v>51</v>
      </c>
      <c r="AC54" s="16"/>
      <c r="AD54" s="17"/>
      <c r="AE54" s="17"/>
      <c r="AF54" s="9" t="str">
        <f>U54&amp;TEXT(COUNTIF(U$2:U54,U54),"x0")</f>
        <v>DLx9</v>
      </c>
      <c r="AG54" s="9" t="s">
        <f>Z54&amp;TEXT(COUNTIF(Z$2:Z54,Z54),"x0")</f>
        <v>20</v>
      </c>
      <c r="AH54" s="9" t="s">
        <f>AA54&amp;TEXT(COUNTIF(AA$2:AA54,AA54),"x0")</f>
        <v>20</v>
      </c>
      <c r="AI54" s="9" t="str">
        <f>AB54&amp;TEXT(COUNTIF(AB$2:AB54,AB54),"x0")</f>
        <v>P1x9</v>
      </c>
      <c r="AJ54" s="9" t="s">
        <f>Y54&amp;TEXT(COUNTIF(Y$2:Y54,Y54),"x0")</f>
        <v>20</v>
      </c>
      <c r="AK54" s="9" t="s">
        <f>X54&amp;TEXT(COUNTIF(X$2:X54,X54),"x0")</f>
        <v>20</v>
      </c>
      <c r="AL54" s="9" t="str">
        <f>R54&amp;TEXT(COUNTIF(R$2:R54,R54),"x0")</f>
        <v>Xx26</v>
      </c>
      <c r="AM54" s="9" t="s">
        <f>A54</f>
        <v>194</v>
      </c>
      <c r="AN54" t="s">
        <v>21</v>
      </c>
      <c r="AO54" t="s">
        <v>22</v>
      </c>
      <c r="AP54" t="s">
        <v>23</v>
      </c>
      <c r="AQ54" t="s">
        <v>3</v>
      </c>
      <c r="AR54" t="s">
        <v>24</v>
      </c>
      <c r="AS54" t="s">
        <v>25</v>
      </c>
      <c r="AT54" t="s">
        <v>26</v>
      </c>
      <c r="AU54" t="s">
        <v>27</v>
      </c>
      <c r="AV54" t="s">
        <v>28</v>
      </c>
      <c r="AW54" t="s">
        <v>29</v>
      </c>
      <c r="AX54" t="s">
        <f>CONCATENATE(AN54,AW54,AO54)</f>
        <v>30</v>
      </c>
      <c r="AY54" t="s">
        <f>CONCATENATE(AN54,AQ54,AO54)</f>
        <v>31</v>
      </c>
      <c r="AZ54" t="s">
        <f>CONCATENATE(AN54,AR54,AO54)</f>
        <v>32</v>
      </c>
      <c r="BA54" t="s">
        <f>CONCATENATE(AN54,AS54,AO54)</f>
        <v>33</v>
      </c>
      <c r="BB54" t="s">
        <f>CONCATENATE(AN54,AT54,AO54)</f>
        <v>34</v>
      </c>
      <c r="BC54" t="s">
        <f>CONCATENATE(AN54,AU54,AO54)</f>
        <v>35</v>
      </c>
      <c r="BD54" t="s">
        <f>CONCATENATE(AN54,AV54,AO54)</f>
        <v>36</v>
      </c>
      <c r="BE54" t="s">
        <f>IF(R54="","",CONCATENATE(AW54,AP54,AX54,AY54,U54,AP54,AX54,AZ54,X54,AP54,AX54,BA54,Y54,AP54,AX54,BB54,Z54,AP54,AX54,BC54,AA54,AP54,AX54,BD54,AB54))</f>
        <v>160</v>
      </c>
    </row>
    <row r="55" spans="1:16384" ht="14.25" hidden="1">
      <c r="A55" s="9" t="s">
        <f>CONCATENATE(C55," ",D55)</f>
        <v>196</v>
      </c>
      <c r="B55" s="10"/>
      <c r="C55" s="10" t="s">
        <v>197</v>
      </c>
      <c r="D55" s="10" t="inlineStr">
        <is>
          <t>Névik</t>
        </is>
      </c>
      <c r="E55" s="10" t="s">
        <v>99</v>
      </c>
      <c r="F55" s="10"/>
      <c r="G55" s="11"/>
      <c r="H55" s="10" t="s">
        <f>IF(ISBLANK(G55)," ",CONCATENATE((YEAR(TODAY()-G55)-1900)," ","ans"))</f>
        <v>17</v>
      </c>
      <c r="I55" s="12"/>
      <c r="J55" s="12"/>
      <c r="K55" s="12"/>
      <c r="L55" s="12"/>
      <c r="M55" s="12" t="s">
        <v>18</v>
      </c>
      <c r="N55" s="11">
        <v>42943</v>
      </c>
      <c r="O55" s="13">
        <v>42936</v>
      </c>
      <c r="P55" s="18" t="s">
        <v>45</v>
      </c>
      <c r="Q55" s="10"/>
      <c r="R55" s="10"/>
      <c r="S55" s="15"/>
      <c r="T55" s="15"/>
      <c r="U55" s="15" t="s">
        <v>42</v>
      </c>
      <c r="V55" s="15" t="s">
        <v>47</v>
      </c>
      <c r="W55" s="15" t="s">
        <v>48</v>
      </c>
      <c r="X55" s="15" t="s">
        <v>47</v>
      </c>
      <c r="Y55" s="15" t="s">
        <v>48</v>
      </c>
      <c r="Z55" s="16"/>
      <c r="AA55" s="16"/>
      <c r="AB55" s="16"/>
      <c r="AC55" s="16"/>
      <c r="AD55" s="17"/>
      <c r="AE55" s="17"/>
      <c r="AF55" s="9" t="str">
        <f>U55&amp;TEXT(COUNTIF(U$2:U55,U55),"x0")</f>
        <v>MATHSx44</v>
      </c>
      <c r="AG55" s="9" t="s">
        <f>Z55&amp;TEXT(COUNTIF(Z$2:Z55,Z55),"x0")</f>
        <v>20</v>
      </c>
      <c r="AH55" s="9" t="s">
        <f>AA55&amp;TEXT(COUNTIF(AA$2:AA55,AA55),"x0")</f>
        <v>20</v>
      </c>
      <c r="AI55" s="9" t="s">
        <f>AB55&amp;TEXT(COUNTIF(AB$2:AB55,AB55),"x0")</f>
        <v>20</v>
      </c>
      <c r="AJ55" s="9" t="str">
        <f>Y55&amp;TEXT(COUNTIF(Y$2:Y55,Y55),"x0")</f>
        <v>COMPTAx21</v>
      </c>
      <c r="AK55" s="9" t="str">
        <f>X55&amp;TEXT(COUNTIF(X$2:X55,X55),"x0")</f>
        <v>INFO APx13</v>
      </c>
      <c r="AL55" s="9" t="s">
        <f>R55&amp;TEXT(COUNTIF(R$2:R55,R55),"x0")</f>
        <v>20</v>
      </c>
      <c r="AM55" s="9" t="s">
        <f>A55</f>
        <v>196</v>
      </c>
      <c r="AN55" t="s">
        <v>21</v>
      </c>
      <c r="AO55" t="s">
        <v>22</v>
      </c>
      <c r="AP55" t="s">
        <v>23</v>
      </c>
      <c r="AQ55" t="s">
        <v>3</v>
      </c>
      <c r="AR55" t="s">
        <v>24</v>
      </c>
      <c r="AS55" t="s">
        <v>25</v>
      </c>
      <c r="AT55" t="s">
        <v>26</v>
      </c>
      <c r="AU55" t="s">
        <v>27</v>
      </c>
      <c r="AV55" t="s">
        <v>28</v>
      </c>
      <c r="AW55" t="s">
        <v>29</v>
      </c>
      <c r="AX55" t="s">
        <f>CONCATENATE(AN55,AW55,AO55)</f>
        <v>30</v>
      </c>
      <c r="AY55" t="s">
        <f>CONCATENATE(AN55,AQ55,AO55)</f>
        <v>31</v>
      </c>
      <c r="AZ55" t="s">
        <f>CONCATENATE(AN55,AR55,AO55)</f>
        <v>32</v>
      </c>
      <c r="BA55" t="s">
        <f>CONCATENATE(AN55,AS55,AO55)</f>
        <v>33</v>
      </c>
      <c r="BB55" t="s">
        <f>CONCATENATE(AN55,AT55,AO55)</f>
        <v>34</v>
      </c>
      <c r="BC55" t="s">
        <f>CONCATENATE(AN55,AU55,AO55)</f>
        <v>35</v>
      </c>
      <c r="BD55" t="s">
        <f>CONCATENATE(AN55,AV55,AO55)</f>
        <v>36</v>
      </c>
      <c r="BE55" t="s">
        <f>IF(R55="","",CONCATENATE(AW55,AP55,AX55,AY55,U55,AP55,AX55,AZ55,X55,AP55,AX55,BA55,Y55,AP55,AX55,BB55,Z55,AP55,AX55,BC55,AA55,AP55,AX55,BD55,AB55))</f>
        <v>37</v>
      </c>
    </row>
    <row r="56" spans="1:16384">
      <c r="A56" s="9" t="s">
        <f>CONCATENATE(C56," ",D56)</f>
        <v>198</v>
      </c>
      <c r="B56" s="10"/>
      <c r="C56" s="10" t="s">
        <v>199</v>
      </c>
      <c r="D56" s="10" t="inlineStr">
        <is>
          <t>Badreddine</t>
        </is>
      </c>
      <c r="E56" s="10" t="s">
        <v>61</v>
      </c>
      <c r="F56" s="10"/>
      <c r="G56" s="19">
        <v>35577</v>
      </c>
      <c r="H56" s="10" t="s">
        <f>IF(ISBLANK(G56)," ",CONCATENATE((YEAR(TODAY()-G56)-1900)," ","ans"))</f>
        <v>122</v>
      </c>
      <c r="I56" s="12" t="s">
        <v>63</v>
      </c>
      <c r="J56" s="12" t="inlineStr">
        <is>
          <t>boumbadi@gmail.com</t>
        </is>
      </c>
      <c r="K56" s="12"/>
      <c r="L56" s="12"/>
      <c r="M56" s="12" t="s">
        <v>18</v>
      </c>
      <c r="N56" s="11"/>
      <c r="O56" s="13"/>
      <c r="P56" s="14"/>
      <c r="Q56" s="10"/>
      <c r="R56" s="10" t="s">
        <v>46</v>
      </c>
      <c r="S56" s="15"/>
      <c r="T56" s="15"/>
      <c r="U56" s="15" t="s">
        <v>19</v>
      </c>
      <c r="V56" s="15"/>
      <c r="W56" s="15"/>
      <c r="X56" s="15"/>
      <c r="Y56" s="15"/>
      <c r="Z56" s="20"/>
      <c r="AA56" s="20"/>
      <c r="AB56" s="16" t="s">
        <v>51</v>
      </c>
      <c r="AC56" s="16"/>
      <c r="AD56" s="17"/>
      <c r="AE56" s="17"/>
      <c r="AF56" s="9" t="str">
        <f>U56&amp;TEXT(COUNTIF(U$2:U56,U56),"x0")</f>
        <v>DLx10</v>
      </c>
      <c r="AG56" s="9" t="s">
        <f>Z56&amp;TEXT(COUNTIF(Z$2:Z56,Z56),"x0")</f>
        <v>20</v>
      </c>
      <c r="AH56" s="9" t="s">
        <f>AA56&amp;TEXT(COUNTIF(AA$2:AA56,AA56),"x0")</f>
        <v>20</v>
      </c>
      <c r="AI56" s="9" t="str">
        <f>AB56&amp;TEXT(COUNTIF(AB$2:AB56,AB56),"x0")</f>
        <v>P1x10</v>
      </c>
      <c r="AJ56" s="9" t="s">
        <f>Y56&amp;TEXT(COUNTIF(Y$2:Y56,Y56),"x0")</f>
        <v>20</v>
      </c>
      <c r="AK56" s="9" t="s">
        <f>X56&amp;TEXT(COUNTIF(X$2:X56,X56),"x0")</f>
        <v>20</v>
      </c>
      <c r="AL56" s="9" t="str">
        <f>R56&amp;TEXT(COUNTIF(R$2:R56,R56),"x0")</f>
        <v>Xx27</v>
      </c>
      <c r="AM56" s="9" t="s">
        <f>A56</f>
        <v>198</v>
      </c>
      <c r="AN56" t="s">
        <v>21</v>
      </c>
      <c r="AO56" t="s">
        <v>22</v>
      </c>
      <c r="AP56" t="s">
        <v>23</v>
      </c>
      <c r="AQ56" t="s">
        <v>3</v>
      </c>
      <c r="AR56" t="s">
        <v>24</v>
      </c>
      <c r="AS56" t="s">
        <v>25</v>
      </c>
      <c r="AT56" t="s">
        <v>26</v>
      </c>
      <c r="AU56" t="s">
        <v>27</v>
      </c>
      <c r="AV56" t="s">
        <v>28</v>
      </c>
      <c r="AW56" t="s">
        <v>29</v>
      </c>
      <c r="AX56" t="s">
        <f>CONCATENATE(AN56,AW56,AO56)</f>
        <v>30</v>
      </c>
      <c r="AY56" t="s">
        <f>CONCATENATE(AN56,AQ56,AO56)</f>
        <v>31</v>
      </c>
      <c r="AZ56" t="s">
        <f>CONCATENATE(AN56,AR56,AO56)</f>
        <v>32</v>
      </c>
      <c r="BA56" t="s">
        <f>CONCATENATE(AN56,AS56,AO56)</f>
        <v>33</v>
      </c>
      <c r="BB56" t="s">
        <f>CONCATENATE(AN56,AT56,AO56)</f>
        <v>34</v>
      </c>
      <c r="BC56" t="s">
        <f>CONCATENATE(AN56,AU56,AO56)</f>
        <v>35</v>
      </c>
      <c r="BD56" t="s">
        <f>CONCATENATE(AN56,AV56,AO56)</f>
        <v>36</v>
      </c>
      <c r="BE56" t="s">
        <f>IF(R56="","",CONCATENATE(AW56,AP56,AX56,AY56,U56,AP56,AX56,AZ56,X56,AP56,AX56,BA56,Y56,AP56,AX56,BB56,Z56,AP56,AX56,BC56,AA56,AP56,AX56,BD56,AB56))</f>
        <v>160</v>
      </c>
    </row>
    <row r="57" spans="1:16384">
      <c r="A57" s="9" t="s">
        <f>CONCATENATE(C57," ",D57)</f>
        <v>200</v>
      </c>
      <c r="B57" s="10">
        <v>11505754</v>
      </c>
      <c r="C57" s="10" t="s">
        <v>201</v>
      </c>
      <c r="D57" s="10" t="s">
        <v>202</v>
      </c>
      <c r="E57" s="10" t="s">
        <v>41</v>
      </c>
      <c r="F57" s="10"/>
      <c r="G57" s="11"/>
      <c r="H57" s="10" t="s">
        <f>IF(ISBLANK(G57)," ",CONCATENATE((YEAR(TODAY()-G57)-1900)," ","ans"))</f>
        <v>17</v>
      </c>
      <c r="I57" s="12"/>
      <c r="J57" s="12"/>
      <c r="K57" s="12"/>
      <c r="L57" s="12"/>
      <c r="M57" s="12" t="s">
        <v>18</v>
      </c>
      <c r="N57" s="11"/>
      <c r="O57" s="13">
        <v>42942</v>
      </c>
      <c r="P57" s="18" t="s">
        <v>45</v>
      </c>
      <c r="Q57" s="10"/>
      <c r="R57" s="10" t="s">
        <v>46</v>
      </c>
      <c r="S57" s="15"/>
      <c r="T57" s="15"/>
      <c r="U57" s="15" t="s">
        <v>42</v>
      </c>
      <c r="V57" s="15" t="s">
        <v>47</v>
      </c>
      <c r="W57" s="15" t="s">
        <v>88</v>
      </c>
      <c r="X57" s="15" t="s">
        <v>47</v>
      </c>
      <c r="Y57" s="15" t="s">
        <v>88</v>
      </c>
      <c r="Z57" s="16" t="s">
        <v>49</v>
      </c>
      <c r="AA57" s="16" t="s">
        <v>50</v>
      </c>
      <c r="AB57" s="16" t="s">
        <v>51</v>
      </c>
      <c r="AC57" s="16"/>
      <c r="AD57" s="17"/>
      <c r="AE57" s="17"/>
      <c r="AF57" s="9" t="str">
        <f>U57&amp;TEXT(COUNTIF(U$2:U57,U57),"x0")</f>
        <v>MATHSx45</v>
      </c>
      <c r="AG57" s="9" t="str">
        <f>Z57&amp;TEXT(COUNTIF(Z$2:Z57,Z57),"x0")</f>
        <v>AN1x8</v>
      </c>
      <c r="AH57" s="9" t="str">
        <f>AA57&amp;TEXT(COUNTIF(AA$2:AA57,AA57),"x0")</f>
        <v>AL1x8</v>
      </c>
      <c r="AI57" s="9" t="str">
        <f>AB57&amp;TEXT(COUNTIF(AB$2:AB57,AB57),"x0")</f>
        <v>P1x11</v>
      </c>
      <c r="AJ57" s="9" t="str">
        <f>Y57&amp;TEXT(COUNTIF(Y$2:Y57,Y57),"x0")</f>
        <v>MECAx8</v>
      </c>
      <c r="AK57" s="9" t="str">
        <f>X57&amp;TEXT(COUNTIF(X$2:X57,X57),"x0")</f>
        <v>INFO APx14</v>
      </c>
      <c r="AL57" s="9" t="str">
        <f>R57&amp;TEXT(COUNTIF(R$2:R57,R57),"x0")</f>
        <v>Xx28</v>
      </c>
      <c r="AM57" s="9" t="s">
        <f>A57</f>
        <v>200</v>
      </c>
      <c r="AN57" t="s">
        <v>21</v>
      </c>
      <c r="AO57" t="s">
        <v>22</v>
      </c>
      <c r="AP57" t="s">
        <v>23</v>
      </c>
      <c r="AQ57" t="s">
        <v>3</v>
      </c>
      <c r="AR57" t="s">
        <v>24</v>
      </c>
      <c r="AS57" t="s">
        <v>25</v>
      </c>
      <c r="AT57" t="s">
        <v>26</v>
      </c>
      <c r="AU57" t="s">
        <v>27</v>
      </c>
      <c r="AV57" t="s">
        <v>28</v>
      </c>
      <c r="AW57" t="s">
        <v>29</v>
      </c>
      <c r="AX57" t="s">
        <f>CONCATENATE(AN57,AW57,AO57)</f>
        <v>30</v>
      </c>
      <c r="AY57" t="s">
        <f>CONCATENATE(AN57,AQ57,AO57)</f>
        <v>31</v>
      </c>
      <c r="AZ57" t="s">
        <f>CONCATENATE(AN57,AR57,AO57)</f>
        <v>32</v>
      </c>
      <c r="BA57" t="s">
        <f>CONCATENATE(AN57,AS57,AO57)</f>
        <v>33</v>
      </c>
      <c r="BB57" t="s">
        <f>CONCATENATE(AN57,AT57,AO57)</f>
        <v>34</v>
      </c>
      <c r="BC57" t="s">
        <f>CONCATENATE(AN57,AU57,AO57)</f>
        <v>35</v>
      </c>
      <c r="BD57" t="s">
        <f>CONCATENATE(AN57,AV57,AO57)</f>
        <v>36</v>
      </c>
      <c r="BE57" t="s">
        <f>IF(R57="","",CONCATENATE(AW57,AP57,AX57,AY57,U57,AP57,AX57,AZ57,X57,AP57,AX57,BA57,Y57,AP57,AX57,BB57,Z57,AP57,AX57,BC57,AA57,AP57,AX57,BD57,AB57))</f>
        <v>89</v>
      </c>
    </row>
    <row r="58" spans="1:16384">
      <c r="A58" s="9" t="s">
        <f>CONCATENATE(C58," ",D58)</f>
        <v>203</v>
      </c>
      <c r="B58" s="10">
        <v>11607973</v>
      </c>
      <c r="C58" s="10" t="s">
        <v>204</v>
      </c>
      <c r="D58" s="10" t="inlineStr">
        <is>
          <t>Samy</t>
        </is>
      </c>
      <c r="E58" s="10" t="s">
        <v>16</v>
      </c>
      <c r="F58" s="10"/>
      <c r="G58" s="11"/>
      <c r="H58" s="10" t="s">
        <f>IF(ISBLANK(G58)," ",CONCATENATE((YEAR(TODAY()-G58)-1900)," ","ans"))</f>
        <v>17</v>
      </c>
      <c r="I58" s="12"/>
      <c r="J58" s="12"/>
      <c r="K58" s="12"/>
      <c r="L58" s="12"/>
      <c r="M58" s="12" t="s">
        <v>18</v>
      </c>
      <c r="N58" s="11"/>
      <c r="O58" s="13">
        <v>42983</v>
      </c>
      <c r="P58" s="18" t="s">
        <v>92</v>
      </c>
      <c r="Q58" s="10"/>
      <c r="R58" s="10" t="s">
        <v>46</v>
      </c>
      <c r="S58" s="15"/>
      <c r="T58" s="15"/>
      <c r="U58" s="15" t="s">
        <v>42</v>
      </c>
      <c r="V58" s="15" t="s">
        <v>79</v>
      </c>
      <c r="W58" s="15" t="s">
        <v>48</v>
      </c>
      <c r="X58" s="15" t="s">
        <v>79</v>
      </c>
      <c r="Y58" s="15" t="s">
        <v>48</v>
      </c>
      <c r="Z58" s="16" t="s">
        <v>55</v>
      </c>
      <c r="AA58" s="16" t="s">
        <v>56</v>
      </c>
      <c r="AB58" s="16" t="s">
        <v>57</v>
      </c>
      <c r="AC58" s="16"/>
      <c r="AD58" s="17"/>
      <c r="AE58" s="17"/>
      <c r="AF58" s="9" t="str">
        <f>U58&amp;TEXT(COUNTIF(U$2:U58,U58),"x0")</f>
        <v>MATHSx46</v>
      </c>
      <c r="AG58" s="9" t="str">
        <f>Z58&amp;TEXT(COUNTIF(Z$2:Z58,Z58),"x0")</f>
        <v>AN2x19</v>
      </c>
      <c r="AH58" s="9" t="str">
        <f>AA58&amp;TEXT(COUNTIF(AA$2:AA58,AA58),"x0")</f>
        <v>AL2x19</v>
      </c>
      <c r="AI58" s="9" t="str">
        <f>AB58&amp;TEXT(COUNTIF(AB$2:AB58,AB58),"x0")</f>
        <v>P2x19</v>
      </c>
      <c r="AJ58" s="9" t="str">
        <f>Y58&amp;TEXT(COUNTIF(Y$2:Y58,Y58),"x0")</f>
        <v>COMPTAx22</v>
      </c>
      <c r="AK58" s="9" t="str">
        <f>X58&amp;TEXT(COUNTIF(X$2:X58,X58),"x0")</f>
        <v>MACROECOx15</v>
      </c>
      <c r="AL58" s="9" t="str">
        <f>R58&amp;TEXT(COUNTIF(R$2:R58,R58),"x0")</f>
        <v>Xx29</v>
      </c>
      <c r="AM58" s="9" t="s">
        <f>A58</f>
        <v>203</v>
      </c>
      <c r="AN58" t="s">
        <v>21</v>
      </c>
      <c r="AO58" t="s">
        <v>22</v>
      </c>
      <c r="AP58" t="s">
        <v>23</v>
      </c>
      <c r="AQ58" t="s">
        <v>3</v>
      </c>
      <c r="AR58" t="s">
        <v>24</v>
      </c>
      <c r="AS58" t="s">
        <v>25</v>
      </c>
      <c r="AT58" t="s">
        <v>26</v>
      </c>
      <c r="AU58" t="s">
        <v>27</v>
      </c>
      <c r="AV58" t="s">
        <v>28</v>
      </c>
      <c r="AW58" t="s">
        <v>29</v>
      </c>
      <c r="AX58" t="s">
        <f>CONCATENATE(AN58,AW58,AO58)</f>
        <v>30</v>
      </c>
      <c r="AY58" t="s">
        <f>CONCATENATE(AN58,AQ58,AO58)</f>
        <v>31</v>
      </c>
      <c r="AZ58" t="s">
        <f>CONCATENATE(AN58,AR58,AO58)</f>
        <v>32</v>
      </c>
      <c r="BA58" t="s">
        <f>CONCATENATE(AN58,AS58,AO58)</f>
        <v>33</v>
      </c>
      <c r="BB58" t="s">
        <f>CONCATENATE(AN58,AT58,AO58)</f>
        <v>34</v>
      </c>
      <c r="BC58" t="s">
        <f>CONCATENATE(AN58,AU58,AO58)</f>
        <v>35</v>
      </c>
      <c r="BD58" t="s">
        <f>CONCATENATE(AN58,AV58,AO58)</f>
        <v>36</v>
      </c>
      <c r="BE58" t="s">
        <f>IF(R58="","",CONCATENATE(AW58,AP58,AX58,AY58,U58,AP58,AX58,AZ58,X58,AP58,AX58,BA58,Y58,AP58,AX58,BB58,Z58,AP58,AX58,BC58,AA58,AP58,AX58,BD58,AB58))</f>
        <v>93</v>
      </c>
    </row>
    <row r="59" spans="1:16384">
      <c r="A59" s="9" t="s">
        <f>CONCATENATE(C59," ",D59)</f>
        <v>205</v>
      </c>
      <c r="B59" s="10">
        <v>11602674</v>
      </c>
      <c r="C59" s="10" t="s">
        <v>206</v>
      </c>
      <c r="D59" s="10" t="inlineStr">
        <is>
          <t>Maël</t>
        </is>
      </c>
      <c r="E59" s="10" t="s">
        <v>16</v>
      </c>
      <c r="F59" s="10"/>
      <c r="G59" s="11"/>
      <c r="H59" s="10" t="s">
        <f>IF(ISBLANK(G59)," ",CONCATENATE((YEAR(TODAY()-G59)-1900)," ","ans"))</f>
        <v>17</v>
      </c>
      <c r="I59" s="12"/>
      <c r="J59" s="12"/>
      <c r="K59" s="12"/>
      <c r="L59" s="12"/>
      <c r="M59" s="12" t="s">
        <v>18</v>
      </c>
      <c r="N59" s="11"/>
      <c r="O59" s="13">
        <v>42971</v>
      </c>
      <c r="P59" s="18" t="s">
        <v>45</v>
      </c>
      <c r="Q59" s="10"/>
      <c r="R59" s="10" t="s">
        <v>46</v>
      </c>
      <c r="S59" s="15"/>
      <c r="T59" s="15"/>
      <c r="U59" s="15" t="s">
        <v>42</v>
      </c>
      <c r="V59" s="15" t="s">
        <v>47</v>
      </c>
      <c r="W59" s="15" t="s">
        <v>88</v>
      </c>
      <c r="X59" s="15" t="s">
        <v>47</v>
      </c>
      <c r="Y59" s="15" t="s">
        <v>88</v>
      </c>
      <c r="Z59" s="16" t="s">
        <v>49</v>
      </c>
      <c r="AA59" s="16" t="s">
        <v>50</v>
      </c>
      <c r="AB59" s="16" t="s">
        <v>51</v>
      </c>
      <c r="AC59" s="16"/>
      <c r="AD59" s="17"/>
      <c r="AE59" s="17"/>
      <c r="AF59" s="9" t="str">
        <f>U59&amp;TEXT(COUNTIF(U$2:U59,U59),"x0")</f>
        <v>MATHSx47</v>
      </c>
      <c r="AG59" s="9" t="str">
        <f>Z59&amp;TEXT(COUNTIF(Z$2:Z59,Z59),"x0")</f>
        <v>AN1x9</v>
      </c>
      <c r="AH59" s="9" t="str">
        <f>AA59&amp;TEXT(COUNTIF(AA$2:AA59,AA59),"x0")</f>
        <v>AL1x9</v>
      </c>
      <c r="AI59" s="9" t="str">
        <f>AB59&amp;TEXT(COUNTIF(AB$2:AB59,AB59),"x0")</f>
        <v>P1x12</v>
      </c>
      <c r="AJ59" s="9" t="str">
        <f>Y59&amp;TEXT(COUNTIF(Y$2:Y59,Y59),"x0")</f>
        <v>MECAx9</v>
      </c>
      <c r="AK59" s="9" t="str">
        <f>X59&amp;TEXT(COUNTIF(X$2:X59,X59),"x0")</f>
        <v>INFO APx15</v>
      </c>
      <c r="AL59" s="9" t="str">
        <f>R59&amp;TEXT(COUNTIF(R$2:R59,R59),"x0")</f>
        <v>Xx30</v>
      </c>
      <c r="AM59" s="9" t="s">
        <f>A59</f>
        <v>205</v>
      </c>
      <c r="AN59" t="s">
        <v>21</v>
      </c>
      <c r="AO59" t="s">
        <v>22</v>
      </c>
      <c r="AP59" t="s">
        <v>23</v>
      </c>
      <c r="AQ59" t="s">
        <v>3</v>
      </c>
      <c r="AR59" t="s">
        <v>24</v>
      </c>
      <c r="AS59" t="s">
        <v>25</v>
      </c>
      <c r="AT59" t="s">
        <v>26</v>
      </c>
      <c r="AU59" t="s">
        <v>27</v>
      </c>
      <c r="AV59" t="s">
        <v>28</v>
      </c>
      <c r="AW59" t="s">
        <v>29</v>
      </c>
      <c r="AX59" t="s">
        <f>CONCATENATE(AN59,AW59,AO59)</f>
        <v>30</v>
      </c>
      <c r="AY59" t="s">
        <f>CONCATENATE(AN59,AQ59,AO59)</f>
        <v>31</v>
      </c>
      <c r="AZ59" t="s">
        <f>CONCATENATE(AN59,AR59,AO59)</f>
        <v>32</v>
      </c>
      <c r="BA59" t="s">
        <f>CONCATENATE(AN59,AS59,AO59)</f>
        <v>33</v>
      </c>
      <c r="BB59" t="s">
        <f>CONCATENATE(AN59,AT59,AO59)</f>
        <v>34</v>
      </c>
      <c r="BC59" t="s">
        <f>CONCATENATE(AN59,AU59,AO59)</f>
        <v>35</v>
      </c>
      <c r="BD59" t="s">
        <f>CONCATENATE(AN59,AV59,AO59)</f>
        <v>36</v>
      </c>
      <c r="BE59" t="s">
        <f>IF(R59="","",CONCATENATE(AW59,AP59,AX59,AY59,U59,AP59,AX59,AZ59,X59,AP59,AX59,BA59,Y59,AP59,AX59,BB59,Z59,AP59,AX59,BC59,AA59,AP59,AX59,BD59,AB59))</f>
        <v>89</v>
      </c>
    </row>
    <row r="60" spans="1:16384" ht="14.25" hidden="1">
      <c r="A60" s="9" t="s">
        <f>CONCATENATE(C60," ",D60)</f>
        <v>207</v>
      </c>
      <c r="B60" s="10">
        <v>11310163</v>
      </c>
      <c r="C60" s="10" t="s">
        <v>208</v>
      </c>
      <c r="D60" s="10" t="s">
        <v>209</v>
      </c>
      <c r="E60" s="10" t="s">
        <v>41</v>
      </c>
      <c r="F60" s="10"/>
      <c r="G60" s="11"/>
      <c r="H60" s="10" t="s">
        <f>IF(ISBLANK(G60)," ",CONCATENATE((YEAR(TODAY()-G60)-1900)," ","ans"))</f>
        <v>17</v>
      </c>
      <c r="I60" s="12"/>
      <c r="J60" s="12"/>
      <c r="K60" s="12"/>
      <c r="L60" s="12"/>
      <c r="M60" s="12" t="s">
        <v>18</v>
      </c>
      <c r="N60" s="11"/>
      <c r="O60" s="13"/>
      <c r="P60" s="14"/>
      <c r="Q60" s="10"/>
      <c r="R60" s="10"/>
      <c r="S60" s="15"/>
      <c r="T60" s="15"/>
      <c r="U60" s="15" t="s">
        <v>42</v>
      </c>
      <c r="V60" s="15" t="s">
        <v>47</v>
      </c>
      <c r="W60" s="15" t="s">
        <v>88</v>
      </c>
      <c r="X60" s="15" t="s">
        <v>47</v>
      </c>
      <c r="Y60" s="15" t="s">
        <v>88</v>
      </c>
      <c r="Z60" s="16"/>
      <c r="AA60" s="16"/>
      <c r="AB60" s="16"/>
      <c r="AC60" s="16"/>
      <c r="AD60" s="17"/>
      <c r="AE60" s="17"/>
      <c r="AF60" s="9" t="str">
        <f>U60&amp;TEXT(COUNTIF(U$2:U60,U60),"x0")</f>
        <v>MATHSx48</v>
      </c>
      <c r="AG60" s="9" t="s">
        <f>Z60&amp;TEXT(COUNTIF(Z$2:Z60,Z60),"x0")</f>
        <v>20</v>
      </c>
      <c r="AH60" s="9" t="s">
        <f>AA60&amp;TEXT(COUNTIF(AA$2:AA60,AA60),"x0")</f>
        <v>20</v>
      </c>
      <c r="AI60" s="9" t="s">
        <f>AB60&amp;TEXT(COUNTIF(AB$2:AB60,AB60),"x0")</f>
        <v>20</v>
      </c>
      <c r="AJ60" s="9" t="str">
        <f>Y60&amp;TEXT(COUNTIF(Y$2:Y60,Y60),"x0")</f>
        <v>MECAx10</v>
      </c>
      <c r="AK60" s="9" t="str">
        <f>X60&amp;TEXT(COUNTIF(X$2:X60,X60),"x0")</f>
        <v>INFO APx16</v>
      </c>
      <c r="AL60" s="9" t="s">
        <f>R60&amp;TEXT(COUNTIF(R$2:R60,R60),"x0")</f>
        <v>20</v>
      </c>
      <c r="AM60" s="9" t="s">
        <f>A60</f>
        <v>207</v>
      </c>
      <c r="AN60" t="s">
        <v>21</v>
      </c>
      <c r="AO60" t="s">
        <v>22</v>
      </c>
      <c r="AP60" t="s">
        <v>23</v>
      </c>
      <c r="AQ60" t="s">
        <v>3</v>
      </c>
      <c r="AR60" t="s">
        <v>24</v>
      </c>
      <c r="AS60" t="s">
        <v>25</v>
      </c>
      <c r="AT60" t="s">
        <v>26</v>
      </c>
      <c r="AU60" t="s">
        <v>27</v>
      </c>
      <c r="AV60" t="s">
        <v>28</v>
      </c>
      <c r="AW60" t="s">
        <v>29</v>
      </c>
      <c r="AX60" t="s">
        <f>CONCATENATE(AN60,AW60,AO60)</f>
        <v>30</v>
      </c>
      <c r="AY60" t="s">
        <f>CONCATENATE(AN60,AQ60,AO60)</f>
        <v>31</v>
      </c>
      <c r="AZ60" t="s">
        <f>CONCATENATE(AN60,AR60,AO60)</f>
        <v>32</v>
      </c>
      <c r="BA60" t="s">
        <f>CONCATENATE(AN60,AS60,AO60)</f>
        <v>33</v>
      </c>
      <c r="BB60" t="s">
        <f>CONCATENATE(AN60,AT60,AO60)</f>
        <v>34</v>
      </c>
      <c r="BC60" t="s">
        <f>CONCATENATE(AN60,AU60,AO60)</f>
        <v>35</v>
      </c>
      <c r="BD60" t="s">
        <f>CONCATENATE(AN60,AV60,AO60)</f>
        <v>36</v>
      </c>
      <c r="BE60" t="s">
        <f>IF(R60="","",CONCATENATE(AW60,AP60,AX60,AY60,U60,AP60,AX60,AZ60,X60,AP60,AX60,BA60,Y60,AP60,AX60,BB60,Z60,AP60,AX60,BC60,AA60,AP60,AX60,BD60,AB60))</f>
        <v>37</v>
      </c>
    </row>
    <row r="61" spans="1:16384">
      <c r="A61" s="9" t="s">
        <f>CONCATENATE(C61," ",D61)</f>
        <v>210</v>
      </c>
      <c r="B61" s="10">
        <v>11606514</v>
      </c>
      <c r="C61" s="10" t="s">
        <v>211</v>
      </c>
      <c r="D61" s="10" t="s">
        <v>212</v>
      </c>
      <c r="E61" s="10" t="s">
        <v>16</v>
      </c>
      <c r="F61" s="10"/>
      <c r="G61" s="11"/>
      <c r="H61" s="10" t="s">
        <f>IF(ISBLANK(G61)," ",CONCATENATE((YEAR(TODAY()-G61)-1900)," ","ans"))</f>
        <v>17</v>
      </c>
      <c r="I61" s="12"/>
      <c r="J61" s="12"/>
      <c r="K61" s="12"/>
      <c r="L61" s="12"/>
      <c r="M61" s="12" t="s">
        <v>18</v>
      </c>
      <c r="N61" s="11"/>
      <c r="O61" s="13">
        <v>42959</v>
      </c>
      <c r="P61" s="18" t="s">
        <v>45</v>
      </c>
      <c r="Q61" s="10"/>
      <c r="R61" s="10" t="s">
        <v>46</v>
      </c>
      <c r="S61" s="15"/>
      <c r="T61" s="15"/>
      <c r="U61" s="15" t="s">
        <v>42</v>
      </c>
      <c r="V61" s="15" t="s">
        <v>47</v>
      </c>
      <c r="W61" s="15" t="s">
        <v>88</v>
      </c>
      <c r="X61" s="15" t="s">
        <v>47</v>
      </c>
      <c r="Y61" s="15" t="s">
        <v>88</v>
      </c>
      <c r="Z61" s="16" t="s">
        <v>49</v>
      </c>
      <c r="AA61" s="16" t="s">
        <v>50</v>
      </c>
      <c r="AB61" s="16" t="s">
        <v>51</v>
      </c>
      <c r="AC61" s="16"/>
      <c r="AD61" s="17"/>
      <c r="AE61" s="17"/>
      <c r="AF61" s="9" t="str">
        <f>U61&amp;TEXT(COUNTIF(U$2:U61,U61),"x0")</f>
        <v>MATHSx49</v>
      </c>
      <c r="AG61" s="9" t="str">
        <f>Z61&amp;TEXT(COUNTIF(Z$2:Z61,Z61),"x0")</f>
        <v>AN1x10</v>
      </c>
      <c r="AH61" s="9" t="str">
        <f>AA61&amp;TEXT(COUNTIF(AA$2:AA61,AA61),"x0")</f>
        <v>AL1x10</v>
      </c>
      <c r="AI61" s="9" t="str">
        <f>AB61&amp;TEXT(COUNTIF(AB$2:AB61,AB61),"x0")</f>
        <v>P1x13</v>
      </c>
      <c r="AJ61" s="9" t="str">
        <f>Y61&amp;TEXT(COUNTIF(Y$2:Y61,Y61),"x0")</f>
        <v>MECAx11</v>
      </c>
      <c r="AK61" s="9" t="str">
        <f>X61&amp;TEXT(COUNTIF(X$2:X61,X61),"x0")</f>
        <v>INFO APx17</v>
      </c>
      <c r="AL61" s="9" t="str">
        <f>R61&amp;TEXT(COUNTIF(R$2:R61,R61),"x0")</f>
        <v>Xx31</v>
      </c>
      <c r="AM61" s="9" t="s">
        <f>A61</f>
        <v>210</v>
      </c>
      <c r="AN61" t="s">
        <v>21</v>
      </c>
      <c r="AO61" t="s">
        <v>22</v>
      </c>
      <c r="AP61" t="s">
        <v>23</v>
      </c>
      <c r="AQ61" t="s">
        <v>3</v>
      </c>
      <c r="AR61" t="s">
        <v>24</v>
      </c>
      <c r="AS61" t="s">
        <v>25</v>
      </c>
      <c r="AT61" t="s">
        <v>26</v>
      </c>
      <c r="AU61" t="s">
        <v>27</v>
      </c>
      <c r="AV61" t="s">
        <v>28</v>
      </c>
      <c r="AW61" t="s">
        <v>29</v>
      </c>
      <c r="AX61" t="s">
        <f>CONCATENATE(AN61,AW61,AO61)</f>
        <v>30</v>
      </c>
      <c r="AY61" t="s">
        <f>CONCATENATE(AN61,AQ61,AO61)</f>
        <v>31</v>
      </c>
      <c r="AZ61" t="s">
        <f>CONCATENATE(AN61,AR61,AO61)</f>
        <v>32</v>
      </c>
      <c r="BA61" t="s">
        <f>CONCATENATE(AN61,AS61,AO61)</f>
        <v>33</v>
      </c>
      <c r="BB61" t="s">
        <f>CONCATENATE(AN61,AT61,AO61)</f>
        <v>34</v>
      </c>
      <c r="BC61" t="s">
        <f>CONCATENATE(AN61,AU61,AO61)</f>
        <v>35</v>
      </c>
      <c r="BD61" t="s">
        <f>CONCATENATE(AN61,AV61,AO61)</f>
        <v>36</v>
      </c>
      <c r="BE61" t="s">
        <f>IF(R61="","",CONCATENATE(AW61,AP61,AX61,AY61,U61,AP61,AX61,AZ61,X61,AP61,AX61,BA61,Y61,AP61,AX61,BB61,Z61,AP61,AX61,BC61,AA61,AP61,AX61,BD61,AB61))</f>
        <v>89</v>
      </c>
    </row>
    <row r="62" spans="1:16384" ht="14.25" hidden="1">
      <c r="A62" s="9" t="s">
        <f>CONCATENATE(C62," ",D62)</f>
        <v>213</v>
      </c>
      <c r="B62" s="10">
        <v>11610097</v>
      </c>
      <c r="C62" s="10" t="s">
        <v>214</v>
      </c>
      <c r="D62" s="10" t="inlineStr">
        <is>
          <t>Myriam</t>
        </is>
      </c>
      <c r="E62" s="10" t="s">
        <v>16</v>
      </c>
      <c r="F62" s="10"/>
      <c r="G62" s="11"/>
      <c r="H62" s="10" t="s">
        <f>IF(ISBLANK(G62)," ",CONCATENATE((YEAR(TODAY()-G62)-1900)," ","ans"))</f>
        <v>17</v>
      </c>
      <c r="I62" s="12"/>
      <c r="J62" s="12"/>
      <c r="K62" s="12"/>
      <c r="L62" s="12"/>
      <c r="M62" s="12"/>
      <c r="N62" s="11"/>
      <c r="O62" s="13"/>
      <c r="P62" s="14"/>
      <c r="Q62" s="10"/>
      <c r="R62" s="10"/>
      <c r="S62" s="15"/>
      <c r="T62" s="15"/>
      <c r="U62" s="15" t="s">
        <v>42</v>
      </c>
      <c r="V62" s="15"/>
      <c r="W62" s="15"/>
      <c r="X62" s="15"/>
      <c r="Y62" s="15"/>
      <c r="Z62" s="16"/>
      <c r="AA62" s="16"/>
      <c r="AB62" s="16"/>
      <c r="AC62" s="16"/>
      <c r="AD62" s="17"/>
      <c r="AE62" s="17"/>
      <c r="AF62" s="9" t="str">
        <f>U62&amp;TEXT(COUNTIF(U$2:U62,U62),"x0")</f>
        <v>MATHSx50</v>
      </c>
      <c r="AG62" s="9" t="s">
        <f>Z62&amp;TEXT(COUNTIF(Z$2:Z62,Z62),"x0")</f>
        <v>20</v>
      </c>
      <c r="AH62" s="9" t="s">
        <f>AA62&amp;TEXT(COUNTIF(AA$2:AA62,AA62),"x0")</f>
        <v>20</v>
      </c>
      <c r="AI62" s="9" t="s">
        <f>AB62&amp;TEXT(COUNTIF(AB$2:AB62,AB62),"x0")</f>
        <v>20</v>
      </c>
      <c r="AJ62" s="9" t="s">
        <f>Y62&amp;TEXT(COUNTIF(Y$2:Y62,Y62),"x0")</f>
        <v>20</v>
      </c>
      <c r="AK62" s="9" t="s">
        <f>X62&amp;TEXT(COUNTIF(X$2:X62,X62),"x0")</f>
        <v>20</v>
      </c>
      <c r="AL62" s="9" t="s">
        <f>R62&amp;TEXT(COUNTIF(R$2:R62,R62),"x0")</f>
        <v>20</v>
      </c>
      <c r="AM62" s="9" t="s">
        <f>A62</f>
        <v>213</v>
      </c>
      <c r="AN62" t="s">
        <v>21</v>
      </c>
      <c r="AO62" t="s">
        <v>22</v>
      </c>
      <c r="AP62" t="s">
        <v>23</v>
      </c>
      <c r="AQ62" t="s">
        <v>3</v>
      </c>
      <c r="AR62" t="s">
        <v>24</v>
      </c>
      <c r="AS62" t="s">
        <v>25</v>
      </c>
      <c r="AT62" t="s">
        <v>26</v>
      </c>
      <c r="AU62" t="s">
        <v>27</v>
      </c>
      <c r="AV62" t="s">
        <v>28</v>
      </c>
      <c r="AW62" t="s">
        <v>29</v>
      </c>
      <c r="AX62" t="s">
        <f>CONCATENATE(AN62,AW62,AO62)</f>
        <v>30</v>
      </c>
      <c r="AY62" t="s">
        <f>CONCATENATE(AN62,AQ62,AO62)</f>
        <v>31</v>
      </c>
      <c r="AZ62" t="s">
        <f>CONCATENATE(AN62,AR62,AO62)</f>
        <v>32</v>
      </c>
      <c r="BA62" t="s">
        <f>CONCATENATE(AN62,AS62,AO62)</f>
        <v>33</v>
      </c>
      <c r="BB62" t="s">
        <f>CONCATENATE(AN62,AT62,AO62)</f>
        <v>34</v>
      </c>
      <c r="BC62" t="s">
        <f>CONCATENATE(AN62,AU62,AO62)</f>
        <v>35</v>
      </c>
      <c r="BD62" t="s">
        <f>CONCATENATE(AN62,AV62,AO62)</f>
        <v>36</v>
      </c>
      <c r="BE62" t="s">
        <f>IF(R62="","",CONCATENATE(AW62,AP62,AX62,AY62,U62,AP62,AX62,AZ62,X62,AP62,AX62,BA62,Y62,AP62,AX62,BB62,Z62,AP62,AX62,BC62,AA62,AP62,AX62,BD62,AB62))</f>
        <v>37</v>
      </c>
    </row>
    <row r="63" spans="1:16384">
      <c r="A63" s="9" t="s">
        <f>CONCATENATE(C63," ",D63)</f>
        <v>215</v>
      </c>
      <c r="B63" s="10">
        <v>11601655</v>
      </c>
      <c r="C63" s="10" t="s">
        <v>216</v>
      </c>
      <c r="D63" s="10" t="inlineStr">
        <is>
          <t>Marion</t>
        </is>
      </c>
      <c r="E63" s="10" t="s">
        <v>16</v>
      </c>
      <c r="F63" s="10"/>
      <c r="G63" s="11"/>
      <c r="H63" s="10" t="s">
        <f>IF(ISBLANK(G63)," ",CONCATENATE((YEAR(TODAY()-G63)-1900)," ","ans"))</f>
        <v>17</v>
      </c>
      <c r="I63" s="12"/>
      <c r="J63" s="12"/>
      <c r="K63" s="12"/>
      <c r="L63" s="12"/>
      <c r="M63" s="12" t="s">
        <v>18</v>
      </c>
      <c r="N63" s="11"/>
      <c r="O63" s="13">
        <v>42982</v>
      </c>
      <c r="P63" s="18" t="s">
        <v>92</v>
      </c>
      <c r="Q63" s="10"/>
      <c r="R63" s="10" t="s">
        <v>46</v>
      </c>
      <c r="S63" s="15"/>
      <c r="T63" s="15"/>
      <c r="U63" s="15" t="s">
        <v>42</v>
      </c>
      <c r="V63" s="15" t="s">
        <v>47</v>
      </c>
      <c r="W63" s="15" t="s">
        <v>48</v>
      </c>
      <c r="X63" s="15" t="s">
        <v>47</v>
      </c>
      <c r="Y63" s="15" t="s">
        <v>48</v>
      </c>
      <c r="Z63" s="16" t="s">
        <v>55</v>
      </c>
      <c r="AA63" s="16" t="s">
        <v>56</v>
      </c>
      <c r="AB63" s="16" t="s">
        <v>57</v>
      </c>
      <c r="AC63" s="16"/>
      <c r="AD63" s="17"/>
      <c r="AE63" s="17"/>
      <c r="AF63" s="9" t="str">
        <f>U63&amp;TEXT(COUNTIF(U$2:U63,U63),"x0")</f>
        <v>MATHSx51</v>
      </c>
      <c r="AG63" s="9" t="str">
        <f>Z63&amp;TEXT(COUNTIF(Z$2:Z63,Z63),"x0")</f>
        <v>AN2x20</v>
      </c>
      <c r="AH63" s="9" t="str">
        <f>AA63&amp;TEXT(COUNTIF(AA$2:AA63,AA63),"x0")</f>
        <v>AL2x20</v>
      </c>
      <c r="AI63" s="9" t="str">
        <f>AB63&amp;TEXT(COUNTIF(AB$2:AB63,AB63),"x0")</f>
        <v>P2x20</v>
      </c>
      <c r="AJ63" s="9" t="str">
        <f>Y63&amp;TEXT(COUNTIF(Y$2:Y63,Y63),"x0")</f>
        <v>COMPTAx23</v>
      </c>
      <c r="AK63" s="9" t="str">
        <f>X63&amp;TEXT(COUNTIF(X$2:X63,X63),"x0")</f>
        <v>INFO APx18</v>
      </c>
      <c r="AL63" s="9" t="str">
        <f>R63&amp;TEXT(COUNTIF(R$2:R63,R63),"x0")</f>
        <v>Xx32</v>
      </c>
      <c r="AM63" s="9" t="s">
        <f>A63</f>
        <v>215</v>
      </c>
      <c r="AN63" t="s">
        <v>21</v>
      </c>
      <c r="AO63" t="s">
        <v>22</v>
      </c>
      <c r="AP63" t="s">
        <v>23</v>
      </c>
      <c r="AQ63" t="s">
        <v>3</v>
      </c>
      <c r="AR63" t="s">
        <v>24</v>
      </c>
      <c r="AS63" t="s">
        <v>25</v>
      </c>
      <c r="AT63" t="s">
        <v>26</v>
      </c>
      <c r="AU63" t="s">
        <v>27</v>
      </c>
      <c r="AV63" t="s">
        <v>28</v>
      </c>
      <c r="AW63" t="s">
        <v>29</v>
      </c>
      <c r="AX63" t="s">
        <f>CONCATENATE(AN63,AW63,AO63)</f>
        <v>30</v>
      </c>
      <c r="AY63" t="s">
        <f>CONCATENATE(AN63,AQ63,AO63)</f>
        <v>31</v>
      </c>
      <c r="AZ63" t="s">
        <f>CONCATENATE(AN63,AR63,AO63)</f>
        <v>32</v>
      </c>
      <c r="BA63" t="s">
        <f>CONCATENATE(AN63,AS63,AO63)</f>
        <v>33</v>
      </c>
      <c r="BB63" t="s">
        <f>CONCATENATE(AN63,AT63,AO63)</f>
        <v>34</v>
      </c>
      <c r="BC63" t="s">
        <f>CONCATENATE(AN63,AU63,AO63)</f>
        <v>35</v>
      </c>
      <c r="BD63" t="s">
        <f>CONCATENATE(AN63,AV63,AO63)</f>
        <v>36</v>
      </c>
      <c r="BE63" t="s">
        <f>IF(R63="","",CONCATENATE(AW63,AP63,AX63,AY63,U63,AP63,AX63,AZ63,X63,AP63,AX63,BA63,Y63,AP63,AX63,BB63,Z63,AP63,AX63,BC63,AA63,AP63,AX63,BD63,AB63))</f>
        <v>100</v>
      </c>
    </row>
    <row r="64" spans="1:16384">
      <c r="A64" s="9" t="s">
        <f>CONCATENATE(C64," ",D64)</f>
        <v>217</v>
      </c>
      <c r="B64" s="10">
        <v>11605309</v>
      </c>
      <c r="C64" s="10" t="s">
        <v>218</v>
      </c>
      <c r="D64" s="10" t="s">
        <v>219</v>
      </c>
      <c r="E64" s="10" t="s">
        <v>16</v>
      </c>
      <c r="F64" s="10"/>
      <c r="G64" s="11"/>
      <c r="H64" s="10" t="s">
        <f>IF(ISBLANK(G64)," ",CONCATENATE((YEAR(TODAY()-G64)-1900)," ","ans"))</f>
        <v>17</v>
      </c>
      <c r="I64" s="12"/>
      <c r="J64" s="12"/>
      <c r="K64" s="12"/>
      <c r="L64" s="12"/>
      <c r="M64" s="12" t="s">
        <v>18</v>
      </c>
      <c r="N64" s="11"/>
      <c r="O64" s="13">
        <v>42935</v>
      </c>
      <c r="P64" s="18" t="s">
        <v>45</v>
      </c>
      <c r="Q64" s="10"/>
      <c r="R64" s="10" t="s">
        <v>46</v>
      </c>
      <c r="S64" s="15"/>
      <c r="T64" s="15"/>
      <c r="U64" s="15" t="s">
        <v>42</v>
      </c>
      <c r="V64" s="15" t="s">
        <v>79</v>
      </c>
      <c r="W64" s="15" t="s">
        <v>48</v>
      </c>
      <c r="X64" s="15" t="s">
        <v>79</v>
      </c>
      <c r="Y64" s="15" t="s">
        <v>48</v>
      </c>
      <c r="Z64" s="16" t="s">
        <v>55</v>
      </c>
      <c r="AA64" s="16" t="s">
        <v>56</v>
      </c>
      <c r="AB64" s="16" t="s">
        <v>57</v>
      </c>
      <c r="AC64" s="16"/>
      <c r="AD64" s="17"/>
      <c r="AE64" s="17"/>
      <c r="AF64" s="9" t="str">
        <f>U64&amp;TEXT(COUNTIF(U$2:U64,U64),"x0")</f>
        <v>MATHSx52</v>
      </c>
      <c r="AG64" s="9" t="str">
        <f>Z64&amp;TEXT(COUNTIF(Z$2:Z64,Z64),"x0")</f>
        <v>AN2x21</v>
      </c>
      <c r="AH64" s="9" t="str">
        <f>AA64&amp;TEXT(COUNTIF(AA$2:AA64,AA64),"x0")</f>
        <v>AL2x21</v>
      </c>
      <c r="AI64" s="9" t="str">
        <f>AB64&amp;TEXT(COUNTIF(AB$2:AB64,AB64),"x0")</f>
        <v>P2x21</v>
      </c>
      <c r="AJ64" s="9" t="str">
        <f>Y64&amp;TEXT(COUNTIF(Y$2:Y64,Y64),"x0")</f>
        <v>COMPTAx24</v>
      </c>
      <c r="AK64" s="9" t="str">
        <f>X64&amp;TEXT(COUNTIF(X$2:X64,X64),"x0")</f>
        <v>MACROECOx16</v>
      </c>
      <c r="AL64" s="9" t="str">
        <f>R64&amp;TEXT(COUNTIF(R$2:R64,R64),"x0")</f>
        <v>Xx33</v>
      </c>
      <c r="AM64" s="9" t="s">
        <f>A64</f>
        <v>217</v>
      </c>
      <c r="AN64" t="s">
        <v>21</v>
      </c>
      <c r="AO64" t="s">
        <v>22</v>
      </c>
      <c r="AP64" t="s">
        <v>23</v>
      </c>
      <c r="AQ64" t="s">
        <v>3</v>
      </c>
      <c r="AR64" t="s">
        <v>24</v>
      </c>
      <c r="AS64" t="s">
        <v>25</v>
      </c>
      <c r="AT64" t="s">
        <v>26</v>
      </c>
      <c r="AU64" t="s">
        <v>27</v>
      </c>
      <c r="AV64" t="s">
        <v>28</v>
      </c>
      <c r="AW64" t="s">
        <v>29</v>
      </c>
      <c r="AX64" t="s">
        <f>CONCATENATE(AN64,AW64,AO64)</f>
        <v>30</v>
      </c>
      <c r="AY64" t="s">
        <f>CONCATENATE(AN64,AQ64,AO64)</f>
        <v>31</v>
      </c>
      <c r="AZ64" t="s">
        <f>CONCATENATE(AN64,AR64,AO64)</f>
        <v>32</v>
      </c>
      <c r="BA64" t="s">
        <f>CONCATENATE(AN64,AS64,AO64)</f>
        <v>33</v>
      </c>
      <c r="BB64" t="s">
        <f>CONCATENATE(AN64,AT64,AO64)</f>
        <v>34</v>
      </c>
      <c r="BC64" t="s">
        <f>CONCATENATE(AN64,AU64,AO64)</f>
        <v>35</v>
      </c>
      <c r="BD64" t="s">
        <f>CONCATENATE(AN64,AV64,AO64)</f>
        <v>36</v>
      </c>
      <c r="BE64" t="s">
        <f>IF(R64="","",CONCATENATE(AW64,AP64,AX64,AY64,U64,AP64,AX64,AZ64,X64,AP64,AX64,BA64,Y64,AP64,AX64,BB64,Z64,AP64,AX64,BC64,AA64,AP64,AX64,BD64,AB64))</f>
        <v>93</v>
      </c>
    </row>
    <row r="65" spans="1:16384">
      <c r="A65" s="9" t="s">
        <f>CONCATENATE(C65," ",D65)</f>
        <v>220</v>
      </c>
      <c r="B65" s="10">
        <v>11605567</v>
      </c>
      <c r="C65" s="10" t="s">
        <v>221</v>
      </c>
      <c r="D65" s="10" t="inlineStr">
        <is>
          <t>Aboubakr</t>
        </is>
      </c>
      <c r="E65" s="10" t="s">
        <v>16</v>
      </c>
      <c r="F65" s="10"/>
      <c r="G65" s="11"/>
      <c r="H65" s="10" t="s">
        <f>IF(ISBLANK(G65)," ",CONCATENATE((YEAR(TODAY()-G65)-1900)," ","ans"))</f>
        <v>17</v>
      </c>
      <c r="I65" s="12"/>
      <c r="J65" s="12"/>
      <c r="K65" s="12"/>
      <c r="L65" s="12"/>
      <c r="M65" s="12" t="s">
        <v>18</v>
      </c>
      <c r="N65" s="11"/>
      <c r="O65" s="13">
        <v>42955</v>
      </c>
      <c r="P65" s="18" t="s">
        <v>45</v>
      </c>
      <c r="Q65" s="10"/>
      <c r="R65" s="10" t="s">
        <v>46</v>
      </c>
      <c r="S65" s="15"/>
      <c r="T65" s="15"/>
      <c r="U65" s="15" t="s">
        <v>42</v>
      </c>
      <c r="V65" s="15" t="s">
        <v>47</v>
      </c>
      <c r="W65" s="15"/>
      <c r="X65" s="15" t="s">
        <v>47</v>
      </c>
      <c r="Y65" s="15"/>
      <c r="Z65" s="16" t="s">
        <v>49</v>
      </c>
      <c r="AA65" s="16" t="s">
        <v>50</v>
      </c>
      <c r="AB65" s="16" t="s">
        <v>51</v>
      </c>
      <c r="AC65" s="16"/>
      <c r="AD65" s="17"/>
      <c r="AE65" s="17"/>
      <c r="AF65" s="9" t="str">
        <f>U65&amp;TEXT(COUNTIF(U$2:U65,U65),"x0")</f>
        <v>MATHSx53</v>
      </c>
      <c r="AG65" s="9" t="str">
        <f>Z65&amp;TEXT(COUNTIF(Z$2:Z65,Z65),"x0")</f>
        <v>AN1x11</v>
      </c>
      <c r="AH65" s="9" t="str">
        <f>AA65&amp;TEXT(COUNTIF(AA$2:AA65,AA65),"x0")</f>
        <v>AL1x11</v>
      </c>
      <c r="AI65" s="9" t="str">
        <f>AB65&amp;TEXT(COUNTIF(AB$2:AB65,AB65),"x0")</f>
        <v>P1x14</v>
      </c>
      <c r="AJ65" s="9" t="s">
        <f>Y65&amp;TEXT(COUNTIF(Y$2:Y65,Y65),"x0")</f>
        <v>20</v>
      </c>
      <c r="AK65" s="9" t="str">
        <f>X65&amp;TEXT(COUNTIF(X$2:X65,X65),"x0")</f>
        <v>INFO APx19</v>
      </c>
      <c r="AL65" s="9" t="str">
        <f>R65&amp;TEXT(COUNTIF(R$2:R65,R65),"x0")</f>
        <v>Xx34</v>
      </c>
      <c r="AM65" s="9" t="s">
        <f>A65</f>
        <v>220</v>
      </c>
      <c r="AN65" t="s">
        <v>21</v>
      </c>
      <c r="AO65" t="s">
        <v>22</v>
      </c>
      <c r="AP65" t="s">
        <v>23</v>
      </c>
      <c r="AQ65" t="s">
        <v>3</v>
      </c>
      <c r="AR65" t="s">
        <v>24</v>
      </c>
      <c r="AS65" t="s">
        <v>25</v>
      </c>
      <c r="AT65" t="s">
        <v>26</v>
      </c>
      <c r="AU65" t="s">
        <v>27</v>
      </c>
      <c r="AV65" t="s">
        <v>28</v>
      </c>
      <c r="AW65" t="s">
        <v>29</v>
      </c>
      <c r="AX65" t="s">
        <f>CONCATENATE(AN65,AW65,AO65)</f>
        <v>30</v>
      </c>
      <c r="AY65" t="s">
        <f>CONCATENATE(AN65,AQ65,AO65)</f>
        <v>31</v>
      </c>
      <c r="AZ65" t="s">
        <f>CONCATENATE(AN65,AR65,AO65)</f>
        <v>32</v>
      </c>
      <c r="BA65" t="s">
        <f>CONCATENATE(AN65,AS65,AO65)</f>
        <v>33</v>
      </c>
      <c r="BB65" t="s">
        <f>CONCATENATE(AN65,AT65,AO65)</f>
        <v>34</v>
      </c>
      <c r="BC65" t="s">
        <f>CONCATENATE(AN65,AU65,AO65)</f>
        <v>35</v>
      </c>
      <c r="BD65" t="s">
        <f>CONCATENATE(AN65,AV65,AO65)</f>
        <v>36</v>
      </c>
      <c r="BE65" t="s">
        <f>IF(R65="","",CONCATENATE(AW65,AP65,AX65,AY65,U65,AP65,AX65,AZ65,X65,AP65,AX65,BA65,Y65,AP65,AX65,BB65,Z65,AP65,AX65,BC65,AA65,AP65,AX65,BD65,AB65))</f>
        <v>222</v>
      </c>
    </row>
    <row r="66" spans="1:16384" ht="14.25" hidden="1">
      <c r="A66" s="9" t="s">
        <f>CONCATENATE(C66," ",D66)</f>
        <v>223</v>
      </c>
      <c r="B66" s="10">
        <v>11405731</v>
      </c>
      <c r="C66" s="10" t="s">
        <v>224</v>
      </c>
      <c r="D66" s="10" t="inlineStr">
        <is>
          <t>Umut</t>
        </is>
      </c>
      <c r="E66" s="10" t="s">
        <v>16</v>
      </c>
      <c r="F66" s="10"/>
      <c r="G66" s="11"/>
      <c r="H66" s="10" t="s">
        <f>IF(ISBLANK(G66)," ",CONCATENATE((YEAR(TODAY()-G66)-1900)," ","ans"))</f>
        <v>17</v>
      </c>
      <c r="I66" s="12"/>
      <c r="J66" s="12"/>
      <c r="K66" s="12"/>
      <c r="L66" s="12"/>
      <c r="M66" s="12" t="s">
        <v>18</v>
      </c>
      <c r="N66" s="11"/>
      <c r="O66" s="13">
        <v>42982</v>
      </c>
      <c r="P66" s="18" t="s">
        <v>45</v>
      </c>
      <c r="Q66" s="10"/>
      <c r="R66" s="10"/>
      <c r="S66" s="15"/>
      <c r="T66" s="15"/>
      <c r="U66" s="15" t="s">
        <v>42</v>
      </c>
      <c r="V66" s="15"/>
      <c r="W66" s="15"/>
      <c r="X66" s="15"/>
      <c r="Y66" s="15"/>
      <c r="Z66" s="16"/>
      <c r="AA66" s="16"/>
      <c r="AB66" s="16"/>
      <c r="AC66" s="16"/>
      <c r="AD66" s="17"/>
      <c r="AE66" s="17"/>
      <c r="AF66" s="9" t="str">
        <f>U66&amp;TEXT(COUNTIF(U$2:U66,U66),"x0")</f>
        <v>MATHSx54</v>
      </c>
      <c r="AG66" s="9" t="s">
        <f>Z66&amp;TEXT(COUNTIF(Z$2:Z66,Z66),"x0")</f>
        <v>20</v>
      </c>
      <c r="AH66" s="9" t="s">
        <f>AA66&amp;TEXT(COUNTIF(AA$2:AA66,AA66),"x0")</f>
        <v>20</v>
      </c>
      <c r="AI66" s="9" t="s">
        <f>AB66&amp;TEXT(COUNTIF(AB$2:AB66,AB66),"x0")</f>
        <v>20</v>
      </c>
      <c r="AJ66" s="9" t="s">
        <f>Y66&amp;TEXT(COUNTIF(Y$2:Y66,Y66),"x0")</f>
        <v>20</v>
      </c>
      <c r="AK66" s="9" t="s">
        <f>X66&amp;TEXT(COUNTIF(X$2:X66,X66),"x0")</f>
        <v>20</v>
      </c>
      <c r="AL66" s="9" t="s">
        <f>R66&amp;TEXT(COUNTIF(R$2:R66,R66),"x0")</f>
        <v>20</v>
      </c>
      <c r="AM66" s="9" t="s">
        <f>A66</f>
        <v>223</v>
      </c>
      <c r="AN66" t="s">
        <v>21</v>
      </c>
      <c r="AO66" t="s">
        <v>22</v>
      </c>
      <c r="AP66" t="s">
        <v>23</v>
      </c>
      <c r="AQ66" t="s">
        <v>3</v>
      </c>
      <c r="AR66" t="s">
        <v>24</v>
      </c>
      <c r="AS66" t="s">
        <v>25</v>
      </c>
      <c r="AT66" t="s">
        <v>26</v>
      </c>
      <c r="AU66" t="s">
        <v>27</v>
      </c>
      <c r="AV66" t="s">
        <v>28</v>
      </c>
      <c r="AW66" t="s">
        <v>29</v>
      </c>
      <c r="AX66" t="s">
        <f>CONCATENATE(AN66,AW66,AO66)</f>
        <v>30</v>
      </c>
      <c r="AY66" t="s">
        <f>CONCATENATE(AN66,AQ66,AO66)</f>
        <v>31</v>
      </c>
      <c r="AZ66" t="s">
        <f>CONCATENATE(AN66,AR66,AO66)</f>
        <v>32</v>
      </c>
      <c r="BA66" t="s">
        <f>CONCATENATE(AN66,AS66,AO66)</f>
        <v>33</v>
      </c>
      <c r="BB66" t="s">
        <f>CONCATENATE(AN66,AT66,AO66)</f>
        <v>34</v>
      </c>
      <c r="BC66" t="s">
        <f>CONCATENATE(AN66,AU66,AO66)</f>
        <v>35</v>
      </c>
      <c r="BD66" t="s">
        <f>CONCATENATE(AN66,AV66,AO66)</f>
        <v>36</v>
      </c>
      <c r="BE66" t="s">
        <f>IF(R66="","",CONCATENATE(AW66,AP66,AX66,AY66,U66,AP66,AX66,AZ66,X66,AP66,AX66,BA66,Y66,AP66,AX66,BB66,Z66,AP66,AX66,BC66,AA66,AP66,AX66,BD66,AB66))</f>
        <v>37</v>
      </c>
    </row>
    <row r="67" spans="1:16384" ht="14.25" hidden="1">
      <c r="A67" s="9" t="s">
        <f>CONCATENATE(C67," ",D67)</f>
        <v>225</v>
      </c>
      <c r="B67" s="10">
        <v>11210974</v>
      </c>
      <c r="C67" s="10" t="s">
        <v>226</v>
      </c>
      <c r="D67" s="10" t="s">
        <v>227</v>
      </c>
      <c r="E67" s="10" t="s">
        <v>41</v>
      </c>
      <c r="F67" s="10"/>
      <c r="G67" s="11"/>
      <c r="H67" s="10" t="s">
        <f>IF(ISBLANK(G67)," ",CONCATENATE((YEAR(TODAY()-G67)-1900)," ","ans"))</f>
        <v>17</v>
      </c>
      <c r="I67" s="12"/>
      <c r="J67" s="12"/>
      <c r="K67" s="12"/>
      <c r="L67" s="12"/>
      <c r="M67" s="12"/>
      <c r="N67" s="11"/>
      <c r="O67" s="13"/>
      <c r="P67" s="14"/>
      <c r="Q67" s="10"/>
      <c r="R67" s="10"/>
      <c r="S67" s="15"/>
      <c r="T67" s="15"/>
      <c r="U67" s="15" t="s">
        <v>42</v>
      </c>
      <c r="V67" s="15" t="s">
        <v>47</v>
      </c>
      <c r="W67" s="15" t="s">
        <v>88</v>
      </c>
      <c r="X67" s="15" t="s">
        <v>47</v>
      </c>
      <c r="Y67" s="15" t="s">
        <v>88</v>
      </c>
      <c r="Z67" s="16"/>
      <c r="AA67" s="16"/>
      <c r="AB67" s="16"/>
      <c r="AC67" s="16"/>
      <c r="AD67" s="17"/>
      <c r="AE67" s="17"/>
      <c r="AF67" s="9" t="str">
        <f>U67&amp;TEXT(COUNTIF(U$2:U67,U67),"x0")</f>
        <v>MATHSx55</v>
      </c>
      <c r="AG67" s="9" t="s">
        <f>Z67&amp;TEXT(COUNTIF(Z$2:Z67,Z67),"x0")</f>
        <v>20</v>
      </c>
      <c r="AH67" s="9" t="s">
        <f>AA67&amp;TEXT(COUNTIF(AA$2:AA67,AA67),"x0")</f>
        <v>20</v>
      </c>
      <c r="AI67" s="9" t="s">
        <f>AB67&amp;TEXT(COUNTIF(AB$2:AB67,AB67),"x0")</f>
        <v>20</v>
      </c>
      <c r="AJ67" s="9" t="str">
        <f>Y67&amp;TEXT(COUNTIF(Y$2:Y67,Y67),"x0")</f>
        <v>MECAx12</v>
      </c>
      <c r="AK67" s="9" t="str">
        <f>X67&amp;TEXT(COUNTIF(X$2:X67,X67),"x0")</f>
        <v>INFO APx20</v>
      </c>
      <c r="AL67" s="9" t="s">
        <f>R67&amp;TEXT(COUNTIF(R$2:R67,R67),"x0")</f>
        <v>20</v>
      </c>
      <c r="AM67" s="9" t="s">
        <f>A67</f>
        <v>225</v>
      </c>
      <c r="AN67" t="s">
        <v>21</v>
      </c>
      <c r="AO67" t="s">
        <v>22</v>
      </c>
      <c r="AP67" t="s">
        <v>23</v>
      </c>
      <c r="AQ67" t="s">
        <v>3</v>
      </c>
      <c r="AR67" t="s">
        <v>24</v>
      </c>
      <c r="AS67" t="s">
        <v>25</v>
      </c>
      <c r="AT67" t="s">
        <v>26</v>
      </c>
      <c r="AU67" t="s">
        <v>27</v>
      </c>
      <c r="AV67" t="s">
        <v>28</v>
      </c>
      <c r="AW67" t="s">
        <v>29</v>
      </c>
      <c r="AX67" t="s">
        <f>CONCATENATE(AN67,AW67,AO67)</f>
        <v>30</v>
      </c>
      <c r="AY67" t="s">
        <f>CONCATENATE(AN67,AQ67,AO67)</f>
        <v>31</v>
      </c>
      <c r="AZ67" t="s">
        <f>CONCATENATE(AN67,AR67,AO67)</f>
        <v>32</v>
      </c>
      <c r="BA67" t="s">
        <f>CONCATENATE(AN67,AS67,AO67)</f>
        <v>33</v>
      </c>
      <c r="BB67" t="s">
        <f>CONCATENATE(AN67,AT67,AO67)</f>
        <v>34</v>
      </c>
      <c r="BC67" t="s">
        <f>CONCATENATE(AN67,AU67,AO67)</f>
        <v>35</v>
      </c>
      <c r="BD67" t="s">
        <f>CONCATENATE(AN67,AV67,AO67)</f>
        <v>36</v>
      </c>
      <c r="BE67" t="s">
        <f>IF(R67="","",CONCATENATE(AW67,AP67,AX67,AY67,U67,AP67,AX67,AZ67,X67,AP67,AX67,BA67,Y67,AP67,AX67,BB67,Z67,AP67,AX67,BC67,AA67,AP67,AX67,BD67,AB67))</f>
        <v>37</v>
      </c>
    </row>
    <row r="68" spans="1:16384">
      <c r="A68" s="9" t="s">
        <f>CONCATENATE(C68," ",D68)</f>
        <v>228</v>
      </c>
      <c r="B68" s="10">
        <v>11513817</v>
      </c>
      <c r="C68" s="10" t="s">
        <v>229</v>
      </c>
      <c r="D68" s="10" t="inlineStr">
        <is>
          <t>Lili</t>
        </is>
      </c>
      <c r="E68" s="10" t="s">
        <v>16</v>
      </c>
      <c r="F68" s="10"/>
      <c r="G68" s="11"/>
      <c r="H68" s="10" t="s">
        <f>IF(ISBLANK(G68)," ",CONCATENATE((YEAR(TODAY()-G68)-1900)," ","ans"))</f>
        <v>17</v>
      </c>
      <c r="I68" s="12"/>
      <c r="J68" s="12"/>
      <c r="K68" s="12"/>
      <c r="L68" s="12"/>
      <c r="M68" s="12" t="s">
        <v>18</v>
      </c>
      <c r="N68" s="11"/>
      <c r="O68" s="13"/>
      <c r="P68" s="14"/>
      <c r="Q68" s="10"/>
      <c r="R68" s="10" t="s">
        <v>46</v>
      </c>
      <c r="S68" s="15"/>
      <c r="T68" s="15"/>
      <c r="U68" s="15" t="s">
        <v>19</v>
      </c>
      <c r="V68" s="15"/>
      <c r="W68" s="15"/>
      <c r="X68" s="15"/>
      <c r="Y68" s="15"/>
      <c r="Z68" s="20"/>
      <c r="AA68" s="20"/>
      <c r="AB68" s="16" t="s">
        <v>51</v>
      </c>
      <c r="AC68" s="16"/>
      <c r="AD68" s="17"/>
      <c r="AE68" s="17"/>
      <c r="AF68" s="9" t="str">
        <f>U68&amp;TEXT(COUNTIF(U$2:U68,U68),"x0")</f>
        <v>DLx11</v>
      </c>
      <c r="AG68" s="9" t="s">
        <f>Z68&amp;TEXT(COUNTIF(Z$2:Z68,Z68),"x0")</f>
        <v>20</v>
      </c>
      <c r="AH68" s="9" t="s">
        <f>AA68&amp;TEXT(COUNTIF(AA$2:AA68,AA68),"x0")</f>
        <v>20</v>
      </c>
      <c r="AI68" s="9" t="str">
        <f>AB68&amp;TEXT(COUNTIF(AB$2:AB68,AB68),"x0")</f>
        <v>P1x15</v>
      </c>
      <c r="AJ68" s="9" t="s">
        <f>Y68&amp;TEXT(COUNTIF(Y$2:Y68,Y68),"x0")</f>
        <v>20</v>
      </c>
      <c r="AK68" s="9" t="s">
        <f>X68&amp;TEXT(COUNTIF(X$2:X68,X68),"x0")</f>
        <v>20</v>
      </c>
      <c r="AL68" s="9" t="str">
        <f>R68&amp;TEXT(COUNTIF(R$2:R68,R68),"x0")</f>
        <v>Xx35</v>
      </c>
      <c r="AM68" s="9" t="s">
        <f>A68</f>
        <v>228</v>
      </c>
      <c r="AN68" t="s">
        <v>21</v>
      </c>
      <c r="AO68" t="s">
        <v>22</v>
      </c>
      <c r="AP68" t="s">
        <v>23</v>
      </c>
      <c r="AQ68" t="s">
        <v>3</v>
      </c>
      <c r="AR68" t="s">
        <v>24</v>
      </c>
      <c r="AS68" t="s">
        <v>25</v>
      </c>
      <c r="AT68" t="s">
        <v>26</v>
      </c>
      <c r="AU68" t="s">
        <v>27</v>
      </c>
      <c r="AV68" t="s">
        <v>28</v>
      </c>
      <c r="AW68" t="s">
        <v>29</v>
      </c>
      <c r="AX68" t="s">
        <f>CONCATENATE(AN68,AW68,AO68)</f>
        <v>30</v>
      </c>
      <c r="AY68" t="s">
        <f>CONCATENATE(AN68,AQ68,AO68)</f>
        <v>31</v>
      </c>
      <c r="AZ68" t="s">
        <f>CONCATENATE(AN68,AR68,AO68)</f>
        <v>32</v>
      </c>
      <c r="BA68" t="s">
        <f>CONCATENATE(AN68,AS68,AO68)</f>
        <v>33</v>
      </c>
      <c r="BB68" t="s">
        <f>CONCATENATE(AN68,AT68,AO68)</f>
        <v>34</v>
      </c>
      <c r="BC68" t="s">
        <f>CONCATENATE(AN68,AU68,AO68)</f>
        <v>35</v>
      </c>
      <c r="BD68" t="s">
        <f>CONCATENATE(AN68,AV68,AO68)</f>
        <v>36</v>
      </c>
      <c r="BE68" t="s">
        <f>IF(R68="","",CONCATENATE(AW68,AP68,AX68,AY68,U68,AP68,AX68,AZ68,X68,AP68,AX68,BA68,Y68,AP68,AX68,BB68,Z68,AP68,AX68,BC68,AA68,AP68,AX68,BD68,AB68))</f>
        <v>160</v>
      </c>
    </row>
    <row r="69" spans="1:16384" ht="14.25" hidden="1">
      <c r="A69" s="9" t="s">
        <f>CONCATENATE(C69," ",D69)</f>
        <v>230</v>
      </c>
      <c r="B69" s="10">
        <v>11500751</v>
      </c>
      <c r="C69" s="10" t="s">
        <v>231</v>
      </c>
      <c r="D69" s="10" t="s">
        <v>232</v>
      </c>
      <c r="E69" s="10" t="s">
        <v>41</v>
      </c>
      <c r="F69" s="10"/>
      <c r="G69" s="11"/>
      <c r="H69" s="10" t="s">
        <f>IF(ISBLANK(G69)," ",CONCATENATE((YEAR(TODAY()-G69)-1900)," ","ans"))</f>
        <v>17</v>
      </c>
      <c r="I69" s="12"/>
      <c r="J69" s="12"/>
      <c r="K69" s="12"/>
      <c r="L69" s="12"/>
      <c r="M69" s="12"/>
      <c r="N69" s="11"/>
      <c r="O69" s="13"/>
      <c r="P69" s="14"/>
      <c r="Q69" s="10"/>
      <c r="R69" s="10"/>
      <c r="S69" s="15"/>
      <c r="T69" s="15"/>
      <c r="U69" s="15" t="s">
        <v>42</v>
      </c>
      <c r="V69" s="15"/>
      <c r="W69" s="15"/>
      <c r="X69" s="15"/>
      <c r="Y69" s="15"/>
      <c r="Z69" s="16"/>
      <c r="AA69" s="16"/>
      <c r="AB69" s="16"/>
      <c r="AC69" s="16"/>
      <c r="AD69" s="17"/>
      <c r="AE69" s="17"/>
      <c r="AF69" s="9" t="str">
        <f>U69&amp;TEXT(COUNTIF(U$2:U69,U69),"x0")</f>
        <v>MATHSx56</v>
      </c>
      <c r="AG69" s="9" t="s">
        <f>Z69&amp;TEXT(COUNTIF(Z$2:Z69,Z69),"x0")</f>
        <v>20</v>
      </c>
      <c r="AH69" s="9" t="s">
        <f>AA69&amp;TEXT(COUNTIF(AA$2:AA69,AA69),"x0")</f>
        <v>20</v>
      </c>
      <c r="AI69" s="9" t="s">
        <f>AB69&amp;TEXT(COUNTIF(AB$2:AB69,AB69),"x0")</f>
        <v>20</v>
      </c>
      <c r="AJ69" s="9" t="s">
        <f>Y69&amp;TEXT(COUNTIF(Y$2:Y69,Y69),"x0")</f>
        <v>20</v>
      </c>
      <c r="AK69" s="9" t="s">
        <f>X69&amp;TEXT(COUNTIF(X$2:X69,X69),"x0")</f>
        <v>20</v>
      </c>
      <c r="AL69" s="9" t="s">
        <f>R69&amp;TEXT(COUNTIF(R$2:R69,R69),"x0")</f>
        <v>20</v>
      </c>
      <c r="AM69" s="9" t="s">
        <f>A69</f>
        <v>230</v>
      </c>
      <c r="AN69" t="s">
        <v>21</v>
      </c>
      <c r="AO69" t="s">
        <v>22</v>
      </c>
      <c r="AP69" t="s">
        <v>23</v>
      </c>
      <c r="AQ69" t="s">
        <v>3</v>
      </c>
      <c r="AR69" t="s">
        <v>24</v>
      </c>
      <c r="AS69" t="s">
        <v>25</v>
      </c>
      <c r="AT69" t="s">
        <v>26</v>
      </c>
      <c r="AU69" t="s">
        <v>27</v>
      </c>
      <c r="AV69" t="s">
        <v>28</v>
      </c>
      <c r="AW69" t="s">
        <v>29</v>
      </c>
      <c r="AX69" t="s">
        <f>CONCATENATE(AN69,AW69,AO69)</f>
        <v>30</v>
      </c>
      <c r="AY69" t="s">
        <f>CONCATENATE(AN69,AQ69,AO69)</f>
        <v>31</v>
      </c>
      <c r="AZ69" t="s">
        <f>CONCATENATE(AN69,AR69,AO69)</f>
        <v>32</v>
      </c>
      <c r="BA69" t="s">
        <f>CONCATENATE(AN69,AS69,AO69)</f>
        <v>33</v>
      </c>
      <c r="BB69" t="s">
        <f>CONCATENATE(AN69,AT69,AO69)</f>
        <v>34</v>
      </c>
      <c r="BC69" t="s">
        <f>CONCATENATE(AN69,AU69,AO69)</f>
        <v>35</v>
      </c>
      <c r="BD69" t="s">
        <f>CONCATENATE(AN69,AV69,AO69)</f>
        <v>36</v>
      </c>
      <c r="BE69" t="s">
        <f>IF(R69="","",CONCATENATE(AW69,AP69,AX69,AY69,U69,AP69,AX69,AZ69,X69,AP69,AX69,BA69,Y69,AP69,AX69,BB69,Z69,AP69,AX69,BC69,AA69,AP69,AX69,BD69,AB69))</f>
        <v>37</v>
      </c>
    </row>
    <row r="70" spans="1:16384" ht="14.25" hidden="1">
      <c r="A70" s="9" t="s">
        <f>CONCATENATE(C70," ",D70)</f>
        <v>233</v>
      </c>
      <c r="B70" s="10">
        <v>11105649</v>
      </c>
      <c r="C70" s="10" t="s">
        <v>234</v>
      </c>
      <c r="D70" s="10" t="s">
        <v>235</v>
      </c>
      <c r="E70" s="10" t="s">
        <v>41</v>
      </c>
      <c r="F70" s="10"/>
      <c r="G70" s="11"/>
      <c r="H70" s="10" t="s">
        <f>IF(ISBLANK(G70)," ",CONCATENATE((YEAR(TODAY()-G70)-1900)," ","ans"))</f>
        <v>17</v>
      </c>
      <c r="I70" s="12"/>
      <c r="J70" s="12"/>
      <c r="K70" s="12"/>
      <c r="L70" s="12"/>
      <c r="M70" s="12"/>
      <c r="N70" s="11"/>
      <c r="O70" s="13"/>
      <c r="P70" s="14"/>
      <c r="Q70" s="10"/>
      <c r="R70" s="10"/>
      <c r="S70" s="15"/>
      <c r="T70" s="15"/>
      <c r="U70" s="15" t="s">
        <v>42</v>
      </c>
      <c r="V70" s="15"/>
      <c r="W70" s="15"/>
      <c r="X70" s="15"/>
      <c r="Y70" s="15"/>
      <c r="Z70" s="16"/>
      <c r="AA70" s="16"/>
      <c r="AB70" s="16"/>
      <c r="AC70" s="16"/>
      <c r="AD70" s="17"/>
      <c r="AE70" s="17"/>
      <c r="AF70" s="9" t="str">
        <f>U70&amp;TEXT(COUNTIF(U$2:U70,U70),"x0")</f>
        <v>MATHSx57</v>
      </c>
      <c r="AG70" s="9" t="s">
        <f>Z70&amp;TEXT(COUNTIF(Z$2:Z70,Z70),"x0")</f>
        <v>20</v>
      </c>
      <c r="AH70" s="9" t="s">
        <f>AA70&amp;TEXT(COUNTIF(AA$2:AA70,AA70),"x0")</f>
        <v>20</v>
      </c>
      <c r="AI70" s="9" t="s">
        <f>AB70&amp;TEXT(COUNTIF(AB$2:AB70,AB70),"x0")</f>
        <v>20</v>
      </c>
      <c r="AJ70" s="9" t="s">
        <f>Y70&amp;TEXT(COUNTIF(Y$2:Y70,Y70),"x0")</f>
        <v>20</v>
      </c>
      <c r="AK70" s="9" t="s">
        <f>X70&amp;TEXT(COUNTIF(X$2:X70,X70),"x0")</f>
        <v>20</v>
      </c>
      <c r="AL70" s="9" t="s">
        <f>R70&amp;TEXT(COUNTIF(R$2:R70,R70),"x0")</f>
        <v>20</v>
      </c>
      <c r="AM70" s="9" t="s">
        <f>A70</f>
        <v>233</v>
      </c>
      <c r="AN70" t="s">
        <v>21</v>
      </c>
      <c r="AO70" t="s">
        <v>22</v>
      </c>
      <c r="AP70" t="s">
        <v>23</v>
      </c>
      <c r="AQ70" t="s">
        <v>3</v>
      </c>
      <c r="AR70" t="s">
        <v>24</v>
      </c>
      <c r="AS70" t="s">
        <v>25</v>
      </c>
      <c r="AT70" t="s">
        <v>26</v>
      </c>
      <c r="AU70" t="s">
        <v>27</v>
      </c>
      <c r="AV70" t="s">
        <v>28</v>
      </c>
      <c r="AW70" t="s">
        <v>29</v>
      </c>
      <c r="AX70" t="s">
        <f>CONCATENATE(AN70,AW70,AO70)</f>
        <v>30</v>
      </c>
      <c r="AY70" t="s">
        <f>CONCATENATE(AN70,AQ70,AO70)</f>
        <v>31</v>
      </c>
      <c r="AZ70" t="s">
        <f>CONCATENATE(AN70,AR70,AO70)</f>
        <v>32</v>
      </c>
      <c r="BA70" t="s">
        <f>CONCATENATE(AN70,AS70,AO70)</f>
        <v>33</v>
      </c>
      <c r="BB70" t="s">
        <f>CONCATENATE(AN70,AT70,AO70)</f>
        <v>34</v>
      </c>
      <c r="BC70" t="s">
        <f>CONCATENATE(AN70,AU70,AO70)</f>
        <v>35</v>
      </c>
      <c r="BD70" t="s">
        <f>CONCATENATE(AN70,AV70,AO70)</f>
        <v>36</v>
      </c>
      <c r="BE70" t="s">
        <f>IF(R70="","",CONCATENATE(AW70,AP70,AX70,AY70,U70,AP70,AX70,AZ70,X70,AP70,AX70,BA70,Y70,AP70,AX70,BB70,Z70,AP70,AX70,BC70,AA70,AP70,AX70,BD70,AB70))</f>
        <v>37</v>
      </c>
    </row>
    <row r="71" spans="1:16384" ht="14.25" hidden="1">
      <c r="A71" s="9" t="s">
        <f>CONCATENATE(C71," ",D71)</f>
        <v>236</v>
      </c>
      <c r="B71" s="10">
        <v>11608416</v>
      </c>
      <c r="C71" s="10" t="s">
        <v>237</v>
      </c>
      <c r="D71" s="10" t="inlineStr">
        <is>
          <t>Aissatou</t>
        </is>
      </c>
      <c r="E71" s="10" t="s">
        <v>16</v>
      </c>
      <c r="F71" s="10"/>
      <c r="G71" s="11"/>
      <c r="H71" s="10" t="s">
        <f>IF(ISBLANK(G71)," ",CONCATENATE((YEAR(TODAY()-G71)-1900)," ","ans"))</f>
        <v>17</v>
      </c>
      <c r="I71" s="12"/>
      <c r="J71" s="12"/>
      <c r="K71" s="12"/>
      <c r="L71" s="12"/>
      <c r="M71" s="12" t="s">
        <v>18</v>
      </c>
      <c r="N71" s="11"/>
      <c r="O71" s="13"/>
      <c r="P71" s="14"/>
      <c r="Q71" s="10"/>
      <c r="R71" s="10"/>
      <c r="S71" s="15"/>
      <c r="T71" s="15"/>
      <c r="U71" s="15" t="s">
        <v>42</v>
      </c>
      <c r="V71" s="15" t="s">
        <v>79</v>
      </c>
      <c r="W71" s="15" t="s">
        <v>48</v>
      </c>
      <c r="X71" s="15" t="s">
        <v>79</v>
      </c>
      <c r="Y71" s="15" t="s">
        <v>48</v>
      </c>
      <c r="Z71" s="16"/>
      <c r="AA71" s="16"/>
      <c r="AB71" s="16"/>
      <c r="AC71" s="16"/>
      <c r="AD71" s="17"/>
      <c r="AE71" s="17"/>
      <c r="AF71" s="9" t="str">
        <f>U71&amp;TEXT(COUNTIF(U$2:U71,U71),"x0")</f>
        <v>MATHSx58</v>
      </c>
      <c r="AG71" s="9" t="s">
        <f>Z71&amp;TEXT(COUNTIF(Z$2:Z71,Z71),"x0")</f>
        <v>20</v>
      </c>
      <c r="AH71" s="9" t="s">
        <f>AA71&amp;TEXT(COUNTIF(AA$2:AA71,AA71),"x0")</f>
        <v>20</v>
      </c>
      <c r="AI71" s="9" t="s">
        <f>AB71&amp;TEXT(COUNTIF(AB$2:AB71,AB71),"x0")</f>
        <v>20</v>
      </c>
      <c r="AJ71" s="9" t="str">
        <f>Y71&amp;TEXT(COUNTIF(Y$2:Y71,Y71),"x0")</f>
        <v>COMPTAx25</v>
      </c>
      <c r="AK71" s="9" t="str">
        <f>X71&amp;TEXT(COUNTIF(X$2:X71,X71),"x0")</f>
        <v>MACROECOx17</v>
      </c>
      <c r="AL71" s="9" t="s">
        <f>R71&amp;TEXT(COUNTIF(R$2:R71,R71),"x0")</f>
        <v>20</v>
      </c>
      <c r="AM71" s="9" t="s">
        <f>A71</f>
        <v>236</v>
      </c>
      <c r="AN71" t="s">
        <v>21</v>
      </c>
      <c r="AO71" t="s">
        <v>22</v>
      </c>
      <c r="AP71" t="s">
        <v>23</v>
      </c>
      <c r="AQ71" t="s">
        <v>3</v>
      </c>
      <c r="AR71" t="s">
        <v>24</v>
      </c>
      <c r="AS71" t="s">
        <v>25</v>
      </c>
      <c r="AT71" t="s">
        <v>26</v>
      </c>
      <c r="AU71" t="s">
        <v>27</v>
      </c>
      <c r="AV71" t="s">
        <v>28</v>
      </c>
      <c r="AW71" t="s">
        <v>29</v>
      </c>
      <c r="AX71" t="s">
        <f>CONCATENATE(AN71,AW71,AO71)</f>
        <v>30</v>
      </c>
      <c r="AY71" t="s">
        <f>CONCATENATE(AN71,AQ71,AO71)</f>
        <v>31</v>
      </c>
      <c r="AZ71" t="s">
        <f>CONCATENATE(AN71,AR71,AO71)</f>
        <v>32</v>
      </c>
      <c r="BA71" t="s">
        <f>CONCATENATE(AN71,AS71,AO71)</f>
        <v>33</v>
      </c>
      <c r="BB71" t="s">
        <f>CONCATENATE(AN71,AT71,AO71)</f>
        <v>34</v>
      </c>
      <c r="BC71" t="s">
        <f>CONCATENATE(AN71,AU71,AO71)</f>
        <v>35</v>
      </c>
      <c r="BD71" t="s">
        <f>CONCATENATE(AN71,AV71,AO71)</f>
        <v>36</v>
      </c>
      <c r="BE71" t="s">
        <f>IF(R71="","",CONCATENATE(AW71,AP71,AX71,AY71,U71,AP71,AX71,AZ71,X71,AP71,AX71,BA71,Y71,AP71,AX71,BB71,Z71,AP71,AX71,BC71,AA71,AP71,AX71,BD71,AB71))</f>
        <v>37</v>
      </c>
    </row>
    <row r="72" spans="1:16384">
      <c r="A72" s="9" t="s">
        <f>CONCATENATE(C72," ",D72)</f>
        <v>238</v>
      </c>
      <c r="B72" s="10">
        <v>11607247</v>
      </c>
      <c r="C72" s="10" t="s">
        <v>239</v>
      </c>
      <c r="D72" s="10" t="inlineStr">
        <is>
          <t>Habib Edgar</t>
        </is>
      </c>
      <c r="E72" s="10" t="s">
        <v>16</v>
      </c>
      <c r="F72" s="10"/>
      <c r="G72" s="11"/>
      <c r="H72" s="10" t="s">
        <f>IF(ISBLANK(G72)," ",CONCATENATE((YEAR(TODAY()-G72)-1900)," ","ans"))</f>
        <v>17</v>
      </c>
      <c r="I72" s="12"/>
      <c r="J72" s="12"/>
      <c r="K72" s="12"/>
      <c r="L72" s="12"/>
      <c r="M72" s="12" t="s">
        <v>18</v>
      </c>
      <c r="N72" s="11"/>
      <c r="O72" s="13">
        <v>42979</v>
      </c>
      <c r="P72" s="18" t="s">
        <v>92</v>
      </c>
      <c r="Q72" s="10"/>
      <c r="R72" s="10" t="s">
        <v>46</v>
      </c>
      <c r="S72" s="15"/>
      <c r="T72" s="15"/>
      <c r="U72" s="15" t="s">
        <v>42</v>
      </c>
      <c r="V72" s="15" t="s">
        <v>47</v>
      </c>
      <c r="W72" s="15" t="s">
        <v>88</v>
      </c>
      <c r="X72" s="15" t="s">
        <v>47</v>
      </c>
      <c r="Y72" s="15" t="s">
        <v>88</v>
      </c>
      <c r="Z72" s="16" t="s">
        <v>49</v>
      </c>
      <c r="AA72" s="16" t="s">
        <v>50</v>
      </c>
      <c r="AB72" s="16" t="s">
        <v>51</v>
      </c>
      <c r="AC72" s="16"/>
      <c r="AD72" s="17"/>
      <c r="AE72" s="17"/>
      <c r="AF72" s="9" t="str">
        <f>U72&amp;TEXT(COUNTIF(U$2:U72,U72),"x0")</f>
        <v>MATHSx59</v>
      </c>
      <c r="AG72" s="9" t="str">
        <f>Z72&amp;TEXT(COUNTIF(Z$2:Z72,Z72),"x0")</f>
        <v>AN1x12</v>
      </c>
      <c r="AH72" s="9" t="str">
        <f>AA72&amp;TEXT(COUNTIF(AA$2:AA72,AA72),"x0")</f>
        <v>AL1x12</v>
      </c>
      <c r="AI72" s="9" t="str">
        <f>AB72&amp;TEXT(COUNTIF(AB$2:AB72,AB72),"x0")</f>
        <v>P1x16</v>
      </c>
      <c r="AJ72" s="9" t="str">
        <f>Y72&amp;TEXT(COUNTIF(Y$2:Y72,Y72),"x0")</f>
        <v>MECAx13</v>
      </c>
      <c r="AK72" s="9" t="str">
        <f>X72&amp;TEXT(COUNTIF(X$2:X72,X72),"x0")</f>
        <v>INFO APx21</v>
      </c>
      <c r="AL72" s="9" t="str">
        <f>R72&amp;TEXT(COUNTIF(R$2:R72,R72),"x0")</f>
        <v>Xx36</v>
      </c>
      <c r="AM72" s="9" t="s">
        <f>A72</f>
        <v>238</v>
      </c>
      <c r="AN72" t="s">
        <v>21</v>
      </c>
      <c r="AO72" t="s">
        <v>22</v>
      </c>
      <c r="AP72" t="s">
        <v>23</v>
      </c>
      <c r="AQ72" t="s">
        <v>3</v>
      </c>
      <c r="AR72" t="s">
        <v>24</v>
      </c>
      <c r="AS72" t="s">
        <v>25</v>
      </c>
      <c r="AT72" t="s">
        <v>26</v>
      </c>
      <c r="AU72" t="s">
        <v>27</v>
      </c>
      <c r="AV72" t="s">
        <v>28</v>
      </c>
      <c r="AW72" t="s">
        <v>29</v>
      </c>
      <c r="AX72" t="s">
        <f>CONCATENATE(AN72,AW72,AO72)</f>
        <v>30</v>
      </c>
      <c r="AY72" t="s">
        <f>CONCATENATE(AN72,AQ72,AO72)</f>
        <v>31</v>
      </c>
      <c r="AZ72" t="s">
        <f>CONCATENATE(AN72,AR72,AO72)</f>
        <v>32</v>
      </c>
      <c r="BA72" t="s">
        <f>CONCATENATE(AN72,AS72,AO72)</f>
        <v>33</v>
      </c>
      <c r="BB72" t="s">
        <f>CONCATENATE(AN72,AT72,AO72)</f>
        <v>34</v>
      </c>
      <c r="BC72" t="s">
        <f>CONCATENATE(AN72,AU72,AO72)</f>
        <v>35</v>
      </c>
      <c r="BD72" t="s">
        <f>CONCATENATE(AN72,AV72,AO72)</f>
        <v>36</v>
      </c>
      <c r="BE72" t="s">
        <f>IF(R72="","",CONCATENATE(AW72,AP72,AX72,AY72,U72,AP72,AX72,AZ72,X72,AP72,AX72,BA72,Y72,AP72,AX72,BB72,Z72,AP72,AX72,BC72,AA72,AP72,AX72,BD72,AB72))</f>
        <v>89</v>
      </c>
    </row>
    <row r="73" spans="1:16384" ht="14.25" hidden="1">
      <c r="A73" s="9" t="s">
        <f>CONCATENATE(C73," ",D73)</f>
        <v>240</v>
      </c>
      <c r="B73" s="10">
        <v>11607047</v>
      </c>
      <c r="C73" s="10" t="s">
        <v>241</v>
      </c>
      <c r="D73" s="10" t="inlineStr">
        <is>
          <t>Gaya</t>
        </is>
      </c>
      <c r="E73" s="10" t="s">
        <v>16</v>
      </c>
      <c r="F73" s="10"/>
      <c r="G73" s="11"/>
      <c r="H73" s="10" t="s">
        <f>IF(ISBLANK(G73)," ",CONCATENATE((YEAR(TODAY()-G73)-1900)," ","ans"))</f>
        <v>17</v>
      </c>
      <c r="I73" s="12"/>
      <c r="J73" s="12"/>
      <c r="K73" s="12"/>
      <c r="L73" s="12"/>
      <c r="M73" s="12"/>
      <c r="N73" s="11"/>
      <c r="O73" s="13"/>
      <c r="P73" s="14"/>
      <c r="Q73" s="10"/>
      <c r="R73" s="10"/>
      <c r="S73" s="15"/>
      <c r="T73" s="15"/>
      <c r="U73" s="15" t="s">
        <v>19</v>
      </c>
      <c r="V73" s="15"/>
      <c r="W73" s="15"/>
      <c r="X73" s="15"/>
      <c r="Y73" s="15"/>
      <c r="Z73" s="16"/>
      <c r="AA73" s="16"/>
      <c r="AB73" s="16"/>
      <c r="AC73" s="16"/>
      <c r="AD73" s="17"/>
      <c r="AE73" s="17"/>
      <c r="AF73" s="9" t="str">
        <f>U73&amp;TEXT(COUNTIF(U$2:U73,U73),"x0")</f>
        <v>DLx12</v>
      </c>
      <c r="AG73" s="9" t="s">
        <f>Z73&amp;TEXT(COUNTIF(Z$2:Z73,Z73),"x0")</f>
        <v>20</v>
      </c>
      <c r="AH73" s="9" t="s">
        <f>AA73&amp;TEXT(COUNTIF(AA$2:AA73,AA73),"x0")</f>
        <v>20</v>
      </c>
      <c r="AI73" s="9" t="s">
        <f>AB73&amp;TEXT(COUNTIF(AB$2:AB73,AB73),"x0")</f>
        <v>20</v>
      </c>
      <c r="AJ73" s="9" t="s">
        <f>Y73&amp;TEXT(COUNTIF(Y$2:Y73,Y73),"x0")</f>
        <v>20</v>
      </c>
      <c r="AK73" s="9" t="s">
        <f>X73&amp;TEXT(COUNTIF(X$2:X73,X73),"x0")</f>
        <v>20</v>
      </c>
      <c r="AL73" s="9" t="s">
        <f>R73&amp;TEXT(COUNTIF(R$2:R73,R73),"x0")</f>
        <v>20</v>
      </c>
      <c r="AM73" s="9" t="s">
        <f>A73</f>
        <v>240</v>
      </c>
      <c r="AN73" t="s">
        <v>21</v>
      </c>
      <c r="AO73" t="s">
        <v>22</v>
      </c>
      <c r="AP73" t="s">
        <v>23</v>
      </c>
      <c r="AQ73" t="s">
        <v>3</v>
      </c>
      <c r="AR73" t="s">
        <v>24</v>
      </c>
      <c r="AS73" t="s">
        <v>25</v>
      </c>
      <c r="AT73" t="s">
        <v>26</v>
      </c>
      <c r="AU73" t="s">
        <v>27</v>
      </c>
      <c r="AV73" t="s">
        <v>28</v>
      </c>
      <c r="AW73" t="s">
        <v>29</v>
      </c>
      <c r="AX73" t="s">
        <f>CONCATENATE(AN73,AW73,AO73)</f>
        <v>30</v>
      </c>
      <c r="AY73" t="s">
        <f>CONCATENATE(AN73,AQ73,AO73)</f>
        <v>31</v>
      </c>
      <c r="AZ73" t="s">
        <f>CONCATENATE(AN73,AR73,AO73)</f>
        <v>32</v>
      </c>
      <c r="BA73" t="s">
        <f>CONCATENATE(AN73,AS73,AO73)</f>
        <v>33</v>
      </c>
      <c r="BB73" t="s">
        <f>CONCATENATE(AN73,AT73,AO73)</f>
        <v>34</v>
      </c>
      <c r="BC73" t="s">
        <f>CONCATENATE(AN73,AU73,AO73)</f>
        <v>35</v>
      </c>
      <c r="BD73" t="s">
        <f>CONCATENATE(AN73,AV73,AO73)</f>
        <v>36</v>
      </c>
      <c r="BE73" t="s">
        <f>IF(R73="","",CONCATENATE(AW73,AP73,AX73,AY73,U73,AP73,AX73,AZ73,X73,AP73,AX73,BA73,Y73,AP73,AX73,BB73,Z73,AP73,AX73,BC73,AA73,AP73,AX73,BD73,AB73))</f>
        <v>37</v>
      </c>
    </row>
    <row r="74" spans="1:16384" ht="14.25" hidden="1">
      <c r="A74" s="9" t="s">
        <f>CONCATENATE(C74," ",D74)</f>
        <v>242</v>
      </c>
      <c r="B74" s="10"/>
      <c r="C74" s="10" t="inlineStr">
        <is>
          <t>KHOUFACHE</t>
        </is>
      </c>
      <c r="D74" s="10" t="inlineStr">
        <is>
          <t>Reda</t>
        </is>
      </c>
      <c r="E74" s="10" t="s">
        <v>61</v>
      </c>
      <c r="F74" s="10"/>
      <c r="G74" s="19">
        <v>35601</v>
      </c>
      <c r="H74" s="10" t="s">
        <f>IF(ISBLANK(G74)," ",CONCATENATE((YEAR(TODAY()-G74)-1900)," ","ans"))</f>
        <v>122</v>
      </c>
      <c r="I74" s="12" t="s">
        <v>63</v>
      </c>
      <c r="J74" s="12" t="inlineStr">
        <is>
          <t>reda.khoufache@gmail.com</t>
        </is>
      </c>
      <c r="K74" s="12"/>
      <c r="L74" s="12"/>
      <c r="M74" s="12"/>
      <c r="N74" s="11"/>
      <c r="O74" s="13"/>
      <c r="P74" s="14"/>
      <c r="Q74" s="10"/>
      <c r="R74" s="10"/>
      <c r="S74" s="15"/>
      <c r="T74" s="15"/>
      <c r="U74" s="15" t="s">
        <v>42</v>
      </c>
      <c r="V74" s="15"/>
      <c r="W74" s="15"/>
      <c r="X74" s="15"/>
      <c r="Y74" s="15"/>
      <c r="Z74" s="16"/>
      <c r="AA74" s="16"/>
      <c r="AB74" s="16"/>
      <c r="AC74" s="16"/>
      <c r="AD74" s="17"/>
      <c r="AE74" s="17"/>
      <c r="AF74" s="9" t="str">
        <f>U74&amp;TEXT(COUNTIF(U$2:U74,U74),"x0")</f>
        <v>MATHSx60</v>
      </c>
      <c r="AG74" s="9" t="s">
        <f>Z74&amp;TEXT(COUNTIF(Z$2:Z74,Z74),"x0")</f>
        <v>20</v>
      </c>
      <c r="AH74" s="9" t="s">
        <f>AA74&amp;TEXT(COUNTIF(AA$2:AA74,AA74),"x0")</f>
        <v>20</v>
      </c>
      <c r="AI74" s="9" t="s">
        <f>AB74&amp;TEXT(COUNTIF(AB$2:AB74,AB74),"x0")</f>
        <v>20</v>
      </c>
      <c r="AJ74" s="9" t="s">
        <f>Y74&amp;TEXT(COUNTIF(Y$2:Y74,Y74),"x0")</f>
        <v>20</v>
      </c>
      <c r="AK74" s="9" t="s">
        <f>X74&amp;TEXT(COUNTIF(X$2:X74,X74),"x0")</f>
        <v>20</v>
      </c>
      <c r="AL74" s="9" t="s">
        <f>R74&amp;TEXT(COUNTIF(R$2:R74,R74),"x0")</f>
        <v>20</v>
      </c>
      <c r="AM74" s="9" t="s">
        <f>A74</f>
        <v>242</v>
      </c>
      <c r="AN74" t="s">
        <v>21</v>
      </c>
      <c r="AO74" t="s">
        <v>22</v>
      </c>
      <c r="AP74" t="s">
        <v>23</v>
      </c>
      <c r="AQ74" t="s">
        <v>3</v>
      </c>
      <c r="AR74" t="s">
        <v>24</v>
      </c>
      <c r="AS74" t="s">
        <v>25</v>
      </c>
      <c r="AT74" t="s">
        <v>26</v>
      </c>
      <c r="AU74" t="s">
        <v>27</v>
      </c>
      <c r="AV74" t="s">
        <v>28</v>
      </c>
      <c r="AW74" t="s">
        <v>29</v>
      </c>
      <c r="AX74" t="s">
        <f>CONCATENATE(AN74,AW74,AO74)</f>
        <v>30</v>
      </c>
      <c r="AY74" t="s">
        <f>CONCATENATE(AN74,AQ74,AO74)</f>
        <v>31</v>
      </c>
      <c r="AZ74" t="s">
        <f>CONCATENATE(AN74,AR74,AO74)</f>
        <v>32</v>
      </c>
      <c r="BA74" t="s">
        <f>CONCATENATE(AN74,AS74,AO74)</f>
        <v>33</v>
      </c>
      <c r="BB74" t="s">
        <f>CONCATENATE(AN74,AT74,AO74)</f>
        <v>34</v>
      </c>
      <c r="BC74" t="s">
        <f>CONCATENATE(AN74,AU74,AO74)</f>
        <v>35</v>
      </c>
      <c r="BD74" t="s">
        <f>CONCATENATE(AN74,AV74,AO74)</f>
        <v>36</v>
      </c>
      <c r="BE74" t="s">
        <f>IF(R74="","",CONCATENATE(AW74,AP74,AX74,AY74,U74,AP74,AX74,AZ74,X74,AP74,AX74,BA74,Y74,AP74,AX74,BB74,Z74,AP74,AX74,BC74,AA74,AP74,AX74,BD74,AB74))</f>
        <v>37</v>
      </c>
    </row>
    <row r="75" spans="1:16384" ht="14.25" hidden="1">
      <c r="A75" s="9" t="s">
        <f>CONCATENATE(C75," ",D75)</f>
        <v>243</v>
      </c>
      <c r="B75" s="10"/>
      <c r="C75" s="10" t="inlineStr">
        <is>
          <t>KOUADRI</t>
        </is>
      </c>
      <c r="D75" s="10" t="s">
        <v>212</v>
      </c>
      <c r="E75" s="10" t="s">
        <v>99</v>
      </c>
      <c r="F75" s="10"/>
      <c r="G75" s="11"/>
      <c r="H75" s="10" t="s">
        <f>IF(ISBLANK(G75)," ",CONCATENATE((YEAR(TODAY()-G75)-1900)," ","ans"))</f>
        <v>17</v>
      </c>
      <c r="I75" s="12"/>
      <c r="J75" s="12"/>
      <c r="K75" s="12"/>
      <c r="L75" s="12"/>
      <c r="M75" s="12" t="s">
        <v>18</v>
      </c>
      <c r="N75" s="11"/>
      <c r="O75" s="13">
        <v>42936</v>
      </c>
      <c r="P75" s="18" t="s">
        <v>45</v>
      </c>
      <c r="Q75" s="10"/>
      <c r="R75" s="10"/>
      <c r="S75" s="15"/>
      <c r="T75" s="15"/>
      <c r="U75" s="15" t="s">
        <v>42</v>
      </c>
      <c r="V75" s="15" t="s">
        <v>47</v>
      </c>
      <c r="W75" s="15" t="s">
        <v>88</v>
      </c>
      <c r="X75" s="15" t="s">
        <v>47</v>
      </c>
      <c r="Y75" s="15" t="s">
        <v>88</v>
      </c>
      <c r="Z75" s="16"/>
      <c r="AA75" s="16"/>
      <c r="AB75" s="16"/>
      <c r="AC75" s="16"/>
      <c r="AD75" s="17"/>
      <c r="AE75" s="17"/>
      <c r="AF75" s="9" t="str">
        <f>U75&amp;TEXT(COUNTIF(U$2:U75,U75),"x0")</f>
        <v>MATHSx61</v>
      </c>
      <c r="AG75" s="9" t="s">
        <f>Z75&amp;TEXT(COUNTIF(Z$2:Z75,Z75),"x0")</f>
        <v>20</v>
      </c>
      <c r="AH75" s="9" t="s">
        <f>AA75&amp;TEXT(COUNTIF(AA$2:AA75,AA75),"x0")</f>
        <v>20</v>
      </c>
      <c r="AI75" s="9" t="s">
        <f>AB75&amp;TEXT(COUNTIF(AB$2:AB75,AB75),"x0")</f>
        <v>20</v>
      </c>
      <c r="AJ75" s="9" t="str">
        <f>Y75&amp;TEXT(COUNTIF(Y$2:Y75,Y75),"x0")</f>
        <v>MECAx14</v>
      </c>
      <c r="AK75" s="9" t="str">
        <f>X75&amp;TEXT(COUNTIF(X$2:X75,X75),"x0")</f>
        <v>INFO APx22</v>
      </c>
      <c r="AL75" s="9" t="s">
        <f>R75&amp;TEXT(COUNTIF(R$2:R75,R75),"x0")</f>
        <v>20</v>
      </c>
      <c r="AM75" s="9" t="s">
        <f>A75</f>
        <v>243</v>
      </c>
      <c r="AN75" t="s">
        <v>21</v>
      </c>
      <c r="AO75" t="s">
        <v>22</v>
      </c>
      <c r="AP75" t="s">
        <v>23</v>
      </c>
      <c r="AQ75" t="s">
        <v>3</v>
      </c>
      <c r="AR75" t="s">
        <v>24</v>
      </c>
      <c r="AS75" t="s">
        <v>25</v>
      </c>
      <c r="AT75" t="s">
        <v>26</v>
      </c>
      <c r="AU75" t="s">
        <v>27</v>
      </c>
      <c r="AV75" t="s">
        <v>28</v>
      </c>
      <c r="AW75" t="s">
        <v>29</v>
      </c>
      <c r="AX75" t="s">
        <f>CONCATENATE(AN75,AW75,AO75)</f>
        <v>30</v>
      </c>
      <c r="AY75" t="s">
        <f>CONCATENATE(AN75,AQ75,AO75)</f>
        <v>31</v>
      </c>
      <c r="AZ75" t="s">
        <f>CONCATENATE(AN75,AR75,AO75)</f>
        <v>32</v>
      </c>
      <c r="BA75" t="s">
        <f>CONCATENATE(AN75,AS75,AO75)</f>
        <v>33</v>
      </c>
      <c r="BB75" t="s">
        <f>CONCATENATE(AN75,AT75,AO75)</f>
        <v>34</v>
      </c>
      <c r="BC75" t="s">
        <f>CONCATENATE(AN75,AU75,AO75)</f>
        <v>35</v>
      </c>
      <c r="BD75" t="s">
        <f>CONCATENATE(AN75,AV75,AO75)</f>
        <v>36</v>
      </c>
      <c r="BE75" t="s">
        <f>IF(R75="","",CONCATENATE(AW75,AP75,AX75,AY75,U75,AP75,AX75,AZ75,X75,AP75,AX75,BA75,Y75,AP75,AX75,BB75,Z75,AP75,AX75,BC75,AA75,AP75,AX75,BD75,AB75))</f>
        <v>37</v>
      </c>
    </row>
    <row r="76" spans="1:16384">
      <c r="A76" s="9" t="s">
        <f>CONCATENATE(C76," ",D76)</f>
        <v>244</v>
      </c>
      <c r="B76" s="10">
        <v>11503072</v>
      </c>
      <c r="C76" s="10" t="inlineStr">
        <is>
          <t>KUBICA</t>
        </is>
      </c>
      <c r="D76" s="10" t="inlineStr">
        <is>
          <t>BRIAC</t>
        </is>
      </c>
      <c r="E76" s="10" t="s">
        <v>41</v>
      </c>
      <c r="F76" s="10"/>
      <c r="G76" s="11"/>
      <c r="H76" s="10" t="s">
        <f>IF(ISBLANK(G76)," ",CONCATENATE((YEAR(TODAY()-G76)-1900)," ","ans"))</f>
        <v>17</v>
      </c>
      <c r="I76" s="12"/>
      <c r="J76" s="12"/>
      <c r="K76" s="12"/>
      <c r="L76" s="12"/>
      <c r="M76" s="12" t="s">
        <v>18</v>
      </c>
      <c r="N76" s="11"/>
      <c r="O76" s="13">
        <v>42941</v>
      </c>
      <c r="P76" s="18" t="s">
        <v>45</v>
      </c>
      <c r="Q76" s="10"/>
      <c r="R76" s="10" t="s">
        <v>46</v>
      </c>
      <c r="S76" s="15"/>
      <c r="T76" s="15"/>
      <c r="U76" s="15" t="s">
        <v>42</v>
      </c>
      <c r="V76" s="15" t="s">
        <v>79</v>
      </c>
      <c r="W76" s="15" t="s">
        <v>48</v>
      </c>
      <c r="X76" s="15" t="s">
        <v>79</v>
      </c>
      <c r="Y76" s="15" t="s">
        <v>48</v>
      </c>
      <c r="Z76" s="16" t="s">
        <v>55</v>
      </c>
      <c r="AA76" s="16" t="s">
        <v>56</v>
      </c>
      <c r="AB76" s="16" t="s">
        <v>57</v>
      </c>
      <c r="AC76" s="16"/>
      <c r="AD76" s="17"/>
      <c r="AE76" s="17"/>
      <c r="AF76" s="9" t="str">
        <f>U76&amp;TEXT(COUNTIF(U$2:U76,U76),"x0")</f>
        <v>MATHSx62</v>
      </c>
      <c r="AG76" s="9" t="str">
        <f>Z76&amp;TEXT(COUNTIF(Z$2:Z76,Z76),"x0")</f>
        <v>AN2x22</v>
      </c>
      <c r="AH76" s="9" t="str">
        <f>AA76&amp;TEXT(COUNTIF(AA$2:AA76,AA76),"x0")</f>
        <v>AL2x22</v>
      </c>
      <c r="AI76" s="9" t="str">
        <f>AB76&amp;TEXT(COUNTIF(AB$2:AB76,AB76),"x0")</f>
        <v>P2x22</v>
      </c>
      <c r="AJ76" s="9" t="str">
        <f>Y76&amp;TEXT(COUNTIF(Y$2:Y76,Y76),"x0")</f>
        <v>COMPTAx26</v>
      </c>
      <c r="AK76" s="9" t="str">
        <f>X76&amp;TEXT(COUNTIF(X$2:X76,X76),"x0")</f>
        <v>MACROECOx18</v>
      </c>
      <c r="AL76" s="9" t="str">
        <f>R76&amp;TEXT(COUNTIF(R$2:R76,R76),"x0")</f>
        <v>Xx37</v>
      </c>
      <c r="AM76" s="9" t="s">
        <f>A76</f>
        <v>244</v>
      </c>
      <c r="AN76" t="s">
        <v>21</v>
      </c>
      <c r="AO76" t="s">
        <v>22</v>
      </c>
      <c r="AP76" t="s">
        <v>23</v>
      </c>
      <c r="AQ76" t="s">
        <v>3</v>
      </c>
      <c r="AR76" t="s">
        <v>24</v>
      </c>
      <c r="AS76" t="s">
        <v>25</v>
      </c>
      <c r="AT76" t="s">
        <v>26</v>
      </c>
      <c r="AU76" t="s">
        <v>27</v>
      </c>
      <c r="AV76" t="s">
        <v>28</v>
      </c>
      <c r="AW76" t="s">
        <v>29</v>
      </c>
      <c r="AX76" t="s">
        <f>CONCATENATE(AN76,AW76,AO76)</f>
        <v>30</v>
      </c>
      <c r="AY76" t="s">
        <f>CONCATENATE(AN76,AQ76,AO76)</f>
        <v>31</v>
      </c>
      <c r="AZ76" t="s">
        <f>CONCATENATE(AN76,AR76,AO76)</f>
        <v>32</v>
      </c>
      <c r="BA76" t="s">
        <f>CONCATENATE(AN76,AS76,AO76)</f>
        <v>33</v>
      </c>
      <c r="BB76" t="s">
        <f>CONCATENATE(AN76,AT76,AO76)</f>
        <v>34</v>
      </c>
      <c r="BC76" t="s">
        <f>CONCATENATE(AN76,AU76,AO76)</f>
        <v>35</v>
      </c>
      <c r="BD76" t="s">
        <f>CONCATENATE(AN76,AV76,AO76)</f>
        <v>36</v>
      </c>
      <c r="BE76" t="s">
        <f>IF(R76="","",CONCATENATE(AW76,AP76,AX76,AY76,U76,AP76,AX76,AZ76,X76,AP76,AX76,BA76,Y76,AP76,AX76,BB76,Z76,AP76,AX76,BC76,AA76,AP76,AX76,BD76,AB76))</f>
        <v>93</v>
      </c>
    </row>
    <row r="77" spans="1:16384">
      <c r="A77" s="9" t="s">
        <f>CONCATENATE(C77," ",D77)</f>
        <v>245</v>
      </c>
      <c r="B77" s="10">
        <v>11603669</v>
      </c>
      <c r="C77" s="10" t="inlineStr">
        <is>
          <t>KUCAM</t>
        </is>
      </c>
      <c r="D77" s="10" t="inlineStr">
        <is>
          <t>Delphine</t>
        </is>
      </c>
      <c r="E77" s="10" t="s">
        <v>16</v>
      </c>
      <c r="F77" s="10"/>
      <c r="G77" s="11"/>
      <c r="H77" s="10" t="s">
        <f>IF(ISBLANK(G77)," ",CONCATENATE((YEAR(TODAY()-G77)-1900)," ","ans"))</f>
        <v>17</v>
      </c>
      <c r="I77" s="12"/>
      <c r="J77" s="12"/>
      <c r="K77" s="12"/>
      <c r="L77" s="12"/>
      <c r="M77" s="12" t="s">
        <v>18</v>
      </c>
      <c r="N77" s="11"/>
      <c r="O77" s="13">
        <v>42978</v>
      </c>
      <c r="P77" s="18" t="s">
        <v>92</v>
      </c>
      <c r="Q77" s="10"/>
      <c r="R77" s="10" t="s">
        <v>46</v>
      </c>
      <c r="S77" s="15"/>
      <c r="T77" s="15"/>
      <c r="U77" s="15" t="s">
        <v>42</v>
      </c>
      <c r="V77" s="15" t="s">
        <v>47</v>
      </c>
      <c r="W77" s="15" t="s">
        <v>88</v>
      </c>
      <c r="X77" s="15" t="s">
        <v>47</v>
      </c>
      <c r="Y77" s="15" t="s">
        <v>88</v>
      </c>
      <c r="Z77" s="16" t="s">
        <v>49</v>
      </c>
      <c r="AA77" s="16" t="s">
        <v>50</v>
      </c>
      <c r="AB77" s="16" t="s">
        <v>51</v>
      </c>
      <c r="AC77" s="16"/>
      <c r="AD77" s="17"/>
      <c r="AE77" s="17"/>
      <c r="AF77" s="9" t="str">
        <f>U77&amp;TEXT(COUNTIF(U$2:U77,U77),"x0")</f>
        <v>MATHSx63</v>
      </c>
      <c r="AG77" s="9" t="str">
        <f>Z77&amp;TEXT(COUNTIF(Z$2:Z77,Z77),"x0")</f>
        <v>AN1x13</v>
      </c>
      <c r="AH77" s="9" t="str">
        <f>AA77&amp;TEXT(COUNTIF(AA$2:AA77,AA77),"x0")</f>
        <v>AL1x13</v>
      </c>
      <c r="AI77" s="9" t="str">
        <f>AB77&amp;TEXT(COUNTIF(AB$2:AB77,AB77),"x0")</f>
        <v>P1x17</v>
      </c>
      <c r="AJ77" s="9" t="str">
        <f>Y77&amp;TEXT(COUNTIF(Y$2:Y77,Y77),"x0")</f>
        <v>MECAx15</v>
      </c>
      <c r="AK77" s="9" t="str">
        <f>X77&amp;TEXT(COUNTIF(X$2:X77,X77),"x0")</f>
        <v>INFO APx23</v>
      </c>
      <c r="AL77" s="9" t="str">
        <f>R77&amp;TEXT(COUNTIF(R$2:R77,R77),"x0")</f>
        <v>Xx38</v>
      </c>
      <c r="AM77" s="9" t="s">
        <f>A77</f>
        <v>245</v>
      </c>
      <c r="AN77" t="s">
        <v>21</v>
      </c>
      <c r="AO77" t="s">
        <v>22</v>
      </c>
      <c r="AP77" t="s">
        <v>23</v>
      </c>
      <c r="AQ77" t="s">
        <v>3</v>
      </c>
      <c r="AR77" t="s">
        <v>24</v>
      </c>
      <c r="AS77" t="s">
        <v>25</v>
      </c>
      <c r="AT77" t="s">
        <v>26</v>
      </c>
      <c r="AU77" t="s">
        <v>27</v>
      </c>
      <c r="AV77" t="s">
        <v>28</v>
      </c>
      <c r="AW77" t="s">
        <v>29</v>
      </c>
      <c r="AX77" t="s">
        <f>CONCATENATE(AN77,AW77,AO77)</f>
        <v>30</v>
      </c>
      <c r="AY77" t="s">
        <f>CONCATENATE(AN77,AQ77,AO77)</f>
        <v>31</v>
      </c>
      <c r="AZ77" t="s">
        <f>CONCATENATE(AN77,AR77,AO77)</f>
        <v>32</v>
      </c>
      <c r="BA77" t="s">
        <f>CONCATENATE(AN77,AS77,AO77)</f>
        <v>33</v>
      </c>
      <c r="BB77" t="s">
        <f>CONCATENATE(AN77,AT77,AO77)</f>
        <v>34</v>
      </c>
      <c r="BC77" t="s">
        <f>CONCATENATE(AN77,AU77,AO77)</f>
        <v>35</v>
      </c>
      <c r="BD77" t="s">
        <f>CONCATENATE(AN77,AV77,AO77)</f>
        <v>36</v>
      </c>
      <c r="BE77" t="s">
        <f>IF(R77="","",CONCATENATE(AW77,AP77,AX77,AY77,U77,AP77,AX77,AZ77,X77,AP77,AX77,BA77,Y77,AP77,AX77,BB77,Z77,AP77,AX77,BC77,AA77,AP77,AX77,BD77,AB77))</f>
        <v>89</v>
      </c>
    </row>
    <row r="78" spans="1:16384" ht="14.25" hidden="1">
      <c r="A78" s="9" t="s">
        <f>CONCATENATE(C78," ",D78)</f>
        <v>246</v>
      </c>
      <c r="B78" s="10"/>
      <c r="C78" s="10" t="inlineStr">
        <is>
          <t>LAHJAJI</t>
        </is>
      </c>
      <c r="D78" s="10" t="inlineStr">
        <is>
          <t>Mohammed</t>
        </is>
      </c>
      <c r="E78" s="10" t="s">
        <v>61</v>
      </c>
      <c r="F78" s="10"/>
      <c r="G78" s="12" t="inlineStr">
        <is>
          <t>03/05/1996</t>
        </is>
      </c>
      <c r="H78" s="10" t="s">
        <f>IF(ISBLANK(G78)," ",CONCATENATE((YEAR(TODAY()-G78)-1900)," ","ans"))</f>
        <v>106</v>
      </c>
      <c r="I78" s="12" t="s">
        <v>63</v>
      </c>
      <c r="J78" s="12" t="inlineStr">
        <is>
          <t>mo.lahjaji@outlook.fr</t>
        </is>
      </c>
      <c r="K78" s="12"/>
      <c r="L78" s="12"/>
      <c r="M78" s="12" t="s">
        <v>18</v>
      </c>
      <c r="N78" s="11">
        <v>42975</v>
      </c>
      <c r="O78" s="13">
        <v>42933</v>
      </c>
      <c r="P78" s="18" t="s">
        <v>92</v>
      </c>
      <c r="Q78" s="10"/>
      <c r="R78" s="10"/>
      <c r="S78" s="15"/>
      <c r="T78" s="15"/>
      <c r="U78" s="15" t="s">
        <v>42</v>
      </c>
      <c r="V78" s="15" t="s">
        <v>47</v>
      </c>
      <c r="W78" s="15" t="s">
        <v>88</v>
      </c>
      <c r="X78" s="15" t="s">
        <v>47</v>
      </c>
      <c r="Y78" s="15" t="s">
        <v>88</v>
      </c>
      <c r="Z78" s="16"/>
      <c r="AA78" s="16"/>
      <c r="AB78" s="16"/>
      <c r="AC78" s="16"/>
      <c r="AD78" s="17"/>
      <c r="AE78" s="17"/>
      <c r="AF78" s="9" t="str">
        <f>U78&amp;TEXT(COUNTIF(U$2:U78,U78),"x0")</f>
        <v>MATHSx64</v>
      </c>
      <c r="AG78" s="9" t="s">
        <f>Z78&amp;TEXT(COUNTIF(Z$2:Z78,Z78),"x0")</f>
        <v>20</v>
      </c>
      <c r="AH78" s="9" t="s">
        <f>AA78&amp;TEXT(COUNTIF(AA$2:AA78,AA78),"x0")</f>
        <v>20</v>
      </c>
      <c r="AI78" s="9" t="s">
        <f>AB78&amp;TEXT(COUNTIF(AB$2:AB78,AB78),"x0")</f>
        <v>20</v>
      </c>
      <c r="AJ78" s="9" t="str">
        <f>Y78&amp;TEXT(COUNTIF(Y$2:Y78,Y78),"x0")</f>
        <v>MECAx16</v>
      </c>
      <c r="AK78" s="9" t="str">
        <f>X78&amp;TEXT(COUNTIF(X$2:X78,X78),"x0")</f>
        <v>INFO APx24</v>
      </c>
      <c r="AL78" s="9" t="s">
        <f>R78&amp;TEXT(COUNTIF(R$2:R78,R78),"x0")</f>
        <v>20</v>
      </c>
      <c r="AM78" s="9" t="s">
        <f>A78</f>
        <v>246</v>
      </c>
    </row>
    <row r="79" spans="1:16384">
      <c r="A79" s="9" t="s">
        <f>CONCATENATE(C79," ",D79)</f>
        <v>247</v>
      </c>
      <c r="B79" s="10">
        <v>11513414</v>
      </c>
      <c r="C79" s="10" t="inlineStr">
        <is>
          <t>LAHMADI</t>
        </is>
      </c>
      <c r="D79" s="10" t="inlineStr">
        <is>
          <t>Salah-Eddine</t>
        </is>
      </c>
      <c r="E79" s="10" t="s">
        <v>193</v>
      </c>
      <c r="F79" s="10"/>
      <c r="G79" s="11"/>
      <c r="H79" s="10"/>
      <c r="I79" s="12"/>
      <c r="J79" s="12"/>
      <c r="K79" s="12"/>
      <c r="L79" s="12"/>
      <c r="M79" s="12"/>
      <c r="N79" s="11"/>
      <c r="O79" s="13"/>
      <c r="P79" s="14"/>
      <c r="Q79" s="10"/>
      <c r="R79" s="10" t="s">
        <v>46</v>
      </c>
      <c r="S79" s="15"/>
      <c r="T79" s="15"/>
      <c r="U79" s="15" t="s">
        <v>42</v>
      </c>
      <c r="V79" s="15" t="s">
        <v>47</v>
      </c>
      <c r="W79" s="15" t="s">
        <v>88</v>
      </c>
      <c r="X79" s="15" t="s">
        <v>47</v>
      </c>
      <c r="Y79" s="15" t="s">
        <v>88</v>
      </c>
      <c r="Z79" s="16" t="s">
        <v>49</v>
      </c>
      <c r="AA79" s="16" t="s">
        <v>50</v>
      </c>
      <c r="AB79" s="16" t="s">
        <v>51</v>
      </c>
      <c r="AC79" s="16"/>
      <c r="AD79" s="17"/>
      <c r="AE79" s="17"/>
      <c r="AF79" s="9" t="str">
        <f>U79&amp;TEXT(COUNTIF(U$2:U79,U79),"x0")</f>
        <v>MATHSx65</v>
      </c>
      <c r="AG79" s="9" t="str">
        <f>Z79&amp;TEXT(COUNTIF(Z$2:Z79,Z79),"x0")</f>
        <v>AN1x14</v>
      </c>
      <c r="AH79" s="9" t="str">
        <f>AA79&amp;TEXT(COUNTIF(AA$2:AA79,AA79),"x0")</f>
        <v>AL1x14</v>
      </c>
      <c r="AI79" s="9" t="str">
        <f>AB79&amp;TEXT(COUNTIF(AB$2:AB79,AB79),"x0")</f>
        <v>P1x18</v>
      </c>
      <c r="AJ79" s="9" t="str">
        <f>Y79&amp;TEXT(COUNTIF(Y$2:Y79,Y79),"x0")</f>
        <v>MECAx17</v>
      </c>
      <c r="AK79" s="9" t="str">
        <f>X79&amp;TEXT(COUNTIF(X$2:X79,X79),"x0")</f>
        <v>INFO APx25</v>
      </c>
      <c r="AL79" s="9" t="str">
        <f>R79&amp;TEXT(COUNTIF(R$2:R79,R79),"x0")</f>
        <v>Xx39</v>
      </c>
      <c r="AM79" s="9" t="s">
        <f>A79</f>
        <v>247</v>
      </c>
      <c r="AN79" t="s">
        <v>21</v>
      </c>
      <c r="AO79" t="s">
        <v>22</v>
      </c>
      <c r="AP79" t="s">
        <v>23</v>
      </c>
      <c r="AQ79" t="s">
        <v>3</v>
      </c>
      <c r="AR79" t="s">
        <v>24</v>
      </c>
      <c r="AS79" t="s">
        <v>25</v>
      </c>
      <c r="AT79" t="s">
        <v>26</v>
      </c>
      <c r="AU79" t="s">
        <v>27</v>
      </c>
      <c r="AV79" t="s">
        <v>28</v>
      </c>
      <c r="AW79" t="s">
        <v>29</v>
      </c>
      <c r="AX79" t="s">
        <f>CONCATENATE(AN79,AW79,AO79)</f>
        <v>30</v>
      </c>
      <c r="AY79" t="s">
        <f>CONCATENATE(AN79,AQ79,AO79)</f>
        <v>31</v>
      </c>
      <c r="AZ79" t="s">
        <f>CONCATENATE(AN79,AR79,AO79)</f>
        <v>32</v>
      </c>
      <c r="BA79" t="s">
        <f>CONCATENATE(AN79,AS79,AO79)</f>
        <v>33</v>
      </c>
      <c r="BB79" t="s">
        <f>CONCATENATE(AN79,AT79,AO79)</f>
        <v>34</v>
      </c>
      <c r="BC79" t="s">
        <f>CONCATENATE(AN79,AU79,AO79)</f>
        <v>35</v>
      </c>
      <c r="BD79" t="s">
        <f>CONCATENATE(AN79,AV79,AO79)</f>
        <v>36</v>
      </c>
      <c r="BE79" t="s">
        <f>IF(R79="","",CONCATENATE(AW79,AP79,AX79,AY79,U79,AP79,AX79,AZ79,X79,AP79,AX79,BA79,Y79,AP79,AX79,BB79,Z79,AP79,AX79,BC79,AA79,AP79,AX79,BD79,AB79))</f>
        <v>89</v>
      </c>
    </row>
    <row r="80" spans="1:16384">
      <c r="A80" s="9" t="s">
        <f>CONCATENATE(C80," ",D80)</f>
        <v>248</v>
      </c>
      <c r="B80" s="10">
        <v>11603860</v>
      </c>
      <c r="C80" s="10" t="inlineStr">
        <is>
          <t>LAICHE</t>
        </is>
      </c>
      <c r="D80" s="10" t="inlineStr">
        <is>
          <t>Issam</t>
        </is>
      </c>
      <c r="E80" s="10" t="s">
        <v>16</v>
      </c>
      <c r="F80" s="10"/>
      <c r="G80" s="11"/>
      <c r="H80" s="10" t="s">
        <f>IF(ISBLANK(G80)," ",CONCATENATE((YEAR(TODAY()-G80)-1900)," ","ans"))</f>
        <v>17</v>
      </c>
      <c r="I80" s="12"/>
      <c r="J80" s="12"/>
      <c r="K80" s="12"/>
      <c r="L80" s="12"/>
      <c r="M80" s="12" t="s">
        <v>18</v>
      </c>
      <c r="N80" s="11"/>
      <c r="O80" s="13">
        <v>42973</v>
      </c>
      <c r="P80" s="18" t="s">
        <v>45</v>
      </c>
      <c r="Q80" s="10"/>
      <c r="R80" s="10" t="s">
        <v>46</v>
      </c>
      <c r="S80" s="15"/>
      <c r="T80" s="15"/>
      <c r="U80" s="15" t="s">
        <v>42</v>
      </c>
      <c r="V80" s="15" t="s">
        <v>47</v>
      </c>
      <c r="W80" s="15" t="s">
        <v>48</v>
      </c>
      <c r="X80" s="15" t="s">
        <v>47</v>
      </c>
      <c r="Y80" s="15" t="s">
        <v>48</v>
      </c>
      <c r="Z80" s="16" t="s">
        <v>55</v>
      </c>
      <c r="AA80" s="16" t="s">
        <v>56</v>
      </c>
      <c r="AB80" s="16" t="s">
        <v>57</v>
      </c>
      <c r="AC80" s="16"/>
      <c r="AD80" s="17"/>
      <c r="AE80" s="17"/>
      <c r="AF80" s="9" t="str">
        <f>U80&amp;TEXT(COUNTIF(U$2:U80,U80),"x0")</f>
        <v>MATHSx66</v>
      </c>
      <c r="AG80" s="9" t="str">
        <f>Z80&amp;TEXT(COUNTIF(Z$2:Z80,Z80),"x0")</f>
        <v>AN2x23</v>
      </c>
      <c r="AH80" s="9" t="str">
        <f>AA80&amp;TEXT(COUNTIF(AA$2:AA80,AA80),"x0")</f>
        <v>AL2x23</v>
      </c>
      <c r="AI80" s="9" t="str">
        <f>AB80&amp;TEXT(COUNTIF(AB$2:AB80,AB80),"x0")</f>
        <v>P2x23</v>
      </c>
      <c r="AJ80" s="9" t="str">
        <f>Y80&amp;TEXT(COUNTIF(Y$2:Y80,Y80),"x0")</f>
        <v>COMPTAx27</v>
      </c>
      <c r="AK80" s="9" t="str">
        <f>X80&amp;TEXT(COUNTIF(X$2:X80,X80),"x0")</f>
        <v>INFO APx26</v>
      </c>
      <c r="AL80" s="9" t="str">
        <f>R80&amp;TEXT(COUNTIF(R$2:R80,R80),"x0")</f>
        <v>Xx40</v>
      </c>
      <c r="AM80" s="9" t="s">
        <f>A80</f>
        <v>248</v>
      </c>
      <c r="AN80" t="s">
        <v>21</v>
      </c>
      <c r="AO80" t="s">
        <v>22</v>
      </c>
      <c r="AP80" t="s">
        <v>23</v>
      </c>
      <c r="AQ80" t="s">
        <v>3</v>
      </c>
      <c r="AR80" t="s">
        <v>24</v>
      </c>
      <c r="AS80" t="s">
        <v>25</v>
      </c>
      <c r="AT80" t="s">
        <v>26</v>
      </c>
      <c r="AU80" t="s">
        <v>27</v>
      </c>
      <c r="AV80" t="s">
        <v>28</v>
      </c>
      <c r="AW80" t="s">
        <v>29</v>
      </c>
      <c r="AX80" t="s">
        <f>CONCATENATE(AN80,AW80,AO80)</f>
        <v>30</v>
      </c>
      <c r="AY80" t="s">
        <f>CONCATENATE(AN80,AQ80,AO80)</f>
        <v>31</v>
      </c>
      <c r="AZ80" t="s">
        <f>CONCATENATE(AN80,AR80,AO80)</f>
        <v>32</v>
      </c>
      <c r="BA80" t="s">
        <f>CONCATENATE(AN80,AS80,AO80)</f>
        <v>33</v>
      </c>
      <c r="BB80" t="s">
        <f>CONCATENATE(AN80,AT80,AO80)</f>
        <v>34</v>
      </c>
      <c r="BC80" t="s">
        <f>CONCATENATE(AN80,AU80,AO80)</f>
        <v>35</v>
      </c>
      <c r="BD80" t="s">
        <f>CONCATENATE(AN80,AV80,AO80)</f>
        <v>36</v>
      </c>
      <c r="BE80" t="s">
        <f>IF(R80="","",CONCATENATE(AW80,AP80,AX80,AY80,U80,AP80,AX80,AZ80,X80,AP80,AX80,BA80,Y80,AP80,AX80,BB80,Z80,AP80,AX80,BC80,AA80,AP80,AX80,BD80,AB80))</f>
        <v>100</v>
      </c>
    </row>
    <row r="81" spans="1:16384" ht="14.25" hidden="1">
      <c r="A81" s="9" t="s">
        <f>CONCATENATE(C81," ",D81)</f>
        <v>249</v>
      </c>
      <c r="B81" s="10"/>
      <c r="C81" s="10" t="inlineStr">
        <is>
          <t>LATEB</t>
        </is>
      </c>
      <c r="D81" s="10" t="inlineStr">
        <is>
          <t>Nelly</t>
        </is>
      </c>
      <c r="E81" s="10" t="s">
        <v>99</v>
      </c>
      <c r="F81" s="10"/>
      <c r="G81" s="11"/>
      <c r="H81" s="10" t="s">
        <f>IF(ISBLANK(G81)," ",CONCATENATE((YEAR(TODAY()-G81)-1900)," ","ans"))</f>
        <v>17</v>
      </c>
      <c r="I81" s="12"/>
      <c r="J81" s="12"/>
      <c r="K81" s="12"/>
      <c r="L81" s="12"/>
      <c r="M81" s="12" t="s">
        <v>18</v>
      </c>
      <c r="N81" s="11"/>
      <c r="O81" s="13"/>
      <c r="P81" s="14"/>
      <c r="Q81" s="10"/>
      <c r="R81" s="10"/>
      <c r="S81" s="15"/>
      <c r="T81" s="15"/>
      <c r="U81" s="15" t="s">
        <v>42</v>
      </c>
      <c r="V81" s="15"/>
      <c r="W81" s="15"/>
      <c r="X81" s="15"/>
      <c r="Y81" s="15"/>
      <c r="Z81" s="16"/>
      <c r="AA81" s="16"/>
      <c r="AB81" s="16"/>
      <c r="AC81" s="16"/>
      <c r="AD81" s="17"/>
      <c r="AE81" s="17"/>
      <c r="AF81" s="9" t="str">
        <f>U81&amp;TEXT(COUNTIF(U$2:U81,U81),"x0")</f>
        <v>MATHSx67</v>
      </c>
      <c r="AG81" s="9" t="s">
        <f>Z81&amp;TEXT(COUNTIF(Z$2:Z81,Z81),"x0")</f>
        <v>20</v>
      </c>
      <c r="AH81" s="9" t="s">
        <f>AA81&amp;TEXT(COUNTIF(AA$2:AA81,AA81),"x0")</f>
        <v>20</v>
      </c>
      <c r="AI81" s="9" t="s">
        <f>AB81&amp;TEXT(COUNTIF(AB$2:AB81,AB81),"x0")</f>
        <v>20</v>
      </c>
      <c r="AJ81" s="9" t="s">
        <f>Y81&amp;TEXT(COUNTIF(Y$2:Y81,Y81),"x0")</f>
        <v>20</v>
      </c>
      <c r="AK81" s="9" t="s">
        <f>X81&amp;TEXT(COUNTIF(X$2:X81,X81),"x0")</f>
        <v>20</v>
      </c>
      <c r="AL81" s="9" t="s">
        <f>R81&amp;TEXT(COUNTIF(R$2:R81,R81),"x0")</f>
        <v>20</v>
      </c>
      <c r="AM81" s="9" t="s">
        <f>A81</f>
        <v>249</v>
      </c>
    </row>
    <row r="82" spans="1:16384" ht="14.25" hidden="1">
      <c r="A82" s="9" t="s">
        <f>CONCATENATE(C82," ",D82)</f>
        <v>250</v>
      </c>
      <c r="B82" s="10">
        <v>11121392</v>
      </c>
      <c r="C82" s="10" t="inlineStr">
        <is>
          <t>LELO BUKHETE</t>
        </is>
      </c>
      <c r="D82" s="10" t="inlineStr">
        <is>
          <t>FRANCY</t>
        </is>
      </c>
      <c r="E82" s="10" t="s">
        <v>41</v>
      </c>
      <c r="F82" s="10"/>
      <c r="G82" s="11"/>
      <c r="H82" s="10" t="s">
        <f>IF(ISBLANK(G82)," ",CONCATENATE((YEAR(TODAY()-G82)-1900)," ","ans"))</f>
        <v>17</v>
      </c>
      <c r="I82" s="12"/>
      <c r="J82" s="12"/>
      <c r="K82" s="12"/>
      <c r="L82" s="12"/>
      <c r="M82" s="12"/>
      <c r="N82" s="11"/>
      <c r="O82" s="13"/>
      <c r="P82" s="14"/>
      <c r="Q82" s="10"/>
      <c r="R82" s="10"/>
      <c r="S82" s="15"/>
      <c r="T82" s="15"/>
      <c r="U82" s="15" t="s">
        <v>42</v>
      </c>
      <c r="V82" s="15"/>
      <c r="W82" s="15"/>
      <c r="X82" s="15"/>
      <c r="Y82" s="15"/>
      <c r="Z82" s="16"/>
      <c r="AA82" s="16"/>
      <c r="AB82" s="16"/>
      <c r="AC82" s="16"/>
      <c r="AD82" s="17"/>
      <c r="AE82" s="17"/>
      <c r="AF82" s="9" t="str">
        <f>U82&amp;TEXT(COUNTIF(U$2:U82,U82),"x0")</f>
        <v>MATHSx68</v>
      </c>
      <c r="AG82" s="9" t="s">
        <f>Z82&amp;TEXT(COUNTIF(Z$2:Z82,Z82),"x0")</f>
        <v>20</v>
      </c>
      <c r="AH82" s="9" t="s">
        <f>AA82&amp;TEXT(COUNTIF(AA$2:AA82,AA82),"x0")</f>
        <v>20</v>
      </c>
      <c r="AI82" s="9" t="s">
        <f>AB82&amp;TEXT(COUNTIF(AB$2:AB82,AB82),"x0")</f>
        <v>20</v>
      </c>
      <c r="AJ82" s="9" t="s">
        <f>Y82&amp;TEXT(COUNTIF(Y$2:Y82,Y82),"x0")</f>
        <v>20</v>
      </c>
      <c r="AK82" s="9" t="s">
        <f>X82&amp;TEXT(COUNTIF(X$2:X82,X82),"x0")</f>
        <v>20</v>
      </c>
      <c r="AL82" s="9" t="s">
        <f>R82&amp;TEXT(COUNTIF(R$2:R82,R82),"x0")</f>
        <v>20</v>
      </c>
      <c r="AM82" s="9" t="s">
        <f>A82</f>
        <v>250</v>
      </c>
    </row>
    <row r="83" spans="1:16384" ht="14.25" hidden="1">
      <c r="A83" s="9" t="s">
        <f>CONCATENATE(C83," ",D83)</f>
        <v>251</v>
      </c>
      <c r="B83" s="10"/>
      <c r="C83" s="10" t="inlineStr">
        <is>
          <t>LEYDET</t>
        </is>
      </c>
      <c r="D83" s="10" t="inlineStr">
        <is>
          <t>Johan</t>
        </is>
      </c>
      <c r="E83" s="10" t="s">
        <v>99</v>
      </c>
      <c r="F83" s="10"/>
      <c r="G83" s="11"/>
      <c r="H83" s="10" t="s">
        <f>IF(ISBLANK(G83)," ",CONCATENATE((YEAR(TODAY()-G83)-1900)," ","ans"))</f>
        <v>17</v>
      </c>
      <c r="I83" s="12"/>
      <c r="J83" s="12"/>
      <c r="K83" s="12"/>
      <c r="L83" s="12"/>
      <c r="M83" s="12" t="s">
        <v>18</v>
      </c>
      <c r="N83" s="11"/>
      <c r="O83" s="13"/>
      <c r="P83" s="14"/>
      <c r="Q83" s="10"/>
      <c r="R83" s="10"/>
      <c r="S83" s="15"/>
      <c r="T83" s="15"/>
      <c r="U83" s="15" t="s">
        <v>42</v>
      </c>
      <c r="V83" s="15" t="s">
        <v>47</v>
      </c>
      <c r="W83" s="15" t="s">
        <v>88</v>
      </c>
      <c r="X83" s="15" t="s">
        <v>47</v>
      </c>
      <c r="Y83" s="15" t="s">
        <v>88</v>
      </c>
      <c r="Z83" s="16"/>
      <c r="AA83" s="16"/>
      <c r="AB83" s="16"/>
      <c r="AC83" s="16"/>
      <c r="AD83" s="17"/>
      <c r="AE83" s="17"/>
      <c r="AF83" s="9" t="str">
        <f>U83&amp;TEXT(COUNTIF(U$2:U83,U83),"x0")</f>
        <v>MATHSx69</v>
      </c>
      <c r="AG83" s="9" t="s">
        <f>Z83&amp;TEXT(COUNTIF(Z$2:Z83,Z83),"x0")</f>
        <v>20</v>
      </c>
      <c r="AH83" s="9" t="s">
        <f>AA83&amp;TEXT(COUNTIF(AA$2:AA83,AA83),"x0")</f>
        <v>20</v>
      </c>
      <c r="AI83" s="9" t="s">
        <f>AB83&amp;TEXT(COUNTIF(AB$2:AB83,AB83),"x0")</f>
        <v>20</v>
      </c>
      <c r="AJ83" s="9" t="str">
        <f>Y83&amp;TEXT(COUNTIF(Y$2:Y83,Y83),"x0")</f>
        <v>MECAx18</v>
      </c>
      <c r="AK83" s="9" t="str">
        <f>X83&amp;TEXT(COUNTIF(X$2:X83,X83),"x0")</f>
        <v>INFO APx27</v>
      </c>
      <c r="AL83" s="9" t="s">
        <f>R83&amp;TEXT(COUNTIF(R$2:R83,R83),"x0")</f>
        <v>20</v>
      </c>
      <c r="AM83" s="9" t="s">
        <f>A83</f>
        <v>251</v>
      </c>
    </row>
    <row r="84" spans="1:16384" ht="14.25" hidden="1">
      <c r="A84" s="9" t="s">
        <f>CONCATENATE(C84," ",D84)</f>
        <v>252</v>
      </c>
      <c r="B84" s="10">
        <v>11607378</v>
      </c>
      <c r="C84" s="10" t="inlineStr">
        <is>
          <t>MAMMAR</t>
        </is>
      </c>
      <c r="D84" s="10" t="inlineStr">
        <is>
          <t>Said</t>
        </is>
      </c>
      <c r="E84" s="10" t="s">
        <v>16</v>
      </c>
      <c r="F84" s="10"/>
      <c r="G84" s="11"/>
      <c r="H84" s="10" t="s">
        <f>IF(ISBLANK(G84)," ",CONCATENATE((YEAR(TODAY()-G84)-1900)," ","ans"))</f>
        <v>17</v>
      </c>
      <c r="I84" s="12"/>
      <c r="J84" s="12"/>
      <c r="K84" s="12"/>
      <c r="L84" s="12"/>
      <c r="M84" s="12" t="s">
        <v>18</v>
      </c>
      <c r="N84" s="11"/>
      <c r="O84" s="13"/>
      <c r="P84" s="14"/>
      <c r="Q84" s="10"/>
      <c r="R84" s="10"/>
      <c r="S84" s="15"/>
      <c r="T84" s="15"/>
      <c r="U84" s="15" t="s">
        <v>19</v>
      </c>
      <c r="V84" s="15"/>
      <c r="W84" s="15"/>
      <c r="X84" s="15"/>
      <c r="Y84" s="15"/>
      <c r="Z84" s="16"/>
      <c r="AA84" s="16"/>
      <c r="AB84" s="16"/>
      <c r="AC84" s="16"/>
      <c r="AD84" s="17"/>
      <c r="AE84" s="17"/>
      <c r="AF84" s="9" t="str">
        <f>U84&amp;TEXT(COUNTIF(U$2:U84,U84),"x0")</f>
        <v>DLx13</v>
      </c>
      <c r="AG84" s="9" t="s">
        <f>Z84&amp;TEXT(COUNTIF(Z$2:Z84,Z84),"x0")</f>
        <v>20</v>
      </c>
      <c r="AH84" s="9" t="s">
        <f>AA84&amp;TEXT(COUNTIF(AA$2:AA84,AA84),"x0")</f>
        <v>20</v>
      </c>
      <c r="AI84" s="9" t="s">
        <f>AB84&amp;TEXT(COUNTIF(AB$2:AB84,AB84),"x0")</f>
        <v>20</v>
      </c>
      <c r="AJ84" s="9" t="s">
        <f>Y84&amp;TEXT(COUNTIF(Y$2:Y84,Y84),"x0")</f>
        <v>20</v>
      </c>
      <c r="AK84" s="9" t="s">
        <f>X84&amp;TEXT(COUNTIF(X$2:X84,X84),"x0")</f>
        <v>20</v>
      </c>
      <c r="AL84" s="9" t="s">
        <f>R84&amp;TEXT(COUNTIF(R$2:R84,R84),"x0")</f>
        <v>20</v>
      </c>
      <c r="AM84" s="9" t="s">
        <f>A84</f>
        <v>252</v>
      </c>
    </row>
    <row r="85" spans="1:16384" ht="14.25" hidden="1">
      <c r="A85" s="9" t="s">
        <f>CONCATENATE(C85," ",D85)</f>
        <v>253</v>
      </c>
      <c r="B85" s="10"/>
      <c r="C85" s="10" t="inlineStr">
        <is>
          <t>MAOUCHE</t>
        </is>
      </c>
      <c r="D85" s="10" t="inlineStr">
        <is>
          <t>Merouane</t>
        </is>
      </c>
      <c r="E85" s="10" t="s">
        <v>99</v>
      </c>
      <c r="F85" s="10"/>
      <c r="G85" s="11"/>
      <c r="H85" s="10" t="s">
        <f>IF(ISBLANK(G85)," ",CONCATENATE((YEAR(TODAY()-G85)-1900)," ","ans"))</f>
        <v>17</v>
      </c>
      <c r="I85" s="12"/>
      <c r="J85" s="12"/>
      <c r="K85" s="12"/>
      <c r="L85" s="12"/>
      <c r="M85" s="12" t="s">
        <v>18</v>
      </c>
      <c r="N85" s="11"/>
      <c r="O85" s="13"/>
      <c r="P85" s="14"/>
      <c r="Q85" s="10"/>
      <c r="R85" s="10"/>
      <c r="S85" s="15"/>
      <c r="T85" s="15"/>
      <c r="U85" s="15" t="s">
        <v>42</v>
      </c>
      <c r="V85" s="15" t="s">
        <v>47</v>
      </c>
      <c r="W85" s="15" t="s">
        <v>88</v>
      </c>
      <c r="X85" s="15" t="s">
        <v>47</v>
      </c>
      <c r="Y85" s="15" t="s">
        <v>88</v>
      </c>
      <c r="Z85" s="16"/>
      <c r="AA85" s="16"/>
      <c r="AB85" s="16"/>
      <c r="AC85" s="16"/>
      <c r="AD85" s="17"/>
      <c r="AE85" s="17"/>
      <c r="AF85" s="9" t="str">
        <f>U85&amp;TEXT(COUNTIF(U$2:U85,U85),"x0")</f>
        <v>MATHSx70</v>
      </c>
      <c r="AG85" s="9" t="s">
        <f>Z85&amp;TEXT(COUNTIF(Z$2:Z85,Z85),"x0")</f>
        <v>20</v>
      </c>
      <c r="AH85" s="9" t="s">
        <f>AA85&amp;TEXT(COUNTIF(AA$2:AA85,AA85),"x0")</f>
        <v>20</v>
      </c>
      <c r="AI85" s="9" t="s">
        <f>AB85&amp;TEXT(COUNTIF(AB$2:AB85,AB85),"x0")</f>
        <v>20</v>
      </c>
      <c r="AJ85" s="9" t="str">
        <f>Y85&amp;TEXT(COUNTIF(Y$2:Y85,Y85),"x0")</f>
        <v>MECAx19</v>
      </c>
      <c r="AK85" s="9" t="str">
        <f>X85&amp;TEXT(COUNTIF(X$2:X85,X85),"x0")</f>
        <v>INFO APx28</v>
      </c>
      <c r="AL85" s="9" t="s">
        <f>R85&amp;TEXT(COUNTIF(R$2:R85,R85),"x0")</f>
        <v>20</v>
      </c>
      <c r="AM85" s="9" t="s">
        <f>A85</f>
        <v>253</v>
      </c>
    </row>
    <row r="86" spans="1:16384">
      <c r="A86" s="9" t="s">
        <f>CONCATENATE(C86," ",D86)</f>
        <v>254</v>
      </c>
      <c r="B86" s="10">
        <v>11608227</v>
      </c>
      <c r="C86" s="10" t="inlineStr">
        <is>
          <t>MARADEI</t>
        </is>
      </c>
      <c r="D86" s="10" t="inlineStr">
        <is>
          <t>Clement</t>
        </is>
      </c>
      <c r="E86" s="10" t="s">
        <v>16</v>
      </c>
      <c r="F86" s="10"/>
      <c r="G86" s="11"/>
      <c r="H86" s="10" t="s">
        <f>IF(ISBLANK(G86)," ",CONCATENATE((YEAR(TODAY()-G86)-1900)," ","ans"))</f>
        <v>17</v>
      </c>
      <c r="I86" s="12"/>
      <c r="J86" s="12"/>
      <c r="K86" s="12"/>
      <c r="L86" s="12"/>
      <c r="M86" s="12" t="s">
        <v>18</v>
      </c>
      <c r="N86" s="11"/>
      <c r="O86" s="13">
        <v>42975</v>
      </c>
      <c r="P86" s="18" t="s">
        <v>92</v>
      </c>
      <c r="Q86" s="10"/>
      <c r="R86" s="10" t="s">
        <v>46</v>
      </c>
      <c r="S86" s="15"/>
      <c r="T86" s="15"/>
      <c r="U86" s="15" t="s">
        <v>42</v>
      </c>
      <c r="V86" s="15" t="s">
        <v>47</v>
      </c>
      <c r="W86" s="15" t="s">
        <v>88</v>
      </c>
      <c r="X86" s="15" t="s">
        <v>47</v>
      </c>
      <c r="Y86" s="15" t="s">
        <v>88</v>
      </c>
      <c r="Z86" s="16" t="s">
        <v>49</v>
      </c>
      <c r="AA86" s="16" t="s">
        <v>50</v>
      </c>
      <c r="AB86" s="16" t="s">
        <v>51</v>
      </c>
      <c r="AC86" s="16"/>
      <c r="AD86" s="17"/>
      <c r="AE86" s="17"/>
      <c r="AF86" s="9" t="str">
        <f>U86&amp;TEXT(COUNTIF(U$2:U86,U86),"x0")</f>
        <v>MATHSx71</v>
      </c>
      <c r="AG86" s="9" t="str">
        <f>Z86&amp;TEXT(COUNTIF(Z$2:Z86,Z86),"x0")</f>
        <v>AN1x15</v>
      </c>
      <c r="AH86" s="9" t="str">
        <f>AA86&amp;TEXT(COUNTIF(AA$2:AA86,AA86),"x0")</f>
        <v>AL1x15</v>
      </c>
      <c r="AI86" s="9" t="str">
        <f>AB86&amp;TEXT(COUNTIF(AB$2:AB86,AB86),"x0")</f>
        <v>P1x19</v>
      </c>
      <c r="AJ86" s="9" t="str">
        <f>Y86&amp;TEXT(COUNTIF(Y$2:Y86,Y86),"x0")</f>
        <v>MECAx20</v>
      </c>
      <c r="AK86" s="9" t="str">
        <f>X86&amp;TEXT(COUNTIF(X$2:X86,X86),"x0")</f>
        <v>INFO APx29</v>
      </c>
      <c r="AL86" s="9" t="str">
        <f>R86&amp;TEXT(COUNTIF(R$2:R86,R86),"x0")</f>
        <v>Xx41</v>
      </c>
      <c r="AM86" s="9" t="s">
        <f>A86</f>
        <v>254</v>
      </c>
      <c r="AN86" t="s">
        <v>21</v>
      </c>
      <c r="AO86" t="s">
        <v>22</v>
      </c>
      <c r="AP86" t="s">
        <v>23</v>
      </c>
      <c r="AQ86" t="s">
        <v>3</v>
      </c>
      <c r="AR86" t="s">
        <v>24</v>
      </c>
      <c r="AS86" t="s">
        <v>25</v>
      </c>
      <c r="AT86" t="s">
        <v>26</v>
      </c>
      <c r="AU86" t="s">
        <v>27</v>
      </c>
      <c r="AV86" t="s">
        <v>28</v>
      </c>
      <c r="AW86" t="s">
        <v>29</v>
      </c>
      <c r="AX86" t="s">
        <f>CONCATENATE(AN86,AW86,AO86)</f>
        <v>30</v>
      </c>
      <c r="AY86" t="s">
        <f>CONCATENATE(AN86,AQ86,AO86)</f>
        <v>31</v>
      </c>
      <c r="AZ86" t="s">
        <f>CONCATENATE(AN86,AR86,AO86)</f>
        <v>32</v>
      </c>
      <c r="BA86" t="s">
        <f>CONCATENATE(AN86,AS86,AO86)</f>
        <v>33</v>
      </c>
      <c r="BB86" t="s">
        <f>CONCATENATE(AN86,AT86,AO86)</f>
        <v>34</v>
      </c>
      <c r="BC86" t="s">
        <f>CONCATENATE(AN86,AU86,AO86)</f>
        <v>35</v>
      </c>
      <c r="BD86" t="s">
        <f>CONCATENATE(AN86,AV86,AO86)</f>
        <v>36</v>
      </c>
      <c r="BE86" t="s">
        <f>IF(R86="","",CONCATENATE(AW86,AP86,AX86,AY86,U86,AP86,AX86,AZ86,X86,AP86,AX86,BA86,Y86,AP86,AX86,BB86,Z86,AP86,AX86,BC86,AA86,AP86,AX86,BD86,AB86))</f>
        <v>89</v>
      </c>
    </row>
    <row r="87" spans="1:16384" ht="14.25" hidden="1">
      <c r="A87" s="9" t="s">
        <f>CONCATENATE(C87," ",D87)</f>
        <v>255</v>
      </c>
      <c r="B87" s="10"/>
      <c r="C87" s="10" t="inlineStr">
        <is>
          <t>MEDJDOUBI</t>
        </is>
      </c>
      <c r="D87" s="10" t="inlineStr">
        <is>
          <t>Lynda</t>
        </is>
      </c>
      <c r="E87" s="10" t="s">
        <v>61</v>
      </c>
      <c r="F87" s="10"/>
      <c r="G87" s="19" t="inlineStr">
        <is>
          <t>20/05/1999</t>
        </is>
      </c>
      <c r="H87" s="10" t="s">
        <f>IF(ISBLANK(G87)," ",CONCATENATE((YEAR(TODAY()-G87)-1900)," ","ans"))</f>
        <v>62</v>
      </c>
      <c r="I87" s="12" t="s">
        <v>138</v>
      </c>
      <c r="J87" s="12" t="inlineStr">
        <is>
          <t>melindamedjdoubi@gmail.com</t>
        </is>
      </c>
      <c r="K87" s="12"/>
      <c r="L87" s="12"/>
      <c r="M87" s="12" t="s">
        <v>18</v>
      </c>
      <c r="N87" s="11"/>
      <c r="O87" s="13"/>
      <c r="P87" s="14"/>
      <c r="Q87" s="10"/>
      <c r="R87" s="10"/>
      <c r="S87" s="15"/>
      <c r="T87" s="15"/>
      <c r="U87" s="15" t="s">
        <v>19</v>
      </c>
      <c r="V87" s="15"/>
      <c r="W87" s="15"/>
      <c r="X87" s="15"/>
      <c r="Y87" s="15"/>
      <c r="Z87" s="16"/>
      <c r="AA87" s="16"/>
      <c r="AB87" s="16"/>
      <c r="AC87" s="16"/>
      <c r="AD87" s="17"/>
      <c r="AE87" s="17"/>
      <c r="AF87" s="9" t="str">
        <f>U87&amp;TEXT(COUNTIF(U$2:U87,U87),"x0")</f>
        <v>DLx14</v>
      </c>
      <c r="AG87" s="9" t="s">
        <f>Z87&amp;TEXT(COUNTIF(Z$2:Z87,Z87),"x0")</f>
        <v>20</v>
      </c>
      <c r="AH87" s="9" t="s">
        <f>AA87&amp;TEXT(COUNTIF(AA$2:AA87,AA87),"x0")</f>
        <v>20</v>
      </c>
      <c r="AI87" s="9" t="s">
        <f>AB87&amp;TEXT(COUNTIF(AB$2:AB87,AB87),"x0")</f>
        <v>20</v>
      </c>
      <c r="AJ87" s="9" t="s">
        <f>Y87&amp;TEXT(COUNTIF(Y$2:Y87,Y87),"x0")</f>
        <v>20</v>
      </c>
      <c r="AK87" s="9" t="s">
        <f>X87&amp;TEXT(COUNTIF(X$2:X87,X87),"x0")</f>
        <v>20</v>
      </c>
      <c r="AL87" s="9" t="s">
        <f>R87&amp;TEXT(COUNTIF(R$2:R87,R87),"x0")</f>
        <v>20</v>
      </c>
      <c r="AM87" s="9" t="s">
        <f>A87</f>
        <v>255</v>
      </c>
    </row>
    <row r="88" spans="1:16384">
      <c r="A88" s="9" t="s">
        <f>CONCATENATE(C88," ",D88)</f>
        <v>256</v>
      </c>
      <c r="B88" s="10">
        <v>11613089</v>
      </c>
      <c r="C88" s="10" t="inlineStr">
        <is>
          <t>MILHA </t>
        </is>
      </c>
      <c r="D88" s="10" t="inlineStr">
        <is>
          <t>El Mehdi</t>
        </is>
      </c>
      <c r="E88" s="10" t="s">
        <v>193</v>
      </c>
      <c r="F88" s="10"/>
      <c r="G88" s="11"/>
      <c r="H88" s="10"/>
      <c r="I88" s="12"/>
      <c r="J88" s="12"/>
      <c r="K88" s="12"/>
      <c r="L88" s="12"/>
      <c r="M88" s="12"/>
      <c r="N88" s="11"/>
      <c r="O88" s="13"/>
      <c r="P88" s="14"/>
      <c r="Q88" s="10"/>
      <c r="R88" s="10" t="s">
        <v>46</v>
      </c>
      <c r="S88" s="15"/>
      <c r="T88" s="15"/>
      <c r="U88" s="15" t="s">
        <v>42</v>
      </c>
      <c r="V88" s="15" t="s">
        <v>47</v>
      </c>
      <c r="W88" s="15" t="s">
        <v>88</v>
      </c>
      <c r="X88" s="15" t="s">
        <v>47</v>
      </c>
      <c r="Y88" s="15" t="s">
        <v>88</v>
      </c>
      <c r="Z88" s="16" t="s">
        <v>49</v>
      </c>
      <c r="AA88" s="16" t="s">
        <v>50</v>
      </c>
      <c r="AB88" s="16" t="s">
        <v>51</v>
      </c>
      <c r="AC88" s="16"/>
      <c r="AD88" s="17"/>
      <c r="AE88" s="17"/>
      <c r="AF88" s="9" t="str">
        <f>U88&amp;TEXT(COUNTIF(U$2:U88,U88),"x0")</f>
        <v>MATHSx72</v>
      </c>
      <c r="AG88" s="9" t="str">
        <f>Z88&amp;TEXT(COUNTIF(Z$2:Z88,Z88),"x0")</f>
        <v>AN1x16</v>
      </c>
      <c r="AH88" s="9" t="str">
        <f>AA88&amp;TEXT(COUNTIF(AA$2:AA88,AA88),"x0")</f>
        <v>AL1x16</v>
      </c>
      <c r="AI88" s="9" t="str">
        <f>AB88&amp;TEXT(COUNTIF(AB$2:AB88,AB88),"x0")</f>
        <v>P1x20</v>
      </c>
      <c r="AJ88" s="9" t="str">
        <f>Y88&amp;TEXT(COUNTIF(Y$2:Y88,Y88),"x0")</f>
        <v>MECAx21</v>
      </c>
      <c r="AK88" s="9" t="str">
        <f>X88&amp;TEXT(COUNTIF(X$2:X88,X88),"x0")</f>
        <v>INFO APx30</v>
      </c>
      <c r="AL88" s="9" t="str">
        <f>R88&amp;TEXT(COUNTIF(R$2:R88,R88),"x0")</f>
        <v>Xx42</v>
      </c>
      <c r="AM88" s="9" t="s">
        <f>A88</f>
        <v>256</v>
      </c>
      <c r="AN88" t="s">
        <v>21</v>
      </c>
      <c r="AO88" t="s">
        <v>22</v>
      </c>
      <c r="AP88" t="s">
        <v>23</v>
      </c>
      <c r="AQ88" t="s">
        <v>3</v>
      </c>
      <c r="AR88" t="s">
        <v>24</v>
      </c>
      <c r="AS88" t="s">
        <v>25</v>
      </c>
      <c r="AT88" t="s">
        <v>26</v>
      </c>
      <c r="AU88" t="s">
        <v>27</v>
      </c>
      <c r="AV88" t="s">
        <v>28</v>
      </c>
      <c r="AW88" t="s">
        <v>29</v>
      </c>
      <c r="AX88" t="s">
        <f>CONCATENATE(AN88,AW88,AO88)</f>
        <v>30</v>
      </c>
      <c r="AY88" t="s">
        <f>CONCATENATE(AN88,AQ88,AO88)</f>
        <v>31</v>
      </c>
      <c r="AZ88" t="s">
        <f>CONCATENATE(AN88,AR88,AO88)</f>
        <v>32</v>
      </c>
      <c r="BA88" t="s">
        <f>CONCATENATE(AN88,AS88,AO88)</f>
        <v>33</v>
      </c>
      <c r="BB88" t="s">
        <f>CONCATENATE(AN88,AT88,AO88)</f>
        <v>34</v>
      </c>
      <c r="BC88" t="s">
        <f>CONCATENATE(AN88,AU88,AO88)</f>
        <v>35</v>
      </c>
      <c r="BD88" t="s">
        <f>CONCATENATE(AN88,AV88,AO88)</f>
        <v>36</v>
      </c>
      <c r="BE88" t="s">
        <f>IF(R88="","",CONCATENATE(AW88,AP88,AX88,AY88,U88,AP88,AX88,AZ88,X88,AP88,AX88,BA88,Y88,AP88,AX88,BB88,Z88,AP88,AX88,BC88,AA88,AP88,AX88,BD88,AB88))</f>
        <v>89</v>
      </c>
    </row>
    <row r="89" spans="1:16384">
      <c r="A89" s="9" t="s">
        <f>CONCATENATE(C89," ",D89)</f>
        <v>257</v>
      </c>
      <c r="B89" s="10">
        <v>11510580</v>
      </c>
      <c r="C89" s="10" t="inlineStr">
        <is>
          <t>MINTHE</t>
        </is>
      </c>
      <c r="D89" s="10" t="inlineStr">
        <is>
          <t>Mayeni</t>
        </is>
      </c>
      <c r="E89" s="10" t="s">
        <v>16</v>
      </c>
      <c r="F89" s="10"/>
      <c r="G89" s="11"/>
      <c r="H89" s="10" t="s">
        <f>IF(ISBLANK(G89)," ",CONCATENATE((YEAR(TODAY()-G89)-1900)," ","ans"))</f>
        <v>17</v>
      </c>
      <c r="I89" s="12"/>
      <c r="J89" s="12"/>
      <c r="K89" s="12"/>
      <c r="L89" s="12"/>
      <c r="M89" s="12" t="s">
        <v>18</v>
      </c>
      <c r="N89" s="11"/>
      <c r="O89" s="13">
        <v>42983</v>
      </c>
      <c r="P89" s="18" t="s">
        <v>45</v>
      </c>
      <c r="Q89" s="10"/>
      <c r="R89" s="10" t="s">
        <v>46</v>
      </c>
      <c r="S89" s="15"/>
      <c r="T89" s="15"/>
      <c r="U89" s="15" t="s">
        <v>42</v>
      </c>
      <c r="V89" s="15" t="s">
        <v>79</v>
      </c>
      <c r="W89" s="15" t="s">
        <v>48</v>
      </c>
      <c r="X89" s="15" t="s">
        <v>79</v>
      </c>
      <c r="Y89" s="15" t="s">
        <v>48</v>
      </c>
      <c r="Z89" s="16" t="s">
        <v>55</v>
      </c>
      <c r="AA89" s="16" t="s">
        <v>56</v>
      </c>
      <c r="AB89" s="16" t="s">
        <v>57</v>
      </c>
      <c r="AC89" s="16"/>
      <c r="AD89" s="17"/>
      <c r="AE89" s="17"/>
      <c r="AF89" s="9" t="str">
        <f>U89&amp;TEXT(COUNTIF(U$2:U89,U89),"x0")</f>
        <v>MATHSx73</v>
      </c>
      <c r="AG89" s="9" t="str">
        <f>Z89&amp;TEXT(COUNTIF(Z$2:Z89,Z89),"x0")</f>
        <v>AN2x24</v>
      </c>
      <c r="AH89" s="9" t="str">
        <f>AA89&amp;TEXT(COUNTIF(AA$2:AA89,AA89),"x0")</f>
        <v>AL2x24</v>
      </c>
      <c r="AI89" s="9" t="str">
        <f>AB89&amp;TEXT(COUNTIF(AB$2:AB89,AB89),"x0")</f>
        <v>P2x24</v>
      </c>
      <c r="AJ89" s="9" t="str">
        <f>Y89&amp;TEXT(COUNTIF(Y$2:Y89,Y89),"x0")</f>
        <v>COMPTAx28</v>
      </c>
      <c r="AK89" s="9" t="str">
        <f>X89&amp;TEXT(COUNTIF(X$2:X89,X89),"x0")</f>
        <v>MACROECOx19</v>
      </c>
      <c r="AL89" s="9" t="str">
        <f>R89&amp;TEXT(COUNTIF(R$2:R89,R89),"x0")</f>
        <v>Xx43</v>
      </c>
      <c r="AM89" s="9" t="s">
        <f>A89</f>
        <v>257</v>
      </c>
      <c r="AN89" t="s">
        <v>21</v>
      </c>
      <c r="AO89" t="s">
        <v>22</v>
      </c>
      <c r="AP89" t="s">
        <v>23</v>
      </c>
      <c r="AQ89" t="s">
        <v>3</v>
      </c>
      <c r="AR89" t="s">
        <v>24</v>
      </c>
      <c r="AS89" t="s">
        <v>25</v>
      </c>
      <c r="AT89" t="s">
        <v>26</v>
      </c>
      <c r="AU89" t="s">
        <v>27</v>
      </c>
      <c r="AV89" t="s">
        <v>28</v>
      </c>
      <c r="AW89" t="s">
        <v>29</v>
      </c>
      <c r="AX89" t="s">
        <f>CONCATENATE(AN89,AW89,AO89)</f>
        <v>30</v>
      </c>
      <c r="AY89" t="s">
        <f>CONCATENATE(AN89,AQ89,AO89)</f>
        <v>31</v>
      </c>
      <c r="AZ89" t="s">
        <f>CONCATENATE(AN89,AR89,AO89)</f>
        <v>32</v>
      </c>
      <c r="BA89" t="s">
        <f>CONCATENATE(AN89,AS89,AO89)</f>
        <v>33</v>
      </c>
      <c r="BB89" t="s">
        <f>CONCATENATE(AN89,AT89,AO89)</f>
        <v>34</v>
      </c>
      <c r="BC89" t="s">
        <f>CONCATENATE(AN89,AU89,AO89)</f>
        <v>35</v>
      </c>
      <c r="BD89" t="s">
        <f>CONCATENATE(AN89,AV89,AO89)</f>
        <v>36</v>
      </c>
      <c r="BE89" t="s">
        <f>IF(R89="","",CONCATENATE(AW89,AP89,AX89,AY89,U89,AP89,AX89,AZ89,X89,AP89,AX89,BA89,Y89,AP89,AX89,BB89,Z89,AP89,AX89,BC89,AA89,AP89,AX89,BD89,AB89))</f>
        <v>93</v>
      </c>
    </row>
    <row r="90" spans="1:16384" ht="14.25" hidden="1">
      <c r="A90" s="9" t="s">
        <f>CONCATENATE(C90," ",D90)</f>
        <v>258</v>
      </c>
      <c r="B90" s="10">
        <v>11513375</v>
      </c>
      <c r="C90" s="10" t="inlineStr">
        <is>
          <t>MIR</t>
        </is>
      </c>
      <c r="D90" s="10" t="inlineStr">
        <is>
          <t>LYES</t>
        </is>
      </c>
      <c r="E90" s="10" t="s">
        <v>41</v>
      </c>
      <c r="F90" s="10"/>
      <c r="G90" s="11"/>
      <c r="H90" s="10" t="s">
        <f>IF(ISBLANK(G90)," ",CONCATENATE((YEAR(TODAY()-G90)-1900)," ","ans"))</f>
        <v>17</v>
      </c>
      <c r="I90" s="12"/>
      <c r="J90" s="12"/>
      <c r="K90" s="12"/>
      <c r="L90" s="12"/>
      <c r="M90" s="12"/>
      <c r="N90" s="11"/>
      <c r="O90" s="13"/>
      <c r="P90" s="14"/>
      <c r="Q90" s="10"/>
      <c r="R90" s="10"/>
      <c r="S90" s="15"/>
      <c r="T90" s="15"/>
      <c r="U90" s="15" t="s">
        <v>42</v>
      </c>
      <c r="V90" s="15"/>
      <c r="W90" s="15"/>
      <c r="X90" s="15"/>
      <c r="Y90" s="15"/>
      <c r="Z90" s="16"/>
      <c r="AA90" s="16"/>
      <c r="AB90" s="16"/>
      <c r="AC90" s="16"/>
      <c r="AD90" s="17"/>
      <c r="AE90" s="17"/>
      <c r="AF90" s="9" t="str">
        <f>U90&amp;TEXT(COUNTIF(U$2:U90,U90),"x0")</f>
        <v>MATHSx74</v>
      </c>
      <c r="AG90" s="9" t="s">
        <f>Z90&amp;TEXT(COUNTIF(Z$2:Z90,Z90),"x0")</f>
        <v>20</v>
      </c>
      <c r="AH90" s="9" t="s">
        <f>AA90&amp;TEXT(COUNTIF(AA$2:AA90,AA90),"x0")</f>
        <v>20</v>
      </c>
      <c r="AI90" s="9" t="s">
        <f>AB90&amp;TEXT(COUNTIF(AB$2:AB90,AB90),"x0")</f>
        <v>20</v>
      </c>
      <c r="AJ90" s="9" t="s">
        <f>Y90&amp;TEXT(COUNTIF(Y$2:Y90,Y90),"x0")</f>
        <v>20</v>
      </c>
      <c r="AK90" s="9" t="s">
        <f>X90&amp;TEXT(COUNTIF(X$2:X90,X90),"x0")</f>
        <v>20</v>
      </c>
      <c r="AL90" s="9" t="s">
        <f>R90&amp;TEXT(COUNTIF(R$2:R90,R90),"x0")</f>
        <v>20</v>
      </c>
      <c r="AM90" s="9" t="s">
        <f>A90</f>
        <v>258</v>
      </c>
    </row>
    <row r="91" spans="1:16384" ht="14.25" hidden="1">
      <c r="A91" s="9" t="s">
        <f>CONCATENATE(C91," ",D91)</f>
        <v>259</v>
      </c>
      <c r="B91" s="10"/>
      <c r="C91" s="10" t="inlineStr">
        <is>
          <t>MOKRANI</t>
        </is>
      </c>
      <c r="D91" s="10" t="inlineStr">
        <is>
          <t>Thinhinan</t>
        </is>
      </c>
      <c r="E91" s="10" t="s">
        <v>99</v>
      </c>
      <c r="F91" s="10"/>
      <c r="G91" s="11"/>
      <c r="H91" s="10" t="s">
        <f>IF(ISBLANK(G91)," ",CONCATENATE((YEAR(TODAY()-G91)-1900)," ","ans"))</f>
        <v>17</v>
      </c>
      <c r="I91" s="12"/>
      <c r="J91" s="12"/>
      <c r="K91" s="12"/>
      <c r="L91" s="12"/>
      <c r="M91" s="12" t="s">
        <v>18</v>
      </c>
      <c r="N91" s="11"/>
      <c r="O91" s="13">
        <v>42984</v>
      </c>
      <c r="P91" s="18" t="s">
        <v>45</v>
      </c>
      <c r="Q91" s="10"/>
      <c r="R91" s="10"/>
      <c r="S91" s="15"/>
      <c r="T91" s="15"/>
      <c r="U91" s="15" t="s">
        <v>42</v>
      </c>
      <c r="V91" s="15" t="s">
        <v>47</v>
      </c>
      <c r="W91" s="15" t="s">
        <v>48</v>
      </c>
      <c r="X91" s="15" t="s">
        <v>47</v>
      </c>
      <c r="Y91" s="15" t="s">
        <v>48</v>
      </c>
      <c r="Z91" s="16"/>
      <c r="AA91" s="16"/>
      <c r="AB91" s="16"/>
      <c r="AC91" s="16"/>
      <c r="AD91" s="17"/>
      <c r="AE91" s="17"/>
      <c r="AF91" s="9" t="str">
        <f>U91&amp;TEXT(COUNTIF(U$2:U91,U91),"x0")</f>
        <v>MATHSx75</v>
      </c>
      <c r="AG91" s="9" t="s">
        <f>Z91&amp;TEXT(COUNTIF(Z$2:Z91,Z91),"x0")</f>
        <v>20</v>
      </c>
      <c r="AH91" s="9" t="s">
        <f>AA91&amp;TEXT(COUNTIF(AA$2:AA91,AA91),"x0")</f>
        <v>20</v>
      </c>
      <c r="AI91" s="9" t="s">
        <f>AB91&amp;TEXT(COUNTIF(AB$2:AB91,AB91),"x0")</f>
        <v>20</v>
      </c>
      <c r="AJ91" s="9" t="str">
        <f>Y91&amp;TEXT(COUNTIF(Y$2:Y91,Y91),"x0")</f>
        <v>COMPTAx29</v>
      </c>
      <c r="AK91" s="9" t="str">
        <f>X91&amp;TEXT(COUNTIF(X$2:X91,X91),"x0")</f>
        <v>INFO APx31</v>
      </c>
      <c r="AL91" s="9" t="s">
        <f>R91&amp;TEXT(COUNTIF(R$2:R91,R91),"x0")</f>
        <v>20</v>
      </c>
      <c r="AM91" s="9" t="s">
        <f>A91</f>
        <v>259</v>
      </c>
    </row>
    <row r="92" spans="1:16384">
      <c r="A92" s="9" t="s">
        <f>CONCATENATE(C92," ",D92)</f>
        <v>260</v>
      </c>
      <c r="B92" s="10">
        <v>11605613</v>
      </c>
      <c r="C92" s="10" t="inlineStr">
        <is>
          <t>MOTTET</t>
        </is>
      </c>
      <c r="D92" s="10" t="inlineStr">
        <is>
          <t>Axel</t>
        </is>
      </c>
      <c r="E92" s="10" t="s">
        <v>16</v>
      </c>
      <c r="F92" s="10"/>
      <c r="G92" s="11"/>
      <c r="H92" s="10" t="s">
        <f>IF(ISBLANK(G92)," ",CONCATENATE((YEAR(TODAY()-G92)-1900)," ","ans"))</f>
        <v>17</v>
      </c>
      <c r="I92" s="12"/>
      <c r="J92" s="12"/>
      <c r="K92" s="12"/>
      <c r="L92" s="12"/>
      <c r="M92" s="12" t="s">
        <v>18</v>
      </c>
      <c r="N92" s="11"/>
      <c r="O92" s="13">
        <v>42968</v>
      </c>
      <c r="P92" s="18" t="s">
        <v>92</v>
      </c>
      <c r="Q92" s="10"/>
      <c r="R92" s="10" t="s">
        <v>46</v>
      </c>
      <c r="S92" s="15"/>
      <c r="T92" s="15"/>
      <c r="U92" s="15" t="s">
        <v>42</v>
      </c>
      <c r="V92" s="15" t="s">
        <v>79</v>
      </c>
      <c r="W92" s="15" t="s">
        <v>48</v>
      </c>
      <c r="X92" s="15" t="s">
        <v>79</v>
      </c>
      <c r="Y92" s="15" t="s">
        <v>48</v>
      </c>
      <c r="Z92" s="16" t="s">
        <v>55</v>
      </c>
      <c r="AA92" s="16" t="s">
        <v>56</v>
      </c>
      <c r="AB92" s="16" t="s">
        <v>57</v>
      </c>
      <c r="AC92" s="16"/>
      <c r="AD92" s="17"/>
      <c r="AE92" s="17"/>
      <c r="AF92" s="9" t="str">
        <f>U92&amp;TEXT(COUNTIF(U$2:U92,U92),"x0")</f>
        <v>MATHSx76</v>
      </c>
      <c r="AG92" s="9" t="str">
        <f>Z92&amp;TEXT(COUNTIF(Z$2:Z92,Z92),"x0")</f>
        <v>AN2x25</v>
      </c>
      <c r="AH92" s="9" t="str">
        <f>AA92&amp;TEXT(COUNTIF(AA$2:AA92,AA92),"x0")</f>
        <v>AL2x25</v>
      </c>
      <c r="AI92" s="9" t="str">
        <f>AB92&amp;TEXT(COUNTIF(AB$2:AB92,AB92),"x0")</f>
        <v>P2x25</v>
      </c>
      <c r="AJ92" s="9" t="str">
        <f>Y92&amp;TEXT(COUNTIF(Y$2:Y92,Y92),"x0")</f>
        <v>COMPTAx30</v>
      </c>
      <c r="AK92" s="9" t="str">
        <f>X92&amp;TEXT(COUNTIF(X$2:X92,X92),"x0")</f>
        <v>MACROECOx20</v>
      </c>
      <c r="AL92" s="9" t="str">
        <f>R92&amp;TEXT(COUNTIF(R$2:R92,R92),"x0")</f>
        <v>Xx44</v>
      </c>
      <c r="AM92" s="9" t="s">
        <f>A92</f>
        <v>260</v>
      </c>
      <c r="AN92" t="s">
        <v>21</v>
      </c>
      <c r="AO92" t="s">
        <v>22</v>
      </c>
      <c r="AP92" t="s">
        <v>23</v>
      </c>
      <c r="AQ92" t="s">
        <v>3</v>
      </c>
      <c r="AR92" t="s">
        <v>24</v>
      </c>
      <c r="AS92" t="s">
        <v>25</v>
      </c>
      <c r="AT92" t="s">
        <v>26</v>
      </c>
      <c r="AU92" t="s">
        <v>27</v>
      </c>
      <c r="AV92" t="s">
        <v>28</v>
      </c>
      <c r="AW92" t="s">
        <v>29</v>
      </c>
      <c r="AX92" t="s">
        <f>CONCATENATE(AN92,AW92,AO92)</f>
        <v>30</v>
      </c>
      <c r="AY92" t="s">
        <f>CONCATENATE(AN92,AQ92,AO92)</f>
        <v>31</v>
      </c>
      <c r="AZ92" t="s">
        <f>CONCATENATE(AN92,AR92,AO92)</f>
        <v>32</v>
      </c>
      <c r="BA92" t="s">
        <f>CONCATENATE(AN92,AS92,AO92)</f>
        <v>33</v>
      </c>
      <c r="BB92" t="s">
        <f>CONCATENATE(AN92,AT92,AO92)</f>
        <v>34</v>
      </c>
      <c r="BC92" t="s">
        <f>CONCATENATE(AN92,AU92,AO92)</f>
        <v>35</v>
      </c>
      <c r="BD92" t="s">
        <f>CONCATENATE(AN92,AV92,AO92)</f>
        <v>36</v>
      </c>
      <c r="BE92" t="s">
        <f>IF(R92="","",CONCATENATE(AW92,AP92,AX92,AY92,U92,AP92,AX92,AZ92,X92,AP92,AX92,BA92,Y92,AP92,AX92,BB92,Z92,AP92,AX92,BC92,AA92,AP92,AX92,BD92,AB92))</f>
        <v>93</v>
      </c>
    </row>
    <row r="93" spans="1:16384" ht="14.25" hidden="1">
      <c r="A93" s="9" t="s">
        <f>CONCATENATE(C93," ",D93)</f>
        <v>261</v>
      </c>
      <c r="B93" s="10"/>
      <c r="C93" s="10" t="inlineStr">
        <is>
          <t>MOUSLI</t>
        </is>
      </c>
      <c r="D93" s="10" t="inlineStr">
        <is>
          <t>Islem Salah Eddine</t>
        </is>
      </c>
      <c r="E93" s="10" t="s">
        <v>61</v>
      </c>
      <c r="F93" s="10"/>
      <c r="G93" s="19" t="inlineStr">
        <is>
          <t>25/06/1997</t>
        </is>
      </c>
      <c r="H93" s="10" t="s">
        <f>IF(ISBLANK(G93)," ",CONCATENATE((YEAR(TODAY()-G93)-1900)," ","ans"))</f>
        <v>122</v>
      </c>
      <c r="I93" s="12" t="s">
        <v>63</v>
      </c>
      <c r="J93" s="12" t="inlineStr">
        <is>
          <t>mousli61@gmail.com</t>
        </is>
      </c>
      <c r="K93" s="12"/>
      <c r="L93" s="12"/>
      <c r="M93" s="12"/>
      <c r="N93" s="11"/>
      <c r="O93" s="13"/>
      <c r="P93" s="14"/>
      <c r="Q93" s="10"/>
      <c r="R93" s="10"/>
      <c r="S93" s="15"/>
      <c r="T93" s="15"/>
      <c r="U93" s="15" t="s">
        <v>42</v>
      </c>
      <c r="V93" s="15"/>
      <c r="W93" s="15"/>
      <c r="X93" s="15"/>
      <c r="Y93" s="15"/>
      <c r="Z93" s="16"/>
      <c r="AA93" s="16"/>
      <c r="AB93" s="16"/>
      <c r="AC93" s="16"/>
      <c r="AD93" s="17"/>
      <c r="AE93" s="17"/>
      <c r="AF93" s="9" t="str">
        <f>U93&amp;TEXT(COUNTIF(U$2:U93,U93),"x0")</f>
        <v>MATHSx77</v>
      </c>
      <c r="AG93" s="9" t="s">
        <f>Z93&amp;TEXT(COUNTIF(Z$2:Z93,Z93),"x0")</f>
        <v>20</v>
      </c>
      <c r="AH93" s="9" t="s">
        <f>AA93&amp;TEXT(COUNTIF(AA$2:AA93,AA93),"x0")</f>
        <v>20</v>
      </c>
      <c r="AI93" s="9" t="s">
        <f>AB93&amp;TEXT(COUNTIF(AB$2:AB93,AB93),"x0")</f>
        <v>20</v>
      </c>
      <c r="AJ93" s="9" t="s">
        <f>Y93&amp;TEXT(COUNTIF(Y$2:Y93,Y93),"x0")</f>
        <v>20</v>
      </c>
      <c r="AK93" s="9" t="s">
        <f>X93&amp;TEXT(COUNTIF(X$2:X93,X93),"x0")</f>
        <v>20</v>
      </c>
      <c r="AL93" s="9" t="s">
        <f>R93&amp;TEXT(COUNTIF(R$2:R93,R93),"x0")</f>
        <v>20</v>
      </c>
      <c r="AM93" s="9" t="s">
        <f>A93</f>
        <v>261</v>
      </c>
    </row>
    <row r="94" spans="1:16384" ht="14.25" hidden="1">
      <c r="A94" s="9" t="s">
        <f>CONCATENATE(C94," ",D94)</f>
        <v>262</v>
      </c>
      <c r="B94" s="10"/>
      <c r="C94" s="10" t="inlineStr">
        <is>
          <t>MUKHTAR</t>
        </is>
      </c>
      <c r="D94" s="10" t="inlineStr">
        <is>
          <t>Masooma</t>
        </is>
      </c>
      <c r="E94" s="10" t="s">
        <v>99</v>
      </c>
      <c r="F94" s="10"/>
      <c r="G94" s="11"/>
      <c r="H94" s="10" t="s">
        <f>IF(ISBLANK(G94)," ",CONCATENATE((YEAR(TODAY()-G94)-1900)," ","ans"))</f>
        <v>17</v>
      </c>
      <c r="I94" s="12"/>
      <c r="J94" s="12"/>
      <c r="K94" s="12"/>
      <c r="L94" s="12"/>
      <c r="M94" s="12" t="s">
        <v>18</v>
      </c>
      <c r="N94" s="11"/>
      <c r="O94" s="13"/>
      <c r="P94" s="14"/>
      <c r="Q94" s="10"/>
      <c r="R94" s="10"/>
      <c r="S94" s="15"/>
      <c r="T94" s="15"/>
      <c r="U94" s="15" t="s">
        <v>42</v>
      </c>
      <c r="V94" s="15" t="s">
        <v>47</v>
      </c>
      <c r="W94" s="15" t="s">
        <v>88</v>
      </c>
      <c r="X94" s="15" t="s">
        <v>47</v>
      </c>
      <c r="Y94" s="15" t="s">
        <v>88</v>
      </c>
      <c r="Z94" s="16"/>
      <c r="AA94" s="16"/>
      <c r="AB94" s="16"/>
      <c r="AC94" s="16"/>
      <c r="AD94" s="17"/>
      <c r="AE94" s="17"/>
      <c r="AF94" s="9" t="str">
        <f>U94&amp;TEXT(COUNTIF(U$2:U94,U94),"x0")</f>
        <v>MATHSx78</v>
      </c>
      <c r="AG94" s="9" t="s">
        <f>Z94&amp;TEXT(COUNTIF(Z$2:Z94,Z94),"x0")</f>
        <v>20</v>
      </c>
      <c r="AH94" s="9" t="s">
        <f>AA94&amp;TEXT(COUNTIF(AA$2:AA94,AA94),"x0")</f>
        <v>20</v>
      </c>
      <c r="AI94" s="9" t="s">
        <f>AB94&amp;TEXT(COUNTIF(AB$2:AB94,AB94),"x0")</f>
        <v>20</v>
      </c>
      <c r="AJ94" s="9" t="str">
        <f>Y94&amp;TEXT(COUNTIF(Y$2:Y94,Y94),"x0")</f>
        <v>MECAx22</v>
      </c>
      <c r="AK94" s="9" t="str">
        <f>X94&amp;TEXT(COUNTIF(X$2:X94,X94),"x0")</f>
        <v>INFO APx32</v>
      </c>
      <c r="AL94" s="9" t="s">
        <f>R94&amp;TEXT(COUNTIF(R$2:R94,R94),"x0")</f>
        <v>20</v>
      </c>
      <c r="AM94" s="9" t="s">
        <f>A94</f>
        <v>262</v>
      </c>
    </row>
    <row r="95" spans="1:16384">
      <c r="A95" s="9" t="s">
        <f>CONCATENATE(C95," ",D95)</f>
        <v>263</v>
      </c>
      <c r="B95" s="10">
        <v>11602989</v>
      </c>
      <c r="C95" s="10" t="inlineStr">
        <is>
          <t>NAEJUS</t>
        </is>
      </c>
      <c r="D95" s="10" t="inlineStr">
        <is>
          <t>Laurie</t>
        </is>
      </c>
      <c r="E95" s="10" t="s">
        <v>16</v>
      </c>
      <c r="F95" s="10"/>
      <c r="G95" s="11"/>
      <c r="H95" s="10" t="s">
        <f>IF(ISBLANK(G95)," ",CONCATENATE((YEAR(TODAY()-G95)-1900)," ","ans"))</f>
        <v>17</v>
      </c>
      <c r="I95" s="12"/>
      <c r="J95" s="12"/>
      <c r="K95" s="12"/>
      <c r="L95" s="12"/>
      <c r="M95" s="12" t="s">
        <v>18</v>
      </c>
      <c r="N95" s="11"/>
      <c r="O95" s="13"/>
      <c r="P95" s="14"/>
      <c r="Q95" s="10"/>
      <c r="R95" s="10" t="s">
        <v>46</v>
      </c>
      <c r="S95" s="15"/>
      <c r="T95" s="15"/>
      <c r="U95" s="15" t="s">
        <v>19</v>
      </c>
      <c r="V95" s="15"/>
      <c r="W95" s="15"/>
      <c r="X95" s="15"/>
      <c r="Y95" s="15"/>
      <c r="Z95" s="20"/>
      <c r="AA95" s="20"/>
      <c r="AB95" s="16" t="s">
        <v>51</v>
      </c>
      <c r="AC95" s="16"/>
      <c r="AD95" s="17"/>
      <c r="AE95" s="17"/>
      <c r="AF95" s="9" t="str">
        <f>U95&amp;TEXT(COUNTIF(U$2:U95,U95),"x0")</f>
        <v>DLx15</v>
      </c>
      <c r="AG95" s="9" t="s">
        <f>Z95&amp;TEXT(COUNTIF(Z$2:Z95,Z95),"x0")</f>
        <v>20</v>
      </c>
      <c r="AH95" s="9" t="s">
        <f>AA95&amp;TEXT(COUNTIF(AA$2:AA95,AA95),"x0")</f>
        <v>20</v>
      </c>
      <c r="AI95" s="9" t="str">
        <f>AB95&amp;TEXT(COUNTIF(AB$2:AB95,AB95),"x0")</f>
        <v>P1x21</v>
      </c>
      <c r="AJ95" s="9" t="s">
        <f>Y95&amp;TEXT(COUNTIF(Y$2:Y95,Y95),"x0")</f>
        <v>20</v>
      </c>
      <c r="AK95" s="9" t="s">
        <f>X95&amp;TEXT(COUNTIF(X$2:X95,X95),"x0")</f>
        <v>20</v>
      </c>
      <c r="AL95" s="9" t="str">
        <f>R95&amp;TEXT(COUNTIF(R$2:R95,R95),"x0")</f>
        <v>Xx45</v>
      </c>
      <c r="AM95" s="9" t="s">
        <f>A95</f>
        <v>263</v>
      </c>
      <c r="AN95" t="s">
        <v>21</v>
      </c>
      <c r="AO95" t="s">
        <v>22</v>
      </c>
      <c r="AP95" t="s">
        <v>23</v>
      </c>
      <c r="AQ95" t="s">
        <v>3</v>
      </c>
      <c r="AR95" t="s">
        <v>24</v>
      </c>
      <c r="AS95" t="s">
        <v>25</v>
      </c>
      <c r="AT95" t="s">
        <v>26</v>
      </c>
      <c r="AU95" t="s">
        <v>27</v>
      </c>
      <c r="AV95" t="s">
        <v>28</v>
      </c>
      <c r="AW95" t="s">
        <v>29</v>
      </c>
      <c r="AX95" t="s">
        <f>CONCATENATE(AN95,AW95,AO95)</f>
        <v>30</v>
      </c>
      <c r="AY95" t="s">
        <f>CONCATENATE(AN95,AQ95,AO95)</f>
        <v>31</v>
      </c>
      <c r="AZ95" t="s">
        <f>CONCATENATE(AN95,AR95,AO95)</f>
        <v>32</v>
      </c>
      <c r="BA95" t="s">
        <f>CONCATENATE(AN95,AS95,AO95)</f>
        <v>33</v>
      </c>
      <c r="BB95" t="s">
        <f>CONCATENATE(AN95,AT95,AO95)</f>
        <v>34</v>
      </c>
      <c r="BC95" t="s">
        <f>CONCATENATE(AN95,AU95,AO95)</f>
        <v>35</v>
      </c>
      <c r="BD95" t="s">
        <f>CONCATENATE(AN95,AV95,AO95)</f>
        <v>36</v>
      </c>
      <c r="BE95" t="s">
        <f>IF(R95="","",CONCATENATE(AW95,AP95,AX95,AY95,U95,AP95,AX95,AZ95,X95,AP95,AX95,BA95,Y95,AP95,AX95,BB95,Z95,AP95,AX95,BC95,AA95,AP95,AX95,BD95,AB95))</f>
        <v>160</v>
      </c>
    </row>
    <row r="96" spans="1:16384">
      <c r="A96" s="9" t="s">
        <f>CONCATENATE(C96," ",D96)</f>
        <v>264</v>
      </c>
      <c r="B96" s="10">
        <v>11406410</v>
      </c>
      <c r="C96" s="10" t="inlineStr">
        <is>
          <t>NAIT DAOUD</t>
        </is>
      </c>
      <c r="D96" s="10" t="s">
        <v>177</v>
      </c>
      <c r="E96" s="10" t="s">
        <v>16</v>
      </c>
      <c r="F96" s="10"/>
      <c r="G96" s="11"/>
      <c r="H96" s="10" t="s">
        <f>IF(ISBLANK(G96)," ",CONCATENATE((YEAR(TODAY()-G96)-1900)," ","ans"))</f>
        <v>17</v>
      </c>
      <c r="I96" s="12"/>
      <c r="J96" s="12"/>
      <c r="K96" s="12"/>
      <c r="L96" s="12"/>
      <c r="M96" s="12" t="s">
        <v>18</v>
      </c>
      <c r="N96" s="11"/>
      <c r="O96" s="13">
        <v>42975</v>
      </c>
      <c r="P96" s="18" t="s">
        <v>45</v>
      </c>
      <c r="Q96" s="10"/>
      <c r="R96" s="10" t="s">
        <v>46</v>
      </c>
      <c r="S96" s="15"/>
      <c r="T96" s="15"/>
      <c r="U96" s="15" t="s">
        <v>42</v>
      </c>
      <c r="V96" s="15" t="s">
        <v>47</v>
      </c>
      <c r="W96" s="15"/>
      <c r="X96" s="15" t="s">
        <v>47</v>
      </c>
      <c r="Y96" s="15"/>
      <c r="Z96" s="16" t="s">
        <v>49</v>
      </c>
      <c r="AA96" s="16" t="s">
        <v>50</v>
      </c>
      <c r="AB96" s="16" t="s">
        <v>51</v>
      </c>
      <c r="AC96" s="16"/>
      <c r="AD96" s="17"/>
      <c r="AE96" s="17"/>
      <c r="AF96" s="9" t="str">
        <f>U96&amp;TEXT(COUNTIF(U$2:U96,U96),"x0")</f>
        <v>MATHSx79</v>
      </c>
      <c r="AG96" s="9" t="str">
        <f>Z96&amp;TEXT(COUNTIF(Z$2:Z96,Z96),"x0")</f>
        <v>AN1x17</v>
      </c>
      <c r="AH96" s="9" t="str">
        <f>AA96&amp;TEXT(COUNTIF(AA$2:AA96,AA96),"x0")</f>
        <v>AL1x17</v>
      </c>
      <c r="AI96" s="9" t="str">
        <f>AB96&amp;TEXT(COUNTIF(AB$2:AB96,AB96),"x0")</f>
        <v>P1x22</v>
      </c>
      <c r="AJ96" s="9" t="s">
        <f>Y96&amp;TEXT(COUNTIF(Y$2:Y96,Y96),"x0")</f>
        <v>20</v>
      </c>
      <c r="AK96" s="9" t="str">
        <f>X96&amp;TEXT(COUNTIF(X$2:X96,X96),"x0")</f>
        <v>INFO APx33</v>
      </c>
      <c r="AL96" s="9" t="str">
        <f>R96&amp;TEXT(COUNTIF(R$2:R96,R96),"x0")</f>
        <v>Xx46</v>
      </c>
      <c r="AM96" s="9" t="s">
        <f>A96</f>
        <v>264</v>
      </c>
      <c r="AN96" t="s">
        <v>21</v>
      </c>
      <c r="AO96" t="s">
        <v>22</v>
      </c>
      <c r="AP96" t="s">
        <v>23</v>
      </c>
      <c r="AQ96" t="s">
        <v>3</v>
      </c>
      <c r="AR96" t="s">
        <v>24</v>
      </c>
      <c r="AS96" t="s">
        <v>25</v>
      </c>
      <c r="AT96" t="s">
        <v>26</v>
      </c>
      <c r="AU96" t="s">
        <v>27</v>
      </c>
      <c r="AV96" t="s">
        <v>28</v>
      </c>
      <c r="AW96" t="s">
        <v>29</v>
      </c>
      <c r="AX96" t="s">
        <f>CONCATENATE(AN96,AW96,AO96)</f>
        <v>30</v>
      </c>
      <c r="AY96" t="s">
        <f>CONCATENATE(AN96,AQ96,AO96)</f>
        <v>31</v>
      </c>
      <c r="AZ96" t="s">
        <f>CONCATENATE(AN96,AR96,AO96)</f>
        <v>32</v>
      </c>
      <c r="BA96" t="s">
        <f>CONCATENATE(AN96,AS96,AO96)</f>
        <v>33</v>
      </c>
      <c r="BB96" t="s">
        <f>CONCATENATE(AN96,AT96,AO96)</f>
        <v>34</v>
      </c>
      <c r="BC96" t="s">
        <f>CONCATENATE(AN96,AU96,AO96)</f>
        <v>35</v>
      </c>
      <c r="BD96" t="s">
        <f>CONCATENATE(AN96,AV96,AO96)</f>
        <v>36</v>
      </c>
      <c r="BE96" t="s">
        <f>IF(R96="","",CONCATENATE(AW96,AP96,AX96,AY96,U96,AP96,AX96,AZ96,X96,AP96,AX96,BA96,Y96,AP96,AX96,BB96,Z96,AP96,AX96,BC96,AA96,AP96,AX96,BD96,AB96))</f>
        <v>222</v>
      </c>
    </row>
    <row r="97" spans="1:16384">
      <c r="A97" s="9" t="s">
        <f>CONCATENATE(C97," ",D97)</f>
        <v>265</v>
      </c>
      <c r="B97" s="10">
        <v>11601320</v>
      </c>
      <c r="C97" s="10" t="s">
        <v>266</v>
      </c>
      <c r="D97" s="10" t="s">
        <v>219</v>
      </c>
      <c r="E97" s="10" t="s">
        <v>16</v>
      </c>
      <c r="F97" s="10"/>
      <c r="G97" s="11"/>
      <c r="H97" s="10" t="s">
        <f>IF(ISBLANK(G97)," ",CONCATENATE((YEAR(TODAY()-G97)-1900)," ","ans"))</f>
        <v>17</v>
      </c>
      <c r="I97" s="12"/>
      <c r="J97" s="12"/>
      <c r="K97" s="12"/>
      <c r="L97" s="12"/>
      <c r="M97" s="12"/>
      <c r="N97" s="11"/>
      <c r="O97" s="13">
        <v>42982</v>
      </c>
      <c r="P97" s="18" t="s">
        <v>92</v>
      </c>
      <c r="Q97" s="10"/>
      <c r="R97" s="10" t="s">
        <v>46</v>
      </c>
      <c r="S97" s="15"/>
      <c r="T97" s="15"/>
      <c r="U97" s="15" t="s">
        <v>42</v>
      </c>
      <c r="V97" s="15" t="s">
        <v>47</v>
      </c>
      <c r="W97" s="15" t="s">
        <v>48</v>
      </c>
      <c r="X97" s="15" t="s">
        <v>47</v>
      </c>
      <c r="Y97" s="15" t="s">
        <v>48</v>
      </c>
      <c r="Z97" s="16" t="s">
        <v>49</v>
      </c>
      <c r="AA97" s="16" t="s">
        <v>50</v>
      </c>
      <c r="AB97" s="16" t="s">
        <v>51</v>
      </c>
      <c r="AC97" s="16"/>
      <c r="AD97" s="17"/>
      <c r="AE97" s="17"/>
      <c r="AF97" s="9" t="str">
        <f>U97&amp;TEXT(COUNTIF(U$2:U97,U97),"x0")</f>
        <v>MATHSx80</v>
      </c>
      <c r="AG97" s="9" t="str">
        <f>Z97&amp;TEXT(COUNTIF(Z$2:Z97,Z97),"x0")</f>
        <v>AN1x18</v>
      </c>
      <c r="AH97" s="9" t="str">
        <f>AA97&amp;TEXT(COUNTIF(AA$2:AA97,AA97),"x0")</f>
        <v>AL1x18</v>
      </c>
      <c r="AI97" s="9" t="str">
        <f>AB97&amp;TEXT(COUNTIF(AB$2:AB97,AB97),"x0")</f>
        <v>P1x23</v>
      </c>
      <c r="AJ97" s="9" t="str">
        <f>Y97&amp;TEXT(COUNTIF(Y$2:Y97,Y97),"x0")</f>
        <v>COMPTAx31</v>
      </c>
      <c r="AK97" s="9" t="str">
        <f>X97&amp;TEXT(COUNTIF(X$2:X97,X97),"x0")</f>
        <v>INFO APx34</v>
      </c>
      <c r="AL97" s="9" t="str">
        <f>R97&amp;TEXT(COUNTIF(R$2:R97,R97),"x0")</f>
        <v>Xx47</v>
      </c>
      <c r="AM97" s="9" t="s">
        <f>A97</f>
        <v>265</v>
      </c>
      <c r="AN97" t="s">
        <v>21</v>
      </c>
      <c r="AO97" t="s">
        <v>22</v>
      </c>
      <c r="AP97" t="s">
        <v>23</v>
      </c>
      <c r="AQ97" t="s">
        <v>3</v>
      </c>
      <c r="AR97" t="s">
        <v>24</v>
      </c>
      <c r="AS97" t="s">
        <v>25</v>
      </c>
      <c r="AT97" t="s">
        <v>26</v>
      </c>
      <c r="AU97" t="s">
        <v>27</v>
      </c>
      <c r="AV97" t="s">
        <v>28</v>
      </c>
      <c r="AW97" t="s">
        <v>29</v>
      </c>
      <c r="AX97" t="s">
        <f>CONCATENATE(AN97,AW97,AO97)</f>
        <v>30</v>
      </c>
      <c r="AY97" t="s">
        <f>CONCATENATE(AN97,AQ97,AO97)</f>
        <v>31</v>
      </c>
      <c r="AZ97" t="s">
        <f>CONCATENATE(AN97,AR97,AO97)</f>
        <v>32</v>
      </c>
      <c r="BA97" t="s">
        <f>CONCATENATE(AN97,AS97,AO97)</f>
        <v>33</v>
      </c>
      <c r="BB97" t="s">
        <f>CONCATENATE(AN97,AT97,AO97)</f>
        <v>34</v>
      </c>
      <c r="BC97" t="s">
        <f>CONCATENATE(AN97,AU97,AO97)</f>
        <v>35</v>
      </c>
      <c r="BD97" t="s">
        <f>CONCATENATE(AN97,AV97,AO97)</f>
        <v>36</v>
      </c>
      <c r="BE97" t="s">
        <f>IF(R97="","",CONCATENATE(AW97,AP97,AX97,AY97,U97,AP97,AX97,AZ97,X97,AP97,AX97,BA97,Y97,AP97,AX97,BB97,Z97,AP97,AX97,BC97,AA97,AP97,AX97,BD97,AB97))</f>
        <v>52</v>
      </c>
    </row>
    <row r="98" spans="1:16384" ht="14.25" hidden="1">
      <c r="A98" s="9" t="s">
        <f>CONCATENATE(C98," ",D98)</f>
        <v>265</v>
      </c>
      <c r="B98" s="10"/>
      <c r="C98" s="10" t="s">
        <v>266</v>
      </c>
      <c r="D98" s="10" t="s">
        <v>219</v>
      </c>
      <c r="E98" s="10" t="s">
        <v>16</v>
      </c>
      <c r="F98" s="10"/>
      <c r="G98" s="11"/>
      <c r="H98" s="10" t="s">
        <f>IF(ISBLANK(G98)," ",CONCATENATE((YEAR(TODAY()-G98)-1900)," ","ans"))</f>
        <v>17</v>
      </c>
      <c r="I98" s="12"/>
      <c r="J98" s="12"/>
      <c r="K98" s="12"/>
      <c r="L98" s="12"/>
      <c r="M98" s="12" t="s">
        <v>18</v>
      </c>
      <c r="N98" s="11"/>
      <c r="O98" s="13"/>
      <c r="P98" s="14"/>
      <c r="Q98" s="10"/>
      <c r="R98" s="10"/>
      <c r="S98" s="15"/>
      <c r="T98" s="15"/>
      <c r="U98" s="15" t="s">
        <v>42</v>
      </c>
      <c r="V98" s="15"/>
      <c r="W98" s="15"/>
      <c r="X98" s="15"/>
      <c r="Y98" s="15"/>
      <c r="Z98" s="16"/>
      <c r="AA98" s="16"/>
      <c r="AB98" s="16"/>
      <c r="AC98" s="16"/>
      <c r="AD98" s="17"/>
      <c r="AE98" s="17"/>
      <c r="AF98" s="9" t="str">
        <f>U98&amp;TEXT(COUNTIF(U$2:U98,U98),"x0")</f>
        <v>MATHSx81</v>
      </c>
      <c r="AG98" s="9" t="s">
        <f>Z98&amp;TEXT(COUNTIF(Z$2:Z98,Z98),"x0")</f>
        <v>20</v>
      </c>
      <c r="AH98" s="9" t="s">
        <f>AA98&amp;TEXT(COUNTIF(AA$2:AA98,AA98),"x0")</f>
        <v>20</v>
      </c>
      <c r="AI98" s="9" t="s">
        <f>AB98&amp;TEXT(COUNTIF(AB$2:AB98,AB98),"x0")</f>
        <v>20</v>
      </c>
      <c r="AJ98" s="9" t="s">
        <f>Y98&amp;TEXT(COUNTIF(Y$2:Y98,Y98),"x0")</f>
        <v>20</v>
      </c>
      <c r="AK98" s="9" t="s">
        <f>X98&amp;TEXT(COUNTIF(X$2:X98,X98),"x0")</f>
        <v>20</v>
      </c>
      <c r="AL98" s="9" t="s">
        <f>R98&amp;TEXT(COUNTIF(R$2:R98,R98),"x0")</f>
        <v>20</v>
      </c>
      <c r="AM98" s="9" t="s">
        <f>A98</f>
        <v>265</v>
      </c>
    </row>
    <row r="99" spans="1:16384" ht="14.25" hidden="1">
      <c r="A99" s="9" t="s">
        <f>CONCATENATE(C99," ",D99)</f>
        <v>267</v>
      </c>
      <c r="B99" s="10">
        <v>11612382</v>
      </c>
      <c r="C99" s="10" t="inlineStr">
        <is>
          <t>N'GOAN</t>
        </is>
      </c>
      <c r="D99" s="10" t="inlineStr">
        <is>
          <t>Auguste</t>
        </is>
      </c>
      <c r="E99" s="10" t="s">
        <v>99</v>
      </c>
      <c r="F99" s="10" t="s">
        <v>268</v>
      </c>
      <c r="G99" s="11"/>
      <c r="H99" s="10"/>
      <c r="I99" s="12"/>
      <c r="J99" s="12"/>
      <c r="K99" s="12"/>
      <c r="L99" s="12"/>
      <c r="M99" s="12"/>
      <c r="N99" s="11"/>
      <c r="O99" s="11"/>
      <c r="P99" s="12"/>
      <c r="Q99" s="10"/>
      <c r="R99" s="10"/>
      <c r="S99" s="15"/>
      <c r="T99" s="15"/>
      <c r="U99" s="15" t="s">
        <v>42</v>
      </c>
      <c r="V99" s="15" t="s">
        <v>47</v>
      </c>
      <c r="W99" s="15" t="s">
        <v>88</v>
      </c>
      <c r="X99" s="15" t="s">
        <v>47</v>
      </c>
      <c r="Y99" s="15" t="s">
        <v>88</v>
      </c>
      <c r="Z99" s="16" t="s">
        <v>49</v>
      </c>
      <c r="AA99" s="16" t="s">
        <v>50</v>
      </c>
      <c r="AB99" s="16" t="s">
        <v>51</v>
      </c>
      <c r="AC99" s="16"/>
      <c r="AD99" s="17"/>
      <c r="AE99" s="17"/>
      <c r="AF99" s="9" t="str">
        <f>U99&amp;TEXT(COUNTIF(U$2:U99,U99),"x0")</f>
        <v>MATHSx82</v>
      </c>
      <c r="AG99" s="9" t="str">
        <f>Z99&amp;TEXT(COUNTIF(Z$2:Z99,Z99),"x0")</f>
        <v>AN1x19</v>
      </c>
      <c r="AH99" s="9" t="str">
        <f>AA99&amp;TEXT(COUNTIF(AA$2:AA99,AA99),"x0")</f>
        <v>AL1x19</v>
      </c>
      <c r="AI99" s="9" t="str">
        <f>AB99&amp;TEXT(COUNTIF(AB$2:AB99,AB99),"x0")</f>
        <v>P1x24</v>
      </c>
      <c r="AJ99" s="9" t="str">
        <f>Y99&amp;TEXT(COUNTIF(Y$2:Y99,Y99),"x0")</f>
        <v>MECAx23</v>
      </c>
      <c r="AK99" s="9" t="str">
        <f>X99&amp;TEXT(COUNTIF(X$2:X99,X99),"x0")</f>
        <v>INFO APx35</v>
      </c>
      <c r="AL99" s="9" t="s">
        <f>R99&amp;TEXT(COUNTIF(R$2:R99,R99),"x0")</f>
        <v>20</v>
      </c>
      <c r="AM99" s="9" t="s">
        <f>A99</f>
        <v>267</v>
      </c>
    </row>
    <row r="100" spans="1:16384" ht="14.25" hidden="1">
      <c r="A100" s="9" t="s">
        <f>CONCATENATE(C100," ",D100)</f>
        <v>269</v>
      </c>
      <c r="B100" s="10">
        <v>11209802</v>
      </c>
      <c r="C100" s="10" t="inlineStr">
        <is>
          <t>NGUYEN</t>
        </is>
      </c>
      <c r="D100" s="10" t="inlineStr">
        <is>
          <t>THI ANH NGOC</t>
        </is>
      </c>
      <c r="E100" s="10" t="s">
        <v>41</v>
      </c>
      <c r="F100" s="10"/>
      <c r="G100" s="11"/>
      <c r="H100" s="10" t="s">
        <f>IF(ISBLANK(G100)," ",CONCATENATE((YEAR(TODAY()-G100)-1900)," ","ans"))</f>
        <v>17</v>
      </c>
      <c r="I100" s="12"/>
      <c r="J100" s="12"/>
      <c r="K100" s="12"/>
      <c r="L100" s="12"/>
      <c r="M100" s="12"/>
      <c r="N100" s="11"/>
      <c r="O100" s="13"/>
      <c r="P100" s="14"/>
      <c r="Q100" s="10"/>
      <c r="R100" s="10"/>
      <c r="S100" s="15"/>
      <c r="T100" s="15"/>
      <c r="U100" s="15" t="s">
        <v>42</v>
      </c>
      <c r="V100" s="15"/>
      <c r="W100" s="15"/>
      <c r="X100" s="15"/>
      <c r="Y100" s="15"/>
      <c r="Z100" s="16"/>
      <c r="AA100" s="16"/>
      <c r="AB100" s="16"/>
      <c r="AC100" s="16"/>
      <c r="AD100" s="17"/>
      <c r="AE100" s="17"/>
      <c r="AF100" s="9" t="str">
        <f>U100&amp;TEXT(COUNTIF(U$2:U100,U100),"x0")</f>
        <v>MATHSx83</v>
      </c>
      <c r="AG100" s="9" t="s">
        <f>Z100&amp;TEXT(COUNTIF(Z$2:Z100,Z100),"x0")</f>
        <v>20</v>
      </c>
      <c r="AH100" s="9" t="s">
        <f>AA100&amp;TEXT(COUNTIF(AA$2:AA100,AA100),"x0")</f>
        <v>20</v>
      </c>
      <c r="AI100" s="9" t="s">
        <f>AB100&amp;TEXT(COUNTIF(AB$2:AB100,AB100),"x0")</f>
        <v>20</v>
      </c>
      <c r="AJ100" s="9" t="s">
        <f>Y100&amp;TEXT(COUNTIF(Y$2:Y100,Y100),"x0")</f>
        <v>20</v>
      </c>
      <c r="AK100" s="9" t="s">
        <f>X100&amp;TEXT(COUNTIF(X$2:X100,X100),"x0")</f>
        <v>20</v>
      </c>
      <c r="AL100" s="9" t="s">
        <f>R100&amp;TEXT(COUNTIF(R$2:R100,R100),"x0")</f>
        <v>20</v>
      </c>
      <c r="AM100" s="9" t="s">
        <f>A100</f>
        <v>269</v>
      </c>
    </row>
    <row r="101" spans="1:16384" ht="14.25" hidden="1">
      <c r="A101" s="9" t="s">
        <f>CONCATENATE(C101," ",D101)</f>
        <v>270</v>
      </c>
      <c r="B101" s="10"/>
      <c r="C101" s="10" t="inlineStr">
        <is>
          <t>PARTHASARATHY</t>
        </is>
      </c>
      <c r="D101" s="10" t="inlineStr">
        <is>
          <t>Serendjivi</t>
        </is>
      </c>
      <c r="E101" s="10" t="s">
        <v>99</v>
      </c>
      <c r="F101" s="10"/>
      <c r="G101" s="11"/>
      <c r="H101" s="10" t="s">
        <f>IF(ISBLANK(G101)," ",CONCATENATE((YEAR(TODAY()-G101)-1900)," ","ans"))</f>
        <v>17</v>
      </c>
      <c r="I101" s="12"/>
      <c r="J101" s="12"/>
      <c r="K101" s="12"/>
      <c r="L101" s="12"/>
      <c r="M101" s="12" t="s">
        <v>18</v>
      </c>
      <c r="N101" s="11"/>
      <c r="O101" s="13"/>
      <c r="P101" s="14"/>
      <c r="Q101" s="10"/>
      <c r="R101" s="10"/>
      <c r="S101" s="15"/>
      <c r="T101" s="15"/>
      <c r="U101" s="15" t="s">
        <v>42</v>
      </c>
      <c r="V101" s="15" t="s">
        <v>47</v>
      </c>
      <c r="W101" s="15" t="s">
        <v>48</v>
      </c>
      <c r="X101" s="15" t="s">
        <v>47</v>
      </c>
      <c r="Y101" s="15" t="s">
        <v>48</v>
      </c>
      <c r="Z101" s="16"/>
      <c r="AA101" s="16"/>
      <c r="AB101" s="16"/>
      <c r="AC101" s="16"/>
      <c r="AD101" s="17"/>
      <c r="AE101" s="17"/>
      <c r="AF101" s="9" t="str">
        <f>U101&amp;TEXT(COUNTIF(U$2:U101,U101),"x0")</f>
        <v>MATHSx84</v>
      </c>
      <c r="AG101" s="9" t="s">
        <f>Z101&amp;TEXT(COUNTIF(Z$2:Z101,Z101),"x0")</f>
        <v>20</v>
      </c>
      <c r="AH101" s="9" t="s">
        <f>AA101&amp;TEXT(COUNTIF(AA$2:AA101,AA101),"x0")</f>
        <v>20</v>
      </c>
      <c r="AI101" s="9" t="s">
        <f>AB101&amp;TEXT(COUNTIF(AB$2:AB101,AB101),"x0")</f>
        <v>20</v>
      </c>
      <c r="AJ101" s="9" t="str">
        <f>Y101&amp;TEXT(COUNTIF(Y$2:Y101,Y101),"x0")</f>
        <v>COMPTAx32</v>
      </c>
      <c r="AK101" s="9" t="str">
        <f>X101&amp;TEXT(COUNTIF(X$2:X101,X101),"x0")</f>
        <v>INFO APx36</v>
      </c>
      <c r="AL101" s="9" t="s">
        <f>R101&amp;TEXT(COUNTIF(R$2:R101,R101),"x0")</f>
        <v>20</v>
      </c>
      <c r="AM101" s="9" t="s">
        <f>A101</f>
        <v>270</v>
      </c>
    </row>
    <row r="102" spans="1:16384">
      <c r="A102" s="9" t="s">
        <f>CONCATENATE(C102," ",D102)</f>
        <v>271</v>
      </c>
      <c r="B102" s="10">
        <v>11513812</v>
      </c>
      <c r="C102" s="10" t="inlineStr">
        <is>
          <t>QIAN</t>
        </is>
      </c>
      <c r="D102" s="10" t="inlineStr">
        <is>
          <t>Xiaotong</t>
        </is>
      </c>
      <c r="E102" s="10" t="s">
        <v>16</v>
      </c>
      <c r="F102" s="10"/>
      <c r="G102" s="11"/>
      <c r="H102" s="10" t="s">
        <f>IF(ISBLANK(G102)," ",CONCATENATE((YEAR(TODAY()-G102)-1900)," ","ans"))</f>
        <v>17</v>
      </c>
      <c r="I102" s="12"/>
      <c r="J102" s="12"/>
      <c r="K102" s="12"/>
      <c r="L102" s="12"/>
      <c r="M102" s="12" t="s">
        <v>18</v>
      </c>
      <c r="N102" s="11"/>
      <c r="O102" s="13"/>
      <c r="P102" s="14"/>
      <c r="Q102" s="10"/>
      <c r="R102" s="10" t="s">
        <v>46</v>
      </c>
      <c r="S102" s="15"/>
      <c r="T102" s="15"/>
      <c r="U102" s="15" t="s">
        <v>19</v>
      </c>
      <c r="V102" s="15"/>
      <c r="W102" s="15"/>
      <c r="X102" s="15"/>
      <c r="Y102" s="15"/>
      <c r="Z102" s="20"/>
      <c r="AA102" s="20"/>
      <c r="AB102" s="16" t="s">
        <v>51</v>
      </c>
      <c r="AC102" s="16"/>
      <c r="AD102" s="17"/>
      <c r="AE102" s="17"/>
      <c r="AF102" s="9" t="str">
        <f>U102&amp;TEXT(COUNTIF(U$2:U102,U102),"x0")</f>
        <v>DLx16</v>
      </c>
      <c r="AG102" s="9" t="s">
        <f>Z102&amp;TEXT(COUNTIF(Z$2:Z102,Z102),"x0")</f>
        <v>20</v>
      </c>
      <c r="AH102" s="9" t="s">
        <f>AA102&amp;TEXT(COUNTIF(AA$2:AA102,AA102),"x0")</f>
        <v>20</v>
      </c>
      <c r="AI102" s="9" t="str">
        <f>AB102&amp;TEXT(COUNTIF(AB$2:AB102,AB102),"x0")</f>
        <v>P1x25</v>
      </c>
      <c r="AJ102" s="9" t="s">
        <f>Y102&amp;TEXT(COUNTIF(Y$2:Y102,Y102),"x0")</f>
        <v>20</v>
      </c>
      <c r="AK102" s="9" t="s">
        <f>X102&amp;TEXT(COUNTIF(X$2:X102,X102),"x0")</f>
        <v>20</v>
      </c>
      <c r="AL102" s="9" t="str">
        <f>R102&amp;TEXT(COUNTIF(R$2:R102,R102),"x0")</f>
        <v>Xx48</v>
      </c>
      <c r="AM102" s="9" t="s">
        <f>A102</f>
        <v>271</v>
      </c>
      <c r="AN102" t="s">
        <v>21</v>
      </c>
      <c r="AO102" t="s">
        <v>22</v>
      </c>
      <c r="AP102" t="s">
        <v>23</v>
      </c>
      <c r="AQ102" t="s">
        <v>3</v>
      </c>
      <c r="AR102" t="s">
        <v>24</v>
      </c>
      <c r="AS102" t="s">
        <v>25</v>
      </c>
      <c r="AT102" t="s">
        <v>26</v>
      </c>
      <c r="AU102" t="s">
        <v>27</v>
      </c>
      <c r="AV102" t="s">
        <v>28</v>
      </c>
      <c r="AW102" t="s">
        <v>29</v>
      </c>
      <c r="AX102" t="s">
        <f>CONCATENATE(AN102,AW102,AO102)</f>
        <v>30</v>
      </c>
      <c r="AY102" t="s">
        <f>CONCATENATE(AN102,AQ102,AO102)</f>
        <v>31</v>
      </c>
      <c r="AZ102" t="s">
        <f>CONCATENATE(AN102,AR102,AO102)</f>
        <v>32</v>
      </c>
      <c r="BA102" t="s">
        <f>CONCATENATE(AN102,AS102,AO102)</f>
        <v>33</v>
      </c>
      <c r="BB102" t="s">
        <f>CONCATENATE(AN102,AT102,AO102)</f>
        <v>34</v>
      </c>
      <c r="BC102" t="s">
        <f>CONCATENATE(AN102,AU102,AO102)</f>
        <v>35</v>
      </c>
      <c r="BD102" t="s">
        <f>CONCATENATE(AN102,AV102,AO102)</f>
        <v>36</v>
      </c>
      <c r="BE102" t="s">
        <f>IF(R102="","",CONCATENATE(AW102,AP102,AX102,AY102,U102,AP102,AX102,AZ102,X102,AP102,AX102,BA102,Y102,AP102,AX102,BB102,Z102,AP102,AX102,BC102,AA102,AP102,AX102,BD102,AB102))</f>
        <v>160</v>
      </c>
    </row>
    <row r="103" spans="1:16384">
      <c r="A103" s="9" t="s">
        <f>CONCATENATE(C103," ",D103)</f>
        <v>272</v>
      </c>
      <c r="B103" s="10">
        <v>11604156</v>
      </c>
      <c r="C103" s="10" t="s">
        <v>273</v>
      </c>
      <c r="D103" s="10" t="inlineStr">
        <is>
          <t>Sohayla</t>
        </is>
      </c>
      <c r="E103" s="10" t="s">
        <v>16</v>
      </c>
      <c r="F103" s="10"/>
      <c r="G103" s="11"/>
      <c r="H103" s="10" t="s">
        <f>IF(ISBLANK(G103)," ",CONCATENATE((YEAR(TODAY()-G103)-1900)," ","ans"))</f>
        <v>17</v>
      </c>
      <c r="I103" s="12"/>
      <c r="J103" s="12"/>
      <c r="K103" s="12"/>
      <c r="L103" s="12"/>
      <c r="M103" s="12" t="s">
        <v>18</v>
      </c>
      <c r="N103" s="11"/>
      <c r="O103" s="13"/>
      <c r="P103" s="14"/>
      <c r="Q103" s="10"/>
      <c r="R103" s="10" t="s">
        <v>46</v>
      </c>
      <c r="S103" s="15"/>
      <c r="T103" s="15"/>
      <c r="U103" s="15" t="s">
        <v>19</v>
      </c>
      <c r="V103" s="15"/>
      <c r="W103" s="15"/>
      <c r="X103" s="15"/>
      <c r="Y103" s="15"/>
      <c r="Z103" s="20"/>
      <c r="AA103" s="20"/>
      <c r="AB103" s="16" t="s">
        <v>51</v>
      </c>
      <c r="AC103" s="16"/>
      <c r="AD103" s="17"/>
      <c r="AE103" s="17"/>
      <c r="AF103" s="9" t="str">
        <f>U103&amp;TEXT(COUNTIF(U$2:U103,U103),"x0")</f>
        <v>DLx17</v>
      </c>
      <c r="AG103" s="9" t="s">
        <f>Z103&amp;TEXT(COUNTIF(Z$2:Z103,Z103),"x0")</f>
        <v>20</v>
      </c>
      <c r="AH103" s="9" t="s">
        <f>AA103&amp;TEXT(COUNTIF(AA$2:AA103,AA103),"x0")</f>
        <v>20</v>
      </c>
      <c r="AI103" s="9" t="str">
        <f>AB103&amp;TEXT(COUNTIF(AB$2:AB103,AB103),"x0")</f>
        <v>P1x26</v>
      </c>
      <c r="AJ103" s="9" t="s">
        <f>Y103&amp;TEXT(COUNTIF(Y$2:Y103,Y103),"x0")</f>
        <v>20</v>
      </c>
      <c r="AK103" s="9" t="s">
        <f>X103&amp;TEXT(COUNTIF(X$2:X103,X103),"x0")</f>
        <v>20</v>
      </c>
      <c r="AL103" s="9" t="str">
        <f>R103&amp;TEXT(COUNTIF(R$2:R103,R103),"x0")</f>
        <v>Xx49</v>
      </c>
      <c r="AM103" s="9" t="s">
        <f>A103</f>
        <v>272</v>
      </c>
      <c r="AN103" t="s">
        <v>21</v>
      </c>
      <c r="AO103" t="s">
        <v>22</v>
      </c>
      <c r="AP103" t="s">
        <v>23</v>
      </c>
      <c r="AQ103" t="s">
        <v>3</v>
      </c>
      <c r="AR103" t="s">
        <v>24</v>
      </c>
      <c r="AS103" t="s">
        <v>25</v>
      </c>
      <c r="AT103" t="s">
        <v>26</v>
      </c>
      <c r="AU103" t="s">
        <v>27</v>
      </c>
      <c r="AV103" t="s">
        <v>28</v>
      </c>
      <c r="AW103" t="s">
        <v>29</v>
      </c>
      <c r="AX103" t="s">
        <f>CONCATENATE(AN103,AW103,AO103)</f>
        <v>30</v>
      </c>
      <c r="AY103" t="s">
        <f>CONCATENATE(AN103,AQ103,AO103)</f>
        <v>31</v>
      </c>
      <c r="AZ103" t="s">
        <f>CONCATENATE(AN103,AR103,AO103)</f>
        <v>32</v>
      </c>
      <c r="BA103" t="s">
        <f>CONCATENATE(AN103,AS103,AO103)</f>
        <v>33</v>
      </c>
      <c r="BB103" t="s">
        <f>CONCATENATE(AN103,AT103,AO103)</f>
        <v>34</v>
      </c>
      <c r="BC103" t="s">
        <f>CONCATENATE(AN103,AU103,AO103)</f>
        <v>35</v>
      </c>
      <c r="BD103" t="s">
        <f>CONCATENATE(AN103,AV103,AO103)</f>
        <v>36</v>
      </c>
      <c r="BE103" t="s">
        <f>IF(R103="","",CONCATENATE(AW103,AP103,AX103,AY103,U103,AP103,AX103,AZ103,X103,AP103,AX103,BA103,Y103,AP103,AX103,BB103,Z103,AP103,AX103,BC103,AA103,AP103,AX103,BD103,AB103))</f>
        <v>160</v>
      </c>
    </row>
    <row r="104" spans="1:16384" ht="14.25" hidden="1">
      <c r="A104" s="9" t="s">
        <f>CONCATENATE(C104," ",D104)</f>
        <v>274</v>
      </c>
      <c r="B104" s="10"/>
      <c r="C104" s="10" t="s">
        <v>273</v>
      </c>
      <c r="D104" s="10" t="inlineStr">
        <is>
          <t>Yasser</t>
        </is>
      </c>
      <c r="E104" s="10" t="s">
        <v>61</v>
      </c>
      <c r="F104" s="10"/>
      <c r="G104" s="19" t="inlineStr">
        <is>
          <t>04/11/1997</t>
        </is>
      </c>
      <c r="H104" s="10" t="s">
        <f>IF(ISBLANK(G104)," ",CONCATENATE((YEAR(TODAY()-G104)-1900)," ","ans"))</f>
        <v>149</v>
      </c>
      <c r="I104" s="12" t="s">
        <v>63</v>
      </c>
      <c r="J104" s="12" t="inlineStr">
        <is>
          <t>yesser.rabhi@gmail.com</t>
        </is>
      </c>
      <c r="K104" s="12"/>
      <c r="L104" s="12"/>
      <c r="M104" s="12"/>
      <c r="N104" s="11"/>
      <c r="O104" s="13"/>
      <c r="P104" s="14"/>
      <c r="Q104" s="10"/>
      <c r="R104" s="10"/>
      <c r="S104" s="15"/>
      <c r="T104" s="15"/>
      <c r="U104" s="15" t="s">
        <v>19</v>
      </c>
      <c r="V104" s="15"/>
      <c r="W104" s="15"/>
      <c r="X104" s="15"/>
      <c r="Y104" s="15"/>
      <c r="Z104" s="16"/>
      <c r="AA104" s="16"/>
      <c r="AB104" s="16"/>
      <c r="AC104" s="16"/>
      <c r="AD104" s="17"/>
      <c r="AE104" s="17"/>
      <c r="AF104" s="9" t="str">
        <f>U104&amp;TEXT(COUNTIF(U$2:U104,U104),"x0")</f>
        <v>DLx18</v>
      </c>
      <c r="AG104" s="9" t="s">
        <f>Z104&amp;TEXT(COUNTIF(Z$2:Z104,Z104),"x0")</f>
        <v>20</v>
      </c>
      <c r="AH104" s="9" t="s">
        <f>AA104&amp;TEXT(COUNTIF(AA$2:AA104,AA104),"x0")</f>
        <v>20</v>
      </c>
      <c r="AI104" s="9" t="s">
        <f>AB104&amp;TEXT(COUNTIF(AB$2:AB104,AB104),"x0")</f>
        <v>20</v>
      </c>
      <c r="AJ104" s="9" t="s">
        <f>Y104&amp;TEXT(COUNTIF(Y$2:Y104,Y104),"x0")</f>
        <v>20</v>
      </c>
      <c r="AK104" s="9" t="s">
        <f>X104&amp;TEXT(COUNTIF(X$2:X104,X104),"x0")</f>
        <v>20</v>
      </c>
      <c r="AL104" s="9" t="s">
        <f>R104&amp;TEXT(COUNTIF(R$2:R104,R104),"x0")</f>
        <v>20</v>
      </c>
      <c r="AM104" s="9" t="s">
        <f>A104</f>
        <v>274</v>
      </c>
    </row>
    <row r="105" spans="1:16384" ht="14.25" hidden="1">
      <c r="A105" s="9" t="s">
        <f>CONCATENATE(C105," ",D105)</f>
        <v>275</v>
      </c>
      <c r="B105" s="10">
        <v>11608428</v>
      </c>
      <c r="C105" s="10" t="inlineStr">
        <is>
          <t>RAHARIJAONA</t>
        </is>
      </c>
      <c r="D105" s="10" t="inlineStr">
        <is>
          <t>Dylan</t>
        </is>
      </c>
      <c r="E105" s="10" t="s">
        <v>16</v>
      </c>
      <c r="F105" s="10"/>
      <c r="G105" s="11"/>
      <c r="H105" s="10" t="s">
        <f>IF(ISBLANK(G105)," ",CONCATENATE((YEAR(TODAY()-G105)-1900)," ","ans"))</f>
        <v>17</v>
      </c>
      <c r="I105" s="12"/>
      <c r="J105" s="12"/>
      <c r="K105" s="12"/>
      <c r="L105" s="12"/>
      <c r="M105" s="12"/>
      <c r="N105" s="11"/>
      <c r="O105" s="13"/>
      <c r="P105" s="14"/>
      <c r="Q105" s="10"/>
      <c r="R105" s="10"/>
      <c r="S105" s="15"/>
      <c r="T105" s="15"/>
      <c r="U105" s="15" t="s">
        <v>42</v>
      </c>
      <c r="V105" s="15" t="s">
        <v>47</v>
      </c>
      <c r="W105" s="15" t="s">
        <v>88</v>
      </c>
      <c r="X105" s="15" t="s">
        <v>47</v>
      </c>
      <c r="Y105" s="15" t="s">
        <v>88</v>
      </c>
      <c r="Z105" s="16"/>
      <c r="AA105" s="16"/>
      <c r="AB105" s="16"/>
      <c r="AC105" s="16"/>
      <c r="AD105" s="17"/>
      <c r="AE105" s="17"/>
      <c r="AF105" s="9" t="str">
        <f>U105&amp;TEXT(COUNTIF(U$2:U105,U105),"x0")</f>
        <v>MATHSx85</v>
      </c>
      <c r="AG105" s="9" t="s">
        <f>Z105&amp;TEXT(COUNTIF(Z$2:Z105,Z105),"x0")</f>
        <v>20</v>
      </c>
      <c r="AH105" s="9" t="s">
        <f>AA105&amp;TEXT(COUNTIF(AA$2:AA105,AA105),"x0")</f>
        <v>20</v>
      </c>
      <c r="AI105" s="9" t="s">
        <f>AB105&amp;TEXT(COUNTIF(AB$2:AB105,AB105),"x0")</f>
        <v>20</v>
      </c>
      <c r="AJ105" s="9" t="str">
        <f>Y105&amp;TEXT(COUNTIF(Y$2:Y105,Y105),"x0")</f>
        <v>MECAx24</v>
      </c>
      <c r="AK105" s="9" t="str">
        <f>X105&amp;TEXT(COUNTIF(X$2:X105,X105),"x0")</f>
        <v>INFO APx37</v>
      </c>
      <c r="AL105" s="9" t="s">
        <f>R105&amp;TEXT(COUNTIF(R$2:R105,R105),"x0")</f>
        <v>20</v>
      </c>
      <c r="AM105" s="9" t="s">
        <f>A105</f>
        <v>275</v>
      </c>
    </row>
    <row r="106" spans="1:16384">
      <c r="A106" s="9" t="s">
        <f>CONCATENATE(C106," ",D106)</f>
        <v>276</v>
      </c>
      <c r="B106" s="10"/>
      <c r="C106" s="10" t="inlineStr">
        <is>
          <t>RAHMANI</t>
        </is>
      </c>
      <c r="D106" s="10" t="inlineStr">
        <is>
          <t>Abdeladim</t>
        </is>
      </c>
      <c r="E106" s="10" t="s">
        <v>268</v>
      </c>
      <c r="F106" s="10"/>
      <c r="G106" s="11"/>
      <c r="H106" s="10" t="s">
        <f>IF(ISBLANK(G106)," ",CONCATENATE((YEAR(TODAY()-G106)-1900)," ","ans"))</f>
        <v>17</v>
      </c>
      <c r="I106" s="12"/>
      <c r="J106" s="12"/>
      <c r="K106" s="12"/>
      <c r="L106" s="12"/>
      <c r="M106" s="12" t="s">
        <v>18</v>
      </c>
      <c r="N106" s="11"/>
      <c r="O106" s="13"/>
      <c r="P106" s="14"/>
      <c r="Q106" s="10"/>
      <c r="R106" s="10" t="s">
        <v>46</v>
      </c>
      <c r="S106" s="15"/>
      <c r="T106" s="15"/>
      <c r="U106" s="15" t="s">
        <v>42</v>
      </c>
      <c r="V106" s="15" t="s">
        <v>47</v>
      </c>
      <c r="W106" s="15" t="s">
        <v>48</v>
      </c>
      <c r="X106" s="15" t="s">
        <v>47</v>
      </c>
      <c r="Y106" s="15" t="s">
        <v>48</v>
      </c>
      <c r="Z106" s="16" t="s">
        <v>49</v>
      </c>
      <c r="AA106" s="16" t="s">
        <v>50</v>
      </c>
      <c r="AB106" s="16" t="s">
        <v>51</v>
      </c>
      <c r="AC106" s="16"/>
      <c r="AD106" s="17"/>
      <c r="AE106" s="17"/>
      <c r="AF106" s="9" t="str">
        <f>U106&amp;TEXT(COUNTIF(U$2:U106,U106),"x0")</f>
        <v>MATHSx86</v>
      </c>
      <c r="AG106" s="9" t="str">
        <f>Z106&amp;TEXT(COUNTIF(Z$2:Z106,Z106),"x0")</f>
        <v>AN1x20</v>
      </c>
      <c r="AH106" s="9" t="str">
        <f>AA106&amp;TEXT(COUNTIF(AA$2:AA106,AA106),"x0")</f>
        <v>AL1x20</v>
      </c>
      <c r="AI106" s="9" t="str">
        <f>AB106&amp;TEXT(COUNTIF(AB$2:AB106,AB106),"x0")</f>
        <v>P1x27</v>
      </c>
      <c r="AJ106" s="9" t="str">
        <f>Y106&amp;TEXT(COUNTIF(Y$2:Y106,Y106),"x0")</f>
        <v>COMPTAx33</v>
      </c>
      <c r="AK106" s="9" t="str">
        <f>X106&amp;TEXT(COUNTIF(X$2:X106,X106),"x0")</f>
        <v>INFO APx38</v>
      </c>
      <c r="AL106" s="9" t="str">
        <f>R106&amp;TEXT(COUNTIF(R$2:R106,R106),"x0")</f>
        <v>Xx50</v>
      </c>
      <c r="AM106" s="9" t="s">
        <f>A106</f>
        <v>276</v>
      </c>
      <c r="AN106" t="s">
        <v>21</v>
      </c>
      <c r="AO106" t="s">
        <v>22</v>
      </c>
      <c r="AP106" t="s">
        <v>23</v>
      </c>
      <c r="AQ106" t="s">
        <v>3</v>
      </c>
      <c r="AR106" t="s">
        <v>24</v>
      </c>
      <c r="AS106" t="s">
        <v>25</v>
      </c>
      <c r="AT106" t="s">
        <v>26</v>
      </c>
      <c r="AU106" t="s">
        <v>27</v>
      </c>
      <c r="AV106" t="s">
        <v>28</v>
      </c>
      <c r="AW106" t="s">
        <v>29</v>
      </c>
      <c r="AX106" t="s">
        <f>CONCATENATE(AN106,AW106,AO106)</f>
        <v>30</v>
      </c>
      <c r="AY106" t="s">
        <f>CONCATENATE(AN106,AQ106,AO106)</f>
        <v>31</v>
      </c>
      <c r="AZ106" t="s">
        <f>CONCATENATE(AN106,AR106,AO106)</f>
        <v>32</v>
      </c>
      <c r="BA106" t="s">
        <f>CONCATENATE(AN106,AS106,AO106)</f>
        <v>33</v>
      </c>
      <c r="BB106" t="s">
        <f>CONCATENATE(AN106,AT106,AO106)</f>
        <v>34</v>
      </c>
      <c r="BC106" t="s">
        <f>CONCATENATE(AN106,AU106,AO106)</f>
        <v>35</v>
      </c>
      <c r="BD106" t="s">
        <f>CONCATENATE(AN106,AV106,AO106)</f>
        <v>36</v>
      </c>
      <c r="BE106" t="s">
        <f>IF(R106="","",CONCATENATE(AW106,AP106,AX106,AY106,U106,AP106,AX106,AZ106,X106,AP106,AX106,BA106,Y106,AP106,AX106,BB106,Z106,AP106,AX106,BC106,AA106,AP106,AX106,BD106,AB106))</f>
        <v>52</v>
      </c>
    </row>
    <row r="107" spans="1:16384" ht="14.25" hidden="1">
      <c r="A107" s="9" t="s">
        <f>CONCATENATE(C107," ",D107)</f>
        <v>277</v>
      </c>
      <c r="B107" s="10">
        <v>11506926</v>
      </c>
      <c r="C107" s="10" t="inlineStr">
        <is>
          <t>RAJA GANAPATHY</t>
        </is>
      </c>
      <c r="D107" s="10" t="inlineStr">
        <is>
          <t>Srinivas</t>
        </is>
      </c>
      <c r="E107" s="10" t="s">
        <v>16</v>
      </c>
      <c r="F107" s="10"/>
      <c r="G107" s="11"/>
      <c r="H107" s="10" t="s">
        <f>IF(ISBLANK(G107)," ",CONCATENATE((YEAR(TODAY()-G107)-1900)," ","ans"))</f>
        <v>17</v>
      </c>
      <c r="I107" s="12"/>
      <c r="J107" s="12"/>
      <c r="K107" s="12"/>
      <c r="L107" s="12"/>
      <c r="M107" s="12" t="s">
        <v>18</v>
      </c>
      <c r="N107" s="11"/>
      <c r="O107" s="13">
        <v>42948</v>
      </c>
      <c r="P107" s="18" t="s">
        <v>45</v>
      </c>
      <c r="Q107" s="10"/>
      <c r="R107" s="10"/>
      <c r="S107" s="15"/>
      <c r="T107" s="15"/>
      <c r="U107" s="15" t="s">
        <v>42</v>
      </c>
      <c r="V107" s="15" t="s">
        <v>47</v>
      </c>
      <c r="W107" s="15" t="s">
        <v>88</v>
      </c>
      <c r="X107" s="15" t="s">
        <v>47</v>
      </c>
      <c r="Y107" s="15" t="s">
        <v>88</v>
      </c>
      <c r="Z107" s="16"/>
      <c r="AA107" s="16"/>
      <c r="AB107" s="16"/>
      <c r="AC107" s="16"/>
      <c r="AD107" s="17"/>
      <c r="AE107" s="17"/>
      <c r="AF107" s="9" t="str">
        <f>U107&amp;TEXT(COUNTIF(U$2:U107,U107),"x0")</f>
        <v>MATHSx87</v>
      </c>
      <c r="AG107" s="9" t="s">
        <f>Z107&amp;TEXT(COUNTIF(Z$2:Z107,Z107),"x0")</f>
        <v>20</v>
      </c>
      <c r="AH107" s="9" t="s">
        <f>AA107&amp;TEXT(COUNTIF(AA$2:AA107,AA107),"x0")</f>
        <v>20</v>
      </c>
      <c r="AI107" s="9" t="s">
        <f>AB107&amp;TEXT(COUNTIF(AB$2:AB107,AB107),"x0")</f>
        <v>20</v>
      </c>
      <c r="AJ107" s="9" t="str">
        <f>Y107&amp;TEXT(COUNTIF(Y$2:Y107,Y107),"x0")</f>
        <v>MECAx25</v>
      </c>
      <c r="AK107" s="9" t="str">
        <f>X107&amp;TEXT(COUNTIF(X$2:X107,X107),"x0")</f>
        <v>INFO APx39</v>
      </c>
      <c r="AL107" s="9" t="s">
        <f>R107&amp;TEXT(COUNTIF(R$2:R107,R107),"x0")</f>
        <v>20</v>
      </c>
      <c r="AM107" s="9" t="s">
        <f>A107</f>
        <v>277</v>
      </c>
    </row>
    <row r="108" spans="1:16384" ht="14.25" hidden="1">
      <c r="A108" s="9" t="s">
        <f>CONCATENATE(C108," ",D108)</f>
        <v>278</v>
      </c>
      <c r="B108" s="10"/>
      <c r="C108" s="10" t="inlineStr">
        <is>
          <t>RBAIBI</t>
        </is>
      </c>
      <c r="D108" s="10" t="inlineStr">
        <is>
          <t>Soukaina</t>
        </is>
      </c>
      <c r="E108" s="10" t="s">
        <v>61</v>
      </c>
      <c r="F108" s="10"/>
      <c r="G108" s="12" t="inlineStr">
        <is>
          <t>01/08/1997</t>
        </is>
      </c>
      <c r="H108" s="10" t="s">
        <f>IF(ISBLANK(G108)," ",CONCATENATE((YEAR(TODAY()-G108)-1900)," ","ans"))</f>
        <v>122</v>
      </c>
      <c r="I108" s="12" t="s">
        <v>138</v>
      </c>
      <c r="J108" s="12" t="inlineStr">
        <is>
          <t>asmar_nadine_ali@live.fr</t>
        </is>
      </c>
      <c r="K108" s="12"/>
      <c r="L108" s="12"/>
      <c r="M108" s="12" t="s">
        <v>18</v>
      </c>
      <c r="N108" s="11"/>
      <c r="O108" s="13"/>
      <c r="P108" s="14"/>
      <c r="Q108" s="10"/>
      <c r="R108" s="10"/>
      <c r="S108" s="15"/>
      <c r="T108" s="15"/>
      <c r="U108" s="15" t="s">
        <v>42</v>
      </c>
      <c r="V108" s="15"/>
      <c r="W108" s="15"/>
      <c r="X108" s="15"/>
      <c r="Y108" s="15"/>
      <c r="Z108" s="16"/>
      <c r="AA108" s="16"/>
      <c r="AB108" s="16"/>
      <c r="AC108" s="16"/>
      <c r="AD108" s="17"/>
      <c r="AE108" s="17"/>
      <c r="AF108" s="9" t="str">
        <f>U108&amp;TEXT(COUNTIF(U$2:U108,U108),"x0")</f>
        <v>MATHSx88</v>
      </c>
      <c r="AG108" s="9" t="s">
        <f>Z108&amp;TEXT(COUNTIF(Z$2:Z108,Z108),"x0")</f>
        <v>20</v>
      </c>
      <c r="AH108" s="9" t="s">
        <f>AA108&amp;TEXT(COUNTIF(AA$2:AA108,AA108),"x0")</f>
        <v>20</v>
      </c>
      <c r="AI108" s="9" t="s">
        <f>AB108&amp;TEXT(COUNTIF(AB$2:AB108,AB108),"x0")</f>
        <v>20</v>
      </c>
      <c r="AJ108" s="9" t="s">
        <f>Y108&amp;TEXT(COUNTIF(Y$2:Y108,Y108),"x0")</f>
        <v>20</v>
      </c>
      <c r="AK108" s="9" t="s">
        <f>X108&amp;TEXT(COUNTIF(X$2:X108,X108),"x0")</f>
        <v>20</v>
      </c>
      <c r="AL108" s="9" t="s">
        <f>R108&amp;TEXT(COUNTIF(R$2:R108,R108),"x0")</f>
        <v>20</v>
      </c>
      <c r="AM108" s="9" t="s">
        <f>A108</f>
        <v>278</v>
      </c>
    </row>
    <row r="109" spans="1:16384" ht="14.25" hidden="1">
      <c r="A109" s="9" t="s">
        <f>CONCATENATE(C109," ",D109)</f>
        <v>279</v>
      </c>
      <c r="B109" s="10"/>
      <c r="C109" s="10" t="inlineStr">
        <is>
          <t>SAADA KHELKHAL</t>
        </is>
      </c>
      <c r="D109" s="10" t="inlineStr">
        <is>
          <t>Djad</t>
        </is>
      </c>
      <c r="E109" s="10" t="s">
        <v>61</v>
      </c>
      <c r="F109" s="10"/>
      <c r="G109" s="19" t="inlineStr">
        <is>
          <t>10/10/1998</t>
        </is>
      </c>
      <c r="H109" s="10" t="s">
        <f>IF(ISBLANK(G109)," ",CONCATENATE((YEAR(TODAY()-G109)-1900)," ","ans"))</f>
        <v>62</v>
      </c>
      <c r="I109" s="12" t="s">
        <v>63</v>
      </c>
      <c r="J109" s="12" t="inlineStr">
        <is>
          <t>tdjead@hotmail.fr</t>
        </is>
      </c>
      <c r="K109" s="12"/>
      <c r="L109" s="12"/>
      <c r="M109" s="12" t="s">
        <v>18</v>
      </c>
      <c r="N109" s="11"/>
      <c r="O109" s="13"/>
      <c r="P109" s="14"/>
      <c r="Q109" s="10"/>
      <c r="R109" s="10"/>
      <c r="S109" s="15"/>
      <c r="T109" s="15"/>
      <c r="U109" s="15" t="s">
        <v>19</v>
      </c>
      <c r="V109" s="15"/>
      <c r="W109" s="15"/>
      <c r="X109" s="15"/>
      <c r="Y109" s="15"/>
      <c r="Z109" s="16"/>
      <c r="AA109" s="16"/>
      <c r="AB109" s="16"/>
      <c r="AC109" s="16"/>
      <c r="AD109" s="17"/>
      <c r="AE109" s="17"/>
      <c r="AF109" s="9" t="str">
        <f>U109&amp;TEXT(COUNTIF(U$2:U109,U109),"x0")</f>
        <v>DLx19</v>
      </c>
      <c r="AG109" s="9" t="s">
        <f>Z109&amp;TEXT(COUNTIF(Z$2:Z109,Z109),"x0")</f>
        <v>20</v>
      </c>
      <c r="AH109" s="9" t="s">
        <f>AA109&amp;TEXT(COUNTIF(AA$2:AA109,AA109),"x0")</f>
        <v>20</v>
      </c>
      <c r="AI109" s="9" t="s">
        <f>AB109&amp;TEXT(COUNTIF(AB$2:AB109,AB109),"x0")</f>
        <v>20</v>
      </c>
      <c r="AJ109" s="9" t="s">
        <f>Y109&amp;TEXT(COUNTIF(Y$2:Y109,Y109),"x0")</f>
        <v>20</v>
      </c>
      <c r="AK109" s="9" t="s">
        <f>X109&amp;TEXT(COUNTIF(X$2:X109,X109),"x0")</f>
        <v>20</v>
      </c>
      <c r="AL109" s="9" t="s">
        <f>R109&amp;TEXT(COUNTIF(R$2:R109,R109),"x0")</f>
        <v>20</v>
      </c>
      <c r="AM109" s="9" t="s">
        <f>A109</f>
        <v>279</v>
      </c>
    </row>
    <row r="110" spans="1:16384">
      <c r="A110" s="9" t="s">
        <f>CONCATENATE(C110," ",D110)</f>
        <v>280</v>
      </c>
      <c r="B110" s="10"/>
      <c r="C110" s="10" t="inlineStr">
        <is>
          <t>SABABADY</t>
        </is>
      </c>
      <c r="D110" s="10" t="inlineStr">
        <is>
          <t>Kamala</t>
        </is>
      </c>
      <c r="E110" s="10" t="s">
        <v>145</v>
      </c>
      <c r="F110" s="10"/>
      <c r="G110" s="11"/>
      <c r="H110" s="10" t="s">
        <f>IF(ISBLANK(G110)," ",CONCATENATE((YEAR(TODAY()-G110)-1900)," ","ans"))</f>
        <v>17</v>
      </c>
      <c r="I110" s="12"/>
      <c r="J110" s="12"/>
      <c r="K110" s="12"/>
      <c r="L110" s="12"/>
      <c r="M110" s="12"/>
      <c r="N110" s="11"/>
      <c r="O110" s="13"/>
      <c r="P110" s="14"/>
      <c r="Q110" s="10"/>
      <c r="R110" s="10" t="s">
        <v>46</v>
      </c>
      <c r="S110" s="15"/>
      <c r="T110" s="15"/>
      <c r="U110" s="15" t="s">
        <v>42</v>
      </c>
      <c r="V110" s="15" t="s">
        <v>47</v>
      </c>
      <c r="W110" s="15" t="s">
        <v>88</v>
      </c>
      <c r="X110" s="15" t="s">
        <v>47</v>
      </c>
      <c r="Y110" s="15" t="s">
        <v>88</v>
      </c>
      <c r="Z110" s="16" t="s">
        <v>49</v>
      </c>
      <c r="AA110" s="16" t="s">
        <v>50</v>
      </c>
      <c r="AB110" s="16" t="s">
        <v>51</v>
      </c>
      <c r="AC110" s="16"/>
      <c r="AD110" s="17"/>
      <c r="AE110" s="17"/>
      <c r="AF110" s="9" t="str">
        <f>U110&amp;TEXT(COUNTIF(U$2:U110,U110),"x0")</f>
        <v>MATHSx89</v>
      </c>
      <c r="AG110" s="9" t="str">
        <f>Z110&amp;TEXT(COUNTIF(Z$2:Z110,Z110),"x0")</f>
        <v>AN1x21</v>
      </c>
      <c r="AH110" s="9" t="str">
        <f>AA110&amp;TEXT(COUNTIF(AA$2:AA110,AA110),"x0")</f>
        <v>AL1x21</v>
      </c>
      <c r="AI110" s="9" t="str">
        <f>AB110&amp;TEXT(COUNTIF(AB$2:AB110,AB110),"x0")</f>
        <v>P1x28</v>
      </c>
      <c r="AJ110" s="9" t="str">
        <f>Y110&amp;TEXT(COUNTIF(Y$2:Y110,Y110),"x0")</f>
        <v>MECAx26</v>
      </c>
      <c r="AK110" s="9" t="str">
        <f>X110&amp;TEXT(COUNTIF(X$2:X110,X110),"x0")</f>
        <v>INFO APx40</v>
      </c>
      <c r="AL110" s="9" t="str">
        <f>R110&amp;TEXT(COUNTIF(R$2:R110,R110),"x0")</f>
        <v>Xx51</v>
      </c>
      <c r="AM110" s="9" t="s">
        <f>A110</f>
        <v>280</v>
      </c>
      <c r="AN110" t="s">
        <v>21</v>
      </c>
      <c r="AO110" t="s">
        <v>22</v>
      </c>
      <c r="AP110" t="s">
        <v>23</v>
      </c>
      <c r="AQ110" t="s">
        <v>3</v>
      </c>
      <c r="AR110" t="s">
        <v>24</v>
      </c>
      <c r="AS110" t="s">
        <v>25</v>
      </c>
      <c r="AT110" t="s">
        <v>26</v>
      </c>
      <c r="AU110" t="s">
        <v>27</v>
      </c>
      <c r="AV110" t="s">
        <v>28</v>
      </c>
      <c r="AW110" t="s">
        <v>29</v>
      </c>
      <c r="AX110" t="s">
        <f>CONCATENATE(AN110,AW110,AO110)</f>
        <v>30</v>
      </c>
      <c r="AY110" t="s">
        <f>CONCATENATE(AN110,AQ110,AO110)</f>
        <v>31</v>
      </c>
      <c r="AZ110" t="s">
        <f>CONCATENATE(AN110,AR110,AO110)</f>
        <v>32</v>
      </c>
      <c r="BA110" t="s">
        <f>CONCATENATE(AN110,AS110,AO110)</f>
        <v>33</v>
      </c>
      <c r="BB110" t="s">
        <f>CONCATENATE(AN110,AT110,AO110)</f>
        <v>34</v>
      </c>
      <c r="BC110" t="s">
        <f>CONCATENATE(AN110,AU110,AO110)</f>
        <v>35</v>
      </c>
      <c r="BD110" t="s">
        <f>CONCATENATE(AN110,AV110,AO110)</f>
        <v>36</v>
      </c>
      <c r="BE110" t="s">
        <f>IF(R110="","",CONCATENATE(AW110,AP110,AX110,AY110,U110,AP110,AX110,AZ110,X110,AP110,AX110,BA110,Y110,AP110,AX110,BB110,Z110,AP110,AX110,BC110,AA110,AP110,AX110,BD110,AB110))</f>
        <v>89</v>
      </c>
    </row>
    <row r="111" spans="1:16384" ht="14.25" hidden="1">
      <c r="A111" s="9" t="s">
        <f>CONCATENATE(C111," ",D111)</f>
        <v>281</v>
      </c>
      <c r="B111" s="10"/>
      <c r="C111" s="10" t="inlineStr">
        <is>
          <t>SABOR</t>
        </is>
      </c>
      <c r="D111" s="10" t="inlineStr">
        <is>
          <t>Ismail</t>
        </is>
      </c>
      <c r="E111" s="10" t="s">
        <v>61</v>
      </c>
      <c r="F111" s="10"/>
      <c r="G111" s="19" t="inlineStr">
        <is>
          <t>19/10/1996</t>
        </is>
      </c>
      <c r="H111" s="10" t="s">
        <f>IF(ISBLANK(G111)," ",CONCATENATE((YEAR(TODAY()-G111)-1900)," ","ans"))</f>
        <v>122</v>
      </c>
      <c r="I111" s="12" t="s">
        <v>63</v>
      </c>
      <c r="J111" s="12" t="inlineStr">
        <is>
          <t>sabor-19@hotmail.com</t>
        </is>
      </c>
      <c r="K111" s="12"/>
      <c r="L111" s="12"/>
      <c r="M111" s="12"/>
      <c r="N111" s="11"/>
      <c r="O111" s="13"/>
      <c r="P111" s="14"/>
      <c r="Q111" s="10"/>
      <c r="R111" s="10"/>
      <c r="S111" s="15"/>
      <c r="T111" s="15"/>
      <c r="U111" s="15" t="s">
        <v>42</v>
      </c>
      <c r="V111" s="15"/>
      <c r="W111" s="15"/>
      <c r="X111" s="15"/>
      <c r="Y111" s="15"/>
      <c r="Z111" s="16"/>
      <c r="AA111" s="16"/>
      <c r="AB111" s="16"/>
      <c r="AC111" s="16"/>
      <c r="AD111" s="17"/>
      <c r="AE111" s="17"/>
      <c r="AF111" s="9" t="str">
        <f>U111&amp;TEXT(COUNTIF(U$2:U111,U111),"x0")</f>
        <v>MATHSx90</v>
      </c>
      <c r="AG111" s="9" t="s">
        <f>Z111&amp;TEXT(COUNTIF(Z$2:Z111,Z111),"x0")</f>
        <v>20</v>
      </c>
      <c r="AH111" s="9" t="s">
        <f>AA111&amp;TEXT(COUNTIF(AA$2:AA111,AA111),"x0")</f>
        <v>20</v>
      </c>
      <c r="AI111" s="9" t="s">
        <f>AB111&amp;TEXT(COUNTIF(AB$2:AB111,AB111),"x0")</f>
        <v>20</v>
      </c>
      <c r="AJ111" s="9" t="s">
        <f>Y111&amp;TEXT(COUNTIF(Y$2:Y111,Y111),"x0")</f>
        <v>20</v>
      </c>
      <c r="AK111" s="9" t="s">
        <f>X111&amp;TEXT(COUNTIF(X$2:X111,X111),"x0")</f>
        <v>20</v>
      </c>
      <c r="AL111" s="9" t="s">
        <f>R111&amp;TEXT(COUNTIF(R$2:R111,R111),"x0")</f>
        <v>20</v>
      </c>
      <c r="AM111" s="9" t="s">
        <f>A111</f>
        <v>281</v>
      </c>
    </row>
    <row r="112" spans="1:16384">
      <c r="A112" s="9" t="s">
        <f>CONCATENATE(C112," ",D112)</f>
        <v>282</v>
      </c>
      <c r="B112" s="10">
        <v>11607110</v>
      </c>
      <c r="C112" s="10" t="inlineStr">
        <is>
          <t>SAVADOGO</t>
        </is>
      </c>
      <c r="D112" s="10" t="inlineStr">
        <is>
          <t>Hamed Kouka</t>
        </is>
      </c>
      <c r="E112" s="10" t="s">
        <v>16</v>
      </c>
      <c r="F112" s="10"/>
      <c r="G112" s="11"/>
      <c r="H112" s="10" t="s">
        <f>IF(ISBLANK(G112)," ",CONCATENATE((YEAR(TODAY()-G112)-1900)," ","ans"))</f>
        <v>17</v>
      </c>
      <c r="I112" s="12"/>
      <c r="J112" s="12"/>
      <c r="K112" s="12"/>
      <c r="L112" s="12"/>
      <c r="M112" s="12" t="s">
        <v>18</v>
      </c>
      <c r="N112" s="11"/>
      <c r="O112" s="13">
        <v>42976</v>
      </c>
      <c r="P112" s="18" t="s">
        <v>45</v>
      </c>
      <c r="Q112" s="10"/>
      <c r="R112" s="10" t="s">
        <v>46</v>
      </c>
      <c r="S112" s="15"/>
      <c r="T112" s="15"/>
      <c r="U112" s="15" t="s">
        <v>42</v>
      </c>
      <c r="V112" s="15" t="s">
        <v>47</v>
      </c>
      <c r="W112" s="15" t="s">
        <v>48</v>
      </c>
      <c r="X112" s="15" t="s">
        <v>47</v>
      </c>
      <c r="Y112" s="15" t="s">
        <v>48</v>
      </c>
      <c r="Z112" s="16" t="s">
        <v>55</v>
      </c>
      <c r="AA112" s="16" t="s">
        <v>56</v>
      </c>
      <c r="AB112" s="16" t="s">
        <v>57</v>
      </c>
      <c r="AC112" s="16"/>
      <c r="AD112" s="17"/>
      <c r="AE112" s="17"/>
      <c r="AF112" s="9" t="str">
        <f>U112&amp;TEXT(COUNTIF(U$2:U112,U112),"x0")</f>
        <v>MATHSx91</v>
      </c>
      <c r="AG112" s="9" t="str">
        <f>Z112&amp;TEXT(COUNTIF(Z$2:Z112,Z112),"x0")</f>
        <v>AN2x26</v>
      </c>
      <c r="AH112" s="9" t="str">
        <f>AA112&amp;TEXT(COUNTIF(AA$2:AA112,AA112),"x0")</f>
        <v>AL2x26</v>
      </c>
      <c r="AI112" s="9" t="str">
        <f>AB112&amp;TEXT(COUNTIF(AB$2:AB112,AB112),"x0")</f>
        <v>P2x26</v>
      </c>
      <c r="AJ112" s="9" t="str">
        <f>Y112&amp;TEXT(COUNTIF(Y$2:Y112,Y112),"x0")</f>
        <v>COMPTAx34</v>
      </c>
      <c r="AK112" s="9" t="str">
        <f>X112&amp;TEXT(COUNTIF(X$2:X112,X112),"x0")</f>
        <v>INFO APx41</v>
      </c>
      <c r="AL112" s="9" t="str">
        <f>R112&amp;TEXT(COUNTIF(R$2:R112,R112),"x0")</f>
        <v>Xx52</v>
      </c>
      <c r="AM112" s="9" t="s">
        <f>A112</f>
        <v>282</v>
      </c>
      <c r="AN112" t="s">
        <v>21</v>
      </c>
      <c r="AO112" t="s">
        <v>22</v>
      </c>
      <c r="AP112" t="s">
        <v>23</v>
      </c>
      <c r="AQ112" t="s">
        <v>3</v>
      </c>
      <c r="AR112" t="s">
        <v>24</v>
      </c>
      <c r="AS112" t="s">
        <v>25</v>
      </c>
      <c r="AT112" t="s">
        <v>26</v>
      </c>
      <c r="AU112" t="s">
        <v>27</v>
      </c>
      <c r="AV112" t="s">
        <v>28</v>
      </c>
      <c r="AW112" t="s">
        <v>29</v>
      </c>
      <c r="AX112" t="s">
        <f>CONCATENATE(AN112,AW112,AO112)</f>
        <v>30</v>
      </c>
      <c r="AY112" t="s">
        <f>CONCATENATE(AN112,AQ112,AO112)</f>
        <v>31</v>
      </c>
      <c r="AZ112" t="s">
        <f>CONCATENATE(AN112,AR112,AO112)</f>
        <v>32</v>
      </c>
      <c r="BA112" t="s">
        <f>CONCATENATE(AN112,AS112,AO112)</f>
        <v>33</v>
      </c>
      <c r="BB112" t="s">
        <f>CONCATENATE(AN112,AT112,AO112)</f>
        <v>34</v>
      </c>
      <c r="BC112" t="s">
        <f>CONCATENATE(AN112,AU112,AO112)</f>
        <v>35</v>
      </c>
      <c r="BD112" t="s">
        <f>CONCATENATE(AN112,AV112,AO112)</f>
        <v>36</v>
      </c>
      <c r="BE112" t="s">
        <f>IF(R112="","",CONCATENATE(AW112,AP112,AX112,AY112,U112,AP112,AX112,AZ112,X112,AP112,AX112,BA112,Y112,AP112,AX112,BB112,Z112,AP112,AX112,BC112,AA112,AP112,AX112,BD112,AB112))</f>
        <v>100</v>
      </c>
    </row>
    <row r="113" spans="1:16384" ht="14.25" hidden="1">
      <c r="A113" s="9" t="s">
        <f>CONCATENATE(C113," ",D113)</f>
        <v>283</v>
      </c>
      <c r="B113" s="10"/>
      <c r="C113" s="10" t="inlineStr">
        <is>
          <t>SECK</t>
        </is>
      </c>
      <c r="D113" s="10" t="inlineStr">
        <is>
          <t>Mamadou Moustapha</t>
        </is>
      </c>
      <c r="E113" s="10" t="s">
        <v>61</v>
      </c>
      <c r="F113" s="10"/>
      <c r="G113" s="19" t="inlineStr">
        <is>
          <t>04/01/1994</t>
        </is>
      </c>
      <c r="H113" s="10" t="s">
        <f>IF(ISBLANK(G113)," ",CONCATENATE((YEAR(TODAY()-G113)-1900)," ","ans"))</f>
        <v>76</v>
      </c>
      <c r="I113" s="12" t="s">
        <v>63</v>
      </c>
      <c r="J113" s="12" t="inlineStr">
        <is>
          <t>moustaphasbt@gmail.com</t>
        </is>
      </c>
      <c r="K113" s="12"/>
      <c r="L113" s="12"/>
      <c r="M113" s="12"/>
      <c r="N113" s="11"/>
      <c r="O113" s="13"/>
      <c r="P113" s="14"/>
      <c r="Q113" s="10"/>
      <c r="R113" s="10"/>
      <c r="S113" s="15"/>
      <c r="T113" s="15"/>
      <c r="U113" s="15" t="s">
        <v>19</v>
      </c>
      <c r="V113" s="15"/>
      <c r="W113" s="15"/>
      <c r="X113" s="15"/>
      <c r="Y113" s="15"/>
      <c r="Z113" s="16"/>
      <c r="AA113" s="16"/>
      <c r="AB113" s="16"/>
      <c r="AC113" s="16"/>
      <c r="AD113" s="17"/>
      <c r="AE113" s="17"/>
      <c r="AF113" s="9" t="str">
        <f>U113&amp;TEXT(COUNTIF(U$2:U113,U113),"x0")</f>
        <v>DLx20</v>
      </c>
      <c r="AG113" s="9" t="s">
        <f>Z113&amp;TEXT(COUNTIF(Z$2:Z113,Z113),"x0")</f>
        <v>20</v>
      </c>
      <c r="AH113" s="9" t="s">
        <f>AA113&amp;TEXT(COUNTIF(AA$2:AA113,AA113),"x0")</f>
        <v>20</v>
      </c>
      <c r="AI113" s="9" t="s">
        <f>AB113&amp;TEXT(COUNTIF(AB$2:AB113,AB113),"x0")</f>
        <v>20</v>
      </c>
      <c r="AJ113" s="9" t="s">
        <f>Y113&amp;TEXT(COUNTIF(Y$2:Y113,Y113),"x0")</f>
        <v>20</v>
      </c>
      <c r="AK113" s="9" t="s">
        <f>X113&amp;TEXT(COUNTIF(X$2:X113,X113),"x0")</f>
        <v>20</v>
      </c>
      <c r="AL113" s="9" t="s">
        <f>R113&amp;TEXT(COUNTIF(R$2:R113,R113),"x0")</f>
        <v>20</v>
      </c>
      <c r="AM113" s="9" t="s">
        <f>A113</f>
        <v>283</v>
      </c>
    </row>
    <row r="114" spans="1:16384">
      <c r="A114" s="9" t="s">
        <f>CONCATENATE(C114," ",D114)</f>
        <v>284</v>
      </c>
      <c r="B114" s="10">
        <v>11609178</v>
      </c>
      <c r="C114" s="10" t="inlineStr">
        <is>
          <t>SEKAR</t>
        </is>
      </c>
      <c r="D114" s="10" t="inlineStr">
        <is>
          <t>Suruthy</t>
        </is>
      </c>
      <c r="E114" s="10" t="s">
        <v>16</v>
      </c>
      <c r="F114" s="10"/>
      <c r="G114" s="10"/>
      <c r="H114" s="10" t="s">
        <f>IF(ISBLANK(G114)," ",CONCATENATE((YEAR(TODAY()-G114)-1900)," ","ans"))</f>
        <v>17</v>
      </c>
      <c r="I114" s="12"/>
      <c r="J114" s="12"/>
      <c r="K114" s="12"/>
      <c r="L114" s="12"/>
      <c r="M114" s="12" t="s">
        <v>18</v>
      </c>
      <c r="N114" s="11"/>
      <c r="O114" s="13"/>
      <c r="P114" s="14"/>
      <c r="Q114" s="10"/>
      <c r="R114" s="10" t="s">
        <v>46</v>
      </c>
      <c r="S114" s="15"/>
      <c r="T114" s="15"/>
      <c r="U114" s="15" t="s">
        <v>19</v>
      </c>
      <c r="V114" s="15"/>
      <c r="W114" s="15"/>
      <c r="X114" s="15"/>
      <c r="Y114" s="15"/>
      <c r="Z114" s="16"/>
      <c r="AA114" s="16"/>
      <c r="AB114" s="16" t="s">
        <v>51</v>
      </c>
      <c r="AC114" s="16"/>
      <c r="AD114" s="17"/>
      <c r="AE114" s="17"/>
      <c r="AF114" s="9" t="str">
        <f>U114&amp;TEXT(COUNTIF(U$2:U114,U114),"x0")</f>
        <v>DLx21</v>
      </c>
      <c r="AG114" s="9" t="s">
        <f>Z114&amp;TEXT(COUNTIF(Z$2:Z114,Z114),"x0")</f>
        <v>20</v>
      </c>
      <c r="AH114" s="9" t="s">
        <f>AA114&amp;TEXT(COUNTIF(AA$2:AA114,AA114),"x0")</f>
        <v>20</v>
      </c>
      <c r="AI114" s="9" t="str">
        <f>AB114&amp;TEXT(COUNTIF(AB$2:AB114,AB114),"x0")</f>
        <v>P1x29</v>
      </c>
      <c r="AJ114" s="9" t="s">
        <f>Y114&amp;TEXT(COUNTIF(Y$2:Y114,Y114),"x0")</f>
        <v>20</v>
      </c>
      <c r="AK114" s="9" t="s">
        <f>X114&amp;TEXT(COUNTIF(X$2:X114,X114),"x0")</f>
        <v>20</v>
      </c>
      <c r="AL114" s="9" t="str">
        <f>R114&amp;TEXT(COUNTIF(R$2:R114,R114),"x0")</f>
        <v>Xx53</v>
      </c>
      <c r="AM114" s="9" t="s">
        <f>A114</f>
        <v>284</v>
      </c>
    </row>
    <row r="115" spans="1:16384">
      <c r="A115" s="9" t="s">
        <f>CONCATENATE(C115," ",D115)</f>
        <v>285</v>
      </c>
      <c r="B115" s="10">
        <v>11600771</v>
      </c>
      <c r="C115" s="10" t="inlineStr">
        <is>
          <t>SELSANE</t>
        </is>
      </c>
      <c r="D115" s="10" t="inlineStr">
        <is>
          <t>Manel</t>
        </is>
      </c>
      <c r="E115" s="10" t="s">
        <v>16</v>
      </c>
      <c r="F115" s="10"/>
      <c r="G115" s="11"/>
      <c r="H115" s="10" t="s">
        <f>IF(ISBLANK(G115)," ",CONCATENATE((YEAR(TODAY()-G115)-1900)," ","ans"))</f>
        <v>17</v>
      </c>
      <c r="I115" s="12"/>
      <c r="J115" s="12"/>
      <c r="K115" s="12"/>
      <c r="L115" s="12"/>
      <c r="M115" s="12" t="s">
        <v>18</v>
      </c>
      <c r="N115" s="11"/>
      <c r="O115" s="13">
        <v>42931</v>
      </c>
      <c r="P115" s="18" t="s">
        <v>92</v>
      </c>
      <c r="Q115" s="10"/>
      <c r="R115" s="10" t="s">
        <v>46</v>
      </c>
      <c r="S115" s="15"/>
      <c r="T115" s="15"/>
      <c r="U115" s="15" t="s">
        <v>42</v>
      </c>
      <c r="V115" s="15" t="s">
        <v>47</v>
      </c>
      <c r="W115" s="15" t="s">
        <v>88</v>
      </c>
      <c r="X115" s="15" t="s">
        <v>47</v>
      </c>
      <c r="Y115" s="15" t="s">
        <v>88</v>
      </c>
      <c r="Z115" s="16" t="s">
        <v>49</v>
      </c>
      <c r="AA115" s="16" t="s">
        <v>50</v>
      </c>
      <c r="AB115" s="16" t="s">
        <v>51</v>
      </c>
      <c r="AC115" s="16"/>
      <c r="AD115" s="17"/>
      <c r="AE115" s="17"/>
      <c r="AF115" s="9" t="str">
        <f>U115&amp;TEXT(COUNTIF(U$2:U115,U115),"x0")</f>
        <v>MATHSx92</v>
      </c>
      <c r="AG115" s="9" t="str">
        <f>Z115&amp;TEXT(COUNTIF(Z$2:Z115,Z115),"x0")</f>
        <v>AN1x22</v>
      </c>
      <c r="AH115" s="9" t="str">
        <f>AA115&amp;TEXT(COUNTIF(AA$2:AA115,AA115),"x0")</f>
        <v>AL1x22</v>
      </c>
      <c r="AI115" s="9" t="str">
        <f>AB115&amp;TEXT(COUNTIF(AB$2:AB115,AB115),"x0")</f>
        <v>P1x30</v>
      </c>
      <c r="AJ115" s="9" t="str">
        <f>Y115&amp;TEXT(COUNTIF(Y$2:Y115,Y115),"x0")</f>
        <v>MECAx27</v>
      </c>
      <c r="AK115" s="9" t="str">
        <f>X115&amp;TEXT(COUNTIF(X$2:X115,X115),"x0")</f>
        <v>INFO APx42</v>
      </c>
      <c r="AL115" s="9" t="str">
        <f>R115&amp;TEXT(COUNTIF(R$2:R115,R115),"x0")</f>
        <v>Xx54</v>
      </c>
      <c r="AM115" s="9" t="s">
        <f>A115</f>
        <v>285</v>
      </c>
      <c r="AN115" t="s">
        <v>21</v>
      </c>
      <c r="AO115" t="s">
        <v>22</v>
      </c>
      <c r="AP115" t="s">
        <v>23</v>
      </c>
      <c r="AQ115" t="s">
        <v>3</v>
      </c>
      <c r="AR115" t="s">
        <v>24</v>
      </c>
      <c r="AS115" t="s">
        <v>25</v>
      </c>
      <c r="AT115" t="s">
        <v>26</v>
      </c>
      <c r="AU115" t="s">
        <v>27</v>
      </c>
      <c r="AV115" t="s">
        <v>28</v>
      </c>
      <c r="AW115" t="s">
        <v>29</v>
      </c>
      <c r="AX115" t="s">
        <f>CONCATENATE(AN115,AW115,AO115)</f>
        <v>30</v>
      </c>
      <c r="AY115" t="s">
        <f>CONCATENATE(AN115,AQ115,AO115)</f>
        <v>31</v>
      </c>
      <c r="AZ115" t="s">
        <f>CONCATENATE(AN115,AR115,AO115)</f>
        <v>32</v>
      </c>
      <c r="BA115" t="s">
        <f>CONCATENATE(AN115,AS115,AO115)</f>
        <v>33</v>
      </c>
      <c r="BB115" t="s">
        <f>CONCATENATE(AN115,AT115,AO115)</f>
        <v>34</v>
      </c>
      <c r="BC115" t="s">
        <f>CONCATENATE(AN115,AU115,AO115)</f>
        <v>35</v>
      </c>
      <c r="BD115" t="s">
        <f>CONCATENATE(AN115,AV115,AO115)</f>
        <v>36</v>
      </c>
      <c r="BE115" t="s">
        <f>IF(R115="","",CONCATENATE(AW115,AP115,AX115,AY115,U115,AP115,AX115,AZ115,X115,AP115,AX115,BA115,Y115,AP115,AX115,BB115,Z115,AP115,AX115,BC115,AA115,AP115,AX115,BD115,AB115))</f>
        <v>89</v>
      </c>
    </row>
    <row r="116" spans="1:16384">
      <c r="A116" s="9" t="s">
        <f>CONCATENATE(C116," ",D116)</f>
        <v>286</v>
      </c>
      <c r="B116" s="10">
        <v>11502168</v>
      </c>
      <c r="C116" s="10" t="inlineStr">
        <is>
          <t>SELVARAJAH</t>
        </is>
      </c>
      <c r="D116" s="10" t="inlineStr">
        <is>
          <t>Dinusan</t>
        </is>
      </c>
      <c r="E116" s="10" t="s">
        <v>16</v>
      </c>
      <c r="F116" s="10"/>
      <c r="G116" s="11"/>
      <c r="H116" s="10" t="s">
        <f>IF(ISBLANK(G116)," ",CONCATENATE((YEAR(TODAY()-G116)-1900)," ","ans"))</f>
        <v>17</v>
      </c>
      <c r="I116" s="12"/>
      <c r="J116" s="12"/>
      <c r="K116" s="12"/>
      <c r="L116" s="12"/>
      <c r="M116" s="12" t="s">
        <v>18</v>
      </c>
      <c r="N116" s="11"/>
      <c r="O116" s="13">
        <v>42931</v>
      </c>
      <c r="P116" s="18" t="s">
        <v>92</v>
      </c>
      <c r="Q116" s="10"/>
      <c r="R116" s="10" t="s">
        <v>46</v>
      </c>
      <c r="S116" s="15"/>
      <c r="T116" s="15"/>
      <c r="U116" s="15" t="s">
        <v>42</v>
      </c>
      <c r="V116" s="15" t="s">
        <v>47</v>
      </c>
      <c r="W116" s="15" t="s">
        <v>48</v>
      </c>
      <c r="X116" s="15" t="s">
        <v>47</v>
      </c>
      <c r="Y116" s="15" t="s">
        <v>48</v>
      </c>
      <c r="Z116" s="16" t="s">
        <v>55</v>
      </c>
      <c r="AA116" s="16" t="s">
        <v>56</v>
      </c>
      <c r="AB116" s="16" t="s">
        <v>57</v>
      </c>
      <c r="AC116" s="16"/>
      <c r="AD116" s="17"/>
      <c r="AE116" s="17"/>
      <c r="AF116" s="9" t="str">
        <f>U116&amp;TEXT(COUNTIF(U$2:U116,U116),"x0")</f>
        <v>MATHSx93</v>
      </c>
      <c r="AG116" s="9" t="str">
        <f>Z116&amp;TEXT(COUNTIF(Z$2:Z116,Z116),"x0")</f>
        <v>AN2x27</v>
      </c>
      <c r="AH116" s="9" t="str">
        <f>AA116&amp;TEXT(COUNTIF(AA$2:AA116,AA116),"x0")</f>
        <v>AL2x27</v>
      </c>
      <c r="AI116" s="9" t="str">
        <f>AB116&amp;TEXT(COUNTIF(AB$2:AB116,AB116),"x0")</f>
        <v>P2x27</v>
      </c>
      <c r="AJ116" s="9" t="str">
        <f>Y116&amp;TEXT(COUNTIF(Y$2:Y116,Y116),"x0")</f>
        <v>COMPTAx35</v>
      </c>
      <c r="AK116" s="9" t="str">
        <f>X116&amp;TEXT(COUNTIF(X$2:X116,X116),"x0")</f>
        <v>INFO APx43</v>
      </c>
      <c r="AL116" s="9" t="str">
        <f>R116&amp;TEXT(COUNTIF(R$2:R116,R116),"x0")</f>
        <v>Xx55</v>
      </c>
      <c r="AM116" s="9" t="s">
        <f>A116</f>
        <v>286</v>
      </c>
      <c r="AN116" t="s">
        <v>21</v>
      </c>
      <c r="AO116" t="s">
        <v>22</v>
      </c>
      <c r="AP116" t="s">
        <v>23</v>
      </c>
      <c r="AQ116" t="s">
        <v>3</v>
      </c>
      <c r="AR116" t="s">
        <v>24</v>
      </c>
      <c r="AS116" t="s">
        <v>25</v>
      </c>
      <c r="AT116" t="s">
        <v>26</v>
      </c>
      <c r="AU116" t="s">
        <v>27</v>
      </c>
      <c r="AV116" t="s">
        <v>28</v>
      </c>
      <c r="AW116" t="s">
        <v>29</v>
      </c>
      <c r="AX116" t="s">
        <f>CONCATENATE(AN116,AW116,AO116)</f>
        <v>30</v>
      </c>
      <c r="AY116" t="s">
        <f>CONCATENATE(AN116,AQ116,AO116)</f>
        <v>31</v>
      </c>
      <c r="AZ116" t="s">
        <f>CONCATENATE(AN116,AR116,AO116)</f>
        <v>32</v>
      </c>
      <c r="BA116" t="s">
        <f>CONCATENATE(AN116,AS116,AO116)</f>
        <v>33</v>
      </c>
      <c r="BB116" t="s">
        <f>CONCATENATE(AN116,AT116,AO116)</f>
        <v>34</v>
      </c>
      <c r="BC116" t="s">
        <f>CONCATENATE(AN116,AU116,AO116)</f>
        <v>35</v>
      </c>
      <c r="BD116" t="s">
        <f>CONCATENATE(AN116,AV116,AO116)</f>
        <v>36</v>
      </c>
      <c r="BE116" t="s">
        <f>IF(R116="","",CONCATENATE(AW116,AP116,AX116,AY116,U116,AP116,AX116,AZ116,X116,AP116,AX116,BA116,Y116,AP116,AX116,BB116,Z116,AP116,AX116,BC116,AA116,AP116,AX116,BD116,AB116))</f>
        <v>100</v>
      </c>
    </row>
    <row r="117" spans="1:16384" ht="14.25" hidden="1">
      <c r="A117" s="9" t="s">
        <f>CONCATENATE(C117," ",D117)</f>
        <v>287</v>
      </c>
      <c r="B117" s="10">
        <v>11408409</v>
      </c>
      <c r="C117" s="10" t="inlineStr">
        <is>
          <t>SHIN</t>
        </is>
      </c>
      <c r="D117" s="10" t="inlineStr">
        <is>
          <t>WOOHYUN</t>
        </is>
      </c>
      <c r="E117" s="10" t="s">
        <v>41</v>
      </c>
      <c r="F117" s="10"/>
      <c r="G117" s="11"/>
      <c r="H117" s="10" t="s">
        <f>IF(ISBLANK(G117)," ",CONCATENATE((YEAR(TODAY()-G117)-1900)," ","ans"))</f>
        <v>17</v>
      </c>
      <c r="I117" s="12"/>
      <c r="J117" s="12"/>
      <c r="K117" s="12"/>
      <c r="L117" s="12"/>
      <c r="M117" s="12"/>
      <c r="N117" s="11"/>
      <c r="O117" s="13"/>
      <c r="P117" s="14"/>
      <c r="Q117" s="10"/>
      <c r="R117" s="10"/>
      <c r="S117" s="15"/>
      <c r="T117" s="15"/>
      <c r="U117" s="15" t="s">
        <v>42</v>
      </c>
      <c r="V117" s="15"/>
      <c r="W117" s="15"/>
      <c r="X117" s="15"/>
      <c r="Y117" s="15"/>
      <c r="Z117" s="16"/>
      <c r="AA117" s="16"/>
      <c r="AB117" s="16"/>
      <c r="AC117" s="16"/>
      <c r="AD117" s="17"/>
      <c r="AE117" s="17"/>
      <c r="AF117" s="9" t="str">
        <f>U117&amp;TEXT(COUNTIF(U$2:U117,U117),"x0")</f>
        <v>MATHSx94</v>
      </c>
      <c r="AG117" s="9" t="s">
        <f>Z117&amp;TEXT(COUNTIF(Z$2:Z117,Z117),"x0")</f>
        <v>20</v>
      </c>
      <c r="AH117" s="9" t="s">
        <f>AA117&amp;TEXT(COUNTIF(AA$2:AA117,AA117),"x0")</f>
        <v>20</v>
      </c>
      <c r="AI117" s="9" t="s">
        <f>AB117&amp;TEXT(COUNTIF(AB$2:AB117,AB117),"x0")</f>
        <v>20</v>
      </c>
      <c r="AJ117" s="9" t="s">
        <f>Y117&amp;TEXT(COUNTIF(Y$2:Y117,Y117),"x0")</f>
        <v>20</v>
      </c>
      <c r="AK117" s="9" t="s">
        <f>X117&amp;TEXT(COUNTIF(X$2:X117,X117),"x0")</f>
        <v>20</v>
      </c>
      <c r="AL117" s="9" t="s">
        <f>R117&amp;TEXT(COUNTIF(R$2:R117,R117),"x0")</f>
        <v>20</v>
      </c>
      <c r="AM117" s="9" t="s">
        <f>A117</f>
        <v>287</v>
      </c>
    </row>
    <row r="118" spans="1:16384">
      <c r="A118" s="9" t="s">
        <f>CONCATENATE(C118," ",D118)</f>
        <v>288</v>
      </c>
      <c r="B118" s="10">
        <v>11500878</v>
      </c>
      <c r="C118" s="10" t="inlineStr">
        <is>
          <t>SRIVASTAVA</t>
        </is>
      </c>
      <c r="D118" s="10" t="inlineStr">
        <is>
          <t>Shakul-Raman</t>
        </is>
      </c>
      <c r="E118" s="10" t="s">
        <v>16</v>
      </c>
      <c r="F118" s="10"/>
      <c r="G118" s="11"/>
      <c r="H118" s="10" t="s">
        <f>IF(ISBLANK(G118)," ",CONCATENATE((YEAR(TODAY()-G118)-1900)," ","ans"))</f>
        <v>17</v>
      </c>
      <c r="I118" s="12"/>
      <c r="J118" s="12"/>
      <c r="K118" s="12"/>
      <c r="L118" s="12"/>
      <c r="M118" s="12" t="s">
        <v>18</v>
      </c>
      <c r="N118" s="11"/>
      <c r="O118" s="13">
        <v>42971</v>
      </c>
      <c r="P118" s="18" t="s">
        <v>92</v>
      </c>
      <c r="Q118" s="10"/>
      <c r="R118" s="10" t="s">
        <v>46</v>
      </c>
      <c r="S118" s="15"/>
      <c r="T118" s="15"/>
      <c r="U118" s="15" t="s">
        <v>42</v>
      </c>
      <c r="V118" s="15" t="s">
        <v>47</v>
      </c>
      <c r="W118" s="15" t="s">
        <v>48</v>
      </c>
      <c r="X118" s="15" t="s">
        <v>47</v>
      </c>
      <c r="Y118" s="15" t="s">
        <v>48</v>
      </c>
      <c r="Z118" s="16" t="s">
        <v>55</v>
      </c>
      <c r="AA118" s="16" t="s">
        <v>56</v>
      </c>
      <c r="AB118" s="16" t="s">
        <v>57</v>
      </c>
      <c r="AC118" s="16"/>
      <c r="AD118" s="17"/>
      <c r="AE118" s="17"/>
      <c r="AF118" s="9" t="str">
        <f>U118&amp;TEXT(COUNTIF(U$2:U118,U118),"x0")</f>
        <v>MATHSx95</v>
      </c>
      <c r="AG118" s="9" t="str">
        <f>Z118&amp;TEXT(COUNTIF(Z$2:Z118,Z118),"x0")</f>
        <v>AN2x28</v>
      </c>
      <c r="AH118" s="9" t="str">
        <f>AA118&amp;TEXT(COUNTIF(AA$2:AA118,AA118),"x0")</f>
        <v>AL2x28</v>
      </c>
      <c r="AI118" s="9" t="str">
        <f>AB118&amp;TEXT(COUNTIF(AB$2:AB118,AB118),"x0")</f>
        <v>P2x28</v>
      </c>
      <c r="AJ118" s="9" t="str">
        <f>Y118&amp;TEXT(COUNTIF(Y$2:Y118,Y118),"x0")</f>
        <v>COMPTAx36</v>
      </c>
      <c r="AK118" s="9" t="str">
        <f>X118&amp;TEXT(COUNTIF(X$2:X118,X118),"x0")</f>
        <v>INFO APx44</v>
      </c>
      <c r="AL118" s="9" t="str">
        <f>R118&amp;TEXT(COUNTIF(R$2:R118,R118),"x0")</f>
        <v>Xx56</v>
      </c>
      <c r="AM118" s="9" t="s">
        <f>A118</f>
        <v>288</v>
      </c>
      <c r="AN118" t="s">
        <v>21</v>
      </c>
      <c r="AO118" t="s">
        <v>22</v>
      </c>
      <c r="AP118" t="s">
        <v>23</v>
      </c>
      <c r="AQ118" t="s">
        <v>3</v>
      </c>
      <c r="AR118" t="s">
        <v>24</v>
      </c>
      <c r="AS118" t="s">
        <v>25</v>
      </c>
      <c r="AT118" t="s">
        <v>26</v>
      </c>
      <c r="AU118" t="s">
        <v>27</v>
      </c>
      <c r="AV118" t="s">
        <v>28</v>
      </c>
      <c r="AW118" t="s">
        <v>29</v>
      </c>
      <c r="AX118" t="s">
        <f>CONCATENATE(AN118,AW118,AO118)</f>
        <v>30</v>
      </c>
      <c r="AY118" t="s">
        <f>CONCATENATE(AN118,AQ118,AO118)</f>
        <v>31</v>
      </c>
      <c r="AZ118" t="s">
        <f>CONCATENATE(AN118,AR118,AO118)</f>
        <v>32</v>
      </c>
      <c r="BA118" t="s">
        <f>CONCATENATE(AN118,AS118,AO118)</f>
        <v>33</v>
      </c>
      <c r="BB118" t="s">
        <f>CONCATENATE(AN118,AT118,AO118)</f>
        <v>34</v>
      </c>
      <c r="BC118" t="s">
        <f>CONCATENATE(AN118,AU118,AO118)</f>
        <v>35</v>
      </c>
      <c r="BD118" t="s">
        <f>CONCATENATE(AN118,AV118,AO118)</f>
        <v>36</v>
      </c>
      <c r="BE118" t="s">
        <f>IF(R118="","",CONCATENATE(AW118,AP118,AX118,AY118,U118,AP118,AX118,AZ118,X118,AP118,AX118,BA118,Y118,AP118,AX118,BB118,Z118,AP118,AX118,BC118,AA118,AP118,AX118,BD118,AB118))</f>
        <v>100</v>
      </c>
    </row>
    <row r="119" spans="1:16384" ht="14.25" hidden="1">
      <c r="A119" s="9" t="s">
        <f>CONCATENATE(C119," ",D119)</f>
        <v>289</v>
      </c>
      <c r="B119" s="10"/>
      <c r="C119" s="10" t="inlineStr">
        <is>
          <t>THIAM</t>
        </is>
      </c>
      <c r="D119" s="10" t="inlineStr">
        <is>
          <t>Hamidou</t>
        </is>
      </c>
      <c r="E119" s="10" t="s">
        <v>61</v>
      </c>
      <c r="F119" s="10"/>
      <c r="G119" s="19" t="inlineStr">
        <is>
          <t>18/02/1995</t>
        </is>
      </c>
      <c r="H119" s="10" t="str">
        <f>IF(ISBLANK(G119)," ",CONCATENATE((YEAR(TODAY()-G119)-1900)," ","ans"))</f>
        <v>22 ans</v>
      </c>
      <c r="I119" s="12" t="s">
        <v>63</v>
      </c>
      <c r="J119" s="12" t="inlineStr">
        <is>
          <t>zonedakar2015@gmail.com</t>
        </is>
      </c>
      <c r="K119" s="12"/>
      <c r="L119" s="12"/>
      <c r="M119" s="12"/>
      <c r="N119" s="11"/>
      <c r="O119" s="13"/>
      <c r="P119" s="14"/>
      <c r="Q119" s="10"/>
      <c r="R119" s="10"/>
      <c r="S119" s="15"/>
      <c r="T119" s="15"/>
      <c r="U119" s="15" t="s">
        <v>19</v>
      </c>
      <c r="V119" s="15"/>
      <c r="W119" s="15"/>
      <c r="X119" s="15"/>
      <c r="Y119" s="15"/>
      <c r="Z119" s="16"/>
      <c r="AA119" s="16"/>
      <c r="AB119" s="16"/>
      <c r="AC119" s="16"/>
      <c r="AD119" s="17"/>
      <c r="AE119" s="17"/>
      <c r="AF119" s="9" t="str">
        <f>U119&amp;TEXT(COUNTIF(U$2:U119,U119),"x0")</f>
        <v>DLx22</v>
      </c>
      <c r="AG119" s="9" t="s">
        <f>Z119&amp;TEXT(COUNTIF(Z$2:Z119,Z119),"x0")</f>
        <v>20</v>
      </c>
      <c r="AH119" s="9" t="s">
        <f>AA119&amp;TEXT(COUNTIF(AA$2:AA119,AA119),"x0")</f>
        <v>20</v>
      </c>
      <c r="AI119" s="9" t="s">
        <f>AB119&amp;TEXT(COUNTIF(AB$2:AB119,AB119),"x0")</f>
        <v>20</v>
      </c>
      <c r="AJ119" s="9" t="s">
        <f>Y119&amp;TEXT(COUNTIF(Y$2:Y119,Y119),"x0")</f>
        <v>20</v>
      </c>
      <c r="AK119" s="9" t="s">
        <f>X119&amp;TEXT(COUNTIF(X$2:X119,X119),"x0")</f>
        <v>20</v>
      </c>
      <c r="AL119" s="9" t="s">
        <f>R119&amp;TEXT(COUNTIF(R$2:R119,R119),"x0")</f>
        <v>20</v>
      </c>
      <c r="AM119" s="9" t="s">
        <f>A119</f>
        <v>289</v>
      </c>
    </row>
    <row r="120" spans="1:16384">
      <c r="A120" s="9" t="s">
        <f>CONCATENATE(C120," ",D120)</f>
        <v>290</v>
      </c>
      <c r="B120" s="10">
        <v>11508068</v>
      </c>
      <c r="C120" s="10" t="inlineStr">
        <is>
          <t>TOURE</t>
        </is>
      </c>
      <c r="D120" s="10" t="inlineStr">
        <is>
          <t>Salifou Alhas</t>
        </is>
      </c>
      <c r="E120" s="10" t="s">
        <v>16</v>
      </c>
      <c r="F120" s="10"/>
      <c r="G120" s="11"/>
      <c r="H120" s="10" t="s">
        <f>IF(ISBLANK(G120)," ",CONCATENATE((YEAR(TODAY()-G120)-1900)," ","ans"))</f>
        <v>17</v>
      </c>
      <c r="I120" s="12"/>
      <c r="J120" s="12"/>
      <c r="K120" s="12"/>
      <c r="L120" s="12"/>
      <c r="M120" s="12" t="s">
        <v>18</v>
      </c>
      <c r="N120" s="11"/>
      <c r="O120" s="13">
        <v>42933</v>
      </c>
      <c r="P120" s="18" t="s">
        <v>92</v>
      </c>
      <c r="Q120" s="10"/>
      <c r="R120" s="10" t="s">
        <v>46</v>
      </c>
      <c r="S120" s="15"/>
      <c r="T120" s="15"/>
      <c r="U120" s="15" t="s">
        <v>42</v>
      </c>
      <c r="V120" s="15" t="s">
        <v>79</v>
      </c>
      <c r="W120" s="15" t="s">
        <v>48</v>
      </c>
      <c r="X120" s="15" t="s">
        <v>79</v>
      </c>
      <c r="Y120" s="15" t="s">
        <v>48</v>
      </c>
      <c r="Z120" s="16" t="s">
        <v>55</v>
      </c>
      <c r="AA120" s="16" t="s">
        <v>56</v>
      </c>
      <c r="AB120" s="16" t="s">
        <v>57</v>
      </c>
      <c r="AC120" s="16"/>
      <c r="AD120" s="17"/>
      <c r="AE120" s="17"/>
      <c r="AF120" s="9" t="str">
        <f>U120&amp;TEXT(COUNTIF(U$2:U120,U120),"x0")</f>
        <v>MATHSx96</v>
      </c>
      <c r="AG120" s="9" t="str">
        <f>Z120&amp;TEXT(COUNTIF(Z$2:Z120,Z120),"x0")</f>
        <v>AN2x29</v>
      </c>
      <c r="AH120" s="9" t="str">
        <f>AA120&amp;TEXT(COUNTIF(AA$2:AA120,AA120),"x0")</f>
        <v>AL2x29</v>
      </c>
      <c r="AI120" s="9" t="str">
        <f>AB120&amp;TEXT(COUNTIF(AB$2:AB120,AB120),"x0")</f>
        <v>P2x29</v>
      </c>
      <c r="AJ120" s="9" t="str">
        <f>Y120&amp;TEXT(COUNTIF(Y$2:Y120,Y120),"x0")</f>
        <v>COMPTAx37</v>
      </c>
      <c r="AK120" s="9" t="str">
        <f>X120&amp;TEXT(COUNTIF(X$2:X120,X120),"x0")</f>
        <v>MACROECOx21</v>
      </c>
      <c r="AL120" s="9" t="str">
        <f>R120&amp;TEXT(COUNTIF(R$2:R120,R120),"x0")</f>
        <v>Xx57</v>
      </c>
      <c r="AM120" s="9" t="s">
        <f>A120</f>
        <v>290</v>
      </c>
      <c r="AN120" t="s">
        <v>21</v>
      </c>
      <c r="AO120" t="s">
        <v>22</v>
      </c>
      <c r="AP120" t="s">
        <v>23</v>
      </c>
      <c r="AQ120" t="s">
        <v>3</v>
      </c>
      <c r="AR120" t="s">
        <v>24</v>
      </c>
      <c r="AS120" t="s">
        <v>25</v>
      </c>
      <c r="AT120" t="s">
        <v>26</v>
      </c>
      <c r="AU120" t="s">
        <v>27</v>
      </c>
      <c r="AV120" t="s">
        <v>28</v>
      </c>
      <c r="AW120" t="s">
        <v>29</v>
      </c>
      <c r="AX120" t="s">
        <f>CONCATENATE(AN120,AW120,AO120)</f>
        <v>30</v>
      </c>
      <c r="AY120" t="s">
        <f>CONCATENATE(AN120,AQ120,AO120)</f>
        <v>31</v>
      </c>
      <c r="AZ120" t="s">
        <f>CONCATENATE(AN120,AR120,AO120)</f>
        <v>32</v>
      </c>
      <c r="BA120" t="s">
        <f>CONCATENATE(AN120,AS120,AO120)</f>
        <v>33</v>
      </c>
      <c r="BB120" t="s">
        <f>CONCATENATE(AN120,AT120,AO120)</f>
        <v>34</v>
      </c>
      <c r="BC120" t="s">
        <f>CONCATENATE(AN120,AU120,AO120)</f>
        <v>35</v>
      </c>
      <c r="BD120" t="s">
        <f>CONCATENATE(AN120,AV120,AO120)</f>
        <v>36</v>
      </c>
      <c r="BE120" t="s">
        <f>IF(R120="","",CONCATENATE(AW120,AP120,AX120,AY120,U120,AP120,AX120,AZ120,X120,AP120,AX120,BA120,Y120,AP120,AX120,BB120,Z120,AP120,AX120,BC120,AA120,AP120,AX120,BD120,AB120))</f>
        <v>93</v>
      </c>
    </row>
    <row r="121" spans="1:16384">
      <c r="A121" s="9" t="s">
        <f>CONCATENATE(C121," ",D121)</f>
        <v>291</v>
      </c>
      <c r="B121" s="10">
        <v>11501205</v>
      </c>
      <c r="C121" s="10" t="inlineStr">
        <is>
          <t>VALENTIN</t>
        </is>
      </c>
      <c r="D121" s="10" t="inlineStr">
        <is>
          <t>Julie</t>
        </is>
      </c>
      <c r="E121" s="10" t="s">
        <v>16</v>
      </c>
      <c r="F121" s="10"/>
      <c r="G121" s="11"/>
      <c r="H121" s="10" t="s">
        <f>IF(ISBLANK(G121)," ",CONCATENATE((YEAR(TODAY()-G121)-1900)," ","ans"))</f>
        <v>17</v>
      </c>
      <c r="I121" s="12"/>
      <c r="J121" s="12"/>
      <c r="K121" s="12"/>
      <c r="L121" s="12"/>
      <c r="M121" s="12" t="s">
        <v>18</v>
      </c>
      <c r="N121" s="11"/>
      <c r="O121" s="13">
        <v>42941</v>
      </c>
      <c r="P121" s="14" t="inlineStr">
        <is>
          <t>NON</t>
        </is>
      </c>
      <c r="Q121" s="10"/>
      <c r="R121" s="10" t="s">
        <v>46</v>
      </c>
      <c r="S121" s="15"/>
      <c r="T121" s="15"/>
      <c r="U121" s="15" t="s">
        <v>42</v>
      </c>
      <c r="V121" s="15" t="s">
        <v>79</v>
      </c>
      <c r="W121" s="15" t="s">
        <v>48</v>
      </c>
      <c r="X121" s="15" t="s">
        <v>79</v>
      </c>
      <c r="Y121" s="15" t="s">
        <v>48</v>
      </c>
      <c r="Z121" s="16" t="s">
        <v>49</v>
      </c>
      <c r="AA121" s="16" t="s">
        <v>50</v>
      </c>
      <c r="AB121" s="16" t="s">
        <v>57</v>
      </c>
      <c r="AC121" s="16"/>
      <c r="AD121" s="17"/>
      <c r="AE121" s="17"/>
      <c r="AF121" s="9" t="str">
        <f>U121&amp;TEXT(COUNTIF(U$2:U121,U121),"x0")</f>
        <v>MATHSx97</v>
      </c>
      <c r="AG121" s="9" t="str">
        <f>Z121&amp;TEXT(COUNTIF(Z$2:Z121,Z121),"x0")</f>
        <v>AN1x23</v>
      </c>
      <c r="AH121" s="9" t="str">
        <f>AA121&amp;TEXT(COUNTIF(AA$2:AA121,AA121),"x0")</f>
        <v>AL1x23</v>
      </c>
      <c r="AI121" s="9" t="str">
        <f>AB121&amp;TEXT(COUNTIF(AB$2:AB121,AB121),"x0")</f>
        <v>P2x30</v>
      </c>
      <c r="AJ121" s="9" t="str">
        <f>Y121&amp;TEXT(COUNTIF(Y$2:Y121,Y121),"x0")</f>
        <v>COMPTAx38</v>
      </c>
      <c r="AK121" s="9" t="str">
        <f>X121&amp;TEXT(COUNTIF(X$2:X121,X121),"x0")</f>
        <v>MACROECOx22</v>
      </c>
      <c r="AL121" s="9" t="str">
        <f>R121&amp;TEXT(COUNTIF(R$2:R121,R121),"x0")</f>
        <v>Xx58</v>
      </c>
      <c r="AM121" s="9" t="s">
        <f>A121</f>
        <v>291</v>
      </c>
    </row>
    <row r="122" spans="1:16384" ht="14.25" hidden="1">
      <c r="A122" s="9" t="s">
        <f>CONCATENATE(C122," ",D122)</f>
        <v>292</v>
      </c>
      <c r="B122" s="10">
        <v>11507232</v>
      </c>
      <c r="C122" s="10" t="inlineStr">
        <is>
          <t>VARGHESE</t>
        </is>
      </c>
      <c r="D122" s="10" t="inlineStr">
        <is>
          <t>UDAYAN-K</t>
        </is>
      </c>
      <c r="E122" s="10" t="s">
        <v>41</v>
      </c>
      <c r="F122" s="10"/>
      <c r="G122" s="11"/>
      <c r="H122" s="10" t="s">
        <f>IF(ISBLANK(G122)," ",CONCATENATE((YEAR(TODAY()-G122)-1900)," ","ans"))</f>
        <v>17</v>
      </c>
      <c r="I122" s="12"/>
      <c r="J122" s="12"/>
      <c r="K122" s="12"/>
      <c r="L122" s="12"/>
      <c r="M122" s="12"/>
      <c r="N122" s="11"/>
      <c r="O122" s="13"/>
      <c r="P122" s="14"/>
      <c r="Q122" s="10"/>
      <c r="R122" s="10"/>
      <c r="S122" s="15"/>
      <c r="T122" s="15"/>
      <c r="U122" s="15" t="s">
        <v>42</v>
      </c>
      <c r="V122" s="15" t="s">
        <v>47</v>
      </c>
      <c r="W122" s="15" t="s">
        <v>48</v>
      </c>
      <c r="X122" s="15" t="s">
        <v>47</v>
      </c>
      <c r="Y122" s="15" t="s">
        <v>48</v>
      </c>
      <c r="Z122" s="16"/>
      <c r="AA122" s="16"/>
      <c r="AB122" s="16"/>
      <c r="AC122" s="16"/>
      <c r="AD122" s="17"/>
      <c r="AE122" s="17"/>
      <c r="AF122" s="9" t="str">
        <f>U122&amp;TEXT(COUNTIF(U$2:U122,U122),"x0")</f>
        <v>MATHSx98</v>
      </c>
      <c r="AG122" s="9" t="s">
        <f>Z122&amp;TEXT(COUNTIF(Z$2:Z122,Z122),"x0")</f>
        <v>20</v>
      </c>
      <c r="AH122" s="9" t="s">
        <f>AA122&amp;TEXT(COUNTIF(AA$2:AA122,AA122),"x0")</f>
        <v>20</v>
      </c>
      <c r="AI122" s="9" t="s">
        <f>AB122&amp;TEXT(COUNTIF(AB$2:AB122,AB122),"x0")</f>
        <v>20</v>
      </c>
      <c r="AJ122" s="9" t="str">
        <f>Y122&amp;TEXT(COUNTIF(Y$2:Y122,Y122),"x0")</f>
        <v>COMPTAx39</v>
      </c>
      <c r="AK122" s="9" t="str">
        <f>X122&amp;TEXT(COUNTIF(X$2:X122,X122),"x0")</f>
        <v>INFO APx45</v>
      </c>
      <c r="AL122" s="9" t="s">
        <f>R122&amp;TEXT(COUNTIF(R$2:R122,R122),"x0")</f>
        <v>20</v>
      </c>
      <c r="AM122" s="9" t="s">
        <f>A122</f>
        <v>292</v>
      </c>
    </row>
    <row r="123" spans="1:16384">
      <c r="A123" s="9" t="s">
        <f>CONCATENATE(C123," ",D123)</f>
        <v>293</v>
      </c>
      <c r="B123" s="10">
        <v>11609513</v>
      </c>
      <c r="C123" s="10" t="inlineStr">
        <is>
          <t>WOUMFO KENFACK</t>
        </is>
      </c>
      <c r="D123" s="10" t="inlineStr">
        <is>
          <t>Vanelle</t>
        </is>
      </c>
      <c r="E123" s="10" t="s">
        <v>16</v>
      </c>
      <c r="F123" s="10"/>
      <c r="G123" s="11"/>
      <c r="H123" s="10" t="s">
        <f>IF(ISBLANK(G123)," ",CONCATENATE((YEAR(TODAY()-G123)-1900)," ","ans"))</f>
        <v>17</v>
      </c>
      <c r="I123" s="12"/>
      <c r="J123" s="12"/>
      <c r="K123" s="12"/>
      <c r="L123" s="12"/>
      <c r="M123" s="12" t="s">
        <v>18</v>
      </c>
      <c r="N123" s="11"/>
      <c r="O123" s="13"/>
      <c r="P123" s="14"/>
      <c r="Q123" s="10"/>
      <c r="R123" s="10" t="s">
        <v>46</v>
      </c>
      <c r="S123" s="15"/>
      <c r="T123" s="15"/>
      <c r="U123" s="15" t="s">
        <v>19</v>
      </c>
      <c r="V123" s="15"/>
      <c r="W123" s="15"/>
      <c r="X123" s="15"/>
      <c r="Y123" s="15"/>
      <c r="Z123" s="20"/>
      <c r="AA123" s="20"/>
      <c r="AB123" s="16" t="s">
        <v>51</v>
      </c>
      <c r="AC123" s="16"/>
      <c r="AD123" s="17"/>
      <c r="AE123" s="17"/>
      <c r="AF123" s="9" t="str">
        <f>U123&amp;TEXT(COUNTIF(U$2:U123,U123),"x0")</f>
        <v>DLx23</v>
      </c>
      <c r="AG123" s="9" t="s">
        <f>Z123&amp;TEXT(COUNTIF(Z$2:Z123,Z123),"x0")</f>
        <v>20</v>
      </c>
      <c r="AH123" s="9" t="s">
        <f>AA123&amp;TEXT(COUNTIF(AA$2:AA123,AA123),"x0")</f>
        <v>20</v>
      </c>
      <c r="AI123" s="9" t="str">
        <f>AB123&amp;TEXT(COUNTIF(AB$2:AB123,AB123),"x0")</f>
        <v>P1x31</v>
      </c>
      <c r="AJ123" s="9" t="s">
        <f>Y123&amp;TEXT(COUNTIF(Y$2:Y123,Y123),"x0")</f>
        <v>20</v>
      </c>
      <c r="AK123" s="9" t="s">
        <f>X123&amp;TEXT(COUNTIF(X$2:X123,X123),"x0")</f>
        <v>20</v>
      </c>
      <c r="AL123" s="9" t="str">
        <f>R123&amp;TEXT(COUNTIF(R$2:R123,R123),"x0")</f>
        <v>Xx59</v>
      </c>
      <c r="AM123" s="9" t="s">
        <f>A123</f>
        <v>293</v>
      </c>
      <c r="AN123" t="s">
        <v>21</v>
      </c>
      <c r="AO123" t="s">
        <v>22</v>
      </c>
      <c r="AP123" t="s">
        <v>23</v>
      </c>
      <c r="AQ123" t="s">
        <v>3</v>
      </c>
      <c r="AR123" t="s">
        <v>24</v>
      </c>
      <c r="AS123" t="s">
        <v>25</v>
      </c>
      <c r="AT123" t="s">
        <v>26</v>
      </c>
      <c r="AU123" t="s">
        <v>27</v>
      </c>
      <c r="AV123" t="s">
        <v>28</v>
      </c>
      <c r="AW123" t="s">
        <v>29</v>
      </c>
      <c r="AX123" t="s">
        <f>CONCATENATE(AN123,AW123,AO123)</f>
        <v>30</v>
      </c>
      <c r="AY123" t="s">
        <f>CONCATENATE(AN123,AQ123,AO123)</f>
        <v>31</v>
      </c>
      <c r="AZ123" t="s">
        <f>CONCATENATE(AN123,AR123,AO123)</f>
        <v>32</v>
      </c>
      <c r="BA123" t="s">
        <f>CONCATENATE(AN123,AS123,AO123)</f>
        <v>33</v>
      </c>
      <c r="BB123" t="s">
        <f>CONCATENATE(AN123,AT123,AO123)</f>
        <v>34</v>
      </c>
      <c r="BC123" t="s">
        <f>CONCATENATE(AN123,AU123,AO123)</f>
        <v>35</v>
      </c>
      <c r="BD123" t="s">
        <f>CONCATENATE(AN123,AV123,AO123)</f>
        <v>36</v>
      </c>
      <c r="BE123" t="s">
        <f>IF(R123="","",CONCATENATE(AW123,AP123,AX123,AY123,U123,AP123,AX123,AZ123,X123,AP123,AX123,BA123,Y123,AP123,AX123,BB123,Z123,AP123,AX123,BC123,AA123,AP123,AX123,BD123,AB123))</f>
        <v>160</v>
      </c>
    </row>
    <row r="124" spans="1:16384" ht="14.25" hidden="1">
      <c r="A124" s="9" t="s">
        <f>CONCATENATE(C124," ",D124)</f>
        <v>294</v>
      </c>
      <c r="B124" s="10">
        <v>11609340</v>
      </c>
      <c r="C124" s="10" t="inlineStr">
        <is>
          <t>XIE</t>
        </is>
      </c>
      <c r="D124" s="10" t="inlineStr">
        <is>
          <t>Weifei</t>
        </is>
      </c>
      <c r="E124" s="10" t="s">
        <v>16</v>
      </c>
      <c r="F124" s="10"/>
      <c r="G124" s="10"/>
      <c r="H124" s="10" t="s">
        <f>IF(ISBLANK(G124)," ",CONCATENATE((YEAR(TODAY()-G124)-1900)," ","ans"))</f>
        <v>17</v>
      </c>
      <c r="I124" s="12"/>
      <c r="J124" s="12"/>
      <c r="K124" s="12"/>
      <c r="L124" s="12"/>
      <c r="M124" s="12" t="s">
        <v>18</v>
      </c>
      <c r="N124" s="11"/>
      <c r="O124" s="13"/>
      <c r="P124" s="14"/>
      <c r="Q124" s="10"/>
      <c r="R124" s="10"/>
      <c r="S124" s="15"/>
      <c r="T124" s="15"/>
      <c r="U124" s="15" t="s">
        <v>19</v>
      </c>
      <c r="V124" s="15"/>
      <c r="W124" s="15"/>
      <c r="X124" s="15"/>
      <c r="Y124" s="15"/>
      <c r="Z124" s="16"/>
      <c r="AA124" s="16"/>
      <c r="AB124" s="16"/>
      <c r="AC124" s="16"/>
      <c r="AD124" s="17"/>
      <c r="AE124" s="17"/>
      <c r="AF124" s="9" t="str">
        <f>U124&amp;TEXT(COUNTIF(U$2:U124,U124),"x0")</f>
        <v>DLx24</v>
      </c>
      <c r="AG124" s="9" t="s">
        <f>Z124&amp;TEXT(COUNTIF(Z$2:Z124,Z124),"x0")</f>
        <v>20</v>
      </c>
      <c r="AH124" s="9" t="s">
        <f>AA124&amp;TEXT(COUNTIF(AA$2:AA124,AA124),"x0")</f>
        <v>20</v>
      </c>
      <c r="AI124" s="9" t="s">
        <f>AB124&amp;TEXT(COUNTIF(AB$2:AB124,AB124),"x0")</f>
        <v>20</v>
      </c>
      <c r="AJ124" s="9" t="s">
        <f>Y124&amp;TEXT(COUNTIF(Y$2:Y124,Y124),"x0")</f>
        <v>20</v>
      </c>
      <c r="AK124" s="9" t="s">
        <f>X124&amp;TEXT(COUNTIF(X$2:X124,X124),"x0")</f>
        <v>20</v>
      </c>
      <c r="AL124" s="9" t="s">
        <f>R124&amp;TEXT(COUNTIF(R$2:R124,R124),"x0")</f>
        <v>20</v>
      </c>
      <c r="AM124" s="9" t="s">
        <f>A124</f>
        <v>294</v>
      </c>
    </row>
    <row r="125" spans="1:16384" ht="14.25" hidden="1">
      <c r="A125" s="9" t="s">
        <f>CONCATENATE(C125," ",D125)</f>
        <v>295</v>
      </c>
      <c r="B125" s="10"/>
      <c r="C125" s="10" t="inlineStr">
        <is>
          <t>YAHIAOUI</t>
        </is>
      </c>
      <c r="D125" s="10" t="inlineStr">
        <is>
          <t>Yacine</t>
        </is>
      </c>
      <c r="E125" s="10" t="s">
        <v>61</v>
      </c>
      <c r="F125" s="10"/>
      <c r="G125" s="19">
        <v>35479</v>
      </c>
      <c r="H125" s="10" t="s">
        <f>IF(ISBLANK(G125)," ",CONCATENATE((YEAR(TODAY()-G125)-1900)," ","ans"))</f>
        <v>122</v>
      </c>
      <c r="I125" s="12" t="s">
        <v>63</v>
      </c>
      <c r="J125" s="12" t="inlineStr">
        <is>
          <t>yahiaouiyacine18@gmail.com</t>
        </is>
      </c>
      <c r="K125" s="12"/>
      <c r="L125" s="12"/>
      <c r="M125" s="12"/>
      <c r="N125" s="11"/>
      <c r="O125" s="13"/>
      <c r="P125" s="14"/>
      <c r="Q125" s="10"/>
      <c r="R125" s="10"/>
      <c r="S125" s="15"/>
      <c r="T125" s="15"/>
      <c r="U125" s="15" t="s">
        <v>42</v>
      </c>
      <c r="V125" s="15"/>
      <c r="W125" s="15"/>
      <c r="X125" s="15"/>
      <c r="Y125" s="15"/>
      <c r="Z125" s="16"/>
      <c r="AA125" s="16"/>
      <c r="AB125" s="16"/>
      <c r="AC125" s="16"/>
      <c r="AD125" s="17"/>
      <c r="AE125" s="17"/>
      <c r="AF125" s="9" t="str">
        <f>U125&amp;TEXT(COUNTIF(U$2:U125,U125),"x0")</f>
        <v>MATHSx99</v>
      </c>
      <c r="AG125" s="9" t="s">
        <f>Z125&amp;TEXT(COUNTIF(Z$2:Z125,Z125),"x0")</f>
        <v>20</v>
      </c>
      <c r="AH125" s="9" t="s">
        <f>AA125&amp;TEXT(COUNTIF(AA$2:AA125,AA125),"x0")</f>
        <v>20</v>
      </c>
      <c r="AI125" s="9" t="s">
        <f>AB125&amp;TEXT(COUNTIF(AB$2:AB125,AB125),"x0")</f>
        <v>20</v>
      </c>
      <c r="AJ125" s="9" t="s">
        <f>Y125&amp;TEXT(COUNTIF(Y$2:Y125,Y125),"x0")</f>
        <v>20</v>
      </c>
      <c r="AK125" s="9" t="s">
        <f>X125&amp;TEXT(COUNTIF(X$2:X125,X125),"x0")</f>
        <v>20</v>
      </c>
      <c r="AL125" s="9" t="s">
        <f>R125&amp;TEXT(COUNTIF(R$2:R125,R125),"x0")</f>
        <v>20</v>
      </c>
      <c r="AM125" s="9" t="s">
        <f>A125</f>
        <v>295</v>
      </c>
    </row>
    <row r="126" spans="1:16384" ht="14.25" hidden="1">
      <c r="A126" s="9" t="s">
        <f>CONCATENATE(C126," ",D126)</f>
        <v>296</v>
      </c>
      <c r="B126" s="22">
        <v>11608252</v>
      </c>
      <c r="C126" s="22" t="inlineStr">
        <is>
          <t>YE</t>
        </is>
      </c>
      <c r="D126" s="22" t="inlineStr">
        <is>
          <t>Daniel</t>
        </is>
      </c>
      <c r="E126" s="22" t="s">
        <v>16</v>
      </c>
      <c r="F126" s="10"/>
      <c r="G126" s="11"/>
      <c r="H126" s="10" t="s">
        <f>IF(ISBLANK(G126)," ",CONCATENATE((YEAR(TODAY()-G126)-1900)," ","ans"))</f>
        <v>17</v>
      </c>
      <c r="I126" s="12"/>
      <c r="J126" s="12"/>
      <c r="K126" s="12"/>
      <c r="L126" s="12"/>
      <c r="M126" s="12" t="s">
        <v>18</v>
      </c>
      <c r="N126" s="11"/>
      <c r="O126" s="13">
        <v>42978</v>
      </c>
      <c r="P126" s="18" t="s">
        <v>45</v>
      </c>
      <c r="Q126" s="10"/>
      <c r="R126" s="10"/>
      <c r="S126" s="15"/>
      <c r="T126" s="15"/>
      <c r="U126" s="15" t="s">
        <v>42</v>
      </c>
      <c r="V126" s="15" t="s">
        <v>47</v>
      </c>
      <c r="W126" s="15" t="s">
        <v>88</v>
      </c>
      <c r="X126" s="15" t="s">
        <v>47</v>
      </c>
      <c r="Y126" s="15" t="s">
        <v>88</v>
      </c>
      <c r="Z126" s="16" t="s">
        <v>49</v>
      </c>
      <c r="AA126" s="16" t="s">
        <v>50</v>
      </c>
      <c r="AB126" s="16" t="s">
        <v>51</v>
      </c>
      <c r="AC126" s="16"/>
      <c r="AD126" s="17"/>
      <c r="AE126" s="17"/>
      <c r="AF126" s="9" t="str">
        <f>U126&amp;TEXT(COUNTIF(U$2:U126,U126),"x0")</f>
        <v>MATHSx100</v>
      </c>
      <c r="AG126" s="9" t="str">
        <f>Z126&amp;TEXT(COUNTIF(Z$2:Z126,Z126),"x0")</f>
        <v>AN1x24</v>
      </c>
      <c r="AH126" s="9" t="str">
        <f>AA126&amp;TEXT(COUNTIF(AA$2:AA126,AA126),"x0")</f>
        <v>AL1x24</v>
      </c>
      <c r="AI126" s="9" t="str">
        <f>AB126&amp;TEXT(COUNTIF(AB$2:AB126,AB126),"x0")</f>
        <v>P1x32</v>
      </c>
      <c r="AJ126" s="9" t="str">
        <f>Y126&amp;TEXT(COUNTIF(Y$2:Y126,Y126),"x0")</f>
        <v>MECAx28</v>
      </c>
      <c r="AK126" s="9" t="str">
        <f>X126&amp;TEXT(COUNTIF(X$2:X126,X126),"x0")</f>
        <v>INFO APx46</v>
      </c>
      <c r="AL126" s="9" t="s">
        <f>R126&amp;TEXT(COUNTIF(R$2:R126,R126),"x0")</f>
        <v>20</v>
      </c>
      <c r="AM126" s="9" t="s">
        <f>A126</f>
        <v>296</v>
      </c>
    </row>
    <row r="127" spans="1:16384" ht="14.25" hidden="1">
      <c r="A127" s="9" t="s">
        <f>CONCATENATE(C127," ",D127)</f>
        <v>297</v>
      </c>
      <c r="B127" s="10">
        <v>11301973</v>
      </c>
      <c r="C127" s="10" t="inlineStr">
        <is>
          <t>ZHANG</t>
        </is>
      </c>
      <c r="D127" s="10" t="inlineStr">
        <is>
          <t>XIAOLU</t>
        </is>
      </c>
      <c r="E127" s="10" t="s">
        <v>41</v>
      </c>
      <c r="F127" s="10"/>
      <c r="G127" s="11"/>
      <c r="H127" s="10" t="s">
        <f>IF(ISBLANK(G127)," ",CONCATENATE((YEAR(TODAY()-G127)-1900)," ","ans"))</f>
        <v>17</v>
      </c>
      <c r="I127" s="12"/>
      <c r="J127" s="12"/>
      <c r="K127" s="12"/>
      <c r="L127" s="12"/>
      <c r="M127" s="12" t="s">
        <v>18</v>
      </c>
      <c r="N127" s="11"/>
      <c r="O127" s="13">
        <v>42968</v>
      </c>
      <c r="P127" s="18" t="s">
        <v>45</v>
      </c>
      <c r="Q127" s="10"/>
      <c r="R127" s="10"/>
      <c r="S127" s="15"/>
      <c r="T127" s="15"/>
      <c r="U127" s="15" t="s">
        <v>42</v>
      </c>
      <c r="V127" s="15" t="s">
        <v>79</v>
      </c>
      <c r="W127" s="15" t="s">
        <v>48</v>
      </c>
      <c r="X127" s="15" t="s">
        <v>79</v>
      </c>
      <c r="Y127" s="15" t="s">
        <v>48</v>
      </c>
      <c r="Z127" s="16" t="s">
        <v>55</v>
      </c>
      <c r="AA127" s="16" t="s">
        <v>56</v>
      </c>
      <c r="AB127" s="16" t="s">
        <v>57</v>
      </c>
      <c r="AC127" s="16"/>
      <c r="AD127" s="17"/>
      <c r="AE127" s="17"/>
      <c r="AF127" s="9" t="str">
        <f>U127&amp;TEXT(COUNTIF(U$2:U127,U127),"x0")</f>
        <v>MATHSx101</v>
      </c>
      <c r="AG127" s="9" t="str">
        <f>Z127&amp;TEXT(COUNTIF(Z$2:Z127,Z127),"x0")</f>
        <v>AN2x30</v>
      </c>
      <c r="AH127" s="9" t="str">
        <f>AA127&amp;TEXT(COUNTIF(AA$2:AA127,AA127),"x0")</f>
        <v>AL2x30</v>
      </c>
      <c r="AI127" s="9" t="str">
        <f>AB127&amp;TEXT(COUNTIF(AB$2:AB127,AB127),"x0")</f>
        <v>P2x31</v>
      </c>
      <c r="AJ127" s="9" t="str">
        <f>Y127&amp;TEXT(COUNTIF(Y$2:Y127,Y127),"x0")</f>
        <v>COMPTAx40</v>
      </c>
      <c r="AK127" s="9" t="str">
        <f>X127&amp;TEXT(COUNTIF(X$2:X127,X127),"x0")</f>
        <v>MACROECOx23</v>
      </c>
      <c r="AL127" s="9" t="s">
        <f>R127&amp;TEXT(COUNTIF(R$2:R127,R127),"x0")</f>
        <v>20</v>
      </c>
      <c r="AM127" s="9" t="s">
        <f>A127</f>
        <v>297</v>
      </c>
    </row>
    <row r="128" spans="1:16384" ht="14.25" hidden="1">
      <c r="A128" s="9" t="s">
        <f>CONCATENATE(C128," ",D128)</f>
        <v>298</v>
      </c>
      <c r="B128" s="10">
        <v>11608091</v>
      </c>
      <c r="C128" s="10" t="inlineStr">
        <is>
          <t>ZIDELMAL</t>
        </is>
      </c>
      <c r="D128" s="10" t="inlineStr">
        <is>
          <t>Smail</t>
        </is>
      </c>
      <c r="E128" s="10" t="s">
        <v>16</v>
      </c>
      <c r="F128" s="10"/>
      <c r="G128" s="11"/>
      <c r="H128" s="10" t="s">
        <f>IF(ISBLANK(G128)," ",CONCATENATE((YEAR(TODAY()-G128)-1900)," ","ans"))</f>
        <v>17</v>
      </c>
      <c r="I128" s="12"/>
      <c r="J128" s="12"/>
      <c r="K128" s="12"/>
      <c r="L128" s="12"/>
      <c r="M128" s="12" t="s">
        <v>18</v>
      </c>
      <c r="N128" s="11"/>
      <c r="O128" s="13"/>
      <c r="P128" s="14"/>
      <c r="Q128" s="10"/>
      <c r="R128" s="10"/>
      <c r="S128" s="15"/>
      <c r="T128" s="15"/>
      <c r="U128" s="15" t="s">
        <v>19</v>
      </c>
      <c r="V128" s="15"/>
      <c r="W128" s="15"/>
      <c r="X128" s="15"/>
      <c r="Y128" s="15"/>
      <c r="Z128" s="16"/>
      <c r="AA128" s="16"/>
      <c r="AB128" s="16"/>
      <c r="AC128" s="16"/>
      <c r="AD128" s="17"/>
      <c r="AE128" s="17"/>
      <c r="AF128" s="9" t="str">
        <f>U128&amp;TEXT(COUNTIF(U$2:U128,U128),"x0")</f>
        <v>DLx25</v>
      </c>
      <c r="AG128" s="9" t="s">
        <f>Z128&amp;TEXT(COUNTIF(Z$2:Z128,Z128),"x0")</f>
        <v>20</v>
      </c>
      <c r="AH128" s="9" t="s">
        <f>AA128&amp;TEXT(COUNTIF(AA$2:AA128,AA128),"x0")</f>
        <v>20</v>
      </c>
      <c r="AI128" s="9" t="s">
        <f>AB128&amp;TEXT(COUNTIF(AB$2:AB128,AB128),"x0")</f>
        <v>20</v>
      </c>
      <c r="AJ128" s="9" t="s">
        <f>Y128&amp;TEXT(COUNTIF(Y$2:Y128,Y128),"x0")</f>
        <v>20</v>
      </c>
      <c r="AK128" s="9" t="s">
        <f>X128&amp;TEXT(COUNTIF(X$2:X128,X128),"x0")</f>
        <v>20</v>
      </c>
      <c r="AL128" s="9" t="s">
        <f>R128&amp;TEXT(COUNTIF(R$2:R128,R128),"x0")</f>
        <v>20</v>
      </c>
      <c r="AM128" s="9" t="s">
        <f>A128</f>
        <v>298</v>
      </c>
    </row>
    <row r="129" spans="1:16384" ht="14.25" hidden="1">
      <c r="A129" s="9"/>
      <c r="B129" s="10"/>
      <c r="C129" s="10"/>
      <c r="D129" s="10"/>
      <c r="E129" s="10"/>
      <c r="F129" s="10"/>
      <c r="G129" s="11"/>
      <c r="H129" s="10"/>
      <c r="I129" s="12"/>
      <c r="J129" s="12"/>
      <c r="K129" s="12"/>
      <c r="L129" s="12"/>
      <c r="M129" s="12"/>
      <c r="N129" s="11"/>
      <c r="O129" s="11"/>
      <c r="P129" s="12"/>
      <c r="Q129" s="10"/>
      <c r="R129" s="10"/>
      <c r="S129" s="15"/>
      <c r="T129" s="15"/>
      <c r="U129" s="15"/>
      <c r="V129" s="15"/>
      <c r="W129" s="15"/>
      <c r="X129" s="15"/>
      <c r="Y129" s="15"/>
      <c r="Z129" s="16"/>
      <c r="AA129" s="16"/>
      <c r="AB129" s="16"/>
      <c r="AC129" s="16"/>
      <c r="AD129" s="17"/>
      <c r="AE129" s="17"/>
      <c r="AF129" s="9" t="s">
        <f>U129&amp;TEXT(COUNTIF(U$2:U129,U129),"x0")</f>
        <v>20</v>
      </c>
      <c r="AG129" s="9" t="s">
        <f>Z129&amp;TEXT(COUNTIF(Z$2:Z129,Z129),"x0")</f>
        <v>20</v>
      </c>
      <c r="AH129" s="9" t="s">
        <f>AA129&amp;TEXT(COUNTIF(AA$2:AA129,AA129),"x0")</f>
        <v>20</v>
      </c>
      <c r="AI129" s="9" t="s">
        <f>AB129&amp;TEXT(COUNTIF(AB$2:AB129,AB129),"x0")</f>
        <v>20</v>
      </c>
      <c r="AJ129" s="9" t="s">
        <f>Y129&amp;TEXT(COUNTIF(Y$2:Y129,Y129),"x0")</f>
        <v>20</v>
      </c>
      <c r="AK129" s="9" t="s">
        <f>X129&amp;TEXT(COUNTIF(X$2:X129,X129),"x0")</f>
        <v>20</v>
      </c>
      <c r="AL129" s="9" t="s">
        <f>R129&amp;TEXT(COUNTIF(R$2:R129,R129),"x0")</f>
        <v>20</v>
      </c>
      <c r="AM129" s="9">
        <f>A129</f>
        <v>0</v>
      </c>
    </row>
    <row r="130" spans="1:16384" ht="14.25" hidden="1">
      <c r="A130" s="9"/>
      <c r="B130" s="10"/>
      <c r="C130" s="10"/>
      <c r="D130" s="10"/>
      <c r="E130" s="10"/>
      <c r="F130" s="10"/>
      <c r="G130" s="11"/>
      <c r="H130" s="10"/>
      <c r="I130" s="12"/>
      <c r="J130" s="12"/>
      <c r="K130" s="12"/>
      <c r="L130" s="12"/>
      <c r="M130" s="12"/>
      <c r="N130" s="11"/>
      <c r="O130" s="11"/>
      <c r="P130" s="12"/>
      <c r="Q130" s="10"/>
      <c r="R130" s="10"/>
      <c r="S130" s="15"/>
      <c r="T130" s="15"/>
      <c r="U130" s="15"/>
      <c r="V130" s="15"/>
      <c r="W130" s="15"/>
      <c r="X130" s="15"/>
      <c r="Y130" s="15"/>
      <c r="Z130" s="16"/>
      <c r="AA130" s="16"/>
      <c r="AB130" s="16"/>
      <c r="AC130" s="16"/>
      <c r="AD130" s="17"/>
      <c r="AE130" s="17"/>
      <c r="AF130" s="17"/>
      <c r="AG130" s="9"/>
      <c r="AH130" s="9"/>
      <c r="AI130" s="9"/>
      <c r="AJ130" s="9"/>
      <c r="AK130" s="9"/>
      <c r="AL130" s="9"/>
      <c r="AM130" s="9"/>
    </row>
    <row r="131" spans="1:16384" ht="14.25" hidden="1">
      <c r="A131" s="9"/>
      <c r="B131" s="10"/>
      <c r="C131" s="10"/>
      <c r="D131" s="10"/>
      <c r="E131" s="10"/>
      <c r="F131" s="10"/>
      <c r="G131" s="11"/>
      <c r="H131" s="10"/>
      <c r="I131" s="12"/>
      <c r="J131" s="12"/>
      <c r="K131" s="12"/>
      <c r="L131" s="12"/>
      <c r="M131" s="12"/>
      <c r="N131" s="11"/>
      <c r="O131" s="11"/>
      <c r="P131" s="12"/>
      <c r="Q131" s="10"/>
      <c r="R131" s="10"/>
      <c r="S131" s="15"/>
      <c r="T131" s="15"/>
      <c r="U131" s="15"/>
      <c r="V131" s="15"/>
      <c r="W131" s="15"/>
      <c r="X131" s="15"/>
      <c r="Y131" s="15"/>
      <c r="Z131" s="16"/>
      <c r="AA131" s="16"/>
      <c r="AB131" s="16"/>
      <c r="AC131" s="16"/>
      <c r="AD131" s="17"/>
      <c r="AE131" s="17"/>
      <c r="AF131" s="17"/>
      <c r="AG131" s="9"/>
      <c r="AH131" s="9"/>
      <c r="AI131" s="9"/>
      <c r="AJ131" s="9"/>
      <c r="AK131" s="9"/>
      <c r="AL131" s="9"/>
      <c r="AM131" s="9"/>
    </row>
    <row r="132" spans="1:16384" ht="14.25" hidden="1">
      <c r="A132" s="9"/>
      <c r="B132" s="10"/>
      <c r="C132" s="10"/>
      <c r="D132" s="10"/>
      <c r="E132" s="10"/>
      <c r="F132" s="10"/>
      <c r="G132" s="11"/>
      <c r="H132" s="10"/>
      <c r="I132" s="12"/>
      <c r="J132" s="12"/>
      <c r="K132" s="12"/>
      <c r="L132" s="12"/>
      <c r="M132" s="12"/>
      <c r="N132" s="11"/>
      <c r="O132" s="11"/>
      <c r="P132" s="12"/>
      <c r="Q132" s="10"/>
      <c r="R132" s="10"/>
      <c r="S132" s="15"/>
      <c r="T132" s="15"/>
      <c r="U132" s="15"/>
      <c r="V132" s="15"/>
      <c r="W132" s="15"/>
      <c r="X132" s="15"/>
      <c r="Y132" s="15"/>
      <c r="Z132" s="16"/>
      <c r="AA132" s="16"/>
      <c r="AB132" s="16"/>
      <c r="AC132" s="16"/>
      <c r="AD132" s="17"/>
      <c r="AE132" s="17"/>
      <c r="AF132" s="17"/>
      <c r="AG132" s="9"/>
      <c r="AH132" s="9"/>
      <c r="AI132" s="9"/>
      <c r="AJ132" s="9"/>
      <c r="AK132" s="9"/>
      <c r="AL132" s="9"/>
      <c r="AM132" s="9"/>
    </row>
    <row r="133" spans="1:16384" ht="14.25" hidden="1">
      <c r="A133" s="9"/>
      <c r="B133" s="10"/>
      <c r="C133" s="10"/>
      <c r="D133" s="10"/>
      <c r="E133" s="10"/>
      <c r="F133" s="10"/>
      <c r="G133" s="11"/>
      <c r="H133" s="10"/>
      <c r="I133" s="12"/>
      <c r="J133" s="12"/>
      <c r="K133" s="12"/>
      <c r="L133" s="12"/>
      <c r="M133" s="12"/>
      <c r="N133" s="11"/>
      <c r="O133" s="11"/>
      <c r="P133" s="12"/>
      <c r="Q133" s="10"/>
      <c r="R133" s="10"/>
      <c r="S133" s="15"/>
      <c r="T133" s="15"/>
      <c r="U133" s="15"/>
      <c r="V133" s="15"/>
      <c r="W133" s="15"/>
      <c r="X133" s="15"/>
      <c r="Y133" s="15"/>
      <c r="Z133" s="16"/>
      <c r="AA133" s="16"/>
      <c r="AB133" s="16"/>
      <c r="AC133" s="16"/>
      <c r="AD133" s="17"/>
      <c r="AE133" s="17"/>
      <c r="AF133" s="17"/>
      <c r="AG133" s="9"/>
      <c r="AH133" s="9"/>
      <c r="AI133" s="9"/>
      <c r="AJ133" s="9"/>
      <c r="AK133" s="9"/>
      <c r="AL133" s="9"/>
      <c r="AM133" s="9"/>
    </row>
    <row r="134" spans="1:16384" ht="14.25" hidden="1">
      <c r="A134" s="9"/>
      <c r="B134" s="10"/>
      <c r="C134" s="10"/>
      <c r="D134" s="10"/>
      <c r="E134" s="10"/>
      <c r="F134" s="10"/>
      <c r="G134" s="11"/>
      <c r="H134" s="10"/>
      <c r="I134" s="12"/>
      <c r="J134" s="12"/>
      <c r="K134" s="12"/>
      <c r="L134" s="12"/>
      <c r="M134" s="12"/>
      <c r="N134" s="11"/>
      <c r="O134" s="11"/>
      <c r="P134" s="12"/>
      <c r="Q134" s="10"/>
      <c r="R134" s="10"/>
      <c r="S134" s="15"/>
      <c r="T134" s="15"/>
      <c r="U134" s="15"/>
      <c r="V134" s="15"/>
      <c r="W134" s="15"/>
      <c r="X134" s="15"/>
      <c r="Y134" s="15"/>
      <c r="Z134" s="16"/>
      <c r="AA134" s="16"/>
      <c r="AB134" s="16"/>
      <c r="AC134" s="16"/>
      <c r="AD134" s="17"/>
      <c r="AE134" s="17"/>
      <c r="AF134" s="17"/>
      <c r="AG134" s="9"/>
      <c r="AH134" s="9"/>
      <c r="AI134" s="9"/>
      <c r="AJ134" s="9"/>
      <c r="AK134" s="9"/>
      <c r="AL134" s="9"/>
      <c r="AM134" s="9"/>
    </row>
    <row r="135" spans="1:16384" ht="14.25" hidden="1">
      <c r="A135" s="9"/>
      <c r="B135" s="10"/>
      <c r="C135" s="10"/>
      <c r="D135" s="10"/>
      <c r="E135" s="10"/>
      <c r="F135" s="10"/>
      <c r="G135" s="11"/>
      <c r="H135" s="10"/>
      <c r="I135" s="12"/>
      <c r="J135" s="12"/>
      <c r="K135" s="12"/>
      <c r="L135" s="12"/>
      <c r="M135" s="12"/>
      <c r="N135" s="11"/>
      <c r="O135" s="11"/>
      <c r="P135" s="12"/>
      <c r="Q135" s="10"/>
      <c r="R135" s="10"/>
      <c r="S135" s="15"/>
      <c r="T135" s="15"/>
      <c r="U135" s="15"/>
      <c r="V135" s="15"/>
      <c r="W135" s="15"/>
      <c r="X135" s="15"/>
      <c r="Y135" s="15"/>
      <c r="Z135" s="16"/>
      <c r="AA135" s="16"/>
      <c r="AB135" s="16"/>
      <c r="AC135" s="16"/>
      <c r="AD135" s="17"/>
      <c r="AE135" s="17"/>
      <c r="AF135" s="17"/>
      <c r="AG135" s="9"/>
      <c r="AH135" s="9"/>
      <c r="AI135" s="9"/>
      <c r="AJ135" s="9"/>
      <c r="AK135" s="9"/>
      <c r="AL135" s="9"/>
      <c r="AM135" s="9"/>
    </row>
    <row r="136" spans="1:16384" ht="14.25" hidden="1">
      <c r="A136" s="9"/>
      <c r="B136" s="10"/>
      <c r="C136" s="10"/>
      <c r="D136" s="10"/>
      <c r="E136" s="10"/>
      <c r="F136" s="10"/>
      <c r="G136" s="11"/>
      <c r="H136" s="10"/>
      <c r="I136" s="12"/>
      <c r="J136" s="12"/>
      <c r="K136" s="12"/>
      <c r="L136" s="12"/>
      <c r="M136" s="12"/>
      <c r="N136" s="11"/>
      <c r="O136" s="11"/>
      <c r="P136" s="12"/>
      <c r="Q136" s="10"/>
      <c r="R136" s="10"/>
      <c r="S136" s="15"/>
      <c r="T136" s="15"/>
      <c r="U136" s="15"/>
      <c r="V136" s="15"/>
      <c r="W136" s="15"/>
      <c r="X136" s="15"/>
      <c r="Y136" s="15"/>
      <c r="Z136" s="16"/>
      <c r="AA136" s="16"/>
      <c r="AB136" s="16"/>
      <c r="AC136" s="16"/>
      <c r="AD136" s="17"/>
      <c r="AE136" s="17"/>
      <c r="AF136" s="17"/>
      <c r="AG136" s="9"/>
      <c r="AH136" s="9"/>
      <c r="AI136" s="9"/>
      <c r="AJ136" s="9"/>
      <c r="AK136" s="9"/>
      <c r="AL136" s="9"/>
      <c r="AM136" s="9"/>
    </row>
    <row r="137" spans="1:16384" ht="14.25" hidden="1">
      <c r="A137" s="9"/>
      <c r="B137" s="10"/>
      <c r="C137" s="10"/>
      <c r="D137" s="10"/>
      <c r="E137" s="10"/>
      <c r="F137" s="10"/>
      <c r="G137" s="11"/>
      <c r="H137" s="10"/>
      <c r="I137" s="12"/>
      <c r="J137" s="12"/>
      <c r="K137" s="12"/>
      <c r="L137" s="12"/>
      <c r="M137" s="12"/>
      <c r="N137" s="11"/>
      <c r="O137" s="11"/>
      <c r="P137" s="12"/>
      <c r="Q137" s="10"/>
      <c r="R137" s="10"/>
      <c r="S137" s="15"/>
      <c r="T137" s="15"/>
      <c r="U137" s="15"/>
      <c r="V137" s="15"/>
      <c r="W137" s="15"/>
      <c r="X137" s="15"/>
      <c r="Y137" s="15"/>
      <c r="Z137" s="16"/>
      <c r="AA137" s="16"/>
      <c r="AB137" s="16"/>
      <c r="AC137" s="16"/>
      <c r="AD137" s="17"/>
      <c r="AE137" s="17"/>
      <c r="AF137" s="17"/>
      <c r="AG137" s="9"/>
      <c r="AH137" s="9"/>
      <c r="AI137" s="9"/>
      <c r="AJ137" s="9"/>
      <c r="AK137" s="9"/>
      <c r="AL137" s="9"/>
      <c r="AM137" s="9"/>
    </row>
    <row r="138" spans="1:16384" ht="14.25" hidden="1">
      <c r="A138" s="9"/>
      <c r="B138" s="10"/>
      <c r="C138" s="10"/>
      <c r="D138" s="10"/>
      <c r="E138" s="10"/>
      <c r="F138" s="10"/>
      <c r="G138" s="10"/>
      <c r="H138" s="10"/>
      <c r="I138" s="12"/>
      <c r="J138" s="12"/>
      <c r="K138" s="12"/>
      <c r="L138" s="12"/>
      <c r="M138" s="12"/>
      <c r="N138" s="10"/>
      <c r="O138" s="10"/>
      <c r="P138" s="12"/>
      <c r="Q138" s="10"/>
      <c r="R138" s="10"/>
      <c r="S138" s="23"/>
      <c r="T138" s="23"/>
      <c r="U138" s="23"/>
      <c r="V138" s="23"/>
      <c r="W138" s="23"/>
      <c r="X138" s="23"/>
      <c r="Y138" s="23"/>
      <c r="Z138" s="17"/>
      <c r="AA138" s="17"/>
      <c r="AB138" s="17"/>
      <c r="AC138" s="17"/>
      <c r="AD138" s="17"/>
      <c r="AE138" s="17"/>
      <c r="AF138" s="17"/>
      <c r="AG138" s="9"/>
      <c r="AH138" s="9"/>
      <c r="AI138" s="9"/>
      <c r="AJ138" s="9"/>
      <c r="AK138" s="9"/>
      <c r="AL138" s="9"/>
      <c r="AM138" s="9"/>
    </row>
    <row r="139" spans="1:16384" ht="14.25" hidden="1">
      <c r="A139" s="9"/>
      <c r="B139" s="10"/>
      <c r="C139" s="10"/>
      <c r="D139" s="10"/>
      <c r="E139" s="10"/>
      <c r="F139" s="10"/>
      <c r="G139" s="10"/>
      <c r="H139" s="10"/>
      <c r="I139" s="12"/>
      <c r="J139" s="12"/>
      <c r="K139" s="12"/>
      <c r="L139" s="12"/>
      <c r="M139" s="12"/>
      <c r="N139" s="10"/>
      <c r="O139" s="10"/>
      <c r="P139" s="12"/>
      <c r="Q139" s="10"/>
      <c r="R139" s="10"/>
      <c r="S139" s="23"/>
      <c r="T139" s="23"/>
      <c r="U139" s="23"/>
      <c r="V139" s="23"/>
      <c r="W139" s="23"/>
      <c r="X139" s="23"/>
      <c r="Y139" s="23"/>
      <c r="Z139" s="17"/>
      <c r="AA139" s="17"/>
      <c r="AB139" s="17"/>
      <c r="AC139" s="17"/>
      <c r="AD139" s="17"/>
      <c r="AE139" s="17"/>
      <c r="AF139" s="17"/>
      <c r="AG139" s="9"/>
      <c r="AH139" s="9"/>
      <c r="AI139" s="9"/>
      <c r="AJ139" s="9"/>
      <c r="AK139" s="9"/>
      <c r="AL139" s="9"/>
      <c r="AM139" s="9"/>
    </row>
    <row r="140" spans="1:16384" ht="14.25" hidden="1">
      <c r="A140" s="9"/>
      <c r="B140" s="10"/>
      <c r="C140" s="10"/>
      <c r="D140" s="10"/>
      <c r="E140" s="10"/>
      <c r="F140" s="10"/>
      <c r="G140" s="10"/>
      <c r="H140" s="10"/>
      <c r="I140" s="12"/>
      <c r="J140" s="12"/>
      <c r="K140" s="12"/>
      <c r="L140" s="12"/>
      <c r="M140" s="12"/>
      <c r="N140" s="10"/>
      <c r="O140" s="10"/>
      <c r="P140" s="12"/>
      <c r="Q140" s="10"/>
      <c r="R140" s="10"/>
      <c r="S140" s="23"/>
      <c r="T140" s="23"/>
      <c r="U140" s="23"/>
      <c r="V140" s="23"/>
      <c r="W140" s="23"/>
      <c r="X140" s="23"/>
      <c r="Y140" s="23"/>
      <c r="Z140" s="17"/>
      <c r="AA140" s="17"/>
      <c r="AB140" s="17"/>
      <c r="AC140" s="17"/>
      <c r="AD140" s="17"/>
      <c r="AE140" s="17"/>
      <c r="AF140" s="17"/>
      <c r="AG140" s="9"/>
      <c r="AH140" s="9"/>
      <c r="AI140" s="9"/>
      <c r="AJ140" s="9"/>
      <c r="AK140" s="9"/>
      <c r="AL140" s="9"/>
      <c r="AM140" s="9"/>
    </row>
    <row r="141" spans="1:16384" ht="14.25" hidden="1">
      <c r="A141" s="9"/>
      <c r="B141" s="10"/>
      <c r="C141" s="10"/>
      <c r="D141" s="10"/>
      <c r="E141" s="10"/>
      <c r="F141" s="10"/>
      <c r="G141" s="11"/>
      <c r="H141" s="10"/>
      <c r="I141" s="12"/>
      <c r="J141" s="12"/>
      <c r="K141" s="12"/>
      <c r="L141" s="12"/>
      <c r="M141" s="12"/>
      <c r="N141" s="11"/>
      <c r="O141" s="11"/>
      <c r="P141" s="12"/>
      <c r="Q141" s="10"/>
      <c r="R141" s="10"/>
      <c r="S141" s="15"/>
      <c r="T141" s="15"/>
      <c r="U141" s="15"/>
      <c r="V141" s="15"/>
      <c r="W141" s="15"/>
      <c r="X141" s="15"/>
      <c r="Y141" s="15"/>
      <c r="Z141" s="16"/>
      <c r="AA141" s="16"/>
      <c r="AB141" s="16"/>
      <c r="AC141" s="16"/>
      <c r="AD141" s="17"/>
      <c r="AE141" s="17"/>
      <c r="AF141" s="17"/>
      <c r="AG141" s="9"/>
      <c r="AH141" s="9"/>
      <c r="AI141" s="9"/>
      <c r="AJ141" s="9"/>
      <c r="AK141" s="9"/>
      <c r="AL141" s="9"/>
      <c r="AM141" s="9"/>
    </row>
    <row r="142" spans="1:16384" ht="14.25" hidden="1">
      <c r="A142" s="9"/>
      <c r="B142" s="22"/>
      <c r="C142" s="22"/>
      <c r="D142" s="22"/>
      <c r="E142" s="22"/>
      <c r="F142" s="10"/>
      <c r="G142" s="11"/>
      <c r="H142" s="10"/>
      <c r="I142" s="12"/>
      <c r="J142" s="12"/>
      <c r="K142" s="12"/>
      <c r="L142" s="12"/>
      <c r="M142" s="12"/>
      <c r="N142" s="11"/>
      <c r="O142" s="11"/>
      <c r="P142" s="12"/>
      <c r="Q142" s="10"/>
      <c r="R142" s="10"/>
      <c r="S142" s="15"/>
      <c r="T142" s="15"/>
      <c r="U142" s="15"/>
      <c r="V142" s="15"/>
      <c r="W142" s="15"/>
      <c r="X142" s="15"/>
      <c r="Y142" s="15"/>
      <c r="Z142" s="16"/>
      <c r="AA142" s="16"/>
      <c r="AB142" s="16"/>
      <c r="AC142" s="16"/>
      <c r="AD142" s="17"/>
      <c r="AE142" s="17"/>
      <c r="AF142" s="17"/>
      <c r="AG142" s="9"/>
      <c r="AH142" s="9"/>
      <c r="AI142" s="9"/>
      <c r="AJ142" s="9"/>
      <c r="AK142" s="9"/>
      <c r="AL142" s="9"/>
      <c r="AM142" s="9"/>
    </row>
    <row r="143" spans="1:16384" ht="14.25" hidden="1">
      <c r="A143" s="9"/>
      <c r="B143" s="10"/>
      <c r="C143" s="10"/>
      <c r="D143" s="10"/>
      <c r="E143" s="10"/>
      <c r="F143" s="10"/>
      <c r="G143" s="10"/>
      <c r="H143" s="10"/>
      <c r="I143" s="12"/>
      <c r="J143" s="12"/>
      <c r="K143" s="12"/>
      <c r="L143" s="12"/>
      <c r="M143" s="12"/>
      <c r="N143" s="10"/>
      <c r="O143" s="10"/>
      <c r="P143" s="12"/>
      <c r="Q143" s="10"/>
      <c r="R143" s="10"/>
      <c r="S143" s="23"/>
      <c r="T143" s="23"/>
      <c r="U143" s="23"/>
      <c r="V143" s="23"/>
      <c r="W143" s="23"/>
      <c r="X143" s="23"/>
      <c r="Y143" s="23"/>
      <c r="Z143" s="17"/>
      <c r="AA143" s="17"/>
      <c r="AB143" s="17"/>
      <c r="AC143" s="17"/>
      <c r="AD143" s="17"/>
      <c r="AE143" s="17"/>
      <c r="AF143" s="17"/>
      <c r="AG143" s="9"/>
      <c r="AH143" s="9"/>
      <c r="AI143" s="9"/>
      <c r="AJ143" s="9"/>
      <c r="AK143" s="9"/>
      <c r="AL143" s="9"/>
      <c r="AM143" s="9"/>
    </row>
    <row r="144" spans="1:16384" ht="14.25" hidden="1">
      <c r="A144" s="9"/>
      <c r="B144" s="10"/>
      <c r="C144" s="10"/>
      <c r="D144" s="10"/>
      <c r="E144" s="10"/>
      <c r="F144" s="10"/>
      <c r="G144" s="10"/>
      <c r="H144" s="10"/>
      <c r="I144" s="12"/>
      <c r="J144" s="12"/>
      <c r="K144" s="12"/>
      <c r="L144" s="12"/>
      <c r="M144" s="12"/>
      <c r="N144" s="10"/>
      <c r="O144" s="10"/>
      <c r="P144" s="12"/>
      <c r="Q144" s="10"/>
      <c r="R144" s="10"/>
      <c r="S144" s="23"/>
      <c r="T144" s="23"/>
      <c r="U144" s="23"/>
      <c r="V144" s="23"/>
      <c r="W144" s="23"/>
      <c r="X144" s="23"/>
      <c r="Y144" s="23"/>
      <c r="Z144" s="17"/>
      <c r="AA144" s="17"/>
      <c r="AB144" s="17"/>
      <c r="AC144" s="17"/>
      <c r="AD144" s="17"/>
      <c r="AE144" s="17"/>
      <c r="AF144" s="17"/>
      <c r="AG144" s="9"/>
      <c r="AH144" s="9"/>
      <c r="AI144" s="9"/>
      <c r="AJ144" s="9"/>
      <c r="AK144" s="9"/>
      <c r="AL144" s="9"/>
      <c r="AM144" s="9"/>
    </row>
    <row r="145" spans="1:16384" ht="14.25" hidden="1">
      <c r="A145" s="9"/>
      <c r="B145" s="10"/>
      <c r="C145" s="10"/>
      <c r="D145" s="10"/>
      <c r="E145" s="10"/>
      <c r="F145" s="10"/>
      <c r="G145" s="11"/>
      <c r="H145" s="10"/>
      <c r="I145" s="12"/>
      <c r="J145" s="12"/>
      <c r="K145" s="12"/>
      <c r="L145" s="12"/>
      <c r="M145" s="12"/>
      <c r="N145" s="11"/>
      <c r="O145" s="11"/>
      <c r="P145" s="12"/>
      <c r="Q145" s="10"/>
      <c r="R145" s="10"/>
      <c r="S145" s="15"/>
      <c r="T145" s="15"/>
      <c r="U145" s="15"/>
      <c r="V145" s="15"/>
      <c r="W145" s="15"/>
      <c r="X145" s="15"/>
      <c r="Y145" s="15"/>
      <c r="Z145" s="16"/>
      <c r="AA145" s="16"/>
      <c r="AB145" s="16"/>
      <c r="AC145" s="16"/>
      <c r="AD145" s="17"/>
      <c r="AE145" s="17"/>
      <c r="AF145" s="17"/>
      <c r="AG145" s="9"/>
      <c r="AH145" s="9"/>
      <c r="AI145" s="9"/>
      <c r="AJ145" s="9"/>
      <c r="AK145" s="9"/>
      <c r="AL145" s="9"/>
      <c r="AM145" s="9"/>
    </row>
    <row r="146" spans="1:16384" ht="14.25" hidden="1">
      <c r="A146" s="9"/>
      <c r="B146" s="10"/>
      <c r="C146" s="10"/>
      <c r="D146" s="10"/>
      <c r="E146" s="10"/>
      <c r="F146" s="10"/>
      <c r="G146" s="10"/>
      <c r="H146" s="10"/>
      <c r="I146" s="12"/>
      <c r="J146" s="12"/>
      <c r="K146" s="12"/>
      <c r="L146" s="12"/>
      <c r="M146" s="12"/>
      <c r="N146" s="10"/>
      <c r="O146" s="10"/>
      <c r="P146" s="12"/>
      <c r="Q146" s="10"/>
      <c r="R146" s="10"/>
      <c r="S146" s="23"/>
      <c r="T146" s="23"/>
      <c r="U146" s="23"/>
      <c r="V146" s="23"/>
      <c r="W146" s="23"/>
      <c r="X146" s="23"/>
      <c r="Y146" s="23"/>
      <c r="Z146" s="17"/>
      <c r="AA146" s="17"/>
      <c r="AB146" s="17"/>
      <c r="AC146" s="17"/>
      <c r="AD146" s="17"/>
      <c r="AE146" s="17"/>
      <c r="AF146" s="17"/>
      <c r="AG146" s="9"/>
      <c r="AH146" s="9"/>
      <c r="AI146" s="9"/>
      <c r="AJ146" s="9"/>
      <c r="AK146" s="9"/>
      <c r="AL146" s="9"/>
      <c r="AM146" s="9"/>
    </row>
    <row r="147" spans="1:16384" ht="14.25" hidden="1">
      <c r="A147" s="9"/>
      <c r="B147" s="10"/>
      <c r="C147" s="10"/>
      <c r="D147" s="10"/>
      <c r="E147" s="10"/>
      <c r="F147" s="10"/>
      <c r="G147" s="10"/>
      <c r="H147" s="10"/>
      <c r="I147" s="12"/>
      <c r="J147" s="12"/>
      <c r="K147" s="12"/>
      <c r="L147" s="12"/>
      <c r="M147" s="12"/>
      <c r="N147" s="10"/>
      <c r="O147" s="10"/>
      <c r="P147" s="12"/>
      <c r="Q147" s="10"/>
      <c r="R147" s="10"/>
      <c r="S147" s="23"/>
      <c r="T147" s="23"/>
      <c r="U147" s="23"/>
      <c r="V147" s="23"/>
      <c r="W147" s="23"/>
      <c r="X147" s="23"/>
      <c r="Y147" s="23"/>
      <c r="Z147" s="17"/>
      <c r="AA147" s="17"/>
      <c r="AB147" s="17"/>
      <c r="AC147" s="17"/>
      <c r="AD147" s="17"/>
      <c r="AE147" s="17"/>
      <c r="AF147" s="17"/>
      <c r="AG147" s="9"/>
      <c r="AH147" s="9"/>
      <c r="AI147" s="9"/>
      <c r="AJ147" s="9"/>
      <c r="AK147" s="9"/>
      <c r="AL147" s="9"/>
      <c r="AM147" s="9"/>
    </row>
    <row r="148" spans="1:16384" ht="14.25" hidden="1">
      <c r="A148" s="9"/>
      <c r="B148" s="22"/>
      <c r="C148" s="22"/>
      <c r="D148" s="22"/>
      <c r="E148" s="22"/>
      <c r="F148" s="10"/>
      <c r="G148" s="11"/>
      <c r="H148" s="10"/>
      <c r="I148" s="12"/>
      <c r="J148" s="12"/>
      <c r="K148" s="12"/>
      <c r="L148" s="12"/>
      <c r="M148" s="12"/>
      <c r="N148" s="11"/>
      <c r="O148" s="11"/>
      <c r="P148" s="12"/>
      <c r="Q148" s="10"/>
      <c r="R148" s="10"/>
      <c r="S148" s="15"/>
      <c r="T148" s="15"/>
      <c r="U148" s="15"/>
      <c r="V148" s="15"/>
      <c r="W148" s="15"/>
      <c r="X148" s="15"/>
      <c r="Y148" s="15"/>
      <c r="Z148" s="16"/>
      <c r="AA148" s="16"/>
      <c r="AB148" s="16"/>
      <c r="AC148" s="16"/>
      <c r="AD148" s="17"/>
      <c r="AE148" s="17"/>
      <c r="AF148" s="17"/>
      <c r="AG148" s="9"/>
      <c r="AH148" s="9"/>
      <c r="AI148" s="9"/>
      <c r="AJ148" s="9"/>
      <c r="AK148" s="9"/>
      <c r="AL148" s="9"/>
      <c r="AM148" s="9"/>
    </row>
    <row r="149" spans="1:16384" ht="14.25" hidden="1">
      <c r="A149" s="9"/>
      <c r="B149" s="10"/>
      <c r="C149" s="10"/>
      <c r="D149" s="10"/>
      <c r="E149" s="10"/>
      <c r="F149" s="10"/>
      <c r="G149" s="11"/>
      <c r="H149" s="10"/>
      <c r="I149" s="12"/>
      <c r="J149" s="12"/>
      <c r="K149" s="12"/>
      <c r="L149" s="12"/>
      <c r="M149" s="12"/>
      <c r="N149" s="11"/>
      <c r="O149" s="11"/>
      <c r="P149" s="12"/>
      <c r="Q149" s="10"/>
      <c r="R149" s="10"/>
      <c r="S149" s="15"/>
      <c r="T149" s="15"/>
      <c r="U149" s="15"/>
      <c r="V149" s="15"/>
      <c r="W149" s="15"/>
      <c r="X149" s="15"/>
      <c r="Y149" s="15"/>
      <c r="Z149" s="16"/>
      <c r="AA149" s="16"/>
      <c r="AB149" s="16"/>
      <c r="AC149" s="16"/>
      <c r="AD149" s="17"/>
      <c r="AE149" s="17"/>
      <c r="AF149" s="17"/>
      <c r="AG149" s="9"/>
      <c r="AH149" s="9"/>
      <c r="AI149" s="9"/>
      <c r="AJ149" s="9"/>
      <c r="AK149" s="9"/>
      <c r="AL149" s="9"/>
      <c r="AM149" s="9"/>
    </row>
    <row r="150" spans="1:16384" ht="14.25" hidden="1">
      <c r="A150" s="9"/>
      <c r="B150" s="10"/>
      <c r="C150" s="10"/>
      <c r="D150" s="10"/>
      <c r="E150" s="10"/>
      <c r="F150" s="10"/>
      <c r="G150" s="10"/>
      <c r="H150" s="10"/>
      <c r="I150" s="12"/>
      <c r="J150" s="12"/>
      <c r="K150" s="12"/>
      <c r="L150" s="12"/>
      <c r="M150" s="12"/>
      <c r="N150" s="10"/>
      <c r="O150" s="10"/>
      <c r="P150" s="12"/>
      <c r="Q150" s="10"/>
      <c r="R150" s="10"/>
      <c r="S150" s="23"/>
      <c r="T150" s="23"/>
      <c r="U150" s="23"/>
      <c r="V150" s="23"/>
      <c r="W150" s="23"/>
      <c r="X150" s="23"/>
      <c r="Y150" s="23"/>
      <c r="Z150" s="17"/>
      <c r="AA150" s="17"/>
      <c r="AB150" s="17"/>
      <c r="AC150" s="17"/>
      <c r="AD150" s="17"/>
      <c r="AE150" s="17"/>
      <c r="AF150" s="17"/>
      <c r="AG150" s="9"/>
      <c r="AH150" s="9"/>
      <c r="AI150" s="9"/>
      <c r="AJ150" s="9"/>
      <c r="AK150" s="9"/>
      <c r="AL150" s="9"/>
      <c r="AM150" s="9"/>
    </row>
    <row r="151" spans="1:16384" ht="14.25" hidden="1">
      <c r="A151" s="9"/>
      <c r="B151" s="10"/>
      <c r="C151" s="10"/>
      <c r="D151" s="10"/>
      <c r="E151" s="10"/>
      <c r="F151" s="10"/>
      <c r="G151" s="10"/>
      <c r="H151" s="10"/>
      <c r="I151" s="12"/>
      <c r="J151" s="12"/>
      <c r="K151" s="12"/>
      <c r="L151" s="12"/>
      <c r="M151" s="12"/>
      <c r="N151" s="10"/>
      <c r="O151" s="10"/>
      <c r="P151" s="12"/>
      <c r="Q151" s="10"/>
      <c r="R151" s="10"/>
      <c r="S151" s="23"/>
      <c r="T151" s="23"/>
      <c r="U151" s="23"/>
      <c r="V151" s="23"/>
      <c r="W151" s="23"/>
      <c r="X151" s="23"/>
      <c r="Y151" s="23"/>
      <c r="Z151" s="17"/>
      <c r="AA151" s="17"/>
      <c r="AB151" s="17"/>
      <c r="AC151" s="17"/>
      <c r="AD151" s="17"/>
      <c r="AE151" s="17"/>
      <c r="AF151" s="17"/>
      <c r="AG151" s="9"/>
      <c r="AH151" s="9"/>
      <c r="AI151" s="9"/>
      <c r="AJ151" s="9"/>
      <c r="AK151" s="9"/>
      <c r="AL151" s="9"/>
      <c r="AM151" s="9"/>
    </row>
    <row r="152" spans="1:16384" ht="14.25" hidden="1">
      <c r="A152" s="9"/>
      <c r="B152" s="10"/>
      <c r="C152" s="10"/>
      <c r="D152" s="10"/>
      <c r="E152" s="10"/>
      <c r="F152" s="10"/>
      <c r="G152" s="10"/>
      <c r="H152" s="10"/>
      <c r="I152" s="12"/>
      <c r="J152" s="12"/>
      <c r="K152" s="12"/>
      <c r="L152" s="12"/>
      <c r="M152" s="12"/>
      <c r="N152" s="10"/>
      <c r="O152" s="10"/>
      <c r="P152" s="12"/>
      <c r="Q152" s="10"/>
      <c r="R152" s="10"/>
      <c r="S152" s="23"/>
      <c r="T152" s="23"/>
      <c r="U152" s="23"/>
      <c r="V152" s="23"/>
      <c r="W152" s="23"/>
      <c r="X152" s="23"/>
      <c r="Y152" s="23"/>
      <c r="Z152" s="17"/>
      <c r="AA152" s="17"/>
      <c r="AB152" s="17"/>
      <c r="AC152" s="17"/>
      <c r="AD152" s="17"/>
      <c r="AE152" s="17"/>
      <c r="AF152" s="17"/>
      <c r="AG152" s="9"/>
      <c r="AH152" s="9"/>
      <c r="AI152" s="9"/>
      <c r="AJ152" s="9"/>
      <c r="AK152" s="9"/>
      <c r="AL152" s="9"/>
      <c r="AM152" s="9"/>
    </row>
    <row r="153" spans="1:16384" ht="14.25" hidden="1">
      <c r="A153" s="9"/>
      <c r="B153" s="10"/>
      <c r="C153" s="10"/>
      <c r="D153" s="10"/>
      <c r="E153" s="10"/>
      <c r="F153" s="10"/>
      <c r="G153" s="10"/>
      <c r="H153" s="10"/>
      <c r="I153" s="12"/>
      <c r="J153" s="12"/>
      <c r="K153" s="12"/>
      <c r="L153" s="12"/>
      <c r="M153" s="12"/>
      <c r="N153" s="10"/>
      <c r="O153" s="10"/>
      <c r="P153" s="12"/>
      <c r="Q153" s="10"/>
      <c r="R153" s="10"/>
      <c r="S153" s="23"/>
      <c r="T153" s="23"/>
      <c r="U153" s="23"/>
      <c r="V153" s="23"/>
      <c r="W153" s="23"/>
      <c r="X153" s="23"/>
      <c r="Y153" s="23"/>
      <c r="Z153" s="17"/>
      <c r="AA153" s="17"/>
      <c r="AB153" s="17"/>
      <c r="AC153" s="17"/>
      <c r="AD153" s="17"/>
      <c r="AE153" s="17"/>
      <c r="AF153" s="17"/>
      <c r="AG153" s="9"/>
      <c r="AH153" s="9"/>
      <c r="AI153" s="9"/>
      <c r="AJ153" s="9"/>
      <c r="AK153" s="9"/>
      <c r="AL153" s="9"/>
      <c r="AM153" s="9"/>
    </row>
    <row r="154" spans="1:16384" ht="14.25" hidden="1">
      <c r="A154" s="9"/>
      <c r="B154" s="10"/>
      <c r="C154" s="10"/>
      <c r="D154" s="10"/>
      <c r="E154" s="10"/>
      <c r="F154" s="10"/>
      <c r="G154" s="10"/>
      <c r="H154" s="10"/>
      <c r="I154" s="12"/>
      <c r="J154" s="12"/>
      <c r="K154" s="12"/>
      <c r="L154" s="12"/>
      <c r="M154" s="12"/>
      <c r="N154" s="10"/>
      <c r="O154" s="10"/>
      <c r="P154" s="12"/>
      <c r="Q154" s="10"/>
      <c r="R154" s="10"/>
      <c r="S154" s="23"/>
      <c r="T154" s="23"/>
      <c r="U154" s="23"/>
      <c r="V154" s="23"/>
      <c r="W154" s="23"/>
      <c r="X154" s="23"/>
      <c r="Y154" s="23"/>
      <c r="Z154" s="17"/>
      <c r="AA154" s="17"/>
      <c r="AB154" s="17"/>
      <c r="AC154" s="17"/>
      <c r="AD154" s="17"/>
      <c r="AE154" s="17"/>
      <c r="AF154" s="17"/>
      <c r="AG154" s="9"/>
      <c r="AH154" s="9"/>
      <c r="AI154" s="9"/>
      <c r="AJ154" s="9"/>
      <c r="AK154" s="9"/>
      <c r="AL154" s="9"/>
      <c r="AM154" s="9"/>
    </row>
    <row r="155" spans="1:16384" ht="14.25" hidden="1">
      <c r="A155" s="9"/>
      <c r="B155" s="10"/>
      <c r="C155" s="10"/>
      <c r="D155" s="10"/>
      <c r="E155" s="10"/>
      <c r="F155" s="10"/>
      <c r="G155" s="11"/>
      <c r="H155" s="10"/>
      <c r="I155" s="12"/>
      <c r="J155" s="12"/>
      <c r="K155" s="12"/>
      <c r="L155" s="12"/>
      <c r="M155" s="12"/>
      <c r="N155" s="11"/>
      <c r="O155" s="11"/>
      <c r="P155" s="12"/>
      <c r="Q155" s="10"/>
      <c r="R155" s="10"/>
      <c r="S155" s="15"/>
      <c r="T155" s="15"/>
      <c r="U155" s="15"/>
      <c r="V155" s="15"/>
      <c r="W155" s="15"/>
      <c r="X155" s="15"/>
      <c r="Y155" s="15"/>
      <c r="Z155" s="16"/>
      <c r="AA155" s="16"/>
      <c r="AB155" s="16"/>
      <c r="AC155" s="16"/>
      <c r="AD155" s="17"/>
      <c r="AE155" s="17"/>
      <c r="AF155" s="17"/>
      <c r="AG155" s="9"/>
      <c r="AH155" s="9"/>
      <c r="AI155" s="9"/>
      <c r="AJ155" s="9"/>
      <c r="AK155" s="9"/>
      <c r="AL155" s="9"/>
      <c r="AM155" s="9"/>
    </row>
    <row r="156" spans="1:16384" ht="14.25" hidden="1">
      <c r="A156" s="9"/>
      <c r="B156" s="10"/>
      <c r="C156" s="10"/>
      <c r="D156" s="10"/>
      <c r="E156" s="10"/>
      <c r="F156" s="10"/>
      <c r="G156" s="10"/>
      <c r="H156" s="10"/>
      <c r="I156" s="12"/>
      <c r="J156" s="12"/>
      <c r="K156" s="12"/>
      <c r="L156" s="12"/>
      <c r="M156" s="12"/>
      <c r="N156" s="10"/>
      <c r="O156" s="10"/>
      <c r="P156" s="12"/>
      <c r="Q156" s="10"/>
      <c r="R156" s="10"/>
      <c r="S156" s="23"/>
      <c r="T156" s="23"/>
      <c r="U156" s="23"/>
      <c r="V156" s="23"/>
      <c r="W156" s="23"/>
      <c r="X156" s="23"/>
      <c r="Y156" s="23"/>
      <c r="Z156" s="17"/>
      <c r="AA156" s="17"/>
      <c r="AB156" s="17"/>
      <c r="AC156" s="17"/>
      <c r="AD156" s="17"/>
      <c r="AE156" s="17"/>
      <c r="AF156" s="17"/>
      <c r="AG156" s="9"/>
      <c r="AH156" s="9"/>
      <c r="AI156" s="9"/>
      <c r="AJ156" s="9"/>
      <c r="AK156" s="9"/>
      <c r="AL156" s="9"/>
      <c r="AM156" s="9"/>
    </row>
    <row r="157" spans="1:16384" ht="14.25" hidden="1">
      <c r="A157" s="9"/>
      <c r="B157" s="10"/>
      <c r="C157" s="10"/>
      <c r="D157" s="10"/>
      <c r="E157" s="10"/>
      <c r="F157" s="10"/>
      <c r="G157" s="10"/>
      <c r="H157" s="10"/>
      <c r="I157" s="12"/>
      <c r="J157" s="12"/>
      <c r="K157" s="12"/>
      <c r="L157" s="12"/>
      <c r="M157" s="12"/>
      <c r="N157" s="10"/>
      <c r="O157" s="10"/>
      <c r="P157" s="12"/>
      <c r="Q157" s="10"/>
      <c r="R157" s="10"/>
      <c r="S157" s="23"/>
      <c r="T157" s="23"/>
      <c r="U157" s="23"/>
      <c r="V157" s="23"/>
      <c r="W157" s="23"/>
      <c r="X157" s="23"/>
      <c r="Y157" s="23"/>
      <c r="Z157" s="17"/>
      <c r="AA157" s="17"/>
      <c r="AB157" s="17"/>
      <c r="AC157" s="17"/>
      <c r="AD157" s="17"/>
      <c r="AE157" s="17"/>
      <c r="AF157" s="17"/>
      <c r="AG157" s="9"/>
      <c r="AH157" s="9"/>
      <c r="AI157" s="9"/>
      <c r="AJ157" s="9"/>
      <c r="AK157" s="9"/>
      <c r="AL157" s="9"/>
      <c r="AM157" s="9"/>
    </row>
    <row r="158" spans="1:16384" ht="14.25" hidden="1">
      <c r="A158" s="9"/>
      <c r="B158" s="10"/>
      <c r="C158" s="10"/>
      <c r="D158" s="10"/>
      <c r="E158" s="10"/>
      <c r="F158" s="10"/>
      <c r="G158" s="10"/>
      <c r="H158" s="10"/>
      <c r="I158" s="12"/>
      <c r="J158" s="12"/>
      <c r="K158" s="12"/>
      <c r="L158" s="12"/>
      <c r="M158" s="12"/>
      <c r="N158" s="10"/>
      <c r="O158" s="10"/>
      <c r="P158" s="12"/>
      <c r="Q158" s="10"/>
      <c r="R158" s="10"/>
      <c r="S158" s="23"/>
      <c r="T158" s="23"/>
      <c r="U158" s="23"/>
      <c r="V158" s="23"/>
      <c r="W158" s="23"/>
      <c r="X158" s="23"/>
      <c r="Y158" s="23"/>
      <c r="Z158" s="17"/>
      <c r="AA158" s="17"/>
      <c r="AB158" s="17"/>
      <c r="AC158" s="17"/>
      <c r="AD158" s="17"/>
      <c r="AE158" s="17"/>
      <c r="AF158" s="17"/>
      <c r="AG158" s="9"/>
      <c r="AH158" s="9"/>
      <c r="AI158" s="9"/>
      <c r="AJ158" s="9"/>
      <c r="AK158" s="9"/>
      <c r="AL158" s="9"/>
      <c r="AM158" s="9"/>
    </row>
    <row r="159" spans="1:16384" ht="14.25" hidden="1">
      <c r="A159" s="9"/>
      <c r="B159" s="10"/>
      <c r="C159" s="10"/>
      <c r="D159" s="10"/>
      <c r="E159" s="10"/>
      <c r="F159" s="10"/>
      <c r="G159" s="10"/>
      <c r="H159" s="10"/>
      <c r="I159" s="12"/>
      <c r="J159" s="12"/>
      <c r="K159" s="12"/>
      <c r="L159" s="12"/>
      <c r="M159" s="12"/>
      <c r="N159" s="10"/>
      <c r="O159" s="10"/>
      <c r="P159" s="12"/>
      <c r="Q159" s="10"/>
      <c r="R159" s="10"/>
      <c r="S159" s="23"/>
      <c r="T159" s="23"/>
      <c r="U159" s="23"/>
      <c r="V159" s="23"/>
      <c r="W159" s="23"/>
      <c r="X159" s="23"/>
      <c r="Y159" s="23"/>
      <c r="Z159" s="17"/>
      <c r="AA159" s="17"/>
      <c r="AB159" s="17"/>
      <c r="AC159" s="17"/>
      <c r="AD159" s="17"/>
      <c r="AE159" s="17"/>
      <c r="AF159" s="17"/>
      <c r="AG159" s="9"/>
      <c r="AH159" s="9"/>
      <c r="AI159" s="9"/>
      <c r="AJ159" s="9"/>
      <c r="AK159" s="9"/>
      <c r="AL159" s="9"/>
      <c r="AM159" s="9"/>
    </row>
    <row r="160" spans="1:16384" ht="14.25" hidden="1">
      <c r="A160" s="9"/>
      <c r="B160" s="10"/>
      <c r="C160" s="10"/>
      <c r="D160" s="10"/>
      <c r="E160" s="10"/>
      <c r="F160" s="10"/>
      <c r="G160" s="10"/>
      <c r="H160" s="10"/>
      <c r="I160" s="12"/>
      <c r="J160" s="12"/>
      <c r="K160" s="12"/>
      <c r="L160" s="12"/>
      <c r="M160" s="12"/>
      <c r="N160" s="10"/>
      <c r="O160" s="10"/>
      <c r="P160" s="12"/>
      <c r="Q160" s="10"/>
      <c r="R160" s="10"/>
      <c r="S160" s="23"/>
      <c r="T160" s="23"/>
      <c r="U160" s="23"/>
      <c r="V160" s="23"/>
      <c r="W160" s="23"/>
      <c r="X160" s="23"/>
      <c r="Y160" s="23"/>
      <c r="Z160" s="17"/>
      <c r="AA160" s="17"/>
      <c r="AB160" s="17"/>
      <c r="AC160" s="17"/>
      <c r="AD160" s="17"/>
      <c r="AE160" s="17"/>
      <c r="AF160" s="17"/>
      <c r="AG160" s="9"/>
      <c r="AH160" s="9"/>
      <c r="AI160" s="9"/>
      <c r="AJ160" s="9"/>
      <c r="AK160" s="9"/>
      <c r="AL160" s="9"/>
      <c r="AM160" s="9"/>
    </row>
    <row r="161" spans="1:16384" ht="14.25" hidden="1">
      <c r="A161" s="9"/>
      <c r="B161" s="10"/>
      <c r="C161" s="10"/>
      <c r="D161" s="10"/>
      <c r="E161" s="10"/>
      <c r="F161" s="10"/>
      <c r="G161" s="10"/>
      <c r="H161" s="10"/>
      <c r="I161" s="12"/>
      <c r="J161" s="12"/>
      <c r="K161" s="12"/>
      <c r="L161" s="12"/>
      <c r="M161" s="12"/>
      <c r="N161" s="10"/>
      <c r="O161" s="10"/>
      <c r="P161" s="12"/>
      <c r="Q161" s="10"/>
      <c r="R161" s="10"/>
      <c r="S161" s="23"/>
      <c r="T161" s="23"/>
      <c r="U161" s="23"/>
      <c r="V161" s="23"/>
      <c r="W161" s="23"/>
      <c r="X161" s="23"/>
      <c r="Y161" s="23"/>
      <c r="Z161" s="17"/>
      <c r="AA161" s="17"/>
      <c r="AB161" s="17"/>
      <c r="AC161" s="17"/>
      <c r="AD161" s="17"/>
      <c r="AE161" s="17"/>
      <c r="AF161" s="17"/>
      <c r="AG161" s="9"/>
      <c r="AH161" s="9"/>
      <c r="AI161" s="9"/>
      <c r="AJ161" s="9"/>
      <c r="AK161" s="9"/>
      <c r="AL161" s="9"/>
      <c r="AM161" s="9"/>
    </row>
    <row r="162" spans="1:16384" ht="14.25" hidden="1">
      <c r="A162" s="9"/>
      <c r="B162" s="10"/>
      <c r="C162" s="10"/>
      <c r="D162" s="10"/>
      <c r="E162" s="10"/>
      <c r="F162" s="10"/>
      <c r="G162" s="10"/>
      <c r="H162" s="10"/>
      <c r="I162" s="12"/>
      <c r="J162" s="12"/>
      <c r="K162" s="12"/>
      <c r="L162" s="12"/>
      <c r="M162" s="12"/>
      <c r="N162" s="10"/>
      <c r="O162" s="10"/>
      <c r="P162" s="12"/>
      <c r="Q162" s="10"/>
      <c r="R162" s="10"/>
      <c r="S162" s="23"/>
      <c r="T162" s="23"/>
      <c r="U162" s="23"/>
      <c r="V162" s="23"/>
      <c r="W162" s="23"/>
      <c r="X162" s="23"/>
      <c r="Y162" s="23"/>
      <c r="Z162" s="17"/>
      <c r="AA162" s="17"/>
      <c r="AB162" s="17"/>
      <c r="AC162" s="17"/>
      <c r="AD162" s="17"/>
      <c r="AE162" s="17"/>
      <c r="AF162" s="17"/>
      <c r="AG162" s="9"/>
      <c r="AH162" s="9"/>
      <c r="AI162" s="9"/>
      <c r="AJ162" s="9"/>
      <c r="AK162" s="9"/>
      <c r="AL162" s="9"/>
      <c r="AM162" s="9"/>
    </row>
    <row r="163" spans="1:16384" ht="14.25" hidden="1">
      <c r="A163" s="9" t="s">
        <f>CONCATENATE(C163," ",D163)</f>
        <v>17</v>
      </c>
      <c r="B163" s="10"/>
      <c r="C163" s="10"/>
      <c r="D163" s="10"/>
      <c r="E163" s="10"/>
      <c r="F163" s="10"/>
      <c r="G163" s="11"/>
      <c r="H163" s="10" t="s">
        <f>IF(ISBLANK(G163)," ",CONCATENATE((YEAR(TODAY()-G163)-1900)," ","ans"))</f>
        <v>17</v>
      </c>
      <c r="I163" s="12"/>
      <c r="J163" s="12"/>
      <c r="K163" s="12"/>
      <c r="L163" s="12"/>
      <c r="M163" s="12"/>
      <c r="N163" s="11"/>
      <c r="O163" s="11"/>
      <c r="P163" s="12"/>
      <c r="Q163" s="10"/>
      <c r="R163" s="10"/>
      <c r="S163" s="15"/>
      <c r="T163" s="15"/>
      <c r="U163" s="15"/>
      <c r="V163" s="15"/>
      <c r="W163" s="15"/>
      <c r="X163" s="15"/>
      <c r="Y163" s="15"/>
      <c r="Z163" s="16"/>
      <c r="AA163" s="16"/>
      <c r="AB163" s="16"/>
      <c r="AC163" s="16"/>
      <c r="AD163" s="17"/>
      <c r="AE163" s="17"/>
      <c r="AF163" s="17"/>
      <c r="AG163" s="9" t="s">
        <f>Z163&amp;TEXT(COUNTIF(Z$2:Z163,Z163),"x0")</f>
        <v>20</v>
      </c>
      <c r="AH163" s="9" t="s">
        <f>AA163&amp;TEXT(COUNTIF(AA$2:AA163,AA163),"x0")</f>
        <v>20</v>
      </c>
      <c r="AI163" s="9" t="s">
        <f>AB163&amp;TEXT(COUNTIF(AB$2:AB163,AB163),"x0")</f>
        <v>20</v>
      </c>
      <c r="AJ163" s="9" t="s">
        <f>Y163&amp;TEXT(COUNTIF(Y$2:Y163,Y163),"x0")</f>
        <v>20</v>
      </c>
      <c r="AK163" s="9" t="s">
        <f>X163&amp;TEXT(COUNTIF(X$2:X163,X163),"x0")</f>
        <v>20</v>
      </c>
      <c r="AL163" s="9" t="s">
        <f>R163&amp;TEXT(COUNTIF(R$2:R163,R163),"x0")</f>
        <v>20</v>
      </c>
      <c r="AM163" s="9" t="s">
        <f>A163</f>
        <v>17</v>
      </c>
      <c r="AN163" t="s">
        <v>21</v>
      </c>
      <c r="AO163" t="s">
        <v>22</v>
      </c>
      <c r="AP163" t="s">
        <v>23</v>
      </c>
      <c r="AR163" t="s">
        <v>24</v>
      </c>
      <c r="AS163" t="s">
        <v>25</v>
      </c>
      <c r="AT163" t="s">
        <v>26</v>
      </c>
      <c r="AU163" t="s">
        <v>27</v>
      </c>
      <c r="AV163" t="s">
        <v>28</v>
      </c>
      <c r="AW163" t="s">
        <v>299</v>
      </c>
      <c r="AX163" t="s">
        <f>CONCATENATE(AN163,AW163,AO163)</f>
        <v>300</v>
      </c>
      <c r="AZ163" t="s">
        <f>CONCATENATE(AN163,AR163,AO163)</f>
        <v>32</v>
      </c>
      <c r="BA163" t="s">
        <f>CONCATENATE(AN163,AS163,AO163)</f>
        <v>33</v>
      </c>
      <c r="BB163" t="s">
        <f>CONCATENATE(AN163,AT163,AO163)</f>
        <v>34</v>
      </c>
      <c r="BC163" t="s">
        <f>CONCATENATE(AN163,AU163,AO163)</f>
        <v>35</v>
      </c>
      <c r="BD163" t="s">
        <f>CONCATENATE(AN163,AV163,AO163)</f>
        <v>36</v>
      </c>
      <c r="BE163" t="s">
        <f>IF(R163="","",CONCATENATE(AW163,AP163,AX163,AZ163,X163,AP163,AX163,BA163,Y163,AP163,AX163,BB163,Z163,AP163,AX163,BC163,AA163,AP163,AX163,BD163,AB163))</f>
        <v>37</v>
      </c>
    </row>
    <row r="164" spans="1:16384" ht="14.25" hidden="1">
      <c r="A164" s="9" t="s">
        <f>CONCATENATE(C164," ",D164)</f>
        <v>17</v>
      </c>
      <c r="B164" s="10"/>
      <c r="C164" s="10"/>
      <c r="D164" s="10"/>
      <c r="E164" s="10"/>
      <c r="F164" s="10"/>
      <c r="G164" s="10"/>
      <c r="H164" s="10" t="s">
        <f>IF(ISBLANK(G164)," ",CONCATENATE((YEAR(TODAY()-G164)-1900)," ","ans"))</f>
        <v>17</v>
      </c>
      <c r="I164" s="12"/>
      <c r="J164" s="12"/>
      <c r="K164" s="12"/>
      <c r="L164" s="12"/>
      <c r="M164" s="12"/>
      <c r="N164" s="11"/>
      <c r="O164" s="11"/>
      <c r="P164" s="12"/>
      <c r="Q164" s="10"/>
      <c r="R164" s="10"/>
      <c r="S164" s="15"/>
      <c r="T164" s="15"/>
      <c r="U164" s="15"/>
      <c r="V164" s="15"/>
      <c r="W164" s="15"/>
      <c r="X164" s="15"/>
      <c r="Y164" s="15"/>
      <c r="Z164" s="16"/>
      <c r="AA164" s="16"/>
      <c r="AB164" s="16"/>
      <c r="AC164" s="16"/>
      <c r="AD164" s="17"/>
      <c r="AE164" s="17"/>
      <c r="AF164" s="17"/>
      <c r="AG164" s="9" t="s">
        <f>Z164&amp;TEXT(COUNTIF(Z$2:Z164,Z164),"x0")</f>
        <v>20</v>
      </c>
      <c r="AH164" s="9" t="s">
        <f>AA164&amp;TEXT(COUNTIF(AA$2:AA164,AA164),"x0")</f>
        <v>20</v>
      </c>
      <c r="AI164" s="9" t="s">
        <f>AB164&amp;TEXT(COUNTIF(AB$2:AB164,AB164),"x0")</f>
        <v>20</v>
      </c>
      <c r="AJ164" s="9" t="s">
        <f>Y164&amp;TEXT(COUNTIF(Y$2:Y164,Y164),"x0")</f>
        <v>20</v>
      </c>
      <c r="AK164" s="9" t="s">
        <f>X164&amp;TEXT(COUNTIF(X$2:X164,X164),"x0")</f>
        <v>20</v>
      </c>
      <c r="AL164" s="9" t="s">
        <f>R164&amp;TEXT(COUNTIF(R$2:R164,R164),"x0")</f>
        <v>20</v>
      </c>
      <c r="AM164" s="9" t="s">
        <f>A164</f>
        <v>17</v>
      </c>
      <c r="AN164" t="s">
        <v>21</v>
      </c>
      <c r="AO164" t="s">
        <v>22</v>
      </c>
      <c r="AP164" t="s">
        <v>23</v>
      </c>
      <c r="AR164" t="s">
        <v>24</v>
      </c>
      <c r="AS164" t="s">
        <v>25</v>
      </c>
      <c r="AT164" t="s">
        <v>26</v>
      </c>
      <c r="AU164" t="s">
        <v>27</v>
      </c>
      <c r="AV164" t="s">
        <v>28</v>
      </c>
      <c r="AW164" t="s">
        <v>299</v>
      </c>
      <c r="AX164" t="s">
        <f>CONCATENATE(AN164,AW164,AO164)</f>
        <v>300</v>
      </c>
      <c r="AZ164" t="s">
        <f>CONCATENATE(AN164,AR164,AO164)</f>
        <v>32</v>
      </c>
      <c r="BA164" t="s">
        <f>CONCATENATE(AN164,AS164,AO164)</f>
        <v>33</v>
      </c>
      <c r="BB164" t="s">
        <f>CONCATENATE(AN164,AT164,AO164)</f>
        <v>34</v>
      </c>
      <c r="BC164" t="s">
        <f>CONCATENATE(AN164,AU164,AO164)</f>
        <v>35</v>
      </c>
      <c r="BD164" t="s">
        <f>CONCATENATE(AN164,AV164,AO164)</f>
        <v>36</v>
      </c>
      <c r="BE164" t="s">
        <f>IF(R164="","",CONCATENATE(AW164,AP164,AX164,AZ164,X164,AP164,AX164,BA164,Y164,AP164,AX164,BB164,Z164,AP164,AX164,BC164,AA164,AP164,AX164,BD164,AB164))</f>
        <v>37</v>
      </c>
    </row>
    <row r="165" spans="1:16384">
      <c r="AA165" s="16"/>
    </row>
    <row r="166" spans="1:16384">
      <c r="AA166" s="16"/>
    </row>
    <row r="167" spans="1:16384">
      <c r="AA167" s="16"/>
    </row>
  </sheetData>
  <sheetProtection formatCells="0" formatColumns="0" formatRows="0" insertColumns="0" insertRows="0" insertHyperlinks="0" deleteColumns="0" deleteRows="0" selectLockedCells="1" sort="0" autoFilter="0" pivotTables="0" selectUnlockedCells="1"/>
  <autoFilter ref="A1:BE164">
    <filterColumn colId="17">
      <customFilters>
        <customFilter operator="notEqual" val=" "/>
      </customFilters>
    </filterColumn>
  </autoFilter>
  <printOptions/>
  <pageMargins left="0.7086614173228347" right="0.7086614173228347" top="0.7480314960629921" bottom="0.7480314960629921" header="0.31496062992125984" footer="0.31496062992125984"/>
  <pageSetup blackAndWhite="0" cellComments="asDisplayed" draft="0" errors="displayed" orientation="portrait" pageOrder="downThenOver" paperSize="9" scale="75" useFirstPageNumber="0"/>
  <headerFooter>
    <oddHeader>&amp;C&amp;A</oddHeader>
    <oddFooter>&amp;CPage &amp;P</oddFooter>
  </headerFooter>
  <colBreaks count="1">
    <brk id="2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gnmx="http://www.gnumeric.org/ext/spreadsheetml">
  <sheetPr>
    <tabColor rgb="FFFF99FF"/>
    <pageSetUpPr fitToPage="0"/>
  </sheetPr>
  <dimension ref="A1:XFD51"/>
  <sheetViews>
    <sheetView workbookViewId="0" zoomScale="60">
      <selection activeCell="B68" sqref="B68"/>
    </sheetView>
  </sheetViews>
  <sheetFormatPr defaultRowHeight="12.75"/>
  <cols>
    <col min="1" max="1" style="25" width="3.75" customWidth="1"/>
    <col min="2" max="2" style="25" width="29.75" customWidth="1"/>
    <col min="3" max="3" style="25" width="11.75" customWidth="1"/>
    <col min="4" max="8" style="25" width="11" bestFit="1" customWidth="1"/>
    <col min="9" max="9" style="25" width="14.749999999999998" customWidth="1"/>
    <col min="10" max="10" style="25" width="11" bestFit="1" customWidth="1"/>
    <col min="11" max="256" style="25" width="10" bestFit="1" customWidth="1"/>
    <col min="257" max="257" style="25" width="3.375" customWidth="1"/>
    <col min="258" max="258" style="25" width="26.125" customWidth="1"/>
    <col min="259" max="259" style="25" width="10.375" customWidth="1"/>
    <col min="260" max="512" style="25" width="10" bestFit="1" customWidth="1"/>
    <col min="513" max="513" style="25" width="3.375" customWidth="1"/>
    <col min="514" max="514" style="25" width="26.125" customWidth="1"/>
    <col min="515" max="515" style="25" width="10.375" customWidth="1"/>
    <col min="516" max="768" style="25" width="10" bestFit="1" customWidth="1"/>
    <col min="769" max="769" style="25" width="3.375" customWidth="1"/>
    <col min="770" max="770" style="25" width="26.125" customWidth="1"/>
    <col min="771" max="771" style="25" width="10.375" customWidth="1"/>
    <col min="772" max="1024" style="25" width="11" bestFit="1" customWidth="1"/>
    <col min="1025" max="1025" style="25" width="3.375" customWidth="1"/>
    <col min="1026" max="1026" style="25" width="26.125" customWidth="1"/>
    <col min="1027" max="1027" style="25" width="10.375" customWidth="1"/>
    <col min="1028" max="1280" style="25" width="10" bestFit="1" customWidth="1"/>
    <col min="1281" max="1281" style="25" width="3.375" customWidth="1"/>
    <col min="1282" max="1282" style="25" width="26.125" customWidth="1"/>
    <col min="1283" max="1283" style="25" width="10.375" customWidth="1"/>
    <col min="1284" max="1536" style="25" width="10" bestFit="1" customWidth="1"/>
    <col min="1537" max="1537" style="25" width="3.375" customWidth="1"/>
    <col min="1538" max="1538" style="25" width="26.125" customWidth="1"/>
    <col min="1539" max="1539" style="25" width="10.375" customWidth="1"/>
    <col min="1540" max="1792" style="25" width="10" bestFit="1" customWidth="1"/>
    <col min="1793" max="1793" style="25" width="3.375" customWidth="1"/>
    <col min="1794" max="1794" style="25" width="26.125" customWidth="1"/>
    <col min="1795" max="1795" style="25" width="10.375" customWidth="1"/>
    <col min="1796" max="2048" style="25" width="11" bestFit="1" customWidth="1"/>
    <col min="2049" max="2049" style="25" width="3.375" customWidth="1"/>
    <col min="2050" max="2050" style="25" width="26.125" customWidth="1"/>
    <col min="2051" max="2051" style="25" width="10.375" customWidth="1"/>
    <col min="2052" max="2304" style="25" width="10" bestFit="1" customWidth="1"/>
    <col min="2305" max="2305" style="25" width="3.375" customWidth="1"/>
    <col min="2306" max="2306" style="25" width="26.125" customWidth="1"/>
    <col min="2307" max="2307" style="25" width="10.375" customWidth="1"/>
    <col min="2308" max="2560" style="25" width="10" bestFit="1" customWidth="1"/>
    <col min="2561" max="2561" style="25" width="3.375" customWidth="1"/>
    <col min="2562" max="2562" style="25" width="26.125" customWidth="1"/>
    <col min="2563" max="2563" style="25" width="10.375" customWidth="1"/>
    <col min="2564" max="2816" style="25" width="10" bestFit="1" customWidth="1"/>
    <col min="2817" max="2817" style="25" width="3.375" customWidth="1"/>
    <col min="2818" max="2818" style="25" width="26.125" customWidth="1"/>
    <col min="2819" max="2819" style="25" width="10.375" customWidth="1"/>
    <col min="2820" max="3072" style="25" width="11" bestFit="1" customWidth="1"/>
    <col min="3073" max="3073" style="25" width="3.375" customWidth="1"/>
    <col min="3074" max="3074" style="25" width="26.125" customWidth="1"/>
    <col min="3075" max="3075" style="25" width="10.375" customWidth="1"/>
    <col min="3076" max="3328" style="25" width="10" bestFit="1" customWidth="1"/>
    <col min="3329" max="3329" style="25" width="3.375" customWidth="1"/>
    <col min="3330" max="3330" style="25" width="26.125" customWidth="1"/>
    <col min="3331" max="3331" style="25" width="10.375" customWidth="1"/>
    <col min="3332" max="3584" style="25" width="10" bestFit="1" customWidth="1"/>
    <col min="3585" max="3585" style="25" width="3.375" customWidth="1"/>
    <col min="3586" max="3586" style="25" width="26.125" customWidth="1"/>
    <col min="3587" max="3587" style="25" width="10.375" customWidth="1"/>
    <col min="3588" max="3840" style="25" width="10" bestFit="1" customWidth="1"/>
    <col min="3841" max="3841" style="25" width="3.375" customWidth="1"/>
    <col min="3842" max="3842" style="25" width="26.125" customWidth="1"/>
    <col min="3843" max="3843" style="25" width="10.375" customWidth="1"/>
    <col min="3844" max="4096" style="25" width="11" bestFit="1" customWidth="1"/>
    <col min="4097" max="4097" style="25" width="3.375" customWidth="1"/>
    <col min="4098" max="4098" style="25" width="26.125" customWidth="1"/>
    <col min="4099" max="4099" style="25" width="10.375" customWidth="1"/>
    <col min="4100" max="4352" style="25" width="10" bestFit="1" customWidth="1"/>
    <col min="4353" max="4353" style="25" width="3.375" customWidth="1"/>
    <col min="4354" max="4354" style="25" width="26.125" customWidth="1"/>
    <col min="4355" max="4355" style="25" width="10.375" customWidth="1"/>
    <col min="4356" max="4608" style="25" width="10" bestFit="1" customWidth="1"/>
    <col min="4609" max="4609" style="25" width="3.375" customWidth="1"/>
    <col min="4610" max="4610" style="25" width="26.125" customWidth="1"/>
    <col min="4611" max="4611" style="25" width="10.375" customWidth="1"/>
    <col min="4612" max="4864" style="25" width="10" bestFit="1" customWidth="1"/>
    <col min="4865" max="4865" style="25" width="3.375" customWidth="1"/>
    <col min="4866" max="4866" style="25" width="26.125" customWidth="1"/>
    <col min="4867" max="4867" style="25" width="10.375" customWidth="1"/>
    <col min="4868" max="5120" style="25" width="11" bestFit="1" customWidth="1"/>
    <col min="5121" max="5121" style="25" width="3.375" customWidth="1"/>
    <col min="5122" max="5122" style="25" width="26.125" customWidth="1"/>
    <col min="5123" max="5123" style="25" width="10.375" customWidth="1"/>
    <col min="5124" max="5376" style="25" width="10" bestFit="1" customWidth="1"/>
    <col min="5377" max="5377" style="25" width="3.375" customWidth="1"/>
    <col min="5378" max="5378" style="25" width="26.125" customWidth="1"/>
    <col min="5379" max="5379" style="25" width="10.375" customWidth="1"/>
    <col min="5380" max="5632" style="25" width="10" bestFit="1" customWidth="1"/>
    <col min="5633" max="5633" style="25" width="3.375" customWidth="1"/>
    <col min="5634" max="5634" style="25" width="26.125" customWidth="1"/>
    <col min="5635" max="5635" style="25" width="10.375" customWidth="1"/>
    <col min="5636" max="5888" style="25" width="10" bestFit="1" customWidth="1"/>
    <col min="5889" max="5889" style="25" width="3.375" customWidth="1"/>
    <col min="5890" max="5890" style="25" width="26.125" customWidth="1"/>
    <col min="5891" max="5891" style="25" width="10.375" customWidth="1"/>
    <col min="5892" max="6144" style="25" width="11" bestFit="1" customWidth="1"/>
    <col min="6145" max="6145" style="25" width="3.375" customWidth="1"/>
    <col min="6146" max="6146" style="25" width="26.125" customWidth="1"/>
    <col min="6147" max="6147" style="25" width="10.375" customWidth="1"/>
    <col min="6148" max="6400" style="25" width="10" bestFit="1" customWidth="1"/>
    <col min="6401" max="6401" style="25" width="3.375" customWidth="1"/>
    <col min="6402" max="6402" style="25" width="26.125" customWidth="1"/>
    <col min="6403" max="6403" style="25" width="10.375" customWidth="1"/>
    <col min="6404" max="6656" style="25" width="10" bestFit="1" customWidth="1"/>
    <col min="6657" max="6657" style="25" width="3.375" customWidth="1"/>
    <col min="6658" max="6658" style="25" width="26.125" customWidth="1"/>
    <col min="6659" max="6659" style="25" width="10.375" customWidth="1"/>
    <col min="6660" max="6912" style="25" width="10" bestFit="1" customWidth="1"/>
    <col min="6913" max="6913" style="25" width="3.375" customWidth="1"/>
    <col min="6914" max="6914" style="25" width="26.125" customWidth="1"/>
    <col min="6915" max="6915" style="25" width="10.375" customWidth="1"/>
    <col min="6916" max="7168" style="25" width="11" bestFit="1" customWidth="1"/>
    <col min="7169" max="7169" style="25" width="3.375" customWidth="1"/>
    <col min="7170" max="7170" style="25" width="26.125" customWidth="1"/>
    <col min="7171" max="7171" style="25" width="10.375" customWidth="1"/>
    <col min="7172" max="7424" style="25" width="10" bestFit="1" customWidth="1"/>
    <col min="7425" max="7425" style="25" width="3.375" customWidth="1"/>
    <col min="7426" max="7426" style="25" width="26.125" customWidth="1"/>
    <col min="7427" max="7427" style="25" width="10.375" customWidth="1"/>
    <col min="7428" max="7680" style="25" width="10" bestFit="1" customWidth="1"/>
    <col min="7681" max="7681" style="25" width="3.375" customWidth="1"/>
    <col min="7682" max="7682" style="25" width="26.125" customWidth="1"/>
    <col min="7683" max="7683" style="25" width="10.375" customWidth="1"/>
    <col min="7684" max="7936" style="25" width="10" bestFit="1" customWidth="1"/>
    <col min="7937" max="7937" style="25" width="3.375" customWidth="1"/>
    <col min="7938" max="7938" style="25" width="26.125" customWidth="1"/>
    <col min="7939" max="7939" style="25" width="10.375" customWidth="1"/>
    <col min="7940" max="8192" style="25" width="11" bestFit="1" customWidth="1"/>
    <col min="8193" max="8193" style="25" width="3.375" customWidth="1"/>
    <col min="8194" max="8194" style="25" width="26.125" customWidth="1"/>
    <col min="8195" max="8195" style="25" width="10.375" customWidth="1"/>
    <col min="8196" max="8448" style="25" width="10" bestFit="1" customWidth="1"/>
    <col min="8449" max="8449" style="25" width="3.375" customWidth="1"/>
    <col min="8450" max="8450" style="25" width="26.125" customWidth="1"/>
    <col min="8451" max="8451" style="25" width="10.375" customWidth="1"/>
    <col min="8452" max="8704" style="25" width="10" bestFit="1" customWidth="1"/>
    <col min="8705" max="8705" style="25" width="3.375" customWidth="1"/>
    <col min="8706" max="8706" style="25" width="26.125" customWidth="1"/>
    <col min="8707" max="8707" style="25" width="10.375" customWidth="1"/>
    <col min="8708" max="8960" style="25" width="10" bestFit="1" customWidth="1"/>
    <col min="8961" max="8961" style="25" width="3.375" customWidth="1"/>
    <col min="8962" max="8962" style="25" width="26.125" customWidth="1"/>
    <col min="8963" max="8963" style="25" width="10.375" customWidth="1"/>
    <col min="8964" max="9216" style="25" width="11" bestFit="1" customWidth="1"/>
    <col min="9217" max="9217" style="25" width="3.375" customWidth="1"/>
    <col min="9218" max="9218" style="25" width="26.125" customWidth="1"/>
    <col min="9219" max="9219" style="25" width="10.375" customWidth="1"/>
    <col min="9220" max="9472" style="25" width="10" bestFit="1" customWidth="1"/>
    <col min="9473" max="9473" style="25" width="3.375" customWidth="1"/>
    <col min="9474" max="9474" style="25" width="26.125" customWidth="1"/>
    <col min="9475" max="9475" style="25" width="10.375" customWidth="1"/>
    <col min="9476" max="9728" style="25" width="10" bestFit="1" customWidth="1"/>
    <col min="9729" max="9729" style="25" width="3.375" customWidth="1"/>
    <col min="9730" max="9730" style="25" width="26.125" customWidth="1"/>
    <col min="9731" max="9731" style="25" width="10.375" customWidth="1"/>
    <col min="9732" max="9984" style="25" width="10" bestFit="1" customWidth="1"/>
    <col min="9985" max="9985" style="25" width="3.375" customWidth="1"/>
    <col min="9986" max="9986" style="25" width="26.125" customWidth="1"/>
    <col min="9987" max="9987" style="25" width="10.375" customWidth="1"/>
    <col min="9988" max="10240" style="25" width="11" bestFit="1" customWidth="1"/>
    <col min="10241" max="10241" style="25" width="3.375" customWidth="1"/>
    <col min="10242" max="10242" style="25" width="26.125" customWidth="1"/>
    <col min="10243" max="10243" style="25" width="10.375" customWidth="1"/>
    <col min="10244" max="10496" style="25" width="10" bestFit="1" customWidth="1"/>
    <col min="10497" max="10497" style="25" width="3.375" customWidth="1"/>
    <col min="10498" max="10498" style="25" width="26.125" customWidth="1"/>
    <col min="10499" max="10499" style="25" width="10.375" customWidth="1"/>
    <col min="10500" max="10752" style="25" width="10" bestFit="1" customWidth="1"/>
    <col min="10753" max="10753" style="25" width="3.375" customWidth="1"/>
    <col min="10754" max="10754" style="25" width="26.125" customWidth="1"/>
    <col min="10755" max="10755" style="25" width="10.375" customWidth="1"/>
    <col min="10756" max="11008" style="25" width="10" bestFit="1" customWidth="1"/>
    <col min="11009" max="11009" style="25" width="3.375" customWidth="1"/>
    <col min="11010" max="11010" style="25" width="26.125" customWidth="1"/>
    <col min="11011" max="11011" style="25" width="10.375" customWidth="1"/>
    <col min="11012" max="11264" style="25" width="11" bestFit="1" customWidth="1"/>
    <col min="11265" max="11265" style="25" width="3.375" customWidth="1"/>
    <col min="11266" max="11266" style="25" width="26.125" customWidth="1"/>
    <col min="11267" max="11267" style="25" width="10.375" customWidth="1"/>
    <col min="11268" max="11520" style="25" width="10" bestFit="1" customWidth="1"/>
    <col min="11521" max="11521" style="25" width="3.375" customWidth="1"/>
    <col min="11522" max="11522" style="25" width="26.125" customWidth="1"/>
    <col min="11523" max="11523" style="25" width="10.375" customWidth="1"/>
    <col min="11524" max="11776" style="25" width="10" bestFit="1" customWidth="1"/>
    <col min="11777" max="11777" style="25" width="3.375" customWidth="1"/>
    <col min="11778" max="11778" style="25" width="26.125" customWidth="1"/>
    <col min="11779" max="11779" style="25" width="10.375" customWidth="1"/>
    <col min="11780" max="12032" style="25" width="10" bestFit="1" customWidth="1"/>
    <col min="12033" max="12033" style="25" width="3.375" customWidth="1"/>
    <col min="12034" max="12034" style="25" width="26.125" customWidth="1"/>
    <col min="12035" max="12035" style="25" width="10.375" customWidth="1"/>
    <col min="12036" max="12288" style="25" width="11" bestFit="1" customWidth="1"/>
    <col min="12289" max="12289" style="25" width="3.375" customWidth="1"/>
    <col min="12290" max="12290" style="25" width="26.125" customWidth="1"/>
    <col min="12291" max="12291" style="25" width="10.375" customWidth="1"/>
    <col min="12292" max="12544" style="25" width="10" bestFit="1" customWidth="1"/>
    <col min="12545" max="12545" style="25" width="3.375" customWidth="1"/>
    <col min="12546" max="12546" style="25" width="26.125" customWidth="1"/>
    <col min="12547" max="12547" style="25" width="10.375" customWidth="1"/>
    <col min="12548" max="12800" style="25" width="10" bestFit="1" customWidth="1"/>
    <col min="12801" max="12801" style="25" width="3.375" customWidth="1"/>
    <col min="12802" max="12802" style="25" width="26.125" customWidth="1"/>
    <col min="12803" max="12803" style="25" width="10.375" customWidth="1"/>
    <col min="12804" max="13056" style="25" width="10" bestFit="1" customWidth="1"/>
    <col min="13057" max="13057" style="25" width="3.375" customWidth="1"/>
    <col min="13058" max="13058" style="25" width="26.125" customWidth="1"/>
    <col min="13059" max="13059" style="25" width="10.375" customWidth="1"/>
    <col min="13060" max="13312" style="25" width="11" bestFit="1" customWidth="1"/>
    <col min="13313" max="13313" style="25" width="3.375" customWidth="1"/>
    <col min="13314" max="13314" style="25" width="26.125" customWidth="1"/>
    <col min="13315" max="13315" style="25" width="10.375" customWidth="1"/>
    <col min="13316" max="13568" style="25" width="10" bestFit="1" customWidth="1"/>
    <col min="13569" max="13569" style="25" width="3.375" customWidth="1"/>
    <col min="13570" max="13570" style="25" width="26.125" customWidth="1"/>
    <col min="13571" max="13571" style="25" width="10.375" customWidth="1"/>
    <col min="13572" max="13824" style="25" width="10" bestFit="1" customWidth="1"/>
    <col min="13825" max="13825" style="25" width="3.375" customWidth="1"/>
    <col min="13826" max="13826" style="25" width="26.125" customWidth="1"/>
    <col min="13827" max="13827" style="25" width="10.375" customWidth="1"/>
    <col min="13828" max="14080" style="25" width="10" bestFit="1" customWidth="1"/>
    <col min="14081" max="14081" style="25" width="3.375" customWidth="1"/>
    <col min="14082" max="14082" style="25" width="26.125" customWidth="1"/>
    <col min="14083" max="14083" style="25" width="10.375" customWidth="1"/>
    <col min="14084" max="14336" style="25" width="11" bestFit="1" customWidth="1"/>
    <col min="14337" max="14337" style="25" width="3.375" customWidth="1"/>
    <col min="14338" max="14338" style="25" width="26.125" customWidth="1"/>
    <col min="14339" max="14339" style="25" width="10.375" customWidth="1"/>
    <col min="14340" max="14592" style="25" width="10" bestFit="1" customWidth="1"/>
    <col min="14593" max="14593" style="25" width="3.375" customWidth="1"/>
    <col min="14594" max="14594" style="25" width="26.125" customWidth="1"/>
    <col min="14595" max="14595" style="25" width="10.375" customWidth="1"/>
    <col min="14596" max="14848" style="25" width="10" bestFit="1" customWidth="1"/>
    <col min="14849" max="14849" style="25" width="3.375" customWidth="1"/>
    <col min="14850" max="14850" style="25" width="26.125" customWidth="1"/>
    <col min="14851" max="14851" style="25" width="10.375" customWidth="1"/>
    <col min="14852" max="15104" style="25" width="10" bestFit="1" customWidth="1"/>
    <col min="15105" max="15105" style="25" width="3.375" customWidth="1"/>
    <col min="15106" max="15106" style="25" width="26.125" customWidth="1"/>
    <col min="15107" max="15107" style="25" width="10.375" customWidth="1"/>
    <col min="15108" max="15360" style="25" width="11" bestFit="1" customWidth="1"/>
    <col min="15361" max="15361" style="25" width="3.375" customWidth="1"/>
    <col min="15362" max="15362" style="25" width="26.125" customWidth="1"/>
    <col min="15363" max="15363" style="25" width="10.375" customWidth="1"/>
    <col min="15364" max="15616" style="25" width="10" bestFit="1" customWidth="1"/>
    <col min="15617" max="15617" style="25" width="3.375" customWidth="1"/>
    <col min="15618" max="15618" style="25" width="26.125" customWidth="1"/>
    <col min="15619" max="15619" style="25" width="10.375" customWidth="1"/>
    <col min="15620" max="15872" style="25" width="10" bestFit="1" customWidth="1"/>
    <col min="15873" max="15873" style="25" width="3.375" customWidth="1"/>
    <col min="15874" max="15874" style="25" width="26.125" customWidth="1"/>
    <col min="15875" max="15875" style="25" width="10.375" customWidth="1"/>
    <col min="15876" max="16128" style="25" width="10" bestFit="1" customWidth="1"/>
    <col min="16129" max="16129" style="25" width="3.375" customWidth="1"/>
    <col min="16130" max="16130" style="25" width="26.125" customWidth="1"/>
    <col min="16131" max="16131" style="25" width="10.375" customWidth="1"/>
    <col min="16132" max="16384" style="25" width="11" bestFit="1" customWidth="1"/>
  </cols>
  <sheetData>
    <row r="1" spans="1:16384" ht="18">
      <c r="B1" s="54"/>
      <c r="C1" s="55" t="s">
        <v>302</v>
      </c>
      <c r="I1" s="56" t="s">
        <v>303</v>
      </c>
    </row>
    <row r="3" spans="1:16384">
      <c r="A3" t="s">
        <v>19</v>
      </c>
      <c r="B3" s="57" t="str">
        <f>"GROUPE "&amp;A3</f>
        <v>GROUPE DL</v>
      </c>
    </row>
    <row r="4" spans="1:16384" ht="20.25">
      <c r="B4" s="58"/>
      <c r="D4" s="59" t="s">
        <v>304</v>
      </c>
    </row>
    <row r="5" spans="1:16384" ht="23.25">
      <c r="B5" s="57"/>
      <c r="D5" s="60" t="s">
        <v>309</v>
      </c>
      <c r="E5" s="58"/>
      <c r="F5" s="58"/>
    </row>
    <row r="6" spans="1:16384">
      <c r="B6" s="58" t="s">
        <v>305</v>
      </c>
      <c r="C6" s="61">
        <f>TODAY()</f>
        <v>42998</v>
      </c>
      <c r="D6" s="62"/>
      <c r="E6" s="62"/>
      <c r="F6" s="62"/>
    </row>
    <row r="7" spans="1:16384" customHeight="1" ht="15">
      <c r="B7" s="63" t="s">
        <v>306</v>
      </c>
      <c r="C7" s="63" t="s">
        <v>0</v>
      </c>
      <c r="D7" s="64"/>
      <c r="E7" s="64"/>
      <c r="F7" s="64"/>
      <c r="G7" s="64"/>
      <c r="H7" s="64"/>
      <c r="I7" s="64"/>
    </row>
    <row r="8" spans="1:16384" customHeight="1" ht="15">
      <c r="A8" s="65">
        <f>ROW()-ROW(A$7)</f>
        <v>1</v>
      </c>
      <c r="B8" s="65" t="s">
        <f>IF(ISNA(VLOOKUP(A$3&amp;TEXT(A8,"x0"),GRTDAL,COLUMNS(GRTDAL),0)),"",VLOOKUP(A$3&amp;TEXT(A8,"x0"),GRTDAL,COLUMNS(GRTDAL),0))</f>
        <v>37</v>
      </c>
      <c r="C8" s="66" t="s">
        <f>IF($B8&gt;"@",VLOOKUP($B8,Tableau,MATCH(C$7,TitresTableau,0),0),"")</f>
        <v>37</v>
      </c>
      <c r="D8" s="65"/>
      <c r="E8" s="65"/>
      <c r="F8" s="65"/>
      <c r="G8" s="65"/>
      <c r="H8" s="65"/>
      <c r="I8" s="65"/>
    </row>
    <row r="9" spans="1:16384" customHeight="1" ht="15">
      <c r="A9" s="65">
        <f>ROW()-ROW(A$7)</f>
        <v>2</v>
      </c>
      <c r="B9" s="65" t="s">
        <f>IF(ISNA(VLOOKUP(A$3&amp;TEXT(A9,"x0"),GRTDAL,COLUMNS(GRTDAL),0)),"",VLOOKUP(A$3&amp;TEXT(A9,"x0"),GRTDAL,COLUMNS(GRTDAL),0))</f>
        <v>37</v>
      </c>
      <c r="C9" s="66" t="s">
        <f>IF($B9&gt;"@",VLOOKUP($B9,Tableau,MATCH(C$7,TitresTableau,0),0),"")</f>
        <v>37</v>
      </c>
      <c r="D9" s="65"/>
      <c r="E9" s="65"/>
      <c r="F9" s="65"/>
      <c r="G9" s="65"/>
      <c r="H9" s="65"/>
      <c r="I9" s="65"/>
    </row>
    <row r="10" spans="1:16384" customHeight="1" ht="15">
      <c r="A10" s="65">
        <f>ROW()-ROW(A$7)</f>
        <v>3</v>
      </c>
      <c r="B10" s="65" t="s">
        <f>IF(ISNA(VLOOKUP(A$3&amp;TEXT(A10,"x0"),GRTDAL,COLUMNS(GRTDAL),0)),"",VLOOKUP(A$3&amp;TEXT(A10,"x0"),GRTDAL,COLUMNS(GRTDAL),0))</f>
        <v>37</v>
      </c>
      <c r="C10" s="66" t="s">
        <f>IF($B10&gt;"@",VLOOKUP($B10,Tableau,MATCH(C$7,TitresTableau,0),0),"")</f>
        <v>37</v>
      </c>
      <c r="D10" s="65"/>
      <c r="E10" s="65"/>
      <c r="F10" s="65"/>
      <c r="G10" s="65"/>
      <c r="H10" s="65"/>
      <c r="I10" s="65"/>
    </row>
    <row r="11" spans="1:16384" customHeight="1" ht="15">
      <c r="A11" s="65">
        <f>ROW()-ROW(A$7)</f>
        <v>4</v>
      </c>
      <c r="B11" s="65" t="s">
        <f>IF(ISNA(VLOOKUP(A$3&amp;TEXT(A11,"x0"),GRTDAL,COLUMNS(GRTDAL),0)),"",VLOOKUP(A$3&amp;TEXT(A11,"x0"),GRTDAL,COLUMNS(GRTDAL),0))</f>
        <v>37</v>
      </c>
      <c r="C11" s="66" t="s">
        <f>IF($B11&gt;"@",VLOOKUP($B11,Tableau,MATCH(C$7,TitresTableau,0),0),"")</f>
        <v>37</v>
      </c>
      <c r="D11" s="65"/>
      <c r="E11" s="65"/>
      <c r="F11" s="65"/>
      <c r="G11" s="65"/>
      <c r="H11" s="65"/>
      <c r="I11" s="65"/>
    </row>
    <row r="12" spans="1:16384" customHeight="1" ht="15">
      <c r="A12" s="65">
        <f>ROW()-ROW(A$7)</f>
        <v>5</v>
      </c>
      <c r="B12" s="65" t="s">
        <f>IF(ISNA(VLOOKUP(A$3&amp;TEXT(A12,"x0"),GRTDAL,COLUMNS(GRTDAL),0)),"",VLOOKUP(A$3&amp;TEXT(A12,"x0"),GRTDAL,COLUMNS(GRTDAL),0))</f>
        <v>37</v>
      </c>
      <c r="C12" s="66" t="s">
        <f>IF($B12&gt;"@",VLOOKUP($B12,Tableau,MATCH(C$7,TitresTableau,0),0),"")</f>
        <v>37</v>
      </c>
      <c r="D12" s="65"/>
      <c r="E12" s="65"/>
      <c r="F12" s="65"/>
      <c r="G12" s="65"/>
      <c r="H12" s="65"/>
      <c r="I12" s="65"/>
    </row>
    <row r="13" spans="1:16384" customHeight="1" ht="15">
      <c r="A13" s="65">
        <f>ROW()-ROW(A$7)</f>
        <v>6</v>
      </c>
      <c r="B13" s="65" t="s">
        <f>IF(ISNA(VLOOKUP(A$3&amp;TEXT(A13,"x0"),GRTDAL,COLUMNS(GRTDAL),0)),"",VLOOKUP(A$3&amp;TEXT(A13,"x0"),GRTDAL,COLUMNS(GRTDAL),0))</f>
        <v>37</v>
      </c>
      <c r="C13" s="66" t="s">
        <f>IF($B13&gt;"@",VLOOKUP($B13,Tableau,MATCH(C$7,TitresTableau,0),0),"")</f>
        <v>37</v>
      </c>
      <c r="D13" s="65"/>
      <c r="E13" s="65"/>
      <c r="F13" s="65"/>
      <c r="G13" s="65"/>
      <c r="H13" s="65"/>
      <c r="I13" s="65"/>
    </row>
    <row r="14" spans="1:16384" customHeight="1" ht="15">
      <c r="A14" s="65">
        <f>ROW()-ROW(A$7)</f>
        <v>7</v>
      </c>
      <c r="B14" s="65" t="s">
        <f>IF(ISNA(VLOOKUP(A$3&amp;TEXT(A14,"x0"),GRTDAL,COLUMNS(GRTDAL),0)),"",VLOOKUP(A$3&amp;TEXT(A14,"x0"),GRTDAL,COLUMNS(GRTDAL),0))</f>
        <v>37</v>
      </c>
      <c r="C14" s="66" t="s">
        <f>IF($B14&gt;"@",VLOOKUP($B14,Tableau,MATCH(C$7,TitresTableau,0),0),"")</f>
        <v>37</v>
      </c>
      <c r="D14" s="65"/>
      <c r="E14" s="65"/>
      <c r="F14" s="65"/>
      <c r="G14" s="65"/>
      <c r="H14" s="65"/>
      <c r="I14" s="65"/>
    </row>
    <row r="15" spans="1:16384" customHeight="1" ht="15">
      <c r="A15" s="65">
        <f>ROW()-ROW(A$7)</f>
        <v>8</v>
      </c>
      <c r="B15" s="65" t="s">
        <f>IF(ISNA(VLOOKUP(A$3&amp;TEXT(A15,"x0"),GRTDAL,COLUMNS(GRTDAL),0)),"",VLOOKUP(A$3&amp;TEXT(A15,"x0"),GRTDAL,COLUMNS(GRTDAL),0))</f>
        <v>37</v>
      </c>
      <c r="C15" s="66" t="s">
        <f>IF($B15&gt;"@",VLOOKUP($B15,Tableau,MATCH(C$7,TitresTableau,0),0),"")</f>
        <v>37</v>
      </c>
      <c r="D15" s="65"/>
      <c r="E15" s="65"/>
      <c r="F15" s="65"/>
      <c r="G15" s="65"/>
      <c r="H15" s="65"/>
      <c r="I15" s="65"/>
    </row>
    <row r="16" spans="1:16384" customHeight="1" ht="15">
      <c r="A16" s="65">
        <f>ROW()-ROW(A$7)</f>
        <v>9</v>
      </c>
      <c r="B16" s="65" t="s">
        <f>IF(ISNA(VLOOKUP(A$3&amp;TEXT(A16,"x0"),GRTDAL,COLUMNS(GRTDAL),0)),"",VLOOKUP(A$3&amp;TEXT(A16,"x0"),GRTDAL,COLUMNS(GRTDAL),0))</f>
        <v>37</v>
      </c>
      <c r="C16" s="66" t="s">
        <f>IF($B16&gt;"@",VLOOKUP($B16,Tableau,MATCH(C$7,TitresTableau,0),0),"")</f>
        <v>37</v>
      </c>
      <c r="D16" s="65"/>
      <c r="E16" s="65"/>
      <c r="F16" s="65"/>
      <c r="G16" s="65"/>
      <c r="H16" s="65"/>
      <c r="I16" s="65"/>
    </row>
    <row r="17" spans="1:16384" customHeight="1" ht="15">
      <c r="A17" s="65">
        <f>ROW()-ROW(A$7)</f>
        <v>10</v>
      </c>
      <c r="B17" s="65" t="s">
        <f>IF(ISNA(VLOOKUP(A$3&amp;TEXT(A17,"x0"),GRTDAL,COLUMNS(GRTDAL),0)),"",VLOOKUP(A$3&amp;TEXT(A17,"x0"),GRTDAL,COLUMNS(GRTDAL),0))</f>
        <v>37</v>
      </c>
      <c r="C17" s="66" t="s">
        <f>IF($B17&gt;"@",VLOOKUP($B17,Tableau,MATCH(C$7,TitresTableau,0),0),"")</f>
        <v>37</v>
      </c>
      <c r="D17" s="65"/>
      <c r="E17" s="65"/>
      <c r="F17" s="65"/>
      <c r="G17" s="65"/>
      <c r="H17" s="65"/>
      <c r="I17" s="65"/>
    </row>
    <row r="18" spans="1:16384" customHeight="1" ht="15">
      <c r="A18" s="65">
        <f>ROW()-ROW(A$7)</f>
        <v>11</v>
      </c>
      <c r="B18" s="65" t="s">
        <f>IF(ISNA(VLOOKUP(A$3&amp;TEXT(A18,"x0"),GRTDAL,COLUMNS(GRTDAL),0)),"",VLOOKUP(A$3&amp;TEXT(A18,"x0"),GRTDAL,COLUMNS(GRTDAL),0))</f>
        <v>37</v>
      </c>
      <c r="C18" s="66" t="s">
        <f>IF($B18&gt;"@",VLOOKUP($B18,Tableau,MATCH(C$7,TitresTableau,0),0),"")</f>
        <v>37</v>
      </c>
      <c r="D18" s="65"/>
      <c r="E18" s="65"/>
      <c r="F18" s="65"/>
      <c r="G18" s="65"/>
      <c r="H18" s="65"/>
      <c r="I18" s="65"/>
    </row>
    <row r="19" spans="1:16384" customHeight="1" ht="15">
      <c r="A19" s="65">
        <f>ROW()-ROW(A$7)</f>
        <v>12</v>
      </c>
      <c r="B19" s="65" t="s">
        <f>IF(ISNA(VLOOKUP(A$3&amp;TEXT(A19,"x0"),GRTDAL,COLUMNS(GRTDAL),0)),"",VLOOKUP(A$3&amp;TEXT(A19,"x0"),GRTDAL,COLUMNS(GRTDAL),0))</f>
        <v>37</v>
      </c>
      <c r="C19" s="66" t="s">
        <f>IF($B19&gt;"@",VLOOKUP($B19,Tableau,MATCH(C$7,TitresTableau,0),0),"")</f>
        <v>37</v>
      </c>
      <c r="D19" s="65"/>
      <c r="E19" s="65"/>
      <c r="F19" s="65"/>
      <c r="G19" s="65"/>
      <c r="H19" s="65"/>
      <c r="I19" s="65"/>
    </row>
    <row r="20" spans="1:16384" customHeight="1" ht="15">
      <c r="A20" s="65">
        <f>ROW()-ROW(A$7)</f>
        <v>13</v>
      </c>
      <c r="B20" s="65" t="s">
        <f>IF(ISNA(VLOOKUP(A$3&amp;TEXT(A20,"x0"),GRTDAL,COLUMNS(GRTDAL),0)),"",VLOOKUP(A$3&amp;TEXT(A20,"x0"),GRTDAL,COLUMNS(GRTDAL),0))</f>
        <v>37</v>
      </c>
      <c r="C20" s="66" t="s">
        <f>IF($B20&gt;"@",VLOOKUP($B20,Tableau,MATCH(C$7,TitresTableau,0),0),"")</f>
        <v>37</v>
      </c>
      <c r="D20" s="65"/>
      <c r="E20" s="65"/>
      <c r="F20" s="65"/>
      <c r="G20" s="65"/>
      <c r="H20" s="65"/>
      <c r="I20" s="65"/>
    </row>
    <row r="21" spans="1:16384" customHeight="1" ht="15">
      <c r="A21" s="65">
        <f>ROW()-ROW(A$7)</f>
        <v>14</v>
      </c>
      <c r="B21" s="65" t="s">
        <f>IF(ISNA(VLOOKUP(A$3&amp;TEXT(A21,"x0"),GRTDAL,COLUMNS(GRTDAL),0)),"",VLOOKUP(A$3&amp;TEXT(A21,"x0"),GRTDAL,COLUMNS(GRTDAL),0))</f>
        <v>37</v>
      </c>
      <c r="C21" s="66" t="s">
        <f>IF($B21&gt;"@",VLOOKUP($B21,Tableau,MATCH(C$7,TitresTableau,0),0),"")</f>
        <v>37</v>
      </c>
      <c r="D21" s="65"/>
      <c r="E21" s="65"/>
      <c r="F21" s="65"/>
      <c r="G21" s="65"/>
      <c r="H21" s="65"/>
      <c r="I21" s="65"/>
    </row>
    <row r="22" spans="1:16384" customHeight="1" ht="15">
      <c r="A22" s="65">
        <f>ROW()-ROW(A$7)</f>
        <v>15</v>
      </c>
      <c r="B22" s="65" t="s">
        <f>IF(ISNA(VLOOKUP(A$3&amp;TEXT(A22,"x0"),GRTDAL,COLUMNS(GRTDAL),0)),"",VLOOKUP(A$3&amp;TEXT(A22,"x0"),GRTDAL,COLUMNS(GRTDAL),0))</f>
        <v>37</v>
      </c>
      <c r="C22" s="66" t="s">
        <f>IF($B22&gt;"@",VLOOKUP($B22,Tableau,MATCH(C$7,TitresTableau,0),0),"")</f>
        <v>37</v>
      </c>
      <c r="D22" s="65"/>
      <c r="E22" s="65"/>
      <c r="F22" s="65"/>
      <c r="G22" s="65"/>
      <c r="H22" s="65"/>
      <c r="I22" s="65"/>
    </row>
    <row r="23" spans="1:16384" customHeight="1" ht="15">
      <c r="A23" s="65">
        <f>ROW()-ROW(A$7)</f>
        <v>16</v>
      </c>
      <c r="B23" s="65" t="s">
        <f>IF(ISNA(VLOOKUP(A$3&amp;TEXT(A23,"x0"),GRTDAL,COLUMNS(GRTDAL),0)),"",VLOOKUP(A$3&amp;TEXT(A23,"x0"),GRTDAL,COLUMNS(GRTDAL),0))</f>
        <v>37</v>
      </c>
      <c r="C23" s="66" t="s">
        <f>IF($B23&gt;"@",VLOOKUP($B23,Tableau,MATCH(C$7,TitresTableau,0),0),"")</f>
        <v>37</v>
      </c>
      <c r="D23" s="65"/>
      <c r="E23" s="65"/>
      <c r="F23" s="65"/>
      <c r="G23" s="65"/>
      <c r="H23" s="65"/>
      <c r="I23" s="65"/>
    </row>
    <row r="24" spans="1:16384" customHeight="1" ht="15">
      <c r="A24" s="65">
        <f>ROW()-ROW(A$7)</f>
        <v>17</v>
      </c>
      <c r="B24" s="65" t="s">
        <f>IF(ISNA(VLOOKUP(A$3&amp;TEXT(A24,"x0"),GRTDAL,COLUMNS(GRTDAL),0)),"",VLOOKUP(A$3&amp;TEXT(A24,"x0"),GRTDAL,COLUMNS(GRTDAL),0))</f>
        <v>37</v>
      </c>
      <c r="C24" s="66" t="s">
        <f>IF($B24&gt;"@",VLOOKUP($B24,Tableau,MATCH(C$7,TitresTableau,0),0),"")</f>
        <v>37</v>
      </c>
      <c r="D24" s="65"/>
      <c r="E24" s="65"/>
      <c r="F24" s="65"/>
      <c r="G24" s="65"/>
      <c r="H24" s="65"/>
      <c r="I24" s="65"/>
    </row>
    <row r="25" spans="1:16384" customHeight="1" ht="15">
      <c r="A25" s="65">
        <f>ROW()-ROW(A$7)</f>
        <v>18</v>
      </c>
      <c r="B25" s="65" t="s">
        <f>IF(ISNA(VLOOKUP(A$3&amp;TEXT(A25,"x0"),GRTDAL,COLUMNS(GRTDAL),0)),"",VLOOKUP(A$3&amp;TEXT(A25,"x0"),GRTDAL,COLUMNS(GRTDAL),0))</f>
        <v>37</v>
      </c>
      <c r="C25" s="66" t="s">
        <f>IF($B25&gt;"@",VLOOKUP($B25,Tableau,MATCH(C$7,TitresTableau,0),0),"")</f>
        <v>37</v>
      </c>
      <c r="D25" s="65"/>
      <c r="E25" s="65"/>
      <c r="F25" s="65"/>
      <c r="G25" s="65"/>
      <c r="H25" s="65"/>
      <c r="I25" s="65"/>
    </row>
    <row r="26" spans="1:16384" customHeight="1" ht="15">
      <c r="A26" s="65">
        <f>ROW()-ROW(A$7)</f>
        <v>19</v>
      </c>
      <c r="B26" s="65" t="s">
        <f>IF(ISNA(VLOOKUP(A$3&amp;TEXT(A26,"x0"),GRTDAL,COLUMNS(GRTDAL),0)),"",VLOOKUP(A$3&amp;TEXT(A26,"x0"),GRTDAL,COLUMNS(GRTDAL),0))</f>
        <v>37</v>
      </c>
      <c r="C26" s="66" t="s">
        <f>IF($B26&gt;"@",VLOOKUP($B26,Tableau,MATCH(C$7,TitresTableau,0),0),"")</f>
        <v>37</v>
      </c>
      <c r="D26" s="65"/>
      <c r="E26" s="65"/>
      <c r="F26" s="65"/>
      <c r="G26" s="65"/>
      <c r="H26" s="65"/>
      <c r="I26" s="65"/>
    </row>
    <row r="27" spans="1:16384" customHeight="1" ht="15">
      <c r="A27" s="65">
        <f>ROW()-ROW(A$7)</f>
        <v>20</v>
      </c>
      <c r="B27" s="65" t="s">
        <f>IF(ISNA(VLOOKUP(A$3&amp;TEXT(A27,"x0"),GRTDAL,COLUMNS(GRTDAL),0)),"",VLOOKUP(A$3&amp;TEXT(A27,"x0"),GRTDAL,COLUMNS(GRTDAL),0))</f>
        <v>37</v>
      </c>
      <c r="C27" s="66" t="s">
        <f>IF($B27&gt;"@",VLOOKUP($B27,Tableau,MATCH(C$7,TitresTableau,0),0),"")</f>
        <v>37</v>
      </c>
      <c r="D27" s="65"/>
      <c r="E27" s="65"/>
      <c r="F27" s="65"/>
      <c r="G27" s="65"/>
      <c r="H27" s="65"/>
      <c r="I27" s="65"/>
    </row>
    <row r="28" spans="1:16384" customHeight="1" ht="15">
      <c r="A28" s="65">
        <f>ROW()-ROW(A$7)</f>
        <v>21</v>
      </c>
      <c r="B28" s="65" t="s">
        <f>IF(ISNA(VLOOKUP(A$3&amp;TEXT(A28,"x0"),GRTDAL,COLUMNS(GRTDAL),0)),"",VLOOKUP(A$3&amp;TEXT(A28,"x0"),GRTDAL,COLUMNS(GRTDAL),0))</f>
        <v>37</v>
      </c>
      <c r="C28" s="66" t="s">
        <f>IF($B28&gt;"@",VLOOKUP($B28,Tableau,MATCH(C$7,TitresTableau,0),0),"")</f>
        <v>37</v>
      </c>
      <c r="D28" s="65"/>
      <c r="E28" s="65"/>
      <c r="F28" s="65"/>
      <c r="G28" s="65"/>
      <c r="H28" s="65"/>
      <c r="I28" s="65"/>
    </row>
    <row r="29" spans="1:16384" customHeight="1" ht="15">
      <c r="A29" s="65">
        <f>ROW()-ROW(A$7)</f>
        <v>22</v>
      </c>
      <c r="B29" s="65" t="s">
        <f>IF(ISNA(VLOOKUP(A$3&amp;TEXT(A29,"x0"),GRTDAL,COLUMNS(GRTDAL),0)),"",VLOOKUP(A$3&amp;TEXT(A29,"x0"),GRTDAL,COLUMNS(GRTDAL),0))</f>
        <v>37</v>
      </c>
      <c r="C29" s="66" t="s">
        <f>IF($B29&gt;"@",VLOOKUP($B29,Tableau,MATCH(C$7,TitresTableau,0),0),"")</f>
        <v>37</v>
      </c>
      <c r="D29" s="65"/>
      <c r="E29" s="65"/>
      <c r="F29" s="65"/>
      <c r="G29" s="65"/>
      <c r="H29" s="65"/>
      <c r="I29" s="65"/>
    </row>
    <row r="30" spans="1:16384" customHeight="1" ht="15">
      <c r="A30" s="65">
        <f>ROW()-ROW(A$7)</f>
        <v>23</v>
      </c>
      <c r="B30" s="65" t="s">
        <f>IF(ISNA(VLOOKUP(A$3&amp;TEXT(A30,"x0"),GRTDAL,COLUMNS(GRTDAL),0)),"",VLOOKUP(A$3&amp;TEXT(A30,"x0"),GRTDAL,COLUMNS(GRTDAL),0))</f>
        <v>37</v>
      </c>
      <c r="C30" s="66" t="s">
        <f>IF($B30&gt;"@",VLOOKUP($B30,Tableau,MATCH(C$7,TitresTableau,0),0),"")</f>
        <v>37</v>
      </c>
      <c r="D30" s="65"/>
      <c r="E30" s="65"/>
      <c r="F30" s="65"/>
      <c r="G30" s="65"/>
      <c r="H30" s="65"/>
      <c r="I30" s="65"/>
    </row>
    <row r="31" spans="1:16384" customHeight="1" ht="15">
      <c r="A31" s="65">
        <f>ROW()-ROW(A$7)</f>
        <v>24</v>
      </c>
      <c r="B31" s="65" t="s">
        <f>IF(ISNA(VLOOKUP(A$3&amp;TEXT(A31,"x0"),GRTDAL,COLUMNS(GRTDAL),0)),"",VLOOKUP(A$3&amp;TEXT(A31,"x0"),GRTDAL,COLUMNS(GRTDAL),0))</f>
        <v>37</v>
      </c>
      <c r="C31" s="66" t="s">
        <f>IF($B31&gt;"@",VLOOKUP($B31,Tableau,MATCH(C$7,TitresTableau,0),0),"")</f>
        <v>37</v>
      </c>
      <c r="D31" s="65"/>
      <c r="E31" s="65"/>
      <c r="F31" s="65"/>
      <c r="G31" s="65"/>
      <c r="H31" s="65"/>
      <c r="I31" s="65"/>
    </row>
    <row r="32" spans="1:16384" customHeight="1" ht="15">
      <c r="A32" s="65">
        <f>ROW()-ROW(A$7)</f>
        <v>25</v>
      </c>
      <c r="B32" s="65" t="s">
        <f>IF(ISNA(VLOOKUP(A$3&amp;TEXT(A32,"x0"),GRTDAL,COLUMNS(GRTDAL),0)),"",VLOOKUP(A$3&amp;TEXT(A32,"x0"),GRTDAL,COLUMNS(GRTDAL),0))</f>
        <v>37</v>
      </c>
      <c r="C32" s="66" t="s">
        <f>IF($B32&gt;"@",VLOOKUP($B32,Tableau,MATCH(C$7,TitresTableau,0),0),"")</f>
        <v>37</v>
      </c>
      <c r="D32" s="65"/>
      <c r="E32" s="65"/>
      <c r="F32" s="65"/>
      <c r="G32" s="65"/>
      <c r="H32" s="65"/>
      <c r="I32" s="65"/>
    </row>
    <row r="33" spans="1:16384" customHeight="1" ht="15">
      <c r="A33" s="65">
        <f>ROW()-ROW(A$7)</f>
        <v>26</v>
      </c>
      <c r="B33" s="65" t="s">
        <f>IF(ISNA(VLOOKUP(A$3&amp;TEXT(A33,"x0"),GRTDAL,COLUMNS(GRTDAL),0)),"",VLOOKUP(A$3&amp;TEXT(A33,"x0"),GRTDAL,COLUMNS(GRTDAL),0))</f>
        <v>37</v>
      </c>
      <c r="C33" s="66" t="s">
        <f>IF($B33&gt;"@",VLOOKUP($B33,Tableau,MATCH(C$7,TitresTableau,0),0),"")</f>
        <v>37</v>
      </c>
      <c r="D33" s="65"/>
      <c r="E33" s="65"/>
      <c r="F33" s="65"/>
      <c r="G33" s="65"/>
      <c r="H33" s="65"/>
      <c r="I33" s="65"/>
    </row>
    <row r="34" spans="1:16384" customHeight="1" ht="15">
      <c r="A34" s="65">
        <f>ROW()-ROW(A$7)</f>
        <v>27</v>
      </c>
      <c r="B34" s="65" t="s">
        <f>IF(ISNA(VLOOKUP(A$3&amp;TEXT(A34,"x0"),GRTDAL,COLUMNS(GRTDAL),0)),"",VLOOKUP(A$3&amp;TEXT(A34,"x0"),GRTDAL,COLUMNS(GRTDAL),0))</f>
        <v>37</v>
      </c>
      <c r="C34" s="66" t="s">
        <f>IF($B34&gt;"@",VLOOKUP($B34,Tableau,MATCH(C$7,TitresTableau,0),0),"")</f>
        <v>37</v>
      </c>
      <c r="D34" s="65"/>
      <c r="E34" s="65"/>
      <c r="F34" s="65"/>
      <c r="G34" s="65"/>
      <c r="H34" s="65"/>
      <c r="I34" s="65"/>
    </row>
    <row r="35" spans="1:16384" customHeight="1" ht="15">
      <c r="A35" s="65">
        <f>ROW()-ROW(A$7)</f>
        <v>28</v>
      </c>
      <c r="B35" s="65" t="s">
        <f>IF(ISNA(VLOOKUP(A$3&amp;TEXT(A35,"x0"),GRTDAL,COLUMNS(GRTDAL),0)),"",VLOOKUP(A$3&amp;TEXT(A35,"x0"),GRTDAL,COLUMNS(GRTDAL),0))</f>
        <v>37</v>
      </c>
      <c r="C35" s="66" t="s">
        <f>IF($B35&gt;"@",VLOOKUP($B35,Tableau,MATCH(C$7,TitresTableau,0),0),"")</f>
        <v>37</v>
      </c>
      <c r="D35" s="65"/>
      <c r="E35" s="65"/>
      <c r="F35" s="65"/>
      <c r="G35" s="65"/>
      <c r="H35" s="65"/>
      <c r="I35" s="65"/>
    </row>
    <row r="36" spans="1:16384" customHeight="1" ht="15">
      <c r="A36" s="65">
        <f>ROW()-ROW(A$7)</f>
        <v>29</v>
      </c>
      <c r="B36" s="65" t="s">
        <f>IF(ISNA(VLOOKUP(A$3&amp;TEXT(A36,"x0"),GRTDAL,COLUMNS(GRTDAL),0)),"",VLOOKUP(A$3&amp;TEXT(A36,"x0"),GRTDAL,COLUMNS(GRTDAL),0))</f>
        <v>37</v>
      </c>
      <c r="C36" s="66" t="s">
        <f>IF($B36&gt;"@",VLOOKUP($B36,Tableau,MATCH(C$7,TitresTableau,0),0),"")</f>
        <v>37</v>
      </c>
      <c r="D36" s="65"/>
      <c r="E36" s="65"/>
      <c r="F36" s="65"/>
      <c r="G36" s="65"/>
      <c r="H36" s="65"/>
      <c r="I36" s="65"/>
    </row>
    <row r="37" spans="1:16384" customHeight="1" ht="15">
      <c r="A37" s="65">
        <f>ROW()-ROW(A$7)</f>
        <v>30</v>
      </c>
      <c r="B37" s="65" t="s">
        <f>IF(ISNA(VLOOKUP(A$3&amp;TEXT(A37,"x0"),GRTDAL,COLUMNS(GRTDAL),0)),"",VLOOKUP(A$3&amp;TEXT(A37,"x0"),GRTDAL,COLUMNS(GRTDAL),0))</f>
        <v>37</v>
      </c>
      <c r="C37" s="66" t="s">
        <f>IF($B37&gt;"@",VLOOKUP($B37,Tableau,MATCH(C$7,TitresTableau,0),0),"")</f>
        <v>37</v>
      </c>
      <c r="D37" s="65"/>
      <c r="E37" s="65"/>
      <c r="F37" s="65"/>
      <c r="G37" s="65"/>
      <c r="H37" s="65"/>
      <c r="I37" s="65"/>
    </row>
    <row r="38" spans="1:16384" customHeight="1" ht="15">
      <c r="A38" s="65">
        <f>ROW()-ROW(A$7)</f>
        <v>31</v>
      </c>
      <c r="B38" s="65" t="s">
        <f>IF(ISNA(VLOOKUP(A$3&amp;TEXT(A38,"x0"),GRTDAL,COLUMNS(GRTDAL),0)),"",VLOOKUP(A$3&amp;TEXT(A38,"x0"),GRTDAL,COLUMNS(GRTDAL),0))</f>
        <v>37</v>
      </c>
      <c r="C38" s="66" t="s">
        <f>IF($B38&gt;"@",VLOOKUP($B38,Tableau,MATCH(C$7,TitresTableau,0),0),"")</f>
        <v>37</v>
      </c>
      <c r="D38" s="65"/>
      <c r="E38" s="65"/>
      <c r="F38" s="65"/>
      <c r="G38" s="65"/>
      <c r="H38" s="65"/>
      <c r="I38" s="65"/>
    </row>
    <row r="39" spans="1:16384" customHeight="1" ht="15">
      <c r="A39" s="65">
        <f>ROW()-ROW(A$7)</f>
        <v>32</v>
      </c>
      <c r="B39" s="65" t="s">
        <f>IF(ISNA(VLOOKUP(A$3&amp;TEXT(A39,"x0"),GRTDAL,COLUMNS(GRTDAL),0)),"",VLOOKUP(A$3&amp;TEXT(A39,"x0"),GRTDAL,COLUMNS(GRTDAL),0))</f>
        <v>37</v>
      </c>
      <c r="C39" s="66" t="s">
        <f>IF($B39&gt;"@",VLOOKUP($B39,Tableau,MATCH(C$7,TitresTableau,0),0),"")</f>
        <v>37</v>
      </c>
      <c r="D39" s="65"/>
      <c r="E39" s="65"/>
      <c r="F39" s="65"/>
      <c r="G39" s="65"/>
      <c r="H39" s="65"/>
      <c r="I39" s="65"/>
    </row>
    <row r="40" spans="1:16384" customHeight="1" ht="15">
      <c r="A40" s="65">
        <f>ROW()-ROW(A$7)</f>
        <v>33</v>
      </c>
      <c r="B40" s="65" t="s">
        <f>IF(ISNA(VLOOKUP(A$3&amp;TEXT(A40,"x0"),GRTDAL,COLUMNS(GRTDAL),0)),"",VLOOKUP(A$3&amp;TEXT(A40,"x0"),GRTDAL,COLUMNS(GRTDAL),0))</f>
        <v>37</v>
      </c>
      <c r="C40" s="66" t="s">
        <f>IF($B40&gt;"@",VLOOKUP($B40,Tableau,MATCH(C$7,TitresTableau,0),0),"")</f>
        <v>37</v>
      </c>
      <c r="D40" s="65"/>
      <c r="E40" s="65"/>
      <c r="F40" s="65"/>
      <c r="G40" s="65"/>
      <c r="H40" s="65"/>
      <c r="I40" s="65"/>
    </row>
    <row r="41" spans="1:16384" customHeight="1" ht="15">
      <c r="A41" s="65">
        <f>ROW()-ROW(A$7)</f>
        <v>34</v>
      </c>
      <c r="B41" s="65" t="s">
        <f>IF(ISNA(VLOOKUP(A$3&amp;TEXT(A41,"x0"),GRTDAL,COLUMNS(GRTDAL),0)),"",VLOOKUP(A$3&amp;TEXT(A41,"x0"),GRTDAL,COLUMNS(GRTDAL),0))</f>
        <v>37</v>
      </c>
      <c r="C41" s="66" t="s">
        <f>IF($B41&gt;"@",VLOOKUP($B41,Tableau,MATCH(C$7,TitresTableau,0),0),"")</f>
        <v>37</v>
      </c>
      <c r="D41" s="65"/>
      <c r="E41" s="65"/>
      <c r="F41" s="65"/>
      <c r="G41" s="65"/>
      <c r="H41" s="65"/>
      <c r="I41" s="65"/>
    </row>
    <row r="42" spans="1:16384" customHeight="1" ht="15">
      <c r="A42" s="65">
        <f>ROW()-ROW(A$7)</f>
        <v>35</v>
      </c>
      <c r="B42" s="65" t="s">
        <f>IF(ISNA(VLOOKUP(A$3&amp;TEXT(A42,"x0"),GRTDAL,COLUMNS(GRTDAL),0)),"",VLOOKUP(A$3&amp;TEXT(A42,"x0"),GRTDAL,COLUMNS(GRTDAL),0))</f>
        <v>37</v>
      </c>
      <c r="C42" s="66" t="s">
        <f>IF($B42&gt;"@",VLOOKUP($B42,Tableau,MATCH(C$7,TitresTableau,0),0),"")</f>
        <v>37</v>
      </c>
      <c r="D42" s="65"/>
      <c r="E42" s="65"/>
      <c r="F42" s="65"/>
      <c r="G42" s="65"/>
      <c r="H42" s="65"/>
      <c r="I42" s="65"/>
    </row>
    <row r="43" spans="1:16384" customHeight="1" ht="15">
      <c r="A43" s="65">
        <f>ROW()-ROW(A$7)</f>
        <v>36</v>
      </c>
      <c r="B43" s="65" t="s">
        <f>IF(ISNA(VLOOKUP(A$3&amp;TEXT(A43,"x0"),GRTDAL,COLUMNS(GRTDAL),0)),"",VLOOKUP(A$3&amp;TEXT(A43,"x0"),GRTDAL,COLUMNS(GRTDAL),0))</f>
        <v>37</v>
      </c>
      <c r="C43" s="66" t="s">
        <f>IF($B43&gt;"@",VLOOKUP($B43,Tableau,MATCH(C$7,TitresTableau,0),0),"")</f>
        <v>37</v>
      </c>
      <c r="D43" s="65"/>
      <c r="E43" s="65"/>
      <c r="F43" s="65"/>
      <c r="G43" s="65"/>
      <c r="H43" s="65"/>
      <c r="I43" s="65"/>
    </row>
    <row r="44" spans="1:16384" customHeight="1" ht="15">
      <c r="A44" s="65">
        <f>ROW()-ROW(A$7)</f>
        <v>37</v>
      </c>
      <c r="B44" s="65" t="s">
        <f>IF(ISNA(VLOOKUP(A$3&amp;TEXT(A44,"x0"),GRTDAL,COLUMNS(GRTDAL),0)),"",VLOOKUP(A$3&amp;TEXT(A44,"x0"),GRTDAL,COLUMNS(GRTDAL),0))</f>
        <v>37</v>
      </c>
      <c r="C44" s="66" t="s">
        <f>IF($B44&gt;"@",VLOOKUP($B44,Tableau,MATCH(C$7,TitresTableau,0),0),"")</f>
        <v>37</v>
      </c>
      <c r="D44" s="65"/>
      <c r="E44" s="65"/>
      <c r="F44" s="65"/>
      <c r="G44" s="65"/>
      <c r="H44" s="65"/>
      <c r="I44" s="65"/>
    </row>
    <row r="45" spans="1:16384" customHeight="1" ht="15">
      <c r="A45" s="65">
        <f>ROW()-ROW(A$7)</f>
        <v>38</v>
      </c>
      <c r="B45" s="65" t="s">
        <f>IF(ISNA(VLOOKUP(A$3&amp;TEXT(A45,"x0"),GRTDAL,COLUMNS(GRTDAL),0)),"",VLOOKUP(A$3&amp;TEXT(A45,"x0"),GRTDAL,COLUMNS(GRTDAL),0))</f>
        <v>37</v>
      </c>
      <c r="C45" s="66" t="s">
        <f>IF($B45&gt;"@",VLOOKUP($B45,Tableau,MATCH(C$7,TitresTableau,0),0),"")</f>
        <v>37</v>
      </c>
      <c r="D45" s="65"/>
      <c r="E45" s="65"/>
      <c r="F45" s="65"/>
      <c r="G45" s="65"/>
      <c r="H45" s="65"/>
      <c r="I45" s="65"/>
    </row>
    <row r="46" spans="1:16384" customHeight="1" ht="15">
      <c r="A46" s="65">
        <f>ROW()-ROW(A$7)</f>
        <v>39</v>
      </c>
      <c r="B46" s="65" t="s">
        <f>IF(ISNA(VLOOKUP(A$3&amp;TEXT(A46,"x0"),GRTDAL,COLUMNS(GRTDAL),0)),"",VLOOKUP(A$3&amp;TEXT(A46,"x0"),GRTDAL,COLUMNS(GRTDAL),0))</f>
        <v>37</v>
      </c>
      <c r="C46" s="66" t="s">
        <f>IF($B46&gt;"@",VLOOKUP($B46,Tableau,MATCH(C$7,TitresTableau,0),0),"")</f>
        <v>37</v>
      </c>
      <c r="D46" s="65"/>
      <c r="E46" s="65"/>
      <c r="F46" s="65"/>
      <c r="G46" s="65"/>
      <c r="H46" s="65"/>
      <c r="I46" s="65"/>
    </row>
    <row r="47" spans="1:16384" customHeight="1" ht="15">
      <c r="A47" s="65">
        <f>ROW()-ROW(A$7)</f>
        <v>40</v>
      </c>
      <c r="B47" s="65" t="s">
        <f>IF(ISNA(VLOOKUP(A$3&amp;TEXT(A47,"x0"),GRTDAL,COLUMNS(GRTDAL),0)),"",VLOOKUP(A$3&amp;TEXT(A47,"x0"),GRTDAL,COLUMNS(GRTDAL),0))</f>
        <v>37</v>
      </c>
      <c r="C47" s="66" t="s">
        <f>IF($B47&gt;"@",VLOOKUP($B47,Tableau,MATCH(C$7,TitresTableau,0),0),"")</f>
        <v>37</v>
      </c>
      <c r="D47" s="65"/>
      <c r="E47" s="65"/>
      <c r="F47" s="65"/>
      <c r="G47" s="65"/>
      <c r="H47" s="65"/>
      <c r="I47" s="65"/>
    </row>
    <row r="48" spans="1:16384" customHeight="1" ht="15">
      <c r="A48" s="65">
        <f>ROW()-ROW(A$7)</f>
        <v>41</v>
      </c>
      <c r="B48" s="65" t="s">
        <f>IF(ISNA(VLOOKUP(A$3&amp;TEXT(A48,"x0"),GRTDAL,COLUMNS(GRTDAL),0)),"",VLOOKUP(A$3&amp;TEXT(A48,"x0"),GRTDAL,COLUMNS(GRTDAL),0))</f>
        <v>37</v>
      </c>
      <c r="C48" s="66" t="s">
        <f>IF($B48&gt;"@",VLOOKUP($B48,Tableau,MATCH(C$7,TitresTableau,0),0),"")</f>
        <v>37</v>
      </c>
      <c r="D48" s="65"/>
      <c r="E48" s="65"/>
      <c r="F48" s="65"/>
      <c r="G48" s="65"/>
      <c r="H48" s="65"/>
      <c r="I48" s="65"/>
    </row>
    <row r="49" spans="1:16384" customHeight="1" ht="15">
      <c r="A49" s="65">
        <f>ROW()-ROW(A$7)</f>
        <v>42</v>
      </c>
      <c r="B49" s="65" t="s">
        <f>IF(ISNA(VLOOKUP(A$3&amp;TEXT(A49,"x0"),GRTDAL,COLUMNS(GRTDAL),0)),"",VLOOKUP(A$3&amp;TEXT(A49,"x0"),GRTDAL,COLUMNS(GRTDAL),0))</f>
        <v>37</v>
      </c>
      <c r="C49" s="66" t="s">
        <f>IF($B49&gt;"@",VLOOKUP($B49,Tableau,MATCH(C$7,TitresTableau,0),0),"")</f>
        <v>37</v>
      </c>
      <c r="D49" s="65"/>
      <c r="E49" s="65"/>
      <c r="F49" s="65"/>
      <c r="G49" s="65"/>
      <c r="H49" s="65"/>
      <c r="I49" s="65"/>
    </row>
    <row r="50" spans="1:16384" customHeight="1" ht="15">
      <c r="A50" s="65">
        <f>ROW()-ROW(A$7)</f>
        <v>43</v>
      </c>
      <c r="B50" s="65" t="s">
        <f>IF(ISNA(VLOOKUP(A$3&amp;TEXT(A50,"x0"),GRTDAL,COLUMNS(GRTDAL),0)),"",VLOOKUP(A$3&amp;TEXT(A50,"x0"),GRTDAL,COLUMNS(GRTDAL),0))</f>
        <v>37</v>
      </c>
      <c r="C50" s="66" t="s">
        <f>IF($B50&gt;"@",VLOOKUP($B50,Tableau,MATCH(C$7,TitresTableau,0),0),"")</f>
        <v>37</v>
      </c>
      <c r="D50" s="65"/>
      <c r="E50" s="65"/>
      <c r="F50" s="65"/>
      <c r="G50" s="65"/>
      <c r="H50" s="65"/>
      <c r="I50" s="65"/>
    </row>
    <row r="51" spans="1:16384" customHeight="1" ht="15">
      <c r="A51" s="65"/>
      <c r="B51" s="65"/>
      <c r="C51" s="66" t="s">
        <v>307</v>
      </c>
      <c r="D51" s="65"/>
      <c r="E51" s="65"/>
      <c r="F51" s="65"/>
      <c r="G51" s="65"/>
      <c r="H51" s="65"/>
      <c r="I51" s="65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5433070866141736" right="0.1968503937007874" top="0.15748031496062992" bottom="0.1968503937007874" header="0.11811023622047245" footer="0.11811023622047245"/>
  <pageSetup blackAndWhite="0" cellComments="asDisplayed" draft="0" errors="displayed" firstPageNumber="0" orientation="portrait" pageOrder="downThenOver" paperSize="9" scale="83" useFirstPageNumber="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gnmx="http://www.gnumeric.org/ext/spreadsheetml">
  <sheetPr>
    <tabColor rgb="FFFF99FF"/>
    <pageSetUpPr fitToPage="0"/>
  </sheetPr>
  <dimension ref="A1:XFD51"/>
  <sheetViews>
    <sheetView workbookViewId="0" zoomScale="60">
      <selection activeCell="F56" sqref="F56"/>
    </sheetView>
  </sheetViews>
  <sheetFormatPr defaultRowHeight="12.75"/>
  <cols>
    <col min="1" max="1" style="25" width="3.75" customWidth="1"/>
    <col min="2" max="2" style="25" width="29.75" customWidth="1"/>
    <col min="3" max="3" style="25" width="11.75" customWidth="1"/>
    <col min="4" max="8" style="25" width="11" bestFit="1" customWidth="1"/>
    <col min="9" max="9" style="25" width="14.749999999999998" customWidth="1"/>
    <col min="10" max="10" style="25" width="11" bestFit="1" customWidth="1"/>
    <col min="11" max="256" style="25" width="10" bestFit="1" customWidth="1"/>
    <col min="257" max="257" style="25" width="3.375" customWidth="1"/>
    <col min="258" max="258" style="25" width="26.125" customWidth="1"/>
    <col min="259" max="259" style="25" width="10.375" customWidth="1"/>
    <col min="260" max="512" style="25" width="10" bestFit="1" customWidth="1"/>
    <col min="513" max="513" style="25" width="3.375" customWidth="1"/>
    <col min="514" max="514" style="25" width="26.125" customWidth="1"/>
    <col min="515" max="515" style="25" width="10.375" customWidth="1"/>
    <col min="516" max="768" style="25" width="10" bestFit="1" customWidth="1"/>
    <col min="769" max="769" style="25" width="3.375" customWidth="1"/>
    <col min="770" max="770" style="25" width="26.125" customWidth="1"/>
    <col min="771" max="771" style="25" width="10.375" customWidth="1"/>
    <col min="772" max="1024" style="25" width="11" bestFit="1" customWidth="1"/>
    <col min="1025" max="1025" style="25" width="3.375" customWidth="1"/>
    <col min="1026" max="1026" style="25" width="26.125" customWidth="1"/>
    <col min="1027" max="1027" style="25" width="10.375" customWidth="1"/>
    <col min="1028" max="1280" style="25" width="10" bestFit="1" customWidth="1"/>
    <col min="1281" max="1281" style="25" width="3.375" customWidth="1"/>
    <col min="1282" max="1282" style="25" width="26.125" customWidth="1"/>
    <col min="1283" max="1283" style="25" width="10.375" customWidth="1"/>
    <col min="1284" max="1536" style="25" width="10" bestFit="1" customWidth="1"/>
    <col min="1537" max="1537" style="25" width="3.375" customWidth="1"/>
    <col min="1538" max="1538" style="25" width="26.125" customWidth="1"/>
    <col min="1539" max="1539" style="25" width="10.375" customWidth="1"/>
    <col min="1540" max="1792" style="25" width="10" bestFit="1" customWidth="1"/>
    <col min="1793" max="1793" style="25" width="3.375" customWidth="1"/>
    <col min="1794" max="1794" style="25" width="26.125" customWidth="1"/>
    <col min="1795" max="1795" style="25" width="10.375" customWidth="1"/>
    <col min="1796" max="2048" style="25" width="11" bestFit="1" customWidth="1"/>
    <col min="2049" max="2049" style="25" width="3.375" customWidth="1"/>
    <col min="2050" max="2050" style="25" width="26.125" customWidth="1"/>
    <col min="2051" max="2051" style="25" width="10.375" customWidth="1"/>
    <col min="2052" max="2304" style="25" width="10" bestFit="1" customWidth="1"/>
    <col min="2305" max="2305" style="25" width="3.375" customWidth="1"/>
    <col min="2306" max="2306" style="25" width="26.125" customWidth="1"/>
    <col min="2307" max="2307" style="25" width="10.375" customWidth="1"/>
    <col min="2308" max="2560" style="25" width="10" bestFit="1" customWidth="1"/>
    <col min="2561" max="2561" style="25" width="3.375" customWidth="1"/>
    <col min="2562" max="2562" style="25" width="26.125" customWidth="1"/>
    <col min="2563" max="2563" style="25" width="10.375" customWidth="1"/>
    <col min="2564" max="2816" style="25" width="10" bestFit="1" customWidth="1"/>
    <col min="2817" max="2817" style="25" width="3.375" customWidth="1"/>
    <col min="2818" max="2818" style="25" width="26.125" customWidth="1"/>
    <col min="2819" max="2819" style="25" width="10.375" customWidth="1"/>
    <col min="2820" max="3072" style="25" width="11" bestFit="1" customWidth="1"/>
    <col min="3073" max="3073" style="25" width="3.375" customWidth="1"/>
    <col min="3074" max="3074" style="25" width="26.125" customWidth="1"/>
    <col min="3075" max="3075" style="25" width="10.375" customWidth="1"/>
    <col min="3076" max="3328" style="25" width="10" bestFit="1" customWidth="1"/>
    <col min="3329" max="3329" style="25" width="3.375" customWidth="1"/>
    <col min="3330" max="3330" style="25" width="26.125" customWidth="1"/>
    <col min="3331" max="3331" style="25" width="10.375" customWidth="1"/>
    <col min="3332" max="3584" style="25" width="10" bestFit="1" customWidth="1"/>
    <col min="3585" max="3585" style="25" width="3.375" customWidth="1"/>
    <col min="3586" max="3586" style="25" width="26.125" customWidth="1"/>
    <col min="3587" max="3587" style="25" width="10.375" customWidth="1"/>
    <col min="3588" max="3840" style="25" width="10" bestFit="1" customWidth="1"/>
    <col min="3841" max="3841" style="25" width="3.375" customWidth="1"/>
    <col min="3842" max="3842" style="25" width="26.125" customWidth="1"/>
    <col min="3843" max="3843" style="25" width="10.375" customWidth="1"/>
    <col min="3844" max="4096" style="25" width="11" bestFit="1" customWidth="1"/>
    <col min="4097" max="4097" style="25" width="3.375" customWidth="1"/>
    <col min="4098" max="4098" style="25" width="26.125" customWidth="1"/>
    <col min="4099" max="4099" style="25" width="10.375" customWidth="1"/>
    <col min="4100" max="4352" style="25" width="10" bestFit="1" customWidth="1"/>
    <col min="4353" max="4353" style="25" width="3.375" customWidth="1"/>
    <col min="4354" max="4354" style="25" width="26.125" customWidth="1"/>
    <col min="4355" max="4355" style="25" width="10.375" customWidth="1"/>
    <col min="4356" max="4608" style="25" width="10" bestFit="1" customWidth="1"/>
    <col min="4609" max="4609" style="25" width="3.375" customWidth="1"/>
    <col min="4610" max="4610" style="25" width="26.125" customWidth="1"/>
    <col min="4611" max="4611" style="25" width="10.375" customWidth="1"/>
    <col min="4612" max="4864" style="25" width="10" bestFit="1" customWidth="1"/>
    <col min="4865" max="4865" style="25" width="3.375" customWidth="1"/>
    <col min="4866" max="4866" style="25" width="26.125" customWidth="1"/>
    <col min="4867" max="4867" style="25" width="10.375" customWidth="1"/>
    <col min="4868" max="5120" style="25" width="11" bestFit="1" customWidth="1"/>
    <col min="5121" max="5121" style="25" width="3.375" customWidth="1"/>
    <col min="5122" max="5122" style="25" width="26.125" customWidth="1"/>
    <col min="5123" max="5123" style="25" width="10.375" customWidth="1"/>
    <col min="5124" max="5376" style="25" width="10" bestFit="1" customWidth="1"/>
    <col min="5377" max="5377" style="25" width="3.375" customWidth="1"/>
    <col min="5378" max="5378" style="25" width="26.125" customWidth="1"/>
    <col min="5379" max="5379" style="25" width="10.375" customWidth="1"/>
    <col min="5380" max="5632" style="25" width="10" bestFit="1" customWidth="1"/>
    <col min="5633" max="5633" style="25" width="3.375" customWidth="1"/>
    <col min="5634" max="5634" style="25" width="26.125" customWidth="1"/>
    <col min="5635" max="5635" style="25" width="10.375" customWidth="1"/>
    <col min="5636" max="5888" style="25" width="10" bestFit="1" customWidth="1"/>
    <col min="5889" max="5889" style="25" width="3.375" customWidth="1"/>
    <col min="5890" max="5890" style="25" width="26.125" customWidth="1"/>
    <col min="5891" max="5891" style="25" width="10.375" customWidth="1"/>
    <col min="5892" max="6144" style="25" width="11" bestFit="1" customWidth="1"/>
    <col min="6145" max="6145" style="25" width="3.375" customWidth="1"/>
    <col min="6146" max="6146" style="25" width="26.125" customWidth="1"/>
    <col min="6147" max="6147" style="25" width="10.375" customWidth="1"/>
    <col min="6148" max="6400" style="25" width="10" bestFit="1" customWidth="1"/>
    <col min="6401" max="6401" style="25" width="3.375" customWidth="1"/>
    <col min="6402" max="6402" style="25" width="26.125" customWidth="1"/>
    <col min="6403" max="6403" style="25" width="10.375" customWidth="1"/>
    <col min="6404" max="6656" style="25" width="10" bestFit="1" customWidth="1"/>
    <col min="6657" max="6657" style="25" width="3.375" customWidth="1"/>
    <col min="6658" max="6658" style="25" width="26.125" customWidth="1"/>
    <col min="6659" max="6659" style="25" width="10.375" customWidth="1"/>
    <col min="6660" max="6912" style="25" width="10" bestFit="1" customWidth="1"/>
    <col min="6913" max="6913" style="25" width="3.375" customWidth="1"/>
    <col min="6914" max="6914" style="25" width="26.125" customWidth="1"/>
    <col min="6915" max="6915" style="25" width="10.375" customWidth="1"/>
    <col min="6916" max="7168" style="25" width="11" bestFit="1" customWidth="1"/>
    <col min="7169" max="7169" style="25" width="3.375" customWidth="1"/>
    <col min="7170" max="7170" style="25" width="26.125" customWidth="1"/>
    <col min="7171" max="7171" style="25" width="10.375" customWidth="1"/>
    <col min="7172" max="7424" style="25" width="10" bestFit="1" customWidth="1"/>
    <col min="7425" max="7425" style="25" width="3.375" customWidth="1"/>
    <col min="7426" max="7426" style="25" width="26.125" customWidth="1"/>
    <col min="7427" max="7427" style="25" width="10.375" customWidth="1"/>
    <col min="7428" max="7680" style="25" width="10" bestFit="1" customWidth="1"/>
    <col min="7681" max="7681" style="25" width="3.375" customWidth="1"/>
    <col min="7682" max="7682" style="25" width="26.125" customWidth="1"/>
    <col min="7683" max="7683" style="25" width="10.375" customWidth="1"/>
    <col min="7684" max="7936" style="25" width="10" bestFit="1" customWidth="1"/>
    <col min="7937" max="7937" style="25" width="3.375" customWidth="1"/>
    <col min="7938" max="7938" style="25" width="26.125" customWidth="1"/>
    <col min="7939" max="7939" style="25" width="10.375" customWidth="1"/>
    <col min="7940" max="8192" style="25" width="11" bestFit="1" customWidth="1"/>
    <col min="8193" max="8193" style="25" width="3.375" customWidth="1"/>
    <col min="8194" max="8194" style="25" width="26.125" customWidth="1"/>
    <col min="8195" max="8195" style="25" width="10.375" customWidth="1"/>
    <col min="8196" max="8448" style="25" width="10" bestFit="1" customWidth="1"/>
    <col min="8449" max="8449" style="25" width="3.375" customWidth="1"/>
    <col min="8450" max="8450" style="25" width="26.125" customWidth="1"/>
    <col min="8451" max="8451" style="25" width="10.375" customWidth="1"/>
    <col min="8452" max="8704" style="25" width="10" bestFit="1" customWidth="1"/>
    <col min="8705" max="8705" style="25" width="3.375" customWidth="1"/>
    <col min="8706" max="8706" style="25" width="26.125" customWidth="1"/>
    <col min="8707" max="8707" style="25" width="10.375" customWidth="1"/>
    <col min="8708" max="8960" style="25" width="10" bestFit="1" customWidth="1"/>
    <col min="8961" max="8961" style="25" width="3.375" customWidth="1"/>
    <col min="8962" max="8962" style="25" width="26.125" customWidth="1"/>
    <col min="8963" max="8963" style="25" width="10.375" customWidth="1"/>
    <col min="8964" max="9216" style="25" width="11" bestFit="1" customWidth="1"/>
    <col min="9217" max="9217" style="25" width="3.375" customWidth="1"/>
    <col min="9218" max="9218" style="25" width="26.125" customWidth="1"/>
    <col min="9219" max="9219" style="25" width="10.375" customWidth="1"/>
    <col min="9220" max="9472" style="25" width="10" bestFit="1" customWidth="1"/>
    <col min="9473" max="9473" style="25" width="3.375" customWidth="1"/>
    <col min="9474" max="9474" style="25" width="26.125" customWidth="1"/>
    <col min="9475" max="9475" style="25" width="10.375" customWidth="1"/>
    <col min="9476" max="9728" style="25" width="10" bestFit="1" customWidth="1"/>
    <col min="9729" max="9729" style="25" width="3.375" customWidth="1"/>
    <col min="9730" max="9730" style="25" width="26.125" customWidth="1"/>
    <col min="9731" max="9731" style="25" width="10.375" customWidth="1"/>
    <col min="9732" max="9984" style="25" width="10" bestFit="1" customWidth="1"/>
    <col min="9985" max="9985" style="25" width="3.375" customWidth="1"/>
    <col min="9986" max="9986" style="25" width="26.125" customWidth="1"/>
    <col min="9987" max="9987" style="25" width="10.375" customWidth="1"/>
    <col min="9988" max="10240" style="25" width="11" bestFit="1" customWidth="1"/>
    <col min="10241" max="10241" style="25" width="3.375" customWidth="1"/>
    <col min="10242" max="10242" style="25" width="26.125" customWidth="1"/>
    <col min="10243" max="10243" style="25" width="10.375" customWidth="1"/>
    <col min="10244" max="10496" style="25" width="10" bestFit="1" customWidth="1"/>
    <col min="10497" max="10497" style="25" width="3.375" customWidth="1"/>
    <col min="10498" max="10498" style="25" width="26.125" customWidth="1"/>
    <col min="10499" max="10499" style="25" width="10.375" customWidth="1"/>
    <col min="10500" max="10752" style="25" width="10" bestFit="1" customWidth="1"/>
    <col min="10753" max="10753" style="25" width="3.375" customWidth="1"/>
    <col min="10754" max="10754" style="25" width="26.125" customWidth="1"/>
    <col min="10755" max="10755" style="25" width="10.375" customWidth="1"/>
    <col min="10756" max="11008" style="25" width="10" bestFit="1" customWidth="1"/>
    <col min="11009" max="11009" style="25" width="3.375" customWidth="1"/>
    <col min="11010" max="11010" style="25" width="26.125" customWidth="1"/>
    <col min="11011" max="11011" style="25" width="10.375" customWidth="1"/>
    <col min="11012" max="11264" style="25" width="11" bestFit="1" customWidth="1"/>
    <col min="11265" max="11265" style="25" width="3.375" customWidth="1"/>
    <col min="11266" max="11266" style="25" width="26.125" customWidth="1"/>
    <col min="11267" max="11267" style="25" width="10.375" customWidth="1"/>
    <col min="11268" max="11520" style="25" width="10" bestFit="1" customWidth="1"/>
    <col min="11521" max="11521" style="25" width="3.375" customWidth="1"/>
    <col min="11522" max="11522" style="25" width="26.125" customWidth="1"/>
    <col min="11523" max="11523" style="25" width="10.375" customWidth="1"/>
    <col min="11524" max="11776" style="25" width="10" bestFit="1" customWidth="1"/>
    <col min="11777" max="11777" style="25" width="3.375" customWidth="1"/>
    <col min="11778" max="11778" style="25" width="26.125" customWidth="1"/>
    <col min="11779" max="11779" style="25" width="10.375" customWidth="1"/>
    <col min="11780" max="12032" style="25" width="10" bestFit="1" customWidth="1"/>
    <col min="12033" max="12033" style="25" width="3.375" customWidth="1"/>
    <col min="12034" max="12034" style="25" width="26.125" customWidth="1"/>
    <col min="12035" max="12035" style="25" width="10.375" customWidth="1"/>
    <col min="12036" max="12288" style="25" width="11" bestFit="1" customWidth="1"/>
    <col min="12289" max="12289" style="25" width="3.375" customWidth="1"/>
    <col min="12290" max="12290" style="25" width="26.125" customWidth="1"/>
    <col min="12291" max="12291" style="25" width="10.375" customWidth="1"/>
    <col min="12292" max="12544" style="25" width="10" bestFit="1" customWidth="1"/>
    <col min="12545" max="12545" style="25" width="3.375" customWidth="1"/>
    <col min="12546" max="12546" style="25" width="26.125" customWidth="1"/>
    <col min="12547" max="12547" style="25" width="10.375" customWidth="1"/>
    <col min="12548" max="12800" style="25" width="10" bestFit="1" customWidth="1"/>
    <col min="12801" max="12801" style="25" width="3.375" customWidth="1"/>
    <col min="12802" max="12802" style="25" width="26.125" customWidth="1"/>
    <col min="12803" max="12803" style="25" width="10.375" customWidth="1"/>
    <col min="12804" max="13056" style="25" width="10" bestFit="1" customWidth="1"/>
    <col min="13057" max="13057" style="25" width="3.375" customWidth="1"/>
    <col min="13058" max="13058" style="25" width="26.125" customWidth="1"/>
    <col min="13059" max="13059" style="25" width="10.375" customWidth="1"/>
    <col min="13060" max="13312" style="25" width="11" bestFit="1" customWidth="1"/>
    <col min="13313" max="13313" style="25" width="3.375" customWidth="1"/>
    <col min="13314" max="13314" style="25" width="26.125" customWidth="1"/>
    <col min="13315" max="13315" style="25" width="10.375" customWidth="1"/>
    <col min="13316" max="13568" style="25" width="10" bestFit="1" customWidth="1"/>
    <col min="13569" max="13569" style="25" width="3.375" customWidth="1"/>
    <col min="13570" max="13570" style="25" width="26.125" customWidth="1"/>
    <col min="13571" max="13571" style="25" width="10.375" customWidth="1"/>
    <col min="13572" max="13824" style="25" width="10" bestFit="1" customWidth="1"/>
    <col min="13825" max="13825" style="25" width="3.375" customWidth="1"/>
    <col min="13826" max="13826" style="25" width="26.125" customWidth="1"/>
    <col min="13827" max="13827" style="25" width="10.375" customWidth="1"/>
    <col min="13828" max="14080" style="25" width="10" bestFit="1" customWidth="1"/>
    <col min="14081" max="14081" style="25" width="3.375" customWidth="1"/>
    <col min="14082" max="14082" style="25" width="26.125" customWidth="1"/>
    <col min="14083" max="14083" style="25" width="10.375" customWidth="1"/>
    <col min="14084" max="14336" style="25" width="11" bestFit="1" customWidth="1"/>
    <col min="14337" max="14337" style="25" width="3.375" customWidth="1"/>
    <col min="14338" max="14338" style="25" width="26.125" customWidth="1"/>
    <col min="14339" max="14339" style="25" width="10.375" customWidth="1"/>
    <col min="14340" max="14592" style="25" width="10" bestFit="1" customWidth="1"/>
    <col min="14593" max="14593" style="25" width="3.375" customWidth="1"/>
    <col min="14594" max="14594" style="25" width="26.125" customWidth="1"/>
    <col min="14595" max="14595" style="25" width="10.375" customWidth="1"/>
    <col min="14596" max="14848" style="25" width="10" bestFit="1" customWidth="1"/>
    <col min="14849" max="14849" style="25" width="3.375" customWidth="1"/>
    <col min="14850" max="14850" style="25" width="26.125" customWidth="1"/>
    <col min="14851" max="14851" style="25" width="10.375" customWidth="1"/>
    <col min="14852" max="15104" style="25" width="10" bestFit="1" customWidth="1"/>
    <col min="15105" max="15105" style="25" width="3.375" customWidth="1"/>
    <col min="15106" max="15106" style="25" width="26.125" customWidth="1"/>
    <col min="15107" max="15107" style="25" width="10.375" customWidth="1"/>
    <col min="15108" max="15360" style="25" width="11" bestFit="1" customWidth="1"/>
    <col min="15361" max="15361" style="25" width="3.375" customWidth="1"/>
    <col min="15362" max="15362" style="25" width="26.125" customWidth="1"/>
    <col min="15363" max="15363" style="25" width="10.375" customWidth="1"/>
    <col min="15364" max="15616" style="25" width="10" bestFit="1" customWidth="1"/>
    <col min="15617" max="15617" style="25" width="3.375" customWidth="1"/>
    <col min="15618" max="15618" style="25" width="26.125" customWidth="1"/>
    <col min="15619" max="15619" style="25" width="10.375" customWidth="1"/>
    <col min="15620" max="15872" style="25" width="10" bestFit="1" customWidth="1"/>
    <col min="15873" max="15873" style="25" width="3.375" customWidth="1"/>
    <col min="15874" max="15874" style="25" width="26.125" customWidth="1"/>
    <col min="15875" max="15875" style="25" width="10.375" customWidth="1"/>
    <col min="15876" max="16128" style="25" width="10" bestFit="1" customWidth="1"/>
    <col min="16129" max="16129" style="25" width="3.375" customWidth="1"/>
    <col min="16130" max="16130" style="25" width="26.125" customWidth="1"/>
    <col min="16131" max="16131" style="25" width="10.375" customWidth="1"/>
    <col min="16132" max="16384" style="25" width="11" bestFit="1" customWidth="1"/>
  </cols>
  <sheetData>
    <row r="1" spans="1:16384" ht="18">
      <c r="B1" s="54"/>
      <c r="C1" s="55" t="s">
        <v>302</v>
      </c>
      <c r="I1" s="56" t="s">
        <v>303</v>
      </c>
    </row>
    <row r="3" spans="1:16384">
      <c r="A3" t="s">
        <v>51</v>
      </c>
      <c r="B3" s="57" t="str">
        <f>"GROUPE "&amp;A3</f>
        <v>GROUPE P1</v>
      </c>
    </row>
    <row r="4" spans="1:16384" ht="20.25">
      <c r="B4" s="58"/>
      <c r="D4" s="59" t="s">
        <v>304</v>
      </c>
    </row>
    <row r="5" spans="1:16384" ht="23.25">
      <c r="B5" s="57"/>
      <c r="D5" s="60" t="s">
        <v>310</v>
      </c>
      <c r="E5" s="58"/>
      <c r="F5" s="58"/>
    </row>
    <row r="6" spans="1:16384">
      <c r="B6" s="58" t="s">
        <v>305</v>
      </c>
      <c r="C6" s="61">
        <f>TODAY()</f>
        <v>42998</v>
      </c>
      <c r="D6" s="62"/>
      <c r="E6" s="62"/>
      <c r="F6" s="62"/>
    </row>
    <row r="7" spans="1:16384" customHeight="1" ht="15">
      <c r="B7" s="63" t="s">
        <v>306</v>
      </c>
      <c r="C7" s="63" t="s">
        <v>0</v>
      </c>
      <c r="D7" s="64"/>
      <c r="E7" s="64"/>
      <c r="F7" s="64"/>
      <c r="G7" s="64"/>
      <c r="H7" s="64"/>
      <c r="I7" s="64"/>
    </row>
    <row r="8" spans="1:16384" customHeight="1" ht="15">
      <c r="A8" s="65">
        <f>ROW()-ROW(A$7)</f>
        <v>1</v>
      </c>
      <c r="B8" s="65" t="s">
        <f>IF(ISNA(VLOOKUP(A$3&amp;TEXT(A8,"x0"),GRTDPROBA,COLUMNS(GRTDPROBA),0)),"",VLOOKUP(A$3&amp;TEXT(A8,"x0"),GRTDPROBA,COLUMNS(GRTDPROBA),0))</f>
        <v>43</v>
      </c>
      <c r="C8" s="66">
        <f>IF($B8&gt;"@",VLOOKUP($B8,Tableau,MATCH(C$7,TitresTableau,0),0),"")</f>
        <v>11611134</v>
      </c>
      <c r="D8" s="65"/>
      <c r="E8" s="65"/>
      <c r="F8" s="65"/>
      <c r="G8" s="65"/>
      <c r="H8" s="65"/>
      <c r="I8" s="65"/>
    </row>
    <row r="9" spans="1:16384" customHeight="1" ht="15">
      <c r="A9" s="65">
        <f>ROW()-ROW(A$7)</f>
        <v>2</v>
      </c>
      <c r="B9" s="65" t="s">
        <f>IF(ISNA(VLOOKUP(A$3&amp;TEXT(A9,"x0"),GRTDPROBA,COLUMNS(GRTDPROBA),0)),"",VLOOKUP(A$3&amp;TEXT(A9,"x0"),GRTDPROBA,COLUMNS(GRTDPROBA),0))</f>
        <v>86</v>
      </c>
      <c r="C9" s="66">
        <f>IF($B9&gt;"@",VLOOKUP($B9,Tableau,MATCH(C$7,TitresTableau,0),0),"")</f>
        <v>11403815</v>
      </c>
      <c r="D9" s="65"/>
      <c r="E9" s="65"/>
      <c r="F9" s="65"/>
      <c r="G9" s="65"/>
      <c r="H9" s="65"/>
      <c r="I9" s="65"/>
    </row>
    <row r="10" spans="1:16384" customHeight="1" ht="15">
      <c r="A10" s="65">
        <f>ROW()-ROW(A$7)</f>
        <v>3</v>
      </c>
      <c r="B10" s="65" t="s">
        <f>IF(ISNA(VLOOKUP(A$3&amp;TEXT(A10,"x0"),GRTDPROBA,COLUMNS(GRTDPROBA),0)),"",VLOOKUP(A$3&amp;TEXT(A10,"x0"),GRTDPROBA,COLUMNS(GRTDPROBA),0))</f>
        <v>94</v>
      </c>
      <c r="C10" s="66">
        <f>IF($B10&gt;"@",VLOOKUP($B10,Tableau,MATCH(C$7,TitresTableau,0),0),"")</f>
        <v>11503194</v>
      </c>
      <c r="D10" s="65"/>
      <c r="E10" s="65"/>
      <c r="F10" s="65"/>
      <c r="G10" s="65"/>
      <c r="H10" s="65"/>
      <c r="I10" s="65"/>
    </row>
    <row r="11" spans="1:16384" customHeight="1" ht="15">
      <c r="A11" s="65">
        <f>ROW()-ROW(A$7)</f>
        <v>4</v>
      </c>
      <c r="B11" s="65" t="s">
        <f>IF(ISNA(VLOOKUP(A$3&amp;TEXT(A11,"x0"),GRTDPROBA,COLUMNS(GRTDPROBA),0)),"",VLOOKUP(A$3&amp;TEXT(A11,"x0"),GRTDPROBA,COLUMNS(GRTDPROBA),0))</f>
        <v>107</v>
      </c>
      <c r="C11" s="66">
        <f>IF($B11&gt;"@",VLOOKUP($B11,Tableau,MATCH(C$7,TitresTableau,0),0),"")</f>
        <v>0</v>
      </c>
      <c r="D11" s="65"/>
      <c r="E11" s="65"/>
      <c r="F11" s="65"/>
      <c r="G11" s="65"/>
      <c r="H11" s="65"/>
      <c r="I11" s="65"/>
    </row>
    <row r="12" spans="1:16384" customHeight="1" ht="15">
      <c r="A12" s="65">
        <f>ROW()-ROW(A$7)</f>
        <v>5</v>
      </c>
      <c r="B12" s="65" t="s">
        <f>IF(ISNA(VLOOKUP(A$3&amp;TEXT(A12,"x0"),GRTDPROBA,COLUMNS(GRTDPROBA),0)),"",VLOOKUP(A$3&amp;TEXT(A12,"x0"),GRTDPROBA,COLUMNS(GRTDPROBA),0))</f>
        <v>158</v>
      </c>
      <c r="C12" s="66">
        <f>IF($B12&gt;"@",VLOOKUP($B12,Tableau,MATCH(C$7,TitresTableau,0),0),"")</f>
        <v>11607325</v>
      </c>
      <c r="D12" s="65"/>
      <c r="E12" s="65"/>
      <c r="F12" s="65"/>
      <c r="G12" s="65"/>
      <c r="H12" s="65"/>
      <c r="I12" s="65"/>
    </row>
    <row r="13" spans="1:16384" customHeight="1" ht="15">
      <c r="A13" s="65">
        <f>ROW()-ROW(A$7)</f>
        <v>6</v>
      </c>
      <c r="B13" s="65" t="s">
        <f>IF(ISNA(VLOOKUP(A$3&amp;TEXT(A13,"x0"),GRTDPROBA,COLUMNS(GRTDPROBA),0)),"",VLOOKUP(A$3&amp;TEXT(A13,"x0"),GRTDPROBA,COLUMNS(GRTDPROBA),0))</f>
        <v>179</v>
      </c>
      <c r="C13" s="66">
        <f>IF($B13&gt;"@",VLOOKUP($B13,Tableau,MATCH(C$7,TitresTableau,0),0),"")</f>
        <v>0</v>
      </c>
      <c r="D13" s="65"/>
      <c r="E13" s="65"/>
      <c r="F13" s="65"/>
      <c r="G13" s="65"/>
      <c r="H13" s="65"/>
      <c r="I13" s="65"/>
    </row>
    <row r="14" spans="1:16384" customHeight="1" ht="15">
      <c r="A14" s="65">
        <f>ROW()-ROW(A$7)</f>
        <v>7</v>
      </c>
      <c r="B14" s="65" t="s">
        <f>IF(ISNA(VLOOKUP(A$3&amp;TEXT(A14,"x0"),GRTDPROBA,COLUMNS(GRTDPROBA),0)),"",VLOOKUP(A$3&amp;TEXT(A14,"x0"),GRTDPROBA,COLUMNS(GRTDPROBA),0))</f>
        <v>189</v>
      </c>
      <c r="C14" s="66">
        <f>IF($B14&gt;"@",VLOOKUP($B14,Tableau,MATCH(C$7,TitresTableau,0),0),"")</f>
        <v>11507496</v>
      </c>
      <c r="D14" s="65"/>
      <c r="E14" s="65"/>
      <c r="F14" s="65"/>
      <c r="G14" s="65"/>
      <c r="H14" s="65"/>
      <c r="I14" s="65"/>
    </row>
    <row r="15" spans="1:16384" customHeight="1" ht="15">
      <c r="A15" s="65">
        <f>ROW()-ROW(A$7)</f>
        <v>8</v>
      </c>
      <c r="B15" s="65" t="s">
        <f>IF(ISNA(VLOOKUP(A$3&amp;TEXT(A15,"x0"),GRTDPROBA,COLUMNS(GRTDPROBA),0)),"",VLOOKUP(A$3&amp;TEXT(A15,"x0"),GRTDPROBA,COLUMNS(GRTDPROBA),0))</f>
        <v>191</v>
      </c>
      <c r="C15" s="66">
        <f>IF($B15&gt;"@",VLOOKUP($B15,Tableau,MATCH(C$7,TitresTableau,0),0),"")</f>
        <v>11513406</v>
      </c>
      <c r="D15" s="65"/>
      <c r="E15" s="65"/>
      <c r="F15" s="65"/>
      <c r="G15" s="65"/>
      <c r="H15" s="65"/>
      <c r="I15" s="65"/>
    </row>
    <row r="16" spans="1:16384" customHeight="1" ht="15">
      <c r="A16" s="65">
        <f>ROW()-ROW(A$7)</f>
        <v>9</v>
      </c>
      <c r="B16" s="65" t="s">
        <f>IF(ISNA(VLOOKUP(A$3&amp;TEXT(A16,"x0"),GRTDPROBA,COLUMNS(GRTDPROBA),0)),"",VLOOKUP(A$3&amp;TEXT(A16,"x0"),GRTDPROBA,COLUMNS(GRTDPROBA),0))</f>
        <v>194</v>
      </c>
      <c r="C16" s="66">
        <f>IF($B16&gt;"@",VLOOKUP($B16,Tableau,MATCH(C$7,TitresTableau,0),0),"")</f>
        <v>11601373</v>
      </c>
      <c r="D16" s="65"/>
      <c r="E16" s="65"/>
      <c r="F16" s="65"/>
      <c r="G16" s="65"/>
      <c r="H16" s="65"/>
      <c r="I16" s="65"/>
    </row>
    <row r="17" spans="1:16384" customHeight="1" ht="15">
      <c r="A17" s="65">
        <f>ROW()-ROW(A$7)</f>
        <v>10</v>
      </c>
      <c r="B17" s="65" t="s">
        <f>IF(ISNA(VLOOKUP(A$3&amp;TEXT(A17,"x0"),GRTDPROBA,COLUMNS(GRTDPROBA),0)),"",VLOOKUP(A$3&amp;TEXT(A17,"x0"),GRTDPROBA,COLUMNS(GRTDPROBA),0))</f>
        <v>198</v>
      </c>
      <c r="C17" s="66">
        <f>IF($B17&gt;"@",VLOOKUP($B17,Tableau,MATCH(C$7,TitresTableau,0),0),"")</f>
        <v>0</v>
      </c>
      <c r="D17" s="65"/>
      <c r="E17" s="65"/>
      <c r="F17" s="65"/>
      <c r="G17" s="65"/>
      <c r="H17" s="65"/>
      <c r="I17" s="65"/>
    </row>
    <row r="18" spans="1:16384" customHeight="1" ht="15">
      <c r="A18" s="65">
        <f>ROW()-ROW(A$7)</f>
        <v>11</v>
      </c>
      <c r="B18" s="65" t="s">
        <f>IF(ISNA(VLOOKUP(A$3&amp;TEXT(A18,"x0"),GRTDPROBA,COLUMNS(GRTDPROBA),0)),"",VLOOKUP(A$3&amp;TEXT(A18,"x0"),GRTDPROBA,COLUMNS(GRTDPROBA),0))</f>
        <v>200</v>
      </c>
      <c r="C18" s="66">
        <f>IF($B18&gt;"@",VLOOKUP($B18,Tableau,MATCH(C$7,TitresTableau,0),0),"")</f>
        <v>11505754</v>
      </c>
      <c r="D18" s="65"/>
      <c r="E18" s="65"/>
      <c r="F18" s="65"/>
      <c r="G18" s="65"/>
      <c r="H18" s="65"/>
      <c r="I18" s="65"/>
    </row>
    <row r="19" spans="1:16384" customHeight="1" ht="15">
      <c r="A19" s="65">
        <f>ROW()-ROW(A$7)</f>
        <v>12</v>
      </c>
      <c r="B19" s="65" t="s">
        <f>IF(ISNA(VLOOKUP(A$3&amp;TEXT(A19,"x0"),GRTDPROBA,COLUMNS(GRTDPROBA),0)),"",VLOOKUP(A$3&amp;TEXT(A19,"x0"),GRTDPROBA,COLUMNS(GRTDPROBA),0))</f>
        <v>205</v>
      </c>
      <c r="C19" s="66">
        <f>IF($B19&gt;"@",VLOOKUP($B19,Tableau,MATCH(C$7,TitresTableau,0),0),"")</f>
        <v>11602674</v>
      </c>
      <c r="D19" s="65"/>
      <c r="E19" s="65"/>
      <c r="F19" s="65"/>
      <c r="G19" s="65"/>
      <c r="H19" s="65"/>
      <c r="I19" s="65"/>
    </row>
    <row r="20" spans="1:16384" customHeight="1" ht="15">
      <c r="A20" s="65">
        <f>ROW()-ROW(A$7)</f>
        <v>13</v>
      </c>
      <c r="B20" s="65" t="s">
        <f>IF(ISNA(VLOOKUP(A$3&amp;TEXT(A20,"x0"),GRTDPROBA,COLUMNS(GRTDPROBA),0)),"",VLOOKUP(A$3&amp;TEXT(A20,"x0"),GRTDPROBA,COLUMNS(GRTDPROBA),0))</f>
        <v>210</v>
      </c>
      <c r="C20" s="66">
        <f>IF($B20&gt;"@",VLOOKUP($B20,Tableau,MATCH(C$7,TitresTableau,0),0),"")</f>
        <v>11606514</v>
      </c>
      <c r="D20" s="65"/>
      <c r="E20" s="65"/>
      <c r="F20" s="65"/>
      <c r="G20" s="65"/>
      <c r="H20" s="65"/>
      <c r="I20" s="65"/>
    </row>
    <row r="21" spans="1:16384" customHeight="1" ht="15">
      <c r="A21" s="65">
        <f>ROW()-ROW(A$7)</f>
        <v>14</v>
      </c>
      <c r="B21" s="65" t="s">
        <f>IF(ISNA(VLOOKUP(A$3&amp;TEXT(A21,"x0"),GRTDPROBA,COLUMNS(GRTDPROBA),0)),"",VLOOKUP(A$3&amp;TEXT(A21,"x0"),GRTDPROBA,COLUMNS(GRTDPROBA),0))</f>
        <v>220</v>
      </c>
      <c r="C21" s="66">
        <f>IF($B21&gt;"@",VLOOKUP($B21,Tableau,MATCH(C$7,TitresTableau,0),0),"")</f>
        <v>11605567</v>
      </c>
      <c r="D21" s="65"/>
      <c r="E21" s="65"/>
      <c r="F21" s="65"/>
      <c r="G21" s="65"/>
      <c r="H21" s="65"/>
      <c r="I21" s="65"/>
    </row>
    <row r="22" spans="1:16384" customHeight="1" ht="15">
      <c r="A22" s="65">
        <f>ROW()-ROW(A$7)</f>
        <v>15</v>
      </c>
      <c r="B22" s="65" t="s">
        <f>IF(ISNA(VLOOKUP(A$3&amp;TEXT(A22,"x0"),GRTDPROBA,COLUMNS(GRTDPROBA),0)),"",VLOOKUP(A$3&amp;TEXT(A22,"x0"),GRTDPROBA,COLUMNS(GRTDPROBA),0))</f>
        <v>228</v>
      </c>
      <c r="C22" s="66">
        <f>IF($B22&gt;"@",VLOOKUP($B22,Tableau,MATCH(C$7,TitresTableau,0),0),"")</f>
        <v>11513817</v>
      </c>
      <c r="D22" s="65"/>
      <c r="E22" s="65"/>
      <c r="F22" s="65"/>
      <c r="G22" s="65"/>
      <c r="H22" s="65"/>
      <c r="I22" s="65"/>
    </row>
    <row r="23" spans="1:16384" customHeight="1" ht="15">
      <c r="A23" s="65">
        <f>ROW()-ROW(A$7)</f>
        <v>16</v>
      </c>
      <c r="B23" s="65" t="s">
        <f>IF(ISNA(VLOOKUP(A$3&amp;TEXT(A23,"x0"),GRTDPROBA,COLUMNS(GRTDPROBA),0)),"",VLOOKUP(A$3&amp;TEXT(A23,"x0"),GRTDPROBA,COLUMNS(GRTDPROBA),0))</f>
        <v>238</v>
      </c>
      <c r="C23" s="66">
        <f>IF($B23&gt;"@",VLOOKUP($B23,Tableau,MATCH(C$7,TitresTableau,0),0),"")</f>
        <v>11607247</v>
      </c>
      <c r="D23" s="65"/>
      <c r="E23" s="65"/>
      <c r="F23" s="65"/>
      <c r="G23" s="65"/>
      <c r="H23" s="65"/>
      <c r="I23" s="65"/>
    </row>
    <row r="24" spans="1:16384" customHeight="1" ht="15">
      <c r="A24" s="65">
        <f>ROW()-ROW(A$7)</f>
        <v>17</v>
      </c>
      <c r="B24" s="65" t="s">
        <f>IF(ISNA(VLOOKUP(A$3&amp;TEXT(A24,"x0"),GRTDPROBA,COLUMNS(GRTDPROBA),0)),"",VLOOKUP(A$3&amp;TEXT(A24,"x0"),GRTDPROBA,COLUMNS(GRTDPROBA),0))</f>
        <v>245</v>
      </c>
      <c r="C24" s="66">
        <f>IF($B24&gt;"@",VLOOKUP($B24,Tableau,MATCH(C$7,TitresTableau,0),0),"")</f>
        <v>11603669</v>
      </c>
      <c r="D24" s="65"/>
      <c r="E24" s="65"/>
      <c r="F24" s="65"/>
      <c r="G24" s="65"/>
      <c r="H24" s="65"/>
      <c r="I24" s="65"/>
    </row>
    <row r="25" spans="1:16384" customHeight="1" ht="15">
      <c r="A25" s="65">
        <f>ROW()-ROW(A$7)</f>
        <v>18</v>
      </c>
      <c r="B25" s="65" t="s">
        <f>IF(ISNA(VLOOKUP(A$3&amp;TEXT(A25,"x0"),GRTDPROBA,COLUMNS(GRTDPROBA),0)),"",VLOOKUP(A$3&amp;TEXT(A25,"x0"),GRTDPROBA,COLUMNS(GRTDPROBA),0))</f>
        <v>247</v>
      </c>
      <c r="C25" s="66">
        <f>IF($B25&gt;"@",VLOOKUP($B25,Tableau,MATCH(C$7,TitresTableau,0),0),"")</f>
        <v>11513414</v>
      </c>
      <c r="D25" s="65"/>
      <c r="E25" s="65"/>
      <c r="F25" s="65"/>
      <c r="G25" s="65"/>
      <c r="H25" s="65"/>
      <c r="I25" s="65"/>
    </row>
    <row r="26" spans="1:16384" customHeight="1" ht="15">
      <c r="A26" s="65">
        <f>ROW()-ROW(A$7)</f>
        <v>19</v>
      </c>
      <c r="B26" s="65" t="s">
        <f>IF(ISNA(VLOOKUP(A$3&amp;TEXT(A26,"x0"),GRTDPROBA,COLUMNS(GRTDPROBA),0)),"",VLOOKUP(A$3&amp;TEXT(A26,"x0"),GRTDPROBA,COLUMNS(GRTDPROBA),0))</f>
        <v>254</v>
      </c>
      <c r="C26" s="66">
        <f>IF($B26&gt;"@",VLOOKUP($B26,Tableau,MATCH(C$7,TitresTableau,0),0),"")</f>
        <v>11608227</v>
      </c>
      <c r="D26" s="65"/>
      <c r="E26" s="65"/>
      <c r="F26" s="65"/>
      <c r="G26" s="65"/>
      <c r="H26" s="65"/>
      <c r="I26" s="65"/>
    </row>
    <row r="27" spans="1:16384" customHeight="1" ht="15">
      <c r="A27" s="65">
        <f>ROW()-ROW(A$7)</f>
        <v>20</v>
      </c>
      <c r="B27" s="65" t="s">
        <f>IF(ISNA(VLOOKUP(A$3&amp;TEXT(A27,"x0"),GRTDPROBA,COLUMNS(GRTDPROBA),0)),"",VLOOKUP(A$3&amp;TEXT(A27,"x0"),GRTDPROBA,COLUMNS(GRTDPROBA),0))</f>
        <v>256</v>
      </c>
      <c r="C27" s="66">
        <f>IF($B27&gt;"@",VLOOKUP($B27,Tableau,MATCH(C$7,TitresTableau,0),0),"")</f>
        <v>11613089</v>
      </c>
      <c r="D27" s="65"/>
      <c r="E27" s="65"/>
      <c r="F27" s="65"/>
      <c r="G27" s="65"/>
      <c r="H27" s="65"/>
      <c r="I27" s="65"/>
    </row>
    <row r="28" spans="1:16384" customHeight="1" ht="15">
      <c r="A28" s="65">
        <f>ROW()-ROW(A$7)</f>
        <v>21</v>
      </c>
      <c r="B28" s="65" t="s">
        <f>IF(ISNA(VLOOKUP(A$3&amp;TEXT(A28,"x0"),GRTDPROBA,COLUMNS(GRTDPROBA),0)),"",VLOOKUP(A$3&amp;TEXT(A28,"x0"),GRTDPROBA,COLUMNS(GRTDPROBA),0))</f>
        <v>263</v>
      </c>
      <c r="C28" s="66">
        <f>IF($B28&gt;"@",VLOOKUP($B28,Tableau,MATCH(C$7,TitresTableau,0),0),"")</f>
        <v>11602989</v>
      </c>
      <c r="D28" s="65"/>
      <c r="E28" s="65"/>
      <c r="F28" s="65"/>
      <c r="G28" s="65"/>
      <c r="H28" s="65"/>
      <c r="I28" s="65"/>
    </row>
    <row r="29" spans="1:16384" customHeight="1" ht="15">
      <c r="A29" s="65">
        <f>ROW()-ROW(A$7)</f>
        <v>22</v>
      </c>
      <c r="B29" s="65" t="s">
        <f>IF(ISNA(VLOOKUP(A$3&amp;TEXT(A29,"x0"),GRTDPROBA,COLUMNS(GRTDPROBA),0)),"",VLOOKUP(A$3&amp;TEXT(A29,"x0"),GRTDPROBA,COLUMNS(GRTDPROBA),0))</f>
        <v>264</v>
      </c>
      <c r="C29" s="66">
        <f>IF($B29&gt;"@",VLOOKUP($B29,Tableau,MATCH(C$7,TitresTableau,0),0),"")</f>
        <v>11406410</v>
      </c>
      <c r="D29" s="65"/>
      <c r="E29" s="65"/>
      <c r="F29" s="65"/>
      <c r="G29" s="65"/>
      <c r="H29" s="65"/>
      <c r="I29" s="65"/>
    </row>
    <row r="30" spans="1:16384" customHeight="1" ht="15">
      <c r="A30" s="65">
        <f>ROW()-ROW(A$7)</f>
        <v>23</v>
      </c>
      <c r="B30" s="65" t="s">
        <f>IF(ISNA(VLOOKUP(A$3&amp;TEXT(A30,"x0"),GRTDPROBA,COLUMNS(GRTDPROBA),0)),"",VLOOKUP(A$3&amp;TEXT(A30,"x0"),GRTDPROBA,COLUMNS(GRTDPROBA),0))</f>
        <v>265</v>
      </c>
      <c r="C30" s="66">
        <f>IF($B30&gt;"@",VLOOKUP($B30,Tableau,MATCH(C$7,TitresTableau,0),0),"")</f>
        <v>11601320</v>
      </c>
      <c r="D30" s="65"/>
      <c r="E30" s="65"/>
      <c r="F30" s="65"/>
      <c r="G30" s="65"/>
      <c r="H30" s="65"/>
      <c r="I30" s="65"/>
    </row>
    <row r="31" spans="1:16384" customHeight="1" ht="15">
      <c r="A31" s="65">
        <f>ROW()-ROW(A$7)</f>
        <v>24</v>
      </c>
      <c r="B31" s="65" t="s">
        <f>IF(ISNA(VLOOKUP(A$3&amp;TEXT(A31,"x0"),GRTDPROBA,COLUMNS(GRTDPROBA),0)),"",VLOOKUP(A$3&amp;TEXT(A31,"x0"),GRTDPROBA,COLUMNS(GRTDPROBA),0))</f>
        <v>267</v>
      </c>
      <c r="C31" s="66">
        <f>IF($B31&gt;"@",VLOOKUP($B31,Tableau,MATCH(C$7,TitresTableau,0),0),"")</f>
        <v>11612382</v>
      </c>
      <c r="D31" s="65"/>
      <c r="E31" s="65"/>
      <c r="F31" s="65"/>
      <c r="G31" s="65"/>
      <c r="H31" s="65"/>
      <c r="I31" s="65"/>
    </row>
    <row r="32" spans="1:16384" customHeight="1" ht="15">
      <c r="A32" s="65">
        <f>ROW()-ROW(A$7)</f>
        <v>25</v>
      </c>
      <c r="B32" s="65" t="s">
        <f>IF(ISNA(VLOOKUP(A$3&amp;TEXT(A32,"x0"),GRTDPROBA,COLUMNS(GRTDPROBA),0)),"",VLOOKUP(A$3&amp;TEXT(A32,"x0"),GRTDPROBA,COLUMNS(GRTDPROBA),0))</f>
        <v>271</v>
      </c>
      <c r="C32" s="66">
        <f>IF($B32&gt;"@",VLOOKUP($B32,Tableau,MATCH(C$7,TitresTableau,0),0),"")</f>
        <v>11513812</v>
      </c>
      <c r="D32" s="65"/>
      <c r="E32" s="65"/>
      <c r="F32" s="65"/>
      <c r="G32" s="65"/>
      <c r="H32" s="65"/>
      <c r="I32" s="65"/>
    </row>
    <row r="33" spans="1:16384" customHeight="1" ht="15">
      <c r="A33" s="65">
        <f>ROW()-ROW(A$7)</f>
        <v>26</v>
      </c>
      <c r="B33" s="65" t="s">
        <f>IF(ISNA(VLOOKUP(A$3&amp;TEXT(A33,"x0"),GRTDPROBA,COLUMNS(GRTDPROBA),0)),"",VLOOKUP(A$3&amp;TEXT(A33,"x0"),GRTDPROBA,COLUMNS(GRTDPROBA),0))</f>
        <v>272</v>
      </c>
      <c r="C33" s="66">
        <f>IF($B33&gt;"@",VLOOKUP($B33,Tableau,MATCH(C$7,TitresTableau,0),0),"")</f>
        <v>11604156</v>
      </c>
      <c r="D33" s="65"/>
      <c r="E33" s="65"/>
      <c r="F33" s="65"/>
      <c r="G33" s="65"/>
      <c r="H33" s="65"/>
      <c r="I33" s="65"/>
    </row>
    <row r="34" spans="1:16384" customHeight="1" ht="15">
      <c r="A34" s="65">
        <f>ROW()-ROW(A$7)</f>
        <v>27</v>
      </c>
      <c r="B34" s="65" t="s">
        <f>IF(ISNA(VLOOKUP(A$3&amp;TEXT(A34,"x0"),GRTDPROBA,COLUMNS(GRTDPROBA),0)),"",VLOOKUP(A$3&amp;TEXT(A34,"x0"),GRTDPROBA,COLUMNS(GRTDPROBA),0))</f>
        <v>276</v>
      </c>
      <c r="C34" s="66">
        <f>IF($B34&gt;"@",VLOOKUP($B34,Tableau,MATCH(C$7,TitresTableau,0),0),"")</f>
        <v>0</v>
      </c>
      <c r="D34" s="65"/>
      <c r="E34" s="65"/>
      <c r="F34" s="65"/>
      <c r="G34" s="65"/>
      <c r="H34" s="65"/>
      <c r="I34" s="65"/>
    </row>
    <row r="35" spans="1:16384" customHeight="1" ht="15">
      <c r="A35" s="65">
        <f>ROW()-ROW(A$7)</f>
        <v>28</v>
      </c>
      <c r="B35" s="65" t="s">
        <f>IF(ISNA(VLOOKUP(A$3&amp;TEXT(A35,"x0"),GRTDPROBA,COLUMNS(GRTDPROBA),0)),"",VLOOKUP(A$3&amp;TEXT(A35,"x0"),GRTDPROBA,COLUMNS(GRTDPROBA),0))</f>
        <v>280</v>
      </c>
      <c r="C35" s="66">
        <f>IF($B35&gt;"@",VLOOKUP($B35,Tableau,MATCH(C$7,TitresTableau,0),0),"")</f>
        <v>0</v>
      </c>
      <c r="D35" s="65"/>
      <c r="E35" s="65"/>
      <c r="F35" s="65"/>
      <c r="G35" s="65"/>
      <c r="H35" s="65"/>
      <c r="I35" s="65"/>
    </row>
    <row r="36" spans="1:16384" customHeight="1" ht="15">
      <c r="A36" s="65">
        <f>ROW()-ROW(A$7)</f>
        <v>29</v>
      </c>
      <c r="B36" s="65" t="s">
        <f>IF(ISNA(VLOOKUP(A$3&amp;TEXT(A36,"x0"),GRTDPROBA,COLUMNS(GRTDPROBA),0)),"",VLOOKUP(A$3&amp;TEXT(A36,"x0"),GRTDPROBA,COLUMNS(GRTDPROBA),0))</f>
        <v>284</v>
      </c>
      <c r="C36" s="66">
        <f>IF($B36&gt;"@",VLOOKUP($B36,Tableau,MATCH(C$7,TitresTableau,0),0),"")</f>
        <v>11609178</v>
      </c>
      <c r="D36" s="65"/>
      <c r="E36" s="65"/>
      <c r="F36" s="65"/>
      <c r="G36" s="65"/>
      <c r="H36" s="65"/>
      <c r="I36" s="65"/>
    </row>
    <row r="37" spans="1:16384" customHeight="1" ht="15">
      <c r="A37" s="65">
        <f>ROW()-ROW(A$7)</f>
        <v>30</v>
      </c>
      <c r="B37" s="65" t="s">
        <f>IF(ISNA(VLOOKUP(A$3&amp;TEXT(A37,"x0"),GRTDPROBA,COLUMNS(GRTDPROBA),0)),"",VLOOKUP(A$3&amp;TEXT(A37,"x0"),GRTDPROBA,COLUMNS(GRTDPROBA),0))</f>
        <v>285</v>
      </c>
      <c r="C37" s="66">
        <f>IF($B37&gt;"@",VLOOKUP($B37,Tableau,MATCH(C$7,TitresTableau,0),0),"")</f>
        <v>11600771</v>
      </c>
      <c r="D37" s="65"/>
      <c r="E37" s="65"/>
      <c r="F37" s="65"/>
      <c r="G37" s="65"/>
      <c r="H37" s="65"/>
      <c r="I37" s="65"/>
    </row>
    <row r="38" spans="1:16384" customHeight="1" ht="15">
      <c r="A38" s="65">
        <f>ROW()-ROW(A$7)</f>
        <v>31</v>
      </c>
      <c r="B38" s="65" t="s">
        <f>IF(ISNA(VLOOKUP(A$3&amp;TEXT(A38,"x0"),GRTDPROBA,COLUMNS(GRTDPROBA),0)),"",VLOOKUP(A$3&amp;TEXT(A38,"x0"),GRTDPROBA,COLUMNS(GRTDPROBA),0))</f>
        <v>293</v>
      </c>
      <c r="C38" s="66">
        <f>IF($B38&gt;"@",VLOOKUP($B38,Tableau,MATCH(C$7,TitresTableau,0),0),"")</f>
        <v>11609513</v>
      </c>
      <c r="D38" s="65"/>
      <c r="E38" s="65"/>
      <c r="F38" s="65"/>
      <c r="G38" s="65"/>
      <c r="H38" s="65"/>
      <c r="I38" s="65"/>
    </row>
    <row r="39" spans="1:16384" customHeight="1" ht="15">
      <c r="A39" s="65">
        <f>ROW()-ROW(A$7)</f>
        <v>32</v>
      </c>
      <c r="B39" s="65" t="s">
        <f>IF(ISNA(VLOOKUP(A$3&amp;TEXT(A39,"x0"),GRTDPROBA,COLUMNS(GRTDPROBA),0)),"",VLOOKUP(A$3&amp;TEXT(A39,"x0"),GRTDPROBA,COLUMNS(GRTDPROBA),0))</f>
        <v>296</v>
      </c>
      <c r="C39" s="66">
        <f>IF($B39&gt;"@",VLOOKUP($B39,Tableau,MATCH(C$7,TitresTableau,0),0),"")</f>
        <v>11608252</v>
      </c>
      <c r="D39" s="65"/>
      <c r="E39" s="65"/>
      <c r="F39" s="65"/>
      <c r="G39" s="65"/>
      <c r="H39" s="65"/>
      <c r="I39" s="65"/>
    </row>
    <row r="40" spans="1:16384" customHeight="1" ht="15">
      <c r="A40" s="65">
        <f>ROW()-ROW(A$7)</f>
        <v>33</v>
      </c>
      <c r="B40" s="65" t="s">
        <f>IF(ISNA(VLOOKUP(A$3&amp;TEXT(A40,"x0"),GRTDPROBA,COLUMNS(GRTDPROBA),0)),"",VLOOKUP(A$3&amp;TEXT(A40,"x0"),GRTDPROBA,COLUMNS(GRTDPROBA),0))</f>
        <v>37</v>
      </c>
      <c r="C40" s="66" t="s">
        <f>IF($B40&gt;"@",VLOOKUP($B40,Tableau,MATCH(C$7,TitresTableau,0),0),"")</f>
        <v>37</v>
      </c>
      <c r="D40" s="65"/>
      <c r="E40" s="65"/>
      <c r="F40" s="65"/>
      <c r="G40" s="65"/>
      <c r="H40" s="65"/>
      <c r="I40" s="65"/>
    </row>
    <row r="41" spans="1:16384" customHeight="1" ht="15">
      <c r="A41" s="65">
        <f>ROW()-ROW(A$7)</f>
        <v>34</v>
      </c>
      <c r="B41" s="65" t="s">
        <f>IF(ISNA(VLOOKUP(A$3&amp;TEXT(A41,"x0"),GRTDPROBA,COLUMNS(GRTDPROBA),0)),"",VLOOKUP(A$3&amp;TEXT(A41,"x0"),GRTDPROBA,COLUMNS(GRTDPROBA),0))</f>
        <v>37</v>
      </c>
      <c r="C41" s="66" t="s">
        <f>IF($B41&gt;"@",VLOOKUP($B41,Tableau,MATCH(C$7,TitresTableau,0),0),"")</f>
        <v>37</v>
      </c>
      <c r="D41" s="65"/>
      <c r="E41" s="65"/>
      <c r="F41" s="65"/>
      <c r="G41" s="65"/>
      <c r="H41" s="65"/>
      <c r="I41" s="65"/>
    </row>
    <row r="42" spans="1:16384" customHeight="1" ht="15">
      <c r="A42" s="65">
        <f>ROW()-ROW(A$7)</f>
        <v>35</v>
      </c>
      <c r="B42" s="65" t="s">
        <f>IF(ISNA(VLOOKUP(A$3&amp;TEXT(A42,"x0"),GRTDPROBA,COLUMNS(GRTDPROBA),0)),"",VLOOKUP(A$3&amp;TEXT(A42,"x0"),GRTDPROBA,COLUMNS(GRTDPROBA),0))</f>
        <v>37</v>
      </c>
      <c r="C42" s="66" t="s">
        <f>IF($B42&gt;"@",VLOOKUP($B42,Tableau,MATCH(C$7,TitresTableau,0),0),"")</f>
        <v>37</v>
      </c>
      <c r="D42" s="65"/>
      <c r="E42" s="65"/>
      <c r="F42" s="65"/>
      <c r="G42" s="65"/>
      <c r="H42" s="65"/>
      <c r="I42" s="65"/>
    </row>
    <row r="43" spans="1:16384" customHeight="1" ht="15">
      <c r="A43" s="65">
        <f>ROW()-ROW(A$7)</f>
        <v>36</v>
      </c>
      <c r="B43" s="65" t="s">
        <f>IF(ISNA(VLOOKUP(A$3&amp;TEXT(A43,"x0"),GRTDPROBA,COLUMNS(GRTDPROBA),0)),"",VLOOKUP(A$3&amp;TEXT(A43,"x0"),GRTDPROBA,COLUMNS(GRTDPROBA),0))</f>
        <v>37</v>
      </c>
      <c r="C43" s="66" t="s">
        <f>IF($B43&gt;"@",VLOOKUP($B43,Tableau,MATCH(C$7,TitresTableau,0),0),"")</f>
        <v>37</v>
      </c>
      <c r="D43" s="65"/>
      <c r="E43" s="65"/>
      <c r="F43" s="65"/>
      <c r="G43" s="65"/>
      <c r="H43" s="65"/>
      <c r="I43" s="65"/>
    </row>
    <row r="44" spans="1:16384" customHeight="1" ht="15">
      <c r="A44" s="65">
        <f>ROW()-ROW(A$7)</f>
        <v>37</v>
      </c>
      <c r="B44" s="65" t="s">
        <f>IF(ISNA(VLOOKUP(A$3&amp;TEXT(A44,"x0"),GRTDPROBA,COLUMNS(GRTDPROBA),0)),"",VLOOKUP(A$3&amp;TEXT(A44,"x0"),GRTDPROBA,COLUMNS(GRTDPROBA),0))</f>
        <v>37</v>
      </c>
      <c r="C44" s="66" t="s">
        <f>IF($B44&gt;"@",VLOOKUP($B44,Tableau,MATCH(C$7,TitresTableau,0),0),"")</f>
        <v>37</v>
      </c>
      <c r="D44" s="65"/>
      <c r="E44" s="65"/>
      <c r="F44" s="65"/>
      <c r="G44" s="65"/>
      <c r="H44" s="65"/>
      <c r="I44" s="65"/>
    </row>
    <row r="45" spans="1:16384" customHeight="1" ht="15">
      <c r="A45" s="65">
        <f>ROW()-ROW(A$7)</f>
        <v>38</v>
      </c>
      <c r="B45" s="65" t="s">
        <f>IF(ISNA(VLOOKUP(A$3&amp;TEXT(A45,"x0"),GRTDPROBA,COLUMNS(GRTDPROBA),0)),"",VLOOKUP(A$3&amp;TEXT(A45,"x0"),GRTDPROBA,COLUMNS(GRTDPROBA),0))</f>
        <v>37</v>
      </c>
      <c r="C45" s="66" t="s">
        <f>IF($B45&gt;"@",VLOOKUP($B45,Tableau,MATCH(C$7,TitresTableau,0),0),"")</f>
        <v>37</v>
      </c>
      <c r="D45" s="65"/>
      <c r="E45" s="65"/>
      <c r="F45" s="65"/>
      <c r="G45" s="65"/>
      <c r="H45" s="65"/>
      <c r="I45" s="65"/>
    </row>
    <row r="46" spans="1:16384" customHeight="1" ht="15">
      <c r="A46" s="65">
        <f>ROW()-ROW(A$7)</f>
        <v>39</v>
      </c>
      <c r="B46" s="65" t="s">
        <f>IF(ISNA(VLOOKUP(A$3&amp;TEXT(A46,"x0"),GRTDPROBA,COLUMNS(GRTDPROBA),0)),"",VLOOKUP(A$3&amp;TEXT(A46,"x0"),GRTDPROBA,COLUMNS(GRTDPROBA),0))</f>
        <v>37</v>
      </c>
      <c r="C46" s="66" t="s">
        <f>IF($B46&gt;"@",VLOOKUP($B46,Tableau,MATCH(C$7,TitresTableau,0),0),"")</f>
        <v>37</v>
      </c>
      <c r="D46" s="65"/>
      <c r="E46" s="65"/>
      <c r="F46" s="65"/>
      <c r="G46" s="65"/>
      <c r="H46" s="65"/>
      <c r="I46" s="65"/>
    </row>
    <row r="47" spans="1:16384" customHeight="1" ht="15">
      <c r="A47" s="65">
        <f>ROW()-ROW(A$7)</f>
        <v>40</v>
      </c>
      <c r="B47" s="65" t="s">
        <f>IF(ISNA(VLOOKUP(A$3&amp;TEXT(A47,"x0"),GRTDPROBA,COLUMNS(GRTDPROBA),0)),"",VLOOKUP(A$3&amp;TEXT(A47,"x0"),GRTDPROBA,COLUMNS(GRTDPROBA),0))</f>
        <v>37</v>
      </c>
      <c r="C47" s="66" t="s">
        <f>IF($B47&gt;"@",VLOOKUP($B47,Tableau,MATCH(C$7,TitresTableau,0),0),"")</f>
        <v>37</v>
      </c>
      <c r="D47" s="65"/>
      <c r="E47" s="65"/>
      <c r="F47" s="65"/>
      <c r="G47" s="65"/>
      <c r="H47" s="65"/>
      <c r="I47" s="65"/>
    </row>
    <row r="48" spans="1:16384" customHeight="1" ht="15">
      <c r="A48" s="65">
        <f>ROW()-ROW(A$7)</f>
        <v>41</v>
      </c>
      <c r="B48" s="65" t="s">
        <f>IF(ISNA(VLOOKUP(A$3&amp;TEXT(A48,"x0"),GRTDPROBA,COLUMNS(GRTDPROBA),0)),"",VLOOKUP(A$3&amp;TEXT(A48,"x0"),GRTDPROBA,COLUMNS(GRTDPROBA),0))</f>
        <v>37</v>
      </c>
      <c r="C48" s="66" t="s">
        <f>IF($B48&gt;"@",VLOOKUP($B48,Tableau,MATCH(C$7,TitresTableau,0),0),"")</f>
        <v>37</v>
      </c>
      <c r="D48" s="65"/>
      <c r="E48" s="65"/>
      <c r="F48" s="65"/>
      <c r="G48" s="65"/>
      <c r="H48" s="65"/>
      <c r="I48" s="65"/>
    </row>
    <row r="49" spans="1:16384" customHeight="1" ht="15">
      <c r="A49" s="65">
        <f>ROW()-ROW(A$7)</f>
        <v>42</v>
      </c>
      <c r="B49" s="65" t="s">
        <f>IF(ISNA(VLOOKUP(A$3&amp;TEXT(A49,"x0"),GRTDPROBA,COLUMNS(GRTDPROBA),0)),"",VLOOKUP(A$3&amp;TEXT(A49,"x0"),GRTDPROBA,COLUMNS(GRTDPROBA),0))</f>
        <v>37</v>
      </c>
      <c r="C49" s="66" t="s">
        <f>IF($B49&gt;"@",VLOOKUP($B49,Tableau,MATCH(C$7,TitresTableau,0),0),"")</f>
        <v>37</v>
      </c>
      <c r="D49" s="65"/>
      <c r="E49" s="65"/>
      <c r="F49" s="65"/>
      <c r="G49" s="65"/>
      <c r="H49" s="65"/>
      <c r="I49" s="65"/>
    </row>
    <row r="50" spans="1:16384" customHeight="1" ht="15">
      <c r="A50" s="65">
        <f>ROW()-ROW(A$7)</f>
        <v>43</v>
      </c>
      <c r="B50" s="65" t="s">
        <f>IF(ISNA(VLOOKUP(A$3&amp;TEXT(A50,"x0"),GRTDPROBA,COLUMNS(GRTDPROBA),0)),"",VLOOKUP(A$3&amp;TEXT(A50,"x0"),GRTDPROBA,COLUMNS(GRTDPROBA),0))</f>
        <v>37</v>
      </c>
      <c r="C50" s="66" t="s">
        <f>IF($B50&gt;"@",VLOOKUP($B50,Tableau,MATCH(C$7,TitresTableau,0),0),"")</f>
        <v>37</v>
      </c>
      <c r="D50" s="65"/>
      <c r="E50" s="65"/>
      <c r="F50" s="65"/>
      <c r="G50" s="65"/>
      <c r="H50" s="65"/>
      <c r="I50" s="65"/>
    </row>
    <row r="51" spans="1:16384" customHeight="1" ht="15">
      <c r="A51" s="65"/>
      <c r="B51" s="65"/>
      <c r="C51" s="66" t="s">
        <v>307</v>
      </c>
      <c r="D51" s="65"/>
      <c r="E51" s="65"/>
      <c r="F51" s="65"/>
      <c r="G51" s="65"/>
      <c r="H51" s="65"/>
      <c r="I51" s="65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5433070866141736" right="0.1968503937007874" top="0.15748031496062992" bottom="0.1968503937007874" header="0.11811023622047245" footer="0.11811023622047245"/>
  <pageSetup blackAndWhite="0" cellComments="asDisplayed" draft="0" errors="displayed" firstPageNumber="0" orientation="portrait" pageOrder="downThenOver" paperSize="9" scale="78" useFirstPageNumber="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gnmx="http://www.gnumeric.org/ext/spreadsheetml">
  <sheetPr>
    <tabColor rgb="FFFF99FF"/>
    <pageSetUpPr fitToPage="0"/>
  </sheetPr>
  <dimension ref="A1:XFD51"/>
  <sheetViews>
    <sheetView workbookViewId="0" zoomScale="60">
      <selection activeCell="B8" sqref="B8:B31"/>
    </sheetView>
  </sheetViews>
  <sheetFormatPr defaultRowHeight="12.75"/>
  <cols>
    <col min="1" max="1" style="25" width="3.75" customWidth="1"/>
    <col min="2" max="2" style="25" width="29.75" customWidth="1"/>
    <col min="3" max="3" style="25" width="11.75" customWidth="1"/>
    <col min="4" max="8" style="25" width="11" bestFit="1" customWidth="1"/>
    <col min="9" max="9" style="25" width="14.749999999999998" customWidth="1"/>
    <col min="10" max="10" style="25" width="11" bestFit="1" customWidth="1"/>
    <col min="11" max="256" style="25" width="10" bestFit="1" customWidth="1"/>
    <col min="257" max="257" style="25" width="3.375" customWidth="1"/>
    <col min="258" max="258" style="25" width="26.125" customWidth="1"/>
    <col min="259" max="259" style="25" width="10.375" customWidth="1"/>
    <col min="260" max="512" style="25" width="10" bestFit="1" customWidth="1"/>
    <col min="513" max="513" style="25" width="3.375" customWidth="1"/>
    <col min="514" max="514" style="25" width="26.125" customWidth="1"/>
    <col min="515" max="515" style="25" width="10.375" customWidth="1"/>
    <col min="516" max="768" style="25" width="10" bestFit="1" customWidth="1"/>
    <col min="769" max="769" style="25" width="3.375" customWidth="1"/>
    <col min="770" max="770" style="25" width="26.125" customWidth="1"/>
    <col min="771" max="771" style="25" width="10.375" customWidth="1"/>
    <col min="772" max="1024" style="25" width="11" bestFit="1" customWidth="1"/>
    <col min="1025" max="1025" style="25" width="3.375" customWidth="1"/>
    <col min="1026" max="1026" style="25" width="26.125" customWidth="1"/>
    <col min="1027" max="1027" style="25" width="10.375" customWidth="1"/>
    <col min="1028" max="1280" style="25" width="10" bestFit="1" customWidth="1"/>
    <col min="1281" max="1281" style="25" width="3.375" customWidth="1"/>
    <col min="1282" max="1282" style="25" width="26.125" customWidth="1"/>
    <col min="1283" max="1283" style="25" width="10.375" customWidth="1"/>
    <col min="1284" max="1536" style="25" width="10" bestFit="1" customWidth="1"/>
    <col min="1537" max="1537" style="25" width="3.375" customWidth="1"/>
    <col min="1538" max="1538" style="25" width="26.125" customWidth="1"/>
    <col min="1539" max="1539" style="25" width="10.375" customWidth="1"/>
    <col min="1540" max="1792" style="25" width="10" bestFit="1" customWidth="1"/>
    <col min="1793" max="1793" style="25" width="3.375" customWidth="1"/>
    <col min="1794" max="1794" style="25" width="26.125" customWidth="1"/>
    <col min="1795" max="1795" style="25" width="10.375" customWidth="1"/>
    <col min="1796" max="2048" style="25" width="11" bestFit="1" customWidth="1"/>
    <col min="2049" max="2049" style="25" width="3.375" customWidth="1"/>
    <col min="2050" max="2050" style="25" width="26.125" customWidth="1"/>
    <col min="2051" max="2051" style="25" width="10.375" customWidth="1"/>
    <col min="2052" max="2304" style="25" width="10" bestFit="1" customWidth="1"/>
    <col min="2305" max="2305" style="25" width="3.375" customWidth="1"/>
    <col min="2306" max="2306" style="25" width="26.125" customWidth="1"/>
    <col min="2307" max="2307" style="25" width="10.375" customWidth="1"/>
    <col min="2308" max="2560" style="25" width="10" bestFit="1" customWidth="1"/>
    <col min="2561" max="2561" style="25" width="3.375" customWidth="1"/>
    <col min="2562" max="2562" style="25" width="26.125" customWidth="1"/>
    <col min="2563" max="2563" style="25" width="10.375" customWidth="1"/>
    <col min="2564" max="2816" style="25" width="10" bestFit="1" customWidth="1"/>
    <col min="2817" max="2817" style="25" width="3.375" customWidth="1"/>
    <col min="2818" max="2818" style="25" width="26.125" customWidth="1"/>
    <col min="2819" max="2819" style="25" width="10.375" customWidth="1"/>
    <col min="2820" max="3072" style="25" width="11" bestFit="1" customWidth="1"/>
    <col min="3073" max="3073" style="25" width="3.375" customWidth="1"/>
    <col min="3074" max="3074" style="25" width="26.125" customWidth="1"/>
    <col min="3075" max="3075" style="25" width="10.375" customWidth="1"/>
    <col min="3076" max="3328" style="25" width="10" bestFit="1" customWidth="1"/>
    <col min="3329" max="3329" style="25" width="3.375" customWidth="1"/>
    <col min="3330" max="3330" style="25" width="26.125" customWidth="1"/>
    <col min="3331" max="3331" style="25" width="10.375" customWidth="1"/>
    <col min="3332" max="3584" style="25" width="10" bestFit="1" customWidth="1"/>
    <col min="3585" max="3585" style="25" width="3.375" customWidth="1"/>
    <col min="3586" max="3586" style="25" width="26.125" customWidth="1"/>
    <col min="3587" max="3587" style="25" width="10.375" customWidth="1"/>
    <col min="3588" max="3840" style="25" width="10" bestFit="1" customWidth="1"/>
    <col min="3841" max="3841" style="25" width="3.375" customWidth="1"/>
    <col min="3842" max="3842" style="25" width="26.125" customWidth="1"/>
    <col min="3843" max="3843" style="25" width="10.375" customWidth="1"/>
    <col min="3844" max="4096" style="25" width="11" bestFit="1" customWidth="1"/>
    <col min="4097" max="4097" style="25" width="3.375" customWidth="1"/>
    <col min="4098" max="4098" style="25" width="26.125" customWidth="1"/>
    <col min="4099" max="4099" style="25" width="10.375" customWidth="1"/>
    <col min="4100" max="4352" style="25" width="10" bestFit="1" customWidth="1"/>
    <col min="4353" max="4353" style="25" width="3.375" customWidth="1"/>
    <col min="4354" max="4354" style="25" width="26.125" customWidth="1"/>
    <col min="4355" max="4355" style="25" width="10.375" customWidth="1"/>
    <col min="4356" max="4608" style="25" width="10" bestFit="1" customWidth="1"/>
    <col min="4609" max="4609" style="25" width="3.375" customWidth="1"/>
    <col min="4610" max="4610" style="25" width="26.125" customWidth="1"/>
    <col min="4611" max="4611" style="25" width="10.375" customWidth="1"/>
    <col min="4612" max="4864" style="25" width="10" bestFit="1" customWidth="1"/>
    <col min="4865" max="4865" style="25" width="3.375" customWidth="1"/>
    <col min="4866" max="4866" style="25" width="26.125" customWidth="1"/>
    <col min="4867" max="4867" style="25" width="10.375" customWidth="1"/>
    <col min="4868" max="5120" style="25" width="11" bestFit="1" customWidth="1"/>
    <col min="5121" max="5121" style="25" width="3.375" customWidth="1"/>
    <col min="5122" max="5122" style="25" width="26.125" customWidth="1"/>
    <col min="5123" max="5123" style="25" width="10.375" customWidth="1"/>
    <col min="5124" max="5376" style="25" width="10" bestFit="1" customWidth="1"/>
    <col min="5377" max="5377" style="25" width="3.375" customWidth="1"/>
    <col min="5378" max="5378" style="25" width="26.125" customWidth="1"/>
    <col min="5379" max="5379" style="25" width="10.375" customWidth="1"/>
    <col min="5380" max="5632" style="25" width="10" bestFit="1" customWidth="1"/>
    <col min="5633" max="5633" style="25" width="3.375" customWidth="1"/>
    <col min="5634" max="5634" style="25" width="26.125" customWidth="1"/>
    <col min="5635" max="5635" style="25" width="10.375" customWidth="1"/>
    <col min="5636" max="5888" style="25" width="10" bestFit="1" customWidth="1"/>
    <col min="5889" max="5889" style="25" width="3.375" customWidth="1"/>
    <col min="5890" max="5890" style="25" width="26.125" customWidth="1"/>
    <col min="5891" max="5891" style="25" width="10.375" customWidth="1"/>
    <col min="5892" max="6144" style="25" width="11" bestFit="1" customWidth="1"/>
    <col min="6145" max="6145" style="25" width="3.375" customWidth="1"/>
    <col min="6146" max="6146" style="25" width="26.125" customWidth="1"/>
    <col min="6147" max="6147" style="25" width="10.375" customWidth="1"/>
    <col min="6148" max="6400" style="25" width="10" bestFit="1" customWidth="1"/>
    <col min="6401" max="6401" style="25" width="3.375" customWidth="1"/>
    <col min="6402" max="6402" style="25" width="26.125" customWidth="1"/>
    <col min="6403" max="6403" style="25" width="10.375" customWidth="1"/>
    <col min="6404" max="6656" style="25" width="10" bestFit="1" customWidth="1"/>
    <col min="6657" max="6657" style="25" width="3.375" customWidth="1"/>
    <col min="6658" max="6658" style="25" width="26.125" customWidth="1"/>
    <col min="6659" max="6659" style="25" width="10.375" customWidth="1"/>
    <col min="6660" max="6912" style="25" width="10" bestFit="1" customWidth="1"/>
    <col min="6913" max="6913" style="25" width="3.375" customWidth="1"/>
    <col min="6914" max="6914" style="25" width="26.125" customWidth="1"/>
    <col min="6915" max="6915" style="25" width="10.375" customWidth="1"/>
    <col min="6916" max="7168" style="25" width="11" bestFit="1" customWidth="1"/>
    <col min="7169" max="7169" style="25" width="3.375" customWidth="1"/>
    <col min="7170" max="7170" style="25" width="26.125" customWidth="1"/>
    <col min="7171" max="7171" style="25" width="10.375" customWidth="1"/>
    <col min="7172" max="7424" style="25" width="10" bestFit="1" customWidth="1"/>
    <col min="7425" max="7425" style="25" width="3.375" customWidth="1"/>
    <col min="7426" max="7426" style="25" width="26.125" customWidth="1"/>
    <col min="7427" max="7427" style="25" width="10.375" customWidth="1"/>
    <col min="7428" max="7680" style="25" width="10" bestFit="1" customWidth="1"/>
    <col min="7681" max="7681" style="25" width="3.375" customWidth="1"/>
    <col min="7682" max="7682" style="25" width="26.125" customWidth="1"/>
    <col min="7683" max="7683" style="25" width="10.375" customWidth="1"/>
    <col min="7684" max="7936" style="25" width="10" bestFit="1" customWidth="1"/>
    <col min="7937" max="7937" style="25" width="3.375" customWidth="1"/>
    <col min="7938" max="7938" style="25" width="26.125" customWidth="1"/>
    <col min="7939" max="7939" style="25" width="10.375" customWidth="1"/>
    <col min="7940" max="8192" style="25" width="11" bestFit="1" customWidth="1"/>
    <col min="8193" max="8193" style="25" width="3.375" customWidth="1"/>
    <col min="8194" max="8194" style="25" width="26.125" customWidth="1"/>
    <col min="8195" max="8195" style="25" width="10.375" customWidth="1"/>
    <col min="8196" max="8448" style="25" width="10" bestFit="1" customWidth="1"/>
    <col min="8449" max="8449" style="25" width="3.375" customWidth="1"/>
    <col min="8450" max="8450" style="25" width="26.125" customWidth="1"/>
    <col min="8451" max="8451" style="25" width="10.375" customWidth="1"/>
    <col min="8452" max="8704" style="25" width="10" bestFit="1" customWidth="1"/>
    <col min="8705" max="8705" style="25" width="3.375" customWidth="1"/>
    <col min="8706" max="8706" style="25" width="26.125" customWidth="1"/>
    <col min="8707" max="8707" style="25" width="10.375" customWidth="1"/>
    <col min="8708" max="8960" style="25" width="10" bestFit="1" customWidth="1"/>
    <col min="8961" max="8961" style="25" width="3.375" customWidth="1"/>
    <col min="8962" max="8962" style="25" width="26.125" customWidth="1"/>
    <col min="8963" max="8963" style="25" width="10.375" customWidth="1"/>
    <col min="8964" max="9216" style="25" width="11" bestFit="1" customWidth="1"/>
    <col min="9217" max="9217" style="25" width="3.375" customWidth="1"/>
    <col min="9218" max="9218" style="25" width="26.125" customWidth="1"/>
    <col min="9219" max="9219" style="25" width="10.375" customWidth="1"/>
    <col min="9220" max="9472" style="25" width="10" bestFit="1" customWidth="1"/>
    <col min="9473" max="9473" style="25" width="3.375" customWidth="1"/>
    <col min="9474" max="9474" style="25" width="26.125" customWidth="1"/>
    <col min="9475" max="9475" style="25" width="10.375" customWidth="1"/>
    <col min="9476" max="9728" style="25" width="10" bestFit="1" customWidth="1"/>
    <col min="9729" max="9729" style="25" width="3.375" customWidth="1"/>
    <col min="9730" max="9730" style="25" width="26.125" customWidth="1"/>
    <col min="9731" max="9731" style="25" width="10.375" customWidth="1"/>
    <col min="9732" max="9984" style="25" width="10" bestFit="1" customWidth="1"/>
    <col min="9985" max="9985" style="25" width="3.375" customWidth="1"/>
    <col min="9986" max="9986" style="25" width="26.125" customWidth="1"/>
    <col min="9987" max="9987" style="25" width="10.375" customWidth="1"/>
    <col min="9988" max="10240" style="25" width="11" bestFit="1" customWidth="1"/>
    <col min="10241" max="10241" style="25" width="3.375" customWidth="1"/>
    <col min="10242" max="10242" style="25" width="26.125" customWidth="1"/>
    <col min="10243" max="10243" style="25" width="10.375" customWidth="1"/>
    <col min="10244" max="10496" style="25" width="10" bestFit="1" customWidth="1"/>
    <col min="10497" max="10497" style="25" width="3.375" customWidth="1"/>
    <col min="10498" max="10498" style="25" width="26.125" customWidth="1"/>
    <col min="10499" max="10499" style="25" width="10.375" customWidth="1"/>
    <col min="10500" max="10752" style="25" width="10" bestFit="1" customWidth="1"/>
    <col min="10753" max="10753" style="25" width="3.375" customWidth="1"/>
    <col min="10754" max="10754" style="25" width="26.125" customWidth="1"/>
    <col min="10755" max="10755" style="25" width="10.375" customWidth="1"/>
    <col min="10756" max="11008" style="25" width="10" bestFit="1" customWidth="1"/>
    <col min="11009" max="11009" style="25" width="3.375" customWidth="1"/>
    <col min="11010" max="11010" style="25" width="26.125" customWidth="1"/>
    <col min="11011" max="11011" style="25" width="10.375" customWidth="1"/>
    <col min="11012" max="11264" style="25" width="11" bestFit="1" customWidth="1"/>
    <col min="11265" max="11265" style="25" width="3.375" customWidth="1"/>
    <col min="11266" max="11266" style="25" width="26.125" customWidth="1"/>
    <col min="11267" max="11267" style="25" width="10.375" customWidth="1"/>
    <col min="11268" max="11520" style="25" width="10" bestFit="1" customWidth="1"/>
    <col min="11521" max="11521" style="25" width="3.375" customWidth="1"/>
    <col min="11522" max="11522" style="25" width="26.125" customWidth="1"/>
    <col min="11523" max="11523" style="25" width="10.375" customWidth="1"/>
    <col min="11524" max="11776" style="25" width="10" bestFit="1" customWidth="1"/>
    <col min="11777" max="11777" style="25" width="3.375" customWidth="1"/>
    <col min="11778" max="11778" style="25" width="26.125" customWidth="1"/>
    <col min="11779" max="11779" style="25" width="10.375" customWidth="1"/>
    <col min="11780" max="12032" style="25" width="10" bestFit="1" customWidth="1"/>
    <col min="12033" max="12033" style="25" width="3.375" customWidth="1"/>
    <col min="12034" max="12034" style="25" width="26.125" customWidth="1"/>
    <col min="12035" max="12035" style="25" width="10.375" customWidth="1"/>
    <col min="12036" max="12288" style="25" width="11" bestFit="1" customWidth="1"/>
    <col min="12289" max="12289" style="25" width="3.375" customWidth="1"/>
    <col min="12290" max="12290" style="25" width="26.125" customWidth="1"/>
    <col min="12291" max="12291" style="25" width="10.375" customWidth="1"/>
    <col min="12292" max="12544" style="25" width="10" bestFit="1" customWidth="1"/>
    <col min="12545" max="12545" style="25" width="3.375" customWidth="1"/>
    <col min="12546" max="12546" style="25" width="26.125" customWidth="1"/>
    <col min="12547" max="12547" style="25" width="10.375" customWidth="1"/>
    <col min="12548" max="12800" style="25" width="10" bestFit="1" customWidth="1"/>
    <col min="12801" max="12801" style="25" width="3.375" customWidth="1"/>
    <col min="12802" max="12802" style="25" width="26.125" customWidth="1"/>
    <col min="12803" max="12803" style="25" width="10.375" customWidth="1"/>
    <col min="12804" max="13056" style="25" width="10" bestFit="1" customWidth="1"/>
    <col min="13057" max="13057" style="25" width="3.375" customWidth="1"/>
    <col min="13058" max="13058" style="25" width="26.125" customWidth="1"/>
    <col min="13059" max="13059" style="25" width="10.375" customWidth="1"/>
    <col min="13060" max="13312" style="25" width="11" bestFit="1" customWidth="1"/>
    <col min="13313" max="13313" style="25" width="3.375" customWidth="1"/>
    <col min="13314" max="13314" style="25" width="26.125" customWidth="1"/>
    <col min="13315" max="13315" style="25" width="10.375" customWidth="1"/>
    <col min="13316" max="13568" style="25" width="10" bestFit="1" customWidth="1"/>
    <col min="13569" max="13569" style="25" width="3.375" customWidth="1"/>
    <col min="13570" max="13570" style="25" width="26.125" customWidth="1"/>
    <col min="13571" max="13571" style="25" width="10.375" customWidth="1"/>
    <col min="13572" max="13824" style="25" width="10" bestFit="1" customWidth="1"/>
    <col min="13825" max="13825" style="25" width="3.375" customWidth="1"/>
    <col min="13826" max="13826" style="25" width="26.125" customWidth="1"/>
    <col min="13827" max="13827" style="25" width="10.375" customWidth="1"/>
    <col min="13828" max="14080" style="25" width="10" bestFit="1" customWidth="1"/>
    <col min="14081" max="14081" style="25" width="3.375" customWidth="1"/>
    <col min="14082" max="14082" style="25" width="26.125" customWidth="1"/>
    <col min="14083" max="14083" style="25" width="10.375" customWidth="1"/>
    <col min="14084" max="14336" style="25" width="11" bestFit="1" customWidth="1"/>
    <col min="14337" max="14337" style="25" width="3.375" customWidth="1"/>
    <col min="14338" max="14338" style="25" width="26.125" customWidth="1"/>
    <col min="14339" max="14339" style="25" width="10.375" customWidth="1"/>
    <col min="14340" max="14592" style="25" width="10" bestFit="1" customWidth="1"/>
    <col min="14593" max="14593" style="25" width="3.375" customWidth="1"/>
    <col min="14594" max="14594" style="25" width="26.125" customWidth="1"/>
    <col min="14595" max="14595" style="25" width="10.375" customWidth="1"/>
    <col min="14596" max="14848" style="25" width="10" bestFit="1" customWidth="1"/>
    <col min="14849" max="14849" style="25" width="3.375" customWidth="1"/>
    <col min="14850" max="14850" style="25" width="26.125" customWidth="1"/>
    <col min="14851" max="14851" style="25" width="10.375" customWidth="1"/>
    <col min="14852" max="15104" style="25" width="10" bestFit="1" customWidth="1"/>
    <col min="15105" max="15105" style="25" width="3.375" customWidth="1"/>
    <col min="15106" max="15106" style="25" width="26.125" customWidth="1"/>
    <col min="15107" max="15107" style="25" width="10.375" customWidth="1"/>
    <col min="15108" max="15360" style="25" width="11" bestFit="1" customWidth="1"/>
    <col min="15361" max="15361" style="25" width="3.375" customWidth="1"/>
    <col min="15362" max="15362" style="25" width="26.125" customWidth="1"/>
    <col min="15363" max="15363" style="25" width="10.375" customWidth="1"/>
    <col min="15364" max="15616" style="25" width="10" bestFit="1" customWidth="1"/>
    <col min="15617" max="15617" style="25" width="3.375" customWidth="1"/>
    <col min="15618" max="15618" style="25" width="26.125" customWidth="1"/>
    <col min="15619" max="15619" style="25" width="10.375" customWidth="1"/>
    <col min="15620" max="15872" style="25" width="10" bestFit="1" customWidth="1"/>
    <col min="15873" max="15873" style="25" width="3.375" customWidth="1"/>
    <col min="15874" max="15874" style="25" width="26.125" customWidth="1"/>
    <col min="15875" max="15875" style="25" width="10.375" customWidth="1"/>
    <col min="15876" max="16128" style="25" width="10" bestFit="1" customWidth="1"/>
    <col min="16129" max="16129" style="25" width="3.375" customWidth="1"/>
    <col min="16130" max="16130" style="25" width="26.125" customWidth="1"/>
    <col min="16131" max="16131" style="25" width="10.375" customWidth="1"/>
    <col min="16132" max="16384" style="25" width="11" bestFit="1" customWidth="1"/>
  </cols>
  <sheetData>
    <row r="1" spans="1:16384" ht="18">
      <c r="B1" s="54"/>
      <c r="C1" s="55" t="s">
        <v>302</v>
      </c>
      <c r="I1" s="56" t="s">
        <v>303</v>
      </c>
    </row>
    <row r="3" spans="1:16384">
      <c r="A3" t="s">
        <v>57</v>
      </c>
      <c r="B3" s="57" t="str">
        <f>"GROUPE "&amp;A3</f>
        <v>GROUPE P2</v>
      </c>
    </row>
    <row r="4" spans="1:16384" ht="20.25">
      <c r="B4" s="58"/>
      <c r="D4" s="59" t="s">
        <v>304</v>
      </c>
    </row>
    <row r="5" spans="1:16384" ht="23.25">
      <c r="B5" s="57"/>
      <c r="D5" s="60" t="s">
        <v>310</v>
      </c>
      <c r="E5" s="58"/>
      <c r="F5" s="58"/>
    </row>
    <row r="6" spans="1:16384">
      <c r="B6" s="58" t="s">
        <v>305</v>
      </c>
      <c r="C6" s="61">
        <f>TODAY()</f>
        <v>42998</v>
      </c>
      <c r="D6" s="62"/>
      <c r="E6" s="62"/>
      <c r="F6" s="62"/>
    </row>
    <row r="7" spans="1:16384" customHeight="1" ht="15">
      <c r="B7" s="63" t="s">
        <v>306</v>
      </c>
      <c r="C7" s="63" t="s">
        <v>0</v>
      </c>
      <c r="D7" s="64"/>
      <c r="E7" s="64"/>
      <c r="F7" s="64"/>
      <c r="G7" s="64"/>
      <c r="H7" s="64"/>
      <c r="I7" s="64"/>
    </row>
    <row r="8" spans="1:16384" customHeight="1" ht="15">
      <c r="A8" s="65">
        <f>ROW()-ROW(A$7)</f>
        <v>1</v>
      </c>
      <c r="B8" s="65" t="s">
        <f>IF(ISNA(VLOOKUP(A$3&amp;TEXT(A8,"x0"),GRTDPROBA,COLUMNS(GRTDPROBA),0)),"",VLOOKUP(A$3&amp;TEXT(A8,"x0"),GRTDPROBA,COLUMNS(GRTDPROBA),0))</f>
        <v>53</v>
      </c>
      <c r="C8" s="66">
        <f>IF($B8&gt;"@",VLOOKUP($B8,Tableau,MATCH(C$7,TitresTableau,0),0),"")</f>
        <v>11506630</v>
      </c>
      <c r="D8" s="65"/>
      <c r="E8" s="65"/>
      <c r="F8" s="65"/>
      <c r="G8" s="65"/>
      <c r="H8" s="65"/>
      <c r="I8" s="65"/>
    </row>
    <row r="9" spans="1:16384" customHeight="1" ht="15">
      <c r="A9" s="65">
        <f>ROW()-ROW(A$7)</f>
        <v>2</v>
      </c>
      <c r="B9" s="65" t="s">
        <f>IF(ISNA(VLOOKUP(A$3&amp;TEXT(A9,"x0"),GRTDPROBA,COLUMNS(GRTDPROBA),0)),"",VLOOKUP(A$3&amp;TEXT(A9,"x0"),GRTDPROBA,COLUMNS(GRTDPROBA),0))</f>
        <v>77</v>
      </c>
      <c r="C9" s="66">
        <f>IF($B9&gt;"@",VLOOKUP($B9,Tableau,MATCH(C$7,TitresTableau,0),0),"")</f>
        <v>11509138</v>
      </c>
      <c r="D9" s="65"/>
      <c r="E9" s="65"/>
      <c r="F9" s="65"/>
      <c r="G9" s="65"/>
      <c r="H9" s="65"/>
      <c r="I9" s="65"/>
    </row>
    <row r="10" spans="1:16384" customHeight="1" ht="15">
      <c r="A10" s="65">
        <f>ROW()-ROW(A$7)</f>
        <v>3</v>
      </c>
      <c r="B10" s="65" t="s">
        <f>IF(ISNA(VLOOKUP(A$3&amp;TEXT(A10,"x0"),GRTDPROBA,COLUMNS(GRTDPROBA),0)),"",VLOOKUP(A$3&amp;TEXT(A10,"x0"),GRTDPROBA,COLUMNS(GRTDPROBA),0))</f>
        <v>90</v>
      </c>
      <c r="C10" s="66">
        <f>IF($B10&gt;"@",VLOOKUP($B10,Tableau,MATCH(C$7,TitresTableau,0),0),"")</f>
        <v>11506957</v>
      </c>
      <c r="D10" s="65"/>
      <c r="E10" s="65"/>
      <c r="F10" s="65"/>
      <c r="G10" s="65"/>
      <c r="H10" s="65"/>
      <c r="I10" s="65"/>
    </row>
    <row r="11" spans="1:16384" customHeight="1" ht="15">
      <c r="A11" s="65">
        <f>ROW()-ROW(A$7)</f>
        <v>4</v>
      </c>
      <c r="B11" s="65" t="s">
        <f>IF(ISNA(VLOOKUP(A$3&amp;TEXT(A11,"x0"),GRTDPROBA,COLUMNS(GRTDPROBA),0)),"",VLOOKUP(A$3&amp;TEXT(A11,"x0"),GRTDPROBA,COLUMNS(GRTDPROBA),0))</f>
        <v>97</v>
      </c>
      <c r="C11" s="66">
        <f>IF($B11&gt;"@",VLOOKUP($B11,Tableau,MATCH(C$7,TitresTableau,0),0),"")</f>
        <v>0</v>
      </c>
      <c r="D11" s="65"/>
      <c r="E11" s="65"/>
      <c r="F11" s="65"/>
      <c r="G11" s="65"/>
      <c r="H11" s="65"/>
      <c r="I11" s="65"/>
    </row>
    <row r="12" spans="1:16384" customHeight="1" ht="15">
      <c r="A12" s="65">
        <f>ROW()-ROW(A$7)</f>
        <v>5</v>
      </c>
      <c r="B12" s="65" t="s">
        <f>IF(ISNA(VLOOKUP(A$3&amp;TEXT(A12,"x0"),GRTDPROBA,COLUMNS(GRTDPROBA),0)),"",VLOOKUP(A$3&amp;TEXT(A12,"x0"),GRTDPROBA,COLUMNS(GRTDPROBA),0))</f>
        <v>101</v>
      </c>
      <c r="C12" s="66">
        <f>IF($B12&gt;"@",VLOOKUP($B12,Tableau,MATCH(C$7,TitresTableau,0),0),"")</f>
        <v>11602614</v>
      </c>
      <c r="D12" s="65"/>
      <c r="E12" s="65"/>
      <c r="F12" s="65"/>
      <c r="G12" s="65"/>
      <c r="H12" s="65"/>
      <c r="I12" s="65"/>
    </row>
    <row r="13" spans="1:16384" customHeight="1" ht="15">
      <c r="A13" s="65">
        <f>ROW()-ROW(A$7)</f>
        <v>6</v>
      </c>
      <c r="B13" s="65" t="s">
        <f>IF(ISNA(VLOOKUP(A$3&amp;TEXT(A13,"x0"),GRTDPROBA,COLUMNS(GRTDPROBA),0)),"",VLOOKUP(A$3&amp;TEXT(A13,"x0"),GRTDPROBA,COLUMNS(GRTDPROBA),0))</f>
        <v>109</v>
      </c>
      <c r="C13" s="66">
        <f>IF($B13&gt;"@",VLOOKUP($B13,Tableau,MATCH(C$7,TitresTableau,0),0),"")</f>
        <v>11305734</v>
      </c>
      <c r="D13" s="65"/>
      <c r="E13" s="65"/>
      <c r="F13" s="65"/>
      <c r="G13" s="65"/>
      <c r="H13" s="65"/>
      <c r="I13" s="65"/>
    </row>
    <row r="14" spans="1:16384" customHeight="1" ht="15">
      <c r="A14" s="65">
        <f>ROW()-ROW(A$7)</f>
        <v>7</v>
      </c>
      <c r="B14" s="65" t="s">
        <f>IF(ISNA(VLOOKUP(A$3&amp;TEXT(A14,"x0"),GRTDPROBA,COLUMNS(GRTDPROBA),0)),"",VLOOKUP(A$3&amp;TEXT(A14,"x0"),GRTDPROBA,COLUMNS(GRTDPROBA),0))</f>
        <v>112</v>
      </c>
      <c r="C14" s="66">
        <f>IF($B14&gt;"@",VLOOKUP($B14,Tableau,MATCH(C$7,TitresTableau,0),0),"")</f>
        <v>11602939</v>
      </c>
      <c r="D14" s="65"/>
      <c r="E14" s="65"/>
      <c r="F14" s="65"/>
      <c r="G14" s="65"/>
      <c r="H14" s="65"/>
      <c r="I14" s="65"/>
    </row>
    <row r="15" spans="1:16384" customHeight="1" ht="15">
      <c r="A15" s="65">
        <f>ROW()-ROW(A$7)</f>
        <v>8</v>
      </c>
      <c r="B15" s="65" t="s">
        <f>IF(ISNA(VLOOKUP(A$3&amp;TEXT(A15,"x0"),GRTDPROBA,COLUMNS(GRTDPROBA),0)),"",VLOOKUP(A$3&amp;TEXT(A15,"x0"),GRTDPROBA,COLUMNS(GRTDPROBA),0))</f>
        <v>123</v>
      </c>
      <c r="C15" s="66">
        <f>IF($B15&gt;"@",VLOOKUP($B15,Tableau,MATCH(C$7,TitresTableau,0),0),"")</f>
        <v>11506565</v>
      </c>
      <c r="D15" s="65"/>
      <c r="E15" s="65"/>
      <c r="F15" s="65"/>
      <c r="G15" s="65"/>
      <c r="H15" s="65"/>
      <c r="I15" s="65"/>
    </row>
    <row r="16" spans="1:16384" customHeight="1" ht="15">
      <c r="A16" s="65">
        <f>ROW()-ROW(A$7)</f>
        <v>9</v>
      </c>
      <c r="B16" s="65" t="s">
        <f>IF(ISNA(VLOOKUP(A$3&amp;TEXT(A16,"x0"),GRTDPROBA,COLUMNS(GRTDPROBA),0)),"",VLOOKUP(A$3&amp;TEXT(A16,"x0"),GRTDPROBA,COLUMNS(GRTDPROBA),0))</f>
        <v>133</v>
      </c>
      <c r="C16" s="66">
        <f>IF($B16&gt;"@",VLOOKUP($B16,Tableau,MATCH(C$7,TitresTableau,0),0),"")</f>
        <v>11506109</v>
      </c>
      <c r="D16" s="65"/>
      <c r="E16" s="65"/>
      <c r="F16" s="65"/>
      <c r="G16" s="65"/>
      <c r="H16" s="65"/>
      <c r="I16" s="65"/>
    </row>
    <row r="17" spans="1:16384" customHeight="1" ht="15">
      <c r="A17" s="65">
        <f>ROW()-ROW(A$7)</f>
        <v>10</v>
      </c>
      <c r="B17" s="65" t="s">
        <f>IF(ISNA(VLOOKUP(A$3&amp;TEXT(A17,"x0"),GRTDPROBA,COLUMNS(GRTDPROBA),0)),"",VLOOKUP(A$3&amp;TEXT(A17,"x0"),GRTDPROBA,COLUMNS(GRTDPROBA),0))</f>
        <v>139</v>
      </c>
      <c r="C17" s="66">
        <f>IF($B17&gt;"@",VLOOKUP($B17,Tableau,MATCH(C$7,TitresTableau,0),0),"")</f>
        <v>11513855</v>
      </c>
      <c r="D17" s="65"/>
      <c r="E17" s="65"/>
      <c r="F17" s="65"/>
      <c r="G17" s="65"/>
      <c r="H17" s="65"/>
      <c r="I17" s="65"/>
    </row>
    <row r="18" spans="1:16384" customHeight="1" ht="15">
      <c r="A18" s="65">
        <f>ROW()-ROW(A$7)</f>
        <v>11</v>
      </c>
      <c r="B18" s="65" t="s">
        <f>IF(ISNA(VLOOKUP(A$3&amp;TEXT(A18,"x0"),GRTDPROBA,COLUMNS(GRTDPROBA),0)),"",VLOOKUP(A$3&amp;TEXT(A18,"x0"),GRTDPROBA,COLUMNS(GRTDPROBA),0))</f>
        <v>141</v>
      </c>
      <c r="C18" s="66">
        <f>IF($B18&gt;"@",VLOOKUP($B18,Tableau,MATCH(C$7,TitresTableau,0),0),"")</f>
        <v>11503850</v>
      </c>
      <c r="D18" s="65"/>
      <c r="E18" s="65"/>
      <c r="F18" s="65"/>
      <c r="G18" s="65"/>
      <c r="H18" s="65"/>
      <c r="I18" s="65"/>
    </row>
    <row r="19" spans="1:16384" customHeight="1" ht="15">
      <c r="A19" s="65">
        <f>ROW()-ROW(A$7)</f>
        <v>12</v>
      </c>
      <c r="B19" s="65" t="s">
        <f>IF(ISNA(VLOOKUP(A$3&amp;TEXT(A19,"x0"),GRTDPROBA,COLUMNS(GRTDPROBA),0)),"",VLOOKUP(A$3&amp;TEXT(A19,"x0"),GRTDPROBA,COLUMNS(GRTDPROBA),0))</f>
        <v>143</v>
      </c>
      <c r="C19" s="66">
        <f>IF($B19&gt;"@",VLOOKUP($B19,Tableau,MATCH(C$7,TitresTableau,0),0),"")</f>
        <v>0</v>
      </c>
      <c r="D19" s="65"/>
      <c r="E19" s="65"/>
      <c r="F19" s="65"/>
      <c r="G19" s="65"/>
      <c r="H19" s="65"/>
      <c r="I19" s="65"/>
    </row>
    <row r="20" spans="1:16384" customHeight="1" ht="15">
      <c r="A20" s="65">
        <f>ROW()-ROW(A$7)</f>
        <v>13</v>
      </c>
      <c r="B20" s="65" t="s">
        <f>IF(ISNA(VLOOKUP(A$3&amp;TEXT(A20,"x0"),GRTDPROBA,COLUMNS(GRTDPROBA),0)),"",VLOOKUP(A$3&amp;TEXT(A20,"x0"),GRTDPROBA,COLUMNS(GRTDPROBA),0))</f>
        <v>152</v>
      </c>
      <c r="C20" s="66">
        <f>IF($B20&gt;"@",VLOOKUP($B20,Tableau,MATCH(C$7,TitresTableau,0),0),"")</f>
        <v>11509135</v>
      </c>
      <c r="D20" s="65"/>
      <c r="E20" s="65"/>
      <c r="F20" s="65"/>
      <c r="G20" s="65"/>
      <c r="H20" s="65"/>
      <c r="I20" s="65"/>
    </row>
    <row r="21" spans="1:16384" customHeight="1" ht="15">
      <c r="A21" s="65">
        <f>ROW()-ROW(A$7)</f>
        <v>14</v>
      </c>
      <c r="B21" s="65" t="s">
        <f>IF(ISNA(VLOOKUP(A$3&amp;TEXT(A21,"x0"),GRTDPROBA,COLUMNS(GRTDPROBA),0)),"",VLOOKUP(A$3&amp;TEXT(A21,"x0"),GRTDPROBA,COLUMNS(GRTDPROBA),0))</f>
        <v>154</v>
      </c>
      <c r="C21" s="66">
        <f>IF($B21&gt;"@",VLOOKUP($B21,Tableau,MATCH(C$7,TitresTableau,0),0),"")</f>
        <v>11315679</v>
      </c>
      <c r="D21" s="65"/>
      <c r="E21" s="65"/>
      <c r="F21" s="65"/>
      <c r="G21" s="65"/>
      <c r="H21" s="65"/>
      <c r="I21" s="65"/>
    </row>
    <row r="22" spans="1:16384" customHeight="1" ht="15">
      <c r="A22" s="65">
        <f>ROW()-ROW(A$7)</f>
        <v>15</v>
      </c>
      <c r="B22" s="65" t="s">
        <f>IF(ISNA(VLOOKUP(A$3&amp;TEXT(A22,"x0"),GRTDPROBA,COLUMNS(GRTDPROBA),0)),"",VLOOKUP(A$3&amp;TEXT(A22,"x0"),GRTDPROBA,COLUMNS(GRTDPROBA),0))</f>
        <v>164</v>
      </c>
      <c r="C22" s="66">
        <f>IF($B22&gt;"@",VLOOKUP($B22,Tableau,MATCH(C$7,TitresTableau,0),0),"")</f>
        <v>11500914</v>
      </c>
      <c r="D22" s="65"/>
      <c r="E22" s="65"/>
      <c r="F22" s="65"/>
      <c r="G22" s="65"/>
      <c r="H22" s="65"/>
      <c r="I22" s="65"/>
    </row>
    <row r="23" spans="1:16384" customHeight="1" ht="15">
      <c r="A23" s="65">
        <f>ROW()-ROW(A$7)</f>
        <v>16</v>
      </c>
      <c r="B23" s="65" t="s">
        <f>IF(ISNA(VLOOKUP(A$3&amp;TEXT(A23,"x0"),GRTDPROBA,COLUMNS(GRTDPROBA),0)),"",VLOOKUP(A$3&amp;TEXT(A23,"x0"),GRTDPROBA,COLUMNS(GRTDPROBA),0))</f>
        <v>166</v>
      </c>
      <c r="C23" s="66">
        <f>IF($B23&gt;"@",VLOOKUP($B23,Tableau,MATCH(C$7,TitresTableau,0),0),"")</f>
        <v>11509894</v>
      </c>
      <c r="D23" s="65"/>
      <c r="E23" s="65"/>
      <c r="F23" s="65"/>
      <c r="G23" s="65"/>
      <c r="H23" s="65"/>
      <c r="I23" s="65"/>
    </row>
    <row r="24" spans="1:16384" customHeight="1" ht="15">
      <c r="A24" s="65">
        <f>ROW()-ROW(A$7)</f>
        <v>17</v>
      </c>
      <c r="B24" s="65" t="s">
        <f>IF(ISNA(VLOOKUP(A$3&amp;TEXT(A24,"x0"),GRTDPROBA,COLUMNS(GRTDPROBA),0)),"",VLOOKUP(A$3&amp;TEXT(A24,"x0"),GRTDPROBA,COLUMNS(GRTDPROBA),0))</f>
        <v>168</v>
      </c>
      <c r="C24" s="66">
        <f>IF($B24&gt;"@",VLOOKUP($B24,Tableau,MATCH(C$7,TitresTableau,0),0),"")</f>
        <v>11603494</v>
      </c>
      <c r="D24" s="65"/>
      <c r="E24" s="65"/>
      <c r="F24" s="65"/>
      <c r="G24" s="65"/>
      <c r="H24" s="65"/>
      <c r="I24" s="65"/>
    </row>
    <row r="25" spans="1:16384" customHeight="1" ht="15">
      <c r="A25" s="65">
        <f>ROW()-ROW(A$7)</f>
        <v>18</v>
      </c>
      <c r="B25" s="65" t="s">
        <f>IF(ISNA(VLOOKUP(A$3&amp;TEXT(A25,"x0"),GRTDPROBA,COLUMNS(GRTDPROBA),0)),"",VLOOKUP(A$3&amp;TEXT(A25,"x0"),GRTDPROBA,COLUMNS(GRTDPROBA),0))</f>
        <v>173</v>
      </c>
      <c r="C25" s="66">
        <f>IF($B25&gt;"@",VLOOKUP($B25,Tableau,MATCH(C$7,TitresTableau,0),0),"")</f>
        <v>11504570</v>
      </c>
      <c r="D25" s="65"/>
      <c r="E25" s="65"/>
      <c r="F25" s="65"/>
      <c r="G25" s="65"/>
      <c r="H25" s="65"/>
      <c r="I25" s="65"/>
    </row>
    <row r="26" spans="1:16384" customHeight="1" ht="15">
      <c r="A26" s="65">
        <f>ROW()-ROW(A$7)</f>
        <v>19</v>
      </c>
      <c r="B26" s="65" t="s">
        <f>IF(ISNA(VLOOKUP(A$3&amp;TEXT(A26,"x0"),GRTDPROBA,COLUMNS(GRTDPROBA),0)),"",VLOOKUP(A$3&amp;TEXT(A26,"x0"),GRTDPROBA,COLUMNS(GRTDPROBA),0))</f>
        <v>203</v>
      </c>
      <c r="C26" s="66">
        <f>IF($B26&gt;"@",VLOOKUP($B26,Tableau,MATCH(C$7,TitresTableau,0),0),"")</f>
        <v>11607973</v>
      </c>
      <c r="D26" s="65"/>
      <c r="E26" s="65"/>
      <c r="F26" s="65"/>
      <c r="G26" s="65"/>
      <c r="H26" s="65"/>
      <c r="I26" s="65"/>
    </row>
    <row r="27" spans="1:16384" customHeight="1" ht="15">
      <c r="A27" s="65">
        <f>ROW()-ROW(A$7)</f>
        <v>20</v>
      </c>
      <c r="B27" s="65" t="s">
        <f>IF(ISNA(VLOOKUP(A$3&amp;TEXT(A27,"x0"),GRTDPROBA,COLUMNS(GRTDPROBA),0)),"",VLOOKUP(A$3&amp;TEXT(A27,"x0"),GRTDPROBA,COLUMNS(GRTDPROBA),0))</f>
        <v>215</v>
      </c>
      <c r="C27" s="66">
        <f>IF($B27&gt;"@",VLOOKUP($B27,Tableau,MATCH(C$7,TitresTableau,0),0),"")</f>
        <v>11601655</v>
      </c>
      <c r="D27" s="65"/>
      <c r="E27" s="65"/>
      <c r="F27" s="65"/>
      <c r="G27" s="65"/>
      <c r="H27" s="65"/>
      <c r="I27" s="65"/>
    </row>
    <row r="28" spans="1:16384" customHeight="1" ht="15">
      <c r="A28" s="65">
        <f>ROW()-ROW(A$7)</f>
        <v>21</v>
      </c>
      <c r="B28" s="65" t="s">
        <f>IF(ISNA(VLOOKUP(A$3&amp;TEXT(A28,"x0"),GRTDPROBA,COLUMNS(GRTDPROBA),0)),"",VLOOKUP(A$3&amp;TEXT(A28,"x0"),GRTDPROBA,COLUMNS(GRTDPROBA),0))</f>
        <v>217</v>
      </c>
      <c r="C28" s="66">
        <f>IF($B28&gt;"@",VLOOKUP($B28,Tableau,MATCH(C$7,TitresTableau,0),0),"")</f>
        <v>11605309</v>
      </c>
      <c r="D28" s="65"/>
      <c r="E28" s="65"/>
      <c r="F28" s="65"/>
      <c r="G28" s="65"/>
      <c r="H28" s="65"/>
      <c r="I28" s="65"/>
    </row>
    <row r="29" spans="1:16384" customHeight="1" ht="15">
      <c r="A29" s="65">
        <f>ROW()-ROW(A$7)</f>
        <v>22</v>
      </c>
      <c r="B29" s="65" t="s">
        <f>IF(ISNA(VLOOKUP(A$3&amp;TEXT(A29,"x0"),GRTDPROBA,COLUMNS(GRTDPROBA),0)),"",VLOOKUP(A$3&amp;TEXT(A29,"x0"),GRTDPROBA,COLUMNS(GRTDPROBA),0))</f>
        <v>244</v>
      </c>
      <c r="C29" s="66">
        <f>IF($B29&gt;"@",VLOOKUP($B29,Tableau,MATCH(C$7,TitresTableau,0),0),"")</f>
        <v>11503072</v>
      </c>
      <c r="D29" s="65"/>
      <c r="E29" s="65"/>
      <c r="F29" s="65"/>
      <c r="G29" s="65"/>
      <c r="H29" s="65"/>
      <c r="I29" s="65"/>
    </row>
    <row r="30" spans="1:16384" customHeight="1" ht="15">
      <c r="A30" s="65">
        <f>ROW()-ROW(A$7)</f>
        <v>23</v>
      </c>
      <c r="B30" s="65" t="s">
        <f>IF(ISNA(VLOOKUP(A$3&amp;TEXT(A30,"x0"),GRTDPROBA,COLUMNS(GRTDPROBA),0)),"",VLOOKUP(A$3&amp;TEXT(A30,"x0"),GRTDPROBA,COLUMNS(GRTDPROBA),0))</f>
        <v>248</v>
      </c>
      <c r="C30" s="66">
        <f>IF($B30&gt;"@",VLOOKUP($B30,Tableau,MATCH(C$7,TitresTableau,0),0),"")</f>
        <v>11603860</v>
      </c>
      <c r="D30" s="65"/>
      <c r="E30" s="65"/>
      <c r="F30" s="65"/>
      <c r="G30" s="65"/>
      <c r="H30" s="65"/>
      <c r="I30" s="65"/>
    </row>
    <row r="31" spans="1:16384" customHeight="1" ht="15">
      <c r="A31" s="65">
        <f>ROW()-ROW(A$7)</f>
        <v>24</v>
      </c>
      <c r="B31" s="65" t="s">
        <f>IF(ISNA(VLOOKUP(A$3&amp;TEXT(A31,"x0"),GRTDPROBA,COLUMNS(GRTDPROBA),0)),"",VLOOKUP(A$3&amp;TEXT(A31,"x0"),GRTDPROBA,COLUMNS(GRTDPROBA),0))</f>
        <v>257</v>
      </c>
      <c r="C31" s="66">
        <f>IF($B31&gt;"@",VLOOKUP($B31,Tableau,MATCH(C$7,TitresTableau,0),0),"")</f>
        <v>11510580</v>
      </c>
      <c r="D31" s="65"/>
      <c r="E31" s="65"/>
      <c r="F31" s="65"/>
      <c r="G31" s="65"/>
      <c r="H31" s="65"/>
      <c r="I31" s="65"/>
    </row>
    <row r="32" spans="1:16384" customHeight="1" ht="15">
      <c r="A32" s="65">
        <f>ROW()-ROW(A$7)</f>
        <v>25</v>
      </c>
      <c r="B32" s="65" t="s">
        <f>IF(ISNA(VLOOKUP(A$3&amp;TEXT(A32,"x0"),GRTDPROBA,COLUMNS(GRTDPROBA),0)),"",VLOOKUP(A$3&amp;TEXT(A32,"x0"),GRTDPROBA,COLUMNS(GRTDPROBA),0))</f>
        <v>260</v>
      </c>
      <c r="C32" s="66">
        <f>IF($B32&gt;"@",VLOOKUP($B32,Tableau,MATCH(C$7,TitresTableau,0),0),"")</f>
        <v>11605613</v>
      </c>
      <c r="D32" s="65"/>
      <c r="E32" s="65"/>
      <c r="F32" s="65"/>
      <c r="G32" s="65"/>
      <c r="H32" s="65"/>
      <c r="I32" s="65"/>
    </row>
    <row r="33" spans="1:16384" customHeight="1" ht="15">
      <c r="A33" s="65">
        <f>ROW()-ROW(A$7)</f>
        <v>26</v>
      </c>
      <c r="B33" s="65" t="s">
        <f>IF(ISNA(VLOOKUP(A$3&amp;TEXT(A33,"x0"),GRTDPROBA,COLUMNS(GRTDPROBA),0)),"",VLOOKUP(A$3&amp;TEXT(A33,"x0"),GRTDPROBA,COLUMNS(GRTDPROBA),0))</f>
        <v>282</v>
      </c>
      <c r="C33" s="66">
        <f>IF($B33&gt;"@",VLOOKUP($B33,Tableau,MATCH(C$7,TitresTableau,0),0),"")</f>
        <v>11607110</v>
      </c>
      <c r="D33" s="65"/>
      <c r="E33" s="65"/>
      <c r="F33" s="65"/>
      <c r="G33" s="65"/>
      <c r="H33" s="65"/>
      <c r="I33" s="65"/>
    </row>
    <row r="34" spans="1:16384" customHeight="1" ht="15">
      <c r="A34" s="65">
        <f>ROW()-ROW(A$7)</f>
        <v>27</v>
      </c>
      <c r="B34" s="65" t="s">
        <f>IF(ISNA(VLOOKUP(A$3&amp;TEXT(A34,"x0"),GRTDPROBA,COLUMNS(GRTDPROBA),0)),"",VLOOKUP(A$3&amp;TEXT(A34,"x0"),GRTDPROBA,COLUMNS(GRTDPROBA),0))</f>
        <v>286</v>
      </c>
      <c r="C34" s="66">
        <f>IF($B34&gt;"@",VLOOKUP($B34,Tableau,MATCH(C$7,TitresTableau,0),0),"")</f>
        <v>11502168</v>
      </c>
      <c r="D34" s="65"/>
      <c r="E34" s="65"/>
      <c r="F34" s="65"/>
      <c r="G34" s="65"/>
      <c r="H34" s="65"/>
      <c r="I34" s="65"/>
    </row>
    <row r="35" spans="1:16384" customHeight="1" ht="15">
      <c r="A35" s="65">
        <f>ROW()-ROW(A$7)</f>
        <v>28</v>
      </c>
      <c r="B35" s="65" t="s">
        <f>IF(ISNA(VLOOKUP(A$3&amp;TEXT(A35,"x0"),GRTDPROBA,COLUMNS(GRTDPROBA),0)),"",VLOOKUP(A$3&amp;TEXT(A35,"x0"),GRTDPROBA,COLUMNS(GRTDPROBA),0))</f>
        <v>288</v>
      </c>
      <c r="C35" s="66">
        <f>IF($B35&gt;"@",VLOOKUP($B35,Tableau,MATCH(C$7,TitresTableau,0),0),"")</f>
        <v>11500878</v>
      </c>
      <c r="D35" s="65"/>
      <c r="E35" s="65"/>
      <c r="F35" s="65"/>
      <c r="G35" s="65"/>
      <c r="H35" s="65"/>
      <c r="I35" s="65"/>
    </row>
    <row r="36" spans="1:16384" customHeight="1" ht="15">
      <c r="A36" s="65">
        <f>ROW()-ROW(A$7)</f>
        <v>29</v>
      </c>
      <c r="B36" s="65" t="s">
        <f>IF(ISNA(VLOOKUP(A$3&amp;TEXT(A36,"x0"),GRTDPROBA,COLUMNS(GRTDPROBA),0)),"",VLOOKUP(A$3&amp;TEXT(A36,"x0"),GRTDPROBA,COLUMNS(GRTDPROBA),0))</f>
        <v>290</v>
      </c>
      <c r="C36" s="66">
        <f>IF($B36&gt;"@",VLOOKUP($B36,Tableau,MATCH(C$7,TitresTableau,0),0),"")</f>
        <v>11508068</v>
      </c>
      <c r="D36" s="65"/>
      <c r="E36" s="65"/>
      <c r="F36" s="65"/>
      <c r="G36" s="65"/>
      <c r="H36" s="65"/>
      <c r="I36" s="65"/>
    </row>
    <row r="37" spans="1:16384" customHeight="1" ht="15">
      <c r="A37" s="65">
        <f>ROW()-ROW(A$7)</f>
        <v>30</v>
      </c>
      <c r="B37" s="65" t="s">
        <f>IF(ISNA(VLOOKUP(A$3&amp;TEXT(A37,"x0"),GRTDPROBA,COLUMNS(GRTDPROBA),0)),"",VLOOKUP(A$3&amp;TEXT(A37,"x0"),GRTDPROBA,COLUMNS(GRTDPROBA),0))</f>
        <v>291</v>
      </c>
      <c r="C37" s="66">
        <f>IF($B37&gt;"@",VLOOKUP($B37,Tableau,MATCH(C$7,TitresTableau,0),0),"")</f>
        <v>11501205</v>
      </c>
      <c r="D37" s="65"/>
      <c r="E37" s="65"/>
      <c r="F37" s="65"/>
      <c r="G37" s="65"/>
      <c r="H37" s="65"/>
      <c r="I37" s="65"/>
    </row>
    <row r="38" spans="1:16384" customHeight="1" ht="15">
      <c r="A38" s="65">
        <f>ROW()-ROW(A$7)</f>
        <v>31</v>
      </c>
      <c r="B38" s="65" t="s">
        <f>IF(ISNA(VLOOKUP(A$3&amp;TEXT(A38,"x0"),GRTDPROBA,COLUMNS(GRTDPROBA),0)),"",VLOOKUP(A$3&amp;TEXT(A38,"x0"),GRTDPROBA,COLUMNS(GRTDPROBA),0))</f>
        <v>297</v>
      </c>
      <c r="C38" s="66">
        <f>IF($B38&gt;"@",VLOOKUP($B38,Tableau,MATCH(C$7,TitresTableau,0),0),"")</f>
        <v>11301973</v>
      </c>
      <c r="D38" s="65"/>
      <c r="E38" s="65"/>
      <c r="F38" s="65"/>
      <c r="G38" s="65"/>
      <c r="H38" s="65"/>
      <c r="I38" s="65"/>
    </row>
    <row r="39" spans="1:16384" customHeight="1" ht="15">
      <c r="A39" s="65">
        <f>ROW()-ROW(A$7)</f>
        <v>32</v>
      </c>
      <c r="B39" s="65" t="s">
        <f>IF(ISNA(VLOOKUP(A$3&amp;TEXT(A39,"x0"),GRTDPROBA,COLUMNS(GRTDPROBA),0)),"",VLOOKUP(A$3&amp;TEXT(A39,"x0"),GRTDPROBA,COLUMNS(GRTDPROBA),0))</f>
        <v>37</v>
      </c>
      <c r="C39" s="66" t="s">
        <f>IF($B39&gt;"@",VLOOKUP($B39,Tableau,MATCH(C$7,TitresTableau,0),0),"")</f>
        <v>37</v>
      </c>
      <c r="D39" s="65"/>
      <c r="E39" s="65"/>
      <c r="F39" s="65"/>
      <c r="G39" s="65"/>
      <c r="H39" s="65"/>
      <c r="I39" s="65"/>
    </row>
    <row r="40" spans="1:16384" customHeight="1" ht="15">
      <c r="A40" s="65">
        <f>ROW()-ROW(A$7)</f>
        <v>33</v>
      </c>
      <c r="B40" s="65" t="s">
        <f>IF(ISNA(VLOOKUP(A$3&amp;TEXT(A40,"x0"),GRTDPROBA,COLUMNS(GRTDPROBA),0)),"",VLOOKUP(A$3&amp;TEXT(A40,"x0"),GRTDPROBA,COLUMNS(GRTDPROBA),0))</f>
        <v>37</v>
      </c>
      <c r="C40" s="66" t="s">
        <f>IF($B40&gt;"@",VLOOKUP($B40,Tableau,MATCH(C$7,TitresTableau,0),0),"")</f>
        <v>37</v>
      </c>
      <c r="D40" s="65"/>
      <c r="E40" s="65"/>
      <c r="F40" s="65"/>
      <c r="G40" s="65"/>
      <c r="H40" s="65"/>
      <c r="I40" s="65"/>
    </row>
    <row r="41" spans="1:16384" customHeight="1" ht="15">
      <c r="A41" s="65">
        <f>ROW()-ROW(A$7)</f>
        <v>34</v>
      </c>
      <c r="B41" s="65" t="s">
        <f>IF(ISNA(VLOOKUP(A$3&amp;TEXT(A41,"x0"),GRTDPROBA,COLUMNS(GRTDPROBA),0)),"",VLOOKUP(A$3&amp;TEXT(A41,"x0"),GRTDPROBA,COLUMNS(GRTDPROBA),0))</f>
        <v>37</v>
      </c>
      <c r="C41" s="66" t="s">
        <f>IF($B41&gt;"@",VLOOKUP($B41,Tableau,MATCH(C$7,TitresTableau,0),0),"")</f>
        <v>37</v>
      </c>
      <c r="D41" s="65"/>
      <c r="E41" s="65"/>
      <c r="F41" s="65"/>
      <c r="G41" s="65"/>
      <c r="H41" s="65"/>
      <c r="I41" s="65"/>
    </row>
    <row r="42" spans="1:16384" customHeight="1" ht="15">
      <c r="A42" s="65">
        <f>ROW()-ROW(A$7)</f>
        <v>35</v>
      </c>
      <c r="B42" s="65" t="s">
        <f>IF(ISNA(VLOOKUP(A$3&amp;TEXT(A42,"x0"),GRTDPROBA,COLUMNS(GRTDPROBA),0)),"",VLOOKUP(A$3&amp;TEXT(A42,"x0"),GRTDPROBA,COLUMNS(GRTDPROBA),0))</f>
        <v>37</v>
      </c>
      <c r="C42" s="66" t="s">
        <f>IF($B42&gt;"@",VLOOKUP($B42,Tableau,MATCH(C$7,TitresTableau,0),0),"")</f>
        <v>37</v>
      </c>
      <c r="D42" s="65"/>
      <c r="E42" s="65"/>
      <c r="F42" s="65"/>
      <c r="G42" s="65"/>
      <c r="H42" s="65"/>
      <c r="I42" s="65"/>
    </row>
    <row r="43" spans="1:16384" customHeight="1" ht="15">
      <c r="A43" s="65">
        <f>ROW()-ROW(A$7)</f>
        <v>36</v>
      </c>
      <c r="B43" s="65" t="s">
        <f>IF(ISNA(VLOOKUP(A$3&amp;TEXT(A43,"x0"),GRTDPROBA,COLUMNS(GRTDPROBA),0)),"",VLOOKUP(A$3&amp;TEXT(A43,"x0"),GRTDPROBA,COLUMNS(GRTDPROBA),0))</f>
        <v>37</v>
      </c>
      <c r="C43" s="66" t="s">
        <f>IF($B43&gt;"@",VLOOKUP($B43,Tableau,MATCH(C$7,TitresTableau,0),0),"")</f>
        <v>37</v>
      </c>
      <c r="D43" s="65"/>
      <c r="E43" s="65"/>
      <c r="F43" s="65"/>
      <c r="G43" s="65"/>
      <c r="H43" s="65"/>
      <c r="I43" s="65"/>
    </row>
    <row r="44" spans="1:16384" customHeight="1" ht="15">
      <c r="A44" s="65">
        <f>ROW()-ROW(A$7)</f>
        <v>37</v>
      </c>
      <c r="B44" s="65" t="s">
        <f>IF(ISNA(VLOOKUP(A$3&amp;TEXT(A44,"x0"),GRTDPROBA,COLUMNS(GRTDPROBA),0)),"",VLOOKUP(A$3&amp;TEXT(A44,"x0"),GRTDPROBA,COLUMNS(GRTDPROBA),0))</f>
        <v>37</v>
      </c>
      <c r="C44" s="66" t="s">
        <f>IF($B44&gt;"@",VLOOKUP($B44,Tableau,MATCH(C$7,TitresTableau,0),0),"")</f>
        <v>37</v>
      </c>
      <c r="D44" s="65"/>
      <c r="E44" s="65"/>
      <c r="F44" s="65"/>
      <c r="G44" s="65"/>
      <c r="H44" s="65"/>
      <c r="I44" s="65"/>
    </row>
    <row r="45" spans="1:16384" customHeight="1" ht="15">
      <c r="A45" s="65">
        <f>ROW()-ROW(A$7)</f>
        <v>38</v>
      </c>
      <c r="B45" s="65" t="s">
        <f>IF(ISNA(VLOOKUP(A$3&amp;TEXT(A45,"x0"),GRTDPROBA,COLUMNS(GRTDPROBA),0)),"",VLOOKUP(A$3&amp;TEXT(A45,"x0"),GRTDPROBA,COLUMNS(GRTDPROBA),0))</f>
        <v>37</v>
      </c>
      <c r="C45" s="66" t="s">
        <f>IF($B45&gt;"@",VLOOKUP($B45,Tableau,MATCH(C$7,TitresTableau,0),0),"")</f>
        <v>37</v>
      </c>
      <c r="D45" s="65"/>
      <c r="E45" s="65"/>
      <c r="F45" s="65"/>
      <c r="G45" s="65"/>
      <c r="H45" s="65"/>
      <c r="I45" s="65"/>
    </row>
    <row r="46" spans="1:16384" customHeight="1" ht="15">
      <c r="A46" s="65">
        <f>ROW()-ROW(A$7)</f>
        <v>39</v>
      </c>
      <c r="B46" s="65" t="s">
        <f>IF(ISNA(VLOOKUP(A$3&amp;TEXT(A46,"x0"),GRTDPROBA,COLUMNS(GRTDPROBA),0)),"",VLOOKUP(A$3&amp;TEXT(A46,"x0"),GRTDPROBA,COLUMNS(GRTDPROBA),0))</f>
        <v>37</v>
      </c>
      <c r="C46" s="66" t="s">
        <f>IF($B46&gt;"@",VLOOKUP($B46,Tableau,MATCH(C$7,TitresTableau,0),0),"")</f>
        <v>37</v>
      </c>
      <c r="D46" s="65"/>
      <c r="E46" s="65"/>
      <c r="F46" s="65"/>
      <c r="G46" s="65"/>
      <c r="H46" s="65"/>
      <c r="I46" s="65"/>
    </row>
    <row r="47" spans="1:16384" customHeight="1" ht="15">
      <c r="A47" s="65">
        <f>ROW()-ROW(A$7)</f>
        <v>40</v>
      </c>
      <c r="B47" s="65" t="s">
        <f>IF(ISNA(VLOOKUP(A$3&amp;TEXT(A47,"x0"),GRTDPROBA,COLUMNS(GRTDPROBA),0)),"",VLOOKUP(A$3&amp;TEXT(A47,"x0"),GRTDPROBA,COLUMNS(GRTDPROBA),0))</f>
        <v>37</v>
      </c>
      <c r="C47" s="66" t="s">
        <f>IF($B47&gt;"@",VLOOKUP($B47,Tableau,MATCH(C$7,TitresTableau,0),0),"")</f>
        <v>37</v>
      </c>
      <c r="D47" s="65"/>
      <c r="E47" s="65"/>
      <c r="F47" s="65"/>
      <c r="G47" s="65"/>
      <c r="H47" s="65"/>
      <c r="I47" s="65"/>
    </row>
    <row r="48" spans="1:16384" customHeight="1" ht="15">
      <c r="A48" s="65">
        <f>ROW()-ROW(A$7)</f>
        <v>41</v>
      </c>
      <c r="B48" s="65" t="s">
        <f>IF(ISNA(VLOOKUP(A$3&amp;TEXT(A48,"x0"),GRTDPROBA,COLUMNS(GRTDPROBA),0)),"",VLOOKUP(A$3&amp;TEXT(A48,"x0"),GRTDPROBA,COLUMNS(GRTDPROBA),0))</f>
        <v>37</v>
      </c>
      <c r="C48" s="66" t="s">
        <f>IF($B48&gt;"@",VLOOKUP($B48,Tableau,MATCH(C$7,TitresTableau,0),0),"")</f>
        <v>37</v>
      </c>
      <c r="D48" s="65"/>
      <c r="E48" s="65"/>
      <c r="F48" s="65"/>
      <c r="G48" s="65"/>
      <c r="H48" s="65"/>
      <c r="I48" s="65"/>
    </row>
    <row r="49" spans="1:16384" customHeight="1" ht="15">
      <c r="A49" s="65">
        <f>ROW()-ROW(A$7)</f>
        <v>42</v>
      </c>
      <c r="B49" s="65" t="s">
        <f>IF(ISNA(VLOOKUP(A$3&amp;TEXT(A49,"x0"),GRTDPROBA,COLUMNS(GRTDPROBA),0)),"",VLOOKUP(A$3&amp;TEXT(A49,"x0"),GRTDPROBA,COLUMNS(GRTDPROBA),0))</f>
        <v>37</v>
      </c>
      <c r="C49" s="66" t="s">
        <f>IF($B49&gt;"@",VLOOKUP($B49,Tableau,MATCH(C$7,TitresTableau,0),0),"")</f>
        <v>37</v>
      </c>
      <c r="D49" s="65"/>
      <c r="E49" s="65"/>
      <c r="F49" s="65"/>
      <c r="G49" s="65"/>
      <c r="H49" s="65"/>
      <c r="I49" s="65"/>
    </row>
    <row r="50" spans="1:16384" customHeight="1" ht="15">
      <c r="A50" s="65">
        <f>ROW()-ROW(A$7)</f>
        <v>43</v>
      </c>
      <c r="B50" s="65" t="s">
        <f>IF(ISNA(VLOOKUP(A$3&amp;TEXT(A50,"x0"),GRTDPROBA,COLUMNS(GRTDPROBA),0)),"",VLOOKUP(A$3&amp;TEXT(A50,"x0"),GRTDPROBA,COLUMNS(GRTDPROBA),0))</f>
        <v>37</v>
      </c>
      <c r="C50" s="66" t="s">
        <f>IF($B50&gt;"@",VLOOKUP($B50,Tableau,MATCH(C$7,TitresTableau,0),0),"")</f>
        <v>37</v>
      </c>
      <c r="D50" s="65"/>
      <c r="E50" s="65"/>
      <c r="F50" s="65"/>
      <c r="G50" s="65"/>
      <c r="H50" s="65"/>
      <c r="I50" s="65"/>
    </row>
    <row r="51" spans="1:16384" customHeight="1" ht="15">
      <c r="A51" s="65"/>
      <c r="B51" s="65"/>
      <c r="C51" s="66" t="s">
        <v>307</v>
      </c>
      <c r="D51" s="65"/>
      <c r="E51" s="65"/>
      <c r="F51" s="65"/>
      <c r="G51" s="65"/>
      <c r="H51" s="65"/>
      <c r="I51" s="65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5433070866141736" right="0.1968503937007874" top="0.15748031496062992" bottom="0.1968503937007874" header="0.11811023622047245" footer="0.11811023622047245"/>
  <pageSetup blackAndWhite="0" cellComments="asDisplayed" draft="0" errors="displayed" firstPageNumber="0" orientation="portrait" pageOrder="downThenOver" paperSize="9" scale="78" useFirstPageNumber="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gnmx="http://www.gnumeric.org/ext/spreadsheetml">
  <sheetPr>
    <tabColor rgb="FFFF99FF"/>
    <pageSetUpPr fitToPage="0"/>
  </sheetPr>
  <dimension ref="A1:XFD51"/>
  <sheetViews>
    <sheetView workbookViewId="0" zoomScale="60">
      <selection activeCell="A3" sqref="A3"/>
    </sheetView>
  </sheetViews>
  <sheetFormatPr defaultRowHeight="12.75"/>
  <cols>
    <col min="1" max="1" style="25" width="3.75" customWidth="1"/>
    <col min="2" max="2" style="25" width="29.75" customWidth="1"/>
    <col min="3" max="3" style="25" width="11.75" customWidth="1"/>
    <col min="4" max="8" style="25" width="11" bestFit="1" customWidth="1"/>
    <col min="9" max="9" style="25" width="14.749999999999998" customWidth="1"/>
    <col min="10" max="10" style="25" width="11" bestFit="1" customWidth="1"/>
    <col min="11" max="256" style="25" width="10" bestFit="1" customWidth="1"/>
    <col min="257" max="257" style="25" width="3.375" customWidth="1"/>
    <col min="258" max="258" style="25" width="26.125" customWidth="1"/>
    <col min="259" max="259" style="25" width="10.375" customWidth="1"/>
    <col min="260" max="512" style="25" width="10" bestFit="1" customWidth="1"/>
    <col min="513" max="513" style="25" width="3.375" customWidth="1"/>
    <col min="514" max="514" style="25" width="26.125" customWidth="1"/>
    <col min="515" max="515" style="25" width="10.375" customWidth="1"/>
    <col min="516" max="768" style="25" width="10" bestFit="1" customWidth="1"/>
    <col min="769" max="769" style="25" width="3.375" customWidth="1"/>
    <col min="770" max="770" style="25" width="26.125" customWidth="1"/>
    <col min="771" max="771" style="25" width="10.375" customWidth="1"/>
    <col min="772" max="1024" style="25" width="11" bestFit="1" customWidth="1"/>
    <col min="1025" max="1025" style="25" width="3.375" customWidth="1"/>
    <col min="1026" max="1026" style="25" width="26.125" customWidth="1"/>
    <col min="1027" max="1027" style="25" width="10.375" customWidth="1"/>
    <col min="1028" max="1280" style="25" width="10" bestFit="1" customWidth="1"/>
    <col min="1281" max="1281" style="25" width="3.375" customWidth="1"/>
    <col min="1282" max="1282" style="25" width="26.125" customWidth="1"/>
    <col min="1283" max="1283" style="25" width="10.375" customWidth="1"/>
    <col min="1284" max="1536" style="25" width="10" bestFit="1" customWidth="1"/>
    <col min="1537" max="1537" style="25" width="3.375" customWidth="1"/>
    <col min="1538" max="1538" style="25" width="26.125" customWidth="1"/>
    <col min="1539" max="1539" style="25" width="10.375" customWidth="1"/>
    <col min="1540" max="1792" style="25" width="10" bestFit="1" customWidth="1"/>
    <col min="1793" max="1793" style="25" width="3.375" customWidth="1"/>
    <col min="1794" max="1794" style="25" width="26.125" customWidth="1"/>
    <col min="1795" max="1795" style="25" width="10.375" customWidth="1"/>
    <col min="1796" max="2048" style="25" width="11" bestFit="1" customWidth="1"/>
    <col min="2049" max="2049" style="25" width="3.375" customWidth="1"/>
    <col min="2050" max="2050" style="25" width="26.125" customWidth="1"/>
    <col min="2051" max="2051" style="25" width="10.375" customWidth="1"/>
    <col min="2052" max="2304" style="25" width="10" bestFit="1" customWidth="1"/>
    <col min="2305" max="2305" style="25" width="3.375" customWidth="1"/>
    <col min="2306" max="2306" style="25" width="26.125" customWidth="1"/>
    <col min="2307" max="2307" style="25" width="10.375" customWidth="1"/>
    <col min="2308" max="2560" style="25" width="10" bestFit="1" customWidth="1"/>
    <col min="2561" max="2561" style="25" width="3.375" customWidth="1"/>
    <col min="2562" max="2562" style="25" width="26.125" customWidth="1"/>
    <col min="2563" max="2563" style="25" width="10.375" customWidth="1"/>
    <col min="2564" max="2816" style="25" width="10" bestFit="1" customWidth="1"/>
    <col min="2817" max="2817" style="25" width="3.375" customWidth="1"/>
    <col min="2818" max="2818" style="25" width="26.125" customWidth="1"/>
    <col min="2819" max="2819" style="25" width="10.375" customWidth="1"/>
    <col min="2820" max="3072" style="25" width="11" bestFit="1" customWidth="1"/>
    <col min="3073" max="3073" style="25" width="3.375" customWidth="1"/>
    <col min="3074" max="3074" style="25" width="26.125" customWidth="1"/>
    <col min="3075" max="3075" style="25" width="10.375" customWidth="1"/>
    <col min="3076" max="3328" style="25" width="10" bestFit="1" customWidth="1"/>
    <col min="3329" max="3329" style="25" width="3.375" customWidth="1"/>
    <col min="3330" max="3330" style="25" width="26.125" customWidth="1"/>
    <col min="3331" max="3331" style="25" width="10.375" customWidth="1"/>
    <col min="3332" max="3584" style="25" width="10" bestFit="1" customWidth="1"/>
    <col min="3585" max="3585" style="25" width="3.375" customWidth="1"/>
    <col min="3586" max="3586" style="25" width="26.125" customWidth="1"/>
    <col min="3587" max="3587" style="25" width="10.375" customWidth="1"/>
    <col min="3588" max="3840" style="25" width="10" bestFit="1" customWidth="1"/>
    <col min="3841" max="3841" style="25" width="3.375" customWidth="1"/>
    <col min="3842" max="3842" style="25" width="26.125" customWidth="1"/>
    <col min="3843" max="3843" style="25" width="10.375" customWidth="1"/>
    <col min="3844" max="4096" style="25" width="11" bestFit="1" customWidth="1"/>
    <col min="4097" max="4097" style="25" width="3.375" customWidth="1"/>
    <col min="4098" max="4098" style="25" width="26.125" customWidth="1"/>
    <col min="4099" max="4099" style="25" width="10.375" customWidth="1"/>
    <col min="4100" max="4352" style="25" width="10" bestFit="1" customWidth="1"/>
    <col min="4353" max="4353" style="25" width="3.375" customWidth="1"/>
    <col min="4354" max="4354" style="25" width="26.125" customWidth="1"/>
    <col min="4355" max="4355" style="25" width="10.375" customWidth="1"/>
    <col min="4356" max="4608" style="25" width="10" bestFit="1" customWidth="1"/>
    <col min="4609" max="4609" style="25" width="3.375" customWidth="1"/>
    <col min="4610" max="4610" style="25" width="26.125" customWidth="1"/>
    <col min="4611" max="4611" style="25" width="10.375" customWidth="1"/>
    <col min="4612" max="4864" style="25" width="10" bestFit="1" customWidth="1"/>
    <col min="4865" max="4865" style="25" width="3.375" customWidth="1"/>
    <col min="4866" max="4866" style="25" width="26.125" customWidth="1"/>
    <col min="4867" max="4867" style="25" width="10.375" customWidth="1"/>
    <col min="4868" max="5120" style="25" width="11" bestFit="1" customWidth="1"/>
    <col min="5121" max="5121" style="25" width="3.375" customWidth="1"/>
    <col min="5122" max="5122" style="25" width="26.125" customWidth="1"/>
    <col min="5123" max="5123" style="25" width="10.375" customWidth="1"/>
    <col min="5124" max="5376" style="25" width="10" bestFit="1" customWidth="1"/>
    <col min="5377" max="5377" style="25" width="3.375" customWidth="1"/>
    <col min="5378" max="5378" style="25" width="26.125" customWidth="1"/>
    <col min="5379" max="5379" style="25" width="10.375" customWidth="1"/>
    <col min="5380" max="5632" style="25" width="10" bestFit="1" customWidth="1"/>
    <col min="5633" max="5633" style="25" width="3.375" customWidth="1"/>
    <col min="5634" max="5634" style="25" width="26.125" customWidth="1"/>
    <col min="5635" max="5635" style="25" width="10.375" customWidth="1"/>
    <col min="5636" max="5888" style="25" width="10" bestFit="1" customWidth="1"/>
    <col min="5889" max="5889" style="25" width="3.375" customWidth="1"/>
    <col min="5890" max="5890" style="25" width="26.125" customWidth="1"/>
    <col min="5891" max="5891" style="25" width="10.375" customWidth="1"/>
    <col min="5892" max="6144" style="25" width="11" bestFit="1" customWidth="1"/>
    <col min="6145" max="6145" style="25" width="3.375" customWidth="1"/>
    <col min="6146" max="6146" style="25" width="26.125" customWidth="1"/>
    <col min="6147" max="6147" style="25" width="10.375" customWidth="1"/>
    <col min="6148" max="6400" style="25" width="10" bestFit="1" customWidth="1"/>
    <col min="6401" max="6401" style="25" width="3.375" customWidth="1"/>
    <col min="6402" max="6402" style="25" width="26.125" customWidth="1"/>
    <col min="6403" max="6403" style="25" width="10.375" customWidth="1"/>
    <col min="6404" max="6656" style="25" width="10" bestFit="1" customWidth="1"/>
    <col min="6657" max="6657" style="25" width="3.375" customWidth="1"/>
    <col min="6658" max="6658" style="25" width="26.125" customWidth="1"/>
    <col min="6659" max="6659" style="25" width="10.375" customWidth="1"/>
    <col min="6660" max="6912" style="25" width="10" bestFit="1" customWidth="1"/>
    <col min="6913" max="6913" style="25" width="3.375" customWidth="1"/>
    <col min="6914" max="6914" style="25" width="26.125" customWidth="1"/>
    <col min="6915" max="6915" style="25" width="10.375" customWidth="1"/>
    <col min="6916" max="7168" style="25" width="11" bestFit="1" customWidth="1"/>
    <col min="7169" max="7169" style="25" width="3.375" customWidth="1"/>
    <col min="7170" max="7170" style="25" width="26.125" customWidth="1"/>
    <col min="7171" max="7171" style="25" width="10.375" customWidth="1"/>
    <col min="7172" max="7424" style="25" width="10" bestFit="1" customWidth="1"/>
    <col min="7425" max="7425" style="25" width="3.375" customWidth="1"/>
    <col min="7426" max="7426" style="25" width="26.125" customWidth="1"/>
    <col min="7427" max="7427" style="25" width="10.375" customWidth="1"/>
    <col min="7428" max="7680" style="25" width="10" bestFit="1" customWidth="1"/>
    <col min="7681" max="7681" style="25" width="3.375" customWidth="1"/>
    <col min="7682" max="7682" style="25" width="26.125" customWidth="1"/>
    <col min="7683" max="7683" style="25" width="10.375" customWidth="1"/>
    <col min="7684" max="7936" style="25" width="10" bestFit="1" customWidth="1"/>
    <col min="7937" max="7937" style="25" width="3.375" customWidth="1"/>
    <col min="7938" max="7938" style="25" width="26.125" customWidth="1"/>
    <col min="7939" max="7939" style="25" width="10.375" customWidth="1"/>
    <col min="7940" max="8192" style="25" width="11" bestFit="1" customWidth="1"/>
    <col min="8193" max="8193" style="25" width="3.375" customWidth="1"/>
    <col min="8194" max="8194" style="25" width="26.125" customWidth="1"/>
    <col min="8195" max="8195" style="25" width="10.375" customWidth="1"/>
    <col min="8196" max="8448" style="25" width="10" bestFit="1" customWidth="1"/>
    <col min="8449" max="8449" style="25" width="3.375" customWidth="1"/>
    <col min="8450" max="8450" style="25" width="26.125" customWidth="1"/>
    <col min="8451" max="8451" style="25" width="10.375" customWidth="1"/>
    <col min="8452" max="8704" style="25" width="10" bestFit="1" customWidth="1"/>
    <col min="8705" max="8705" style="25" width="3.375" customWidth="1"/>
    <col min="8706" max="8706" style="25" width="26.125" customWidth="1"/>
    <col min="8707" max="8707" style="25" width="10.375" customWidth="1"/>
    <col min="8708" max="8960" style="25" width="10" bestFit="1" customWidth="1"/>
    <col min="8961" max="8961" style="25" width="3.375" customWidth="1"/>
    <col min="8962" max="8962" style="25" width="26.125" customWidth="1"/>
    <col min="8963" max="8963" style="25" width="10.375" customWidth="1"/>
    <col min="8964" max="9216" style="25" width="11" bestFit="1" customWidth="1"/>
    <col min="9217" max="9217" style="25" width="3.375" customWidth="1"/>
    <col min="9218" max="9218" style="25" width="26.125" customWidth="1"/>
    <col min="9219" max="9219" style="25" width="10.375" customWidth="1"/>
    <col min="9220" max="9472" style="25" width="10" bestFit="1" customWidth="1"/>
    <col min="9473" max="9473" style="25" width="3.375" customWidth="1"/>
    <col min="9474" max="9474" style="25" width="26.125" customWidth="1"/>
    <col min="9475" max="9475" style="25" width="10.375" customWidth="1"/>
    <col min="9476" max="9728" style="25" width="10" bestFit="1" customWidth="1"/>
    <col min="9729" max="9729" style="25" width="3.375" customWidth="1"/>
    <col min="9730" max="9730" style="25" width="26.125" customWidth="1"/>
    <col min="9731" max="9731" style="25" width="10.375" customWidth="1"/>
    <col min="9732" max="9984" style="25" width="10" bestFit="1" customWidth="1"/>
    <col min="9985" max="9985" style="25" width="3.375" customWidth="1"/>
    <col min="9986" max="9986" style="25" width="26.125" customWidth="1"/>
    <col min="9987" max="9987" style="25" width="10.375" customWidth="1"/>
    <col min="9988" max="10240" style="25" width="11" bestFit="1" customWidth="1"/>
    <col min="10241" max="10241" style="25" width="3.375" customWidth="1"/>
    <col min="10242" max="10242" style="25" width="26.125" customWidth="1"/>
    <col min="10243" max="10243" style="25" width="10.375" customWidth="1"/>
    <col min="10244" max="10496" style="25" width="10" bestFit="1" customWidth="1"/>
    <col min="10497" max="10497" style="25" width="3.375" customWidth="1"/>
    <col min="10498" max="10498" style="25" width="26.125" customWidth="1"/>
    <col min="10499" max="10499" style="25" width="10.375" customWidth="1"/>
    <col min="10500" max="10752" style="25" width="10" bestFit="1" customWidth="1"/>
    <col min="10753" max="10753" style="25" width="3.375" customWidth="1"/>
    <col min="10754" max="10754" style="25" width="26.125" customWidth="1"/>
    <col min="10755" max="10755" style="25" width="10.375" customWidth="1"/>
    <col min="10756" max="11008" style="25" width="10" bestFit="1" customWidth="1"/>
    <col min="11009" max="11009" style="25" width="3.375" customWidth="1"/>
    <col min="11010" max="11010" style="25" width="26.125" customWidth="1"/>
    <col min="11011" max="11011" style="25" width="10.375" customWidth="1"/>
    <col min="11012" max="11264" style="25" width="11" bestFit="1" customWidth="1"/>
    <col min="11265" max="11265" style="25" width="3.375" customWidth="1"/>
    <col min="11266" max="11266" style="25" width="26.125" customWidth="1"/>
    <col min="11267" max="11267" style="25" width="10.375" customWidth="1"/>
    <col min="11268" max="11520" style="25" width="10" bestFit="1" customWidth="1"/>
    <col min="11521" max="11521" style="25" width="3.375" customWidth="1"/>
    <col min="11522" max="11522" style="25" width="26.125" customWidth="1"/>
    <col min="11523" max="11523" style="25" width="10.375" customWidth="1"/>
    <col min="11524" max="11776" style="25" width="10" bestFit="1" customWidth="1"/>
    <col min="11777" max="11777" style="25" width="3.375" customWidth="1"/>
    <col min="11778" max="11778" style="25" width="26.125" customWidth="1"/>
    <col min="11779" max="11779" style="25" width="10.375" customWidth="1"/>
    <col min="11780" max="12032" style="25" width="10" bestFit="1" customWidth="1"/>
    <col min="12033" max="12033" style="25" width="3.375" customWidth="1"/>
    <col min="12034" max="12034" style="25" width="26.125" customWidth="1"/>
    <col min="12035" max="12035" style="25" width="10.375" customWidth="1"/>
    <col min="12036" max="12288" style="25" width="11" bestFit="1" customWidth="1"/>
    <col min="12289" max="12289" style="25" width="3.375" customWidth="1"/>
    <col min="12290" max="12290" style="25" width="26.125" customWidth="1"/>
    <col min="12291" max="12291" style="25" width="10.375" customWidth="1"/>
    <col min="12292" max="12544" style="25" width="10" bestFit="1" customWidth="1"/>
    <col min="12545" max="12545" style="25" width="3.375" customWidth="1"/>
    <col min="12546" max="12546" style="25" width="26.125" customWidth="1"/>
    <col min="12547" max="12547" style="25" width="10.375" customWidth="1"/>
    <col min="12548" max="12800" style="25" width="10" bestFit="1" customWidth="1"/>
    <col min="12801" max="12801" style="25" width="3.375" customWidth="1"/>
    <col min="12802" max="12802" style="25" width="26.125" customWidth="1"/>
    <col min="12803" max="12803" style="25" width="10.375" customWidth="1"/>
    <col min="12804" max="13056" style="25" width="10" bestFit="1" customWidth="1"/>
    <col min="13057" max="13057" style="25" width="3.375" customWidth="1"/>
    <col min="13058" max="13058" style="25" width="26.125" customWidth="1"/>
    <col min="13059" max="13059" style="25" width="10.375" customWidth="1"/>
    <col min="13060" max="13312" style="25" width="11" bestFit="1" customWidth="1"/>
    <col min="13313" max="13313" style="25" width="3.375" customWidth="1"/>
    <col min="13314" max="13314" style="25" width="26.125" customWidth="1"/>
    <col min="13315" max="13315" style="25" width="10.375" customWidth="1"/>
    <col min="13316" max="13568" style="25" width="10" bestFit="1" customWidth="1"/>
    <col min="13569" max="13569" style="25" width="3.375" customWidth="1"/>
    <col min="13570" max="13570" style="25" width="26.125" customWidth="1"/>
    <col min="13571" max="13571" style="25" width="10.375" customWidth="1"/>
    <col min="13572" max="13824" style="25" width="10" bestFit="1" customWidth="1"/>
    <col min="13825" max="13825" style="25" width="3.375" customWidth="1"/>
    <col min="13826" max="13826" style="25" width="26.125" customWidth="1"/>
    <col min="13827" max="13827" style="25" width="10.375" customWidth="1"/>
    <col min="13828" max="14080" style="25" width="10" bestFit="1" customWidth="1"/>
    <col min="14081" max="14081" style="25" width="3.375" customWidth="1"/>
    <col min="14082" max="14082" style="25" width="26.125" customWidth="1"/>
    <col min="14083" max="14083" style="25" width="10.375" customWidth="1"/>
    <col min="14084" max="14336" style="25" width="11" bestFit="1" customWidth="1"/>
    <col min="14337" max="14337" style="25" width="3.375" customWidth="1"/>
    <col min="14338" max="14338" style="25" width="26.125" customWidth="1"/>
    <col min="14339" max="14339" style="25" width="10.375" customWidth="1"/>
    <col min="14340" max="14592" style="25" width="10" bestFit="1" customWidth="1"/>
    <col min="14593" max="14593" style="25" width="3.375" customWidth="1"/>
    <col min="14594" max="14594" style="25" width="26.125" customWidth="1"/>
    <col min="14595" max="14595" style="25" width="10.375" customWidth="1"/>
    <col min="14596" max="14848" style="25" width="10" bestFit="1" customWidth="1"/>
    <col min="14849" max="14849" style="25" width="3.375" customWidth="1"/>
    <col min="14850" max="14850" style="25" width="26.125" customWidth="1"/>
    <col min="14851" max="14851" style="25" width="10.375" customWidth="1"/>
    <col min="14852" max="15104" style="25" width="10" bestFit="1" customWidth="1"/>
    <col min="15105" max="15105" style="25" width="3.375" customWidth="1"/>
    <col min="15106" max="15106" style="25" width="26.125" customWidth="1"/>
    <col min="15107" max="15107" style="25" width="10.375" customWidth="1"/>
    <col min="15108" max="15360" style="25" width="11" bestFit="1" customWidth="1"/>
    <col min="15361" max="15361" style="25" width="3.375" customWidth="1"/>
    <col min="15362" max="15362" style="25" width="26.125" customWidth="1"/>
    <col min="15363" max="15363" style="25" width="10.375" customWidth="1"/>
    <col min="15364" max="15616" style="25" width="10" bestFit="1" customWidth="1"/>
    <col min="15617" max="15617" style="25" width="3.375" customWidth="1"/>
    <col min="15618" max="15618" style="25" width="26.125" customWidth="1"/>
    <col min="15619" max="15619" style="25" width="10.375" customWidth="1"/>
    <col min="15620" max="15872" style="25" width="10" bestFit="1" customWidth="1"/>
    <col min="15873" max="15873" style="25" width="3.375" customWidth="1"/>
    <col min="15874" max="15874" style="25" width="26.125" customWidth="1"/>
    <col min="15875" max="15875" style="25" width="10.375" customWidth="1"/>
    <col min="15876" max="16128" style="25" width="10" bestFit="1" customWidth="1"/>
    <col min="16129" max="16129" style="25" width="3.375" customWidth="1"/>
    <col min="16130" max="16130" style="25" width="26.125" customWidth="1"/>
    <col min="16131" max="16131" style="25" width="10.375" customWidth="1"/>
    <col min="16132" max="16384" style="25" width="11" bestFit="1" customWidth="1"/>
  </cols>
  <sheetData>
    <row r="1" spans="1:16384" ht="18">
      <c r="B1" s="54"/>
      <c r="C1" s="55" t="s">
        <v>302</v>
      </c>
      <c r="I1" s="56" t="s">
        <v>303</v>
      </c>
    </row>
    <row r="3" spans="1:16384">
      <c r="A3" t="s">
        <v>79</v>
      </c>
      <c r="B3" s="57" t="str">
        <f>"GROUPE "&amp;A3</f>
        <v>GROUPE MACROECO</v>
      </c>
    </row>
    <row r="4" spans="1:16384" ht="20.25">
      <c r="B4" s="58"/>
      <c r="D4" s="59" t="s">
        <v>304</v>
      </c>
    </row>
    <row r="5" spans="1:16384" ht="23.25">
      <c r="B5" s="57"/>
      <c r="D5" s="60" t="inlineStr">
        <is>
          <t>MATIERE : MACROECONOMIE</t>
        </is>
      </c>
      <c r="E5" s="58"/>
      <c r="F5" s="58"/>
    </row>
    <row r="6" spans="1:16384">
      <c r="B6" s="58" t="s">
        <v>305</v>
      </c>
      <c r="C6" s="61">
        <f>TODAY()</f>
        <v>42998</v>
      </c>
      <c r="D6" s="62"/>
      <c r="E6" s="62"/>
      <c r="F6" s="62"/>
    </row>
    <row r="7" spans="1:16384" customHeight="1" ht="15">
      <c r="B7" s="63" t="s">
        <v>306</v>
      </c>
      <c r="C7" s="63" t="s">
        <v>0</v>
      </c>
      <c r="D7" s="64"/>
      <c r="E7" s="64"/>
      <c r="F7" s="64"/>
      <c r="G7" s="64"/>
      <c r="H7" s="64"/>
      <c r="I7" s="64"/>
    </row>
    <row r="8" spans="1:16384" customHeight="1" ht="15">
      <c r="A8" s="65">
        <f>ROW()-ROW(A$7)</f>
        <v>1</v>
      </c>
      <c r="B8" s="65" t="s">
        <f>IF(ISNA(VLOOKUP(A$3&amp;TEXT(A8,"x0"),GRTDOP2,COLUMNS(GRTDOP2),0)),"",VLOOKUP(A$3&amp;TEXT(A8,"x0"),GRTDOP2,COLUMNS(GRTDOP2),0))</f>
        <v>83</v>
      </c>
      <c r="C8" s="66">
        <f>IF($B8&gt;"@",VLOOKUP($B8,Tableau,MATCH(C$7,TitresTableau,0),0),"")</f>
        <v>11319137</v>
      </c>
      <c r="D8" s="65"/>
      <c r="E8" s="65"/>
      <c r="F8" s="65"/>
      <c r="G8" s="65"/>
      <c r="H8" s="65"/>
      <c r="I8" s="65"/>
    </row>
    <row r="9" spans="1:16384" customHeight="1" ht="15">
      <c r="A9" s="65">
        <f>ROW()-ROW(A$7)</f>
        <v>2</v>
      </c>
      <c r="B9" s="65" t="s">
        <f>IF(ISNA(VLOOKUP(A$3&amp;TEXT(A9,"x0"),GRTDOP2,COLUMNS(GRTDOP2),0)),"",VLOOKUP(A$3&amp;TEXT(A9,"x0"),GRTDOP2,COLUMNS(GRTDOP2),0))</f>
        <v>90</v>
      </c>
      <c r="C9" s="66">
        <f>IF($B9&gt;"@",VLOOKUP($B9,Tableau,MATCH(C$7,TitresTableau,0),0),"")</f>
        <v>11506957</v>
      </c>
      <c r="D9" s="65"/>
      <c r="E9" s="65"/>
      <c r="F9" s="65"/>
      <c r="G9" s="65"/>
      <c r="H9" s="65"/>
      <c r="I9" s="65"/>
    </row>
    <row r="10" spans="1:16384" customHeight="1" ht="15">
      <c r="A10" s="65">
        <f>ROW()-ROW(A$7)</f>
        <v>3</v>
      </c>
      <c r="B10" s="65" t="s">
        <f>IF(ISNA(VLOOKUP(A$3&amp;TEXT(A10,"x0"),GRTDOP2,COLUMNS(GRTDOP2),0)),"",VLOOKUP(A$3&amp;TEXT(A10,"x0"),GRTDOP2,COLUMNS(GRTDOP2),0))</f>
        <v>101</v>
      </c>
      <c r="C10" s="66">
        <f>IF($B10&gt;"@",VLOOKUP($B10,Tableau,MATCH(C$7,TitresTableau,0),0),"")</f>
        <v>11602614</v>
      </c>
      <c r="D10" s="65"/>
      <c r="E10" s="65"/>
      <c r="F10" s="65"/>
      <c r="G10" s="65"/>
      <c r="H10" s="65"/>
      <c r="I10" s="65"/>
    </row>
    <row r="11" spans="1:16384" customHeight="1" ht="15">
      <c r="A11" s="65">
        <f>ROW()-ROW(A$7)</f>
        <v>4</v>
      </c>
      <c r="B11" s="65" t="s">
        <f>IF(ISNA(VLOOKUP(A$3&amp;TEXT(A11,"x0"),GRTDOP2,COLUMNS(GRTDOP2),0)),"",VLOOKUP(A$3&amp;TEXT(A11,"x0"),GRTDOP2,COLUMNS(GRTDOP2),0))</f>
        <v>109</v>
      </c>
      <c r="C11" s="66">
        <f>IF($B11&gt;"@",VLOOKUP($B11,Tableau,MATCH(C$7,TitresTableau,0),0),"")</f>
        <v>11305734</v>
      </c>
      <c r="D11" s="65"/>
      <c r="E11" s="65"/>
      <c r="F11" s="65"/>
      <c r="G11" s="65"/>
      <c r="H11" s="65"/>
      <c r="I11" s="65"/>
    </row>
    <row r="12" spans="1:16384" customHeight="1" ht="15">
      <c r="A12" s="65">
        <f>ROW()-ROW(A$7)</f>
        <v>5</v>
      </c>
      <c r="B12" s="65" t="s">
        <f>IF(ISNA(VLOOKUP(A$3&amp;TEXT(A12,"x0"),GRTDOP2,COLUMNS(GRTDOP2),0)),"",VLOOKUP(A$3&amp;TEXT(A12,"x0"),GRTDOP2,COLUMNS(GRTDOP2),0))</f>
        <v>112</v>
      </c>
      <c r="C12" s="66">
        <f>IF($B12&gt;"@",VLOOKUP($B12,Tableau,MATCH(C$7,TitresTableau,0),0),"")</f>
        <v>11602939</v>
      </c>
      <c r="D12" s="65"/>
      <c r="E12" s="65"/>
      <c r="F12" s="65"/>
      <c r="G12" s="65"/>
      <c r="H12" s="65"/>
      <c r="I12" s="65"/>
    </row>
    <row r="13" spans="1:16384" customHeight="1" ht="15">
      <c r="A13" s="65">
        <f>ROW()-ROW(A$7)</f>
        <v>6</v>
      </c>
      <c r="B13" s="65" t="s">
        <f>IF(ISNA(VLOOKUP(A$3&amp;TEXT(A13,"x0"),GRTDOP2,COLUMNS(GRTDOP2),0)),"",VLOOKUP(A$3&amp;TEXT(A13,"x0"),GRTDOP2,COLUMNS(GRTDOP2),0))</f>
        <v>127</v>
      </c>
      <c r="C13" s="66">
        <f>IF($B13&gt;"@",VLOOKUP($B13,Tableau,MATCH(C$7,TitresTableau,0),0),"")</f>
        <v>11300052</v>
      </c>
      <c r="D13" s="65"/>
      <c r="E13" s="65"/>
      <c r="F13" s="65"/>
      <c r="G13" s="65"/>
      <c r="H13" s="65"/>
      <c r="I13" s="65"/>
    </row>
    <row r="14" spans="1:16384" customHeight="1" ht="15">
      <c r="A14" s="65">
        <f>ROW()-ROW(A$7)</f>
        <v>7</v>
      </c>
      <c r="B14" s="65" t="s">
        <f>IF(ISNA(VLOOKUP(A$3&amp;TEXT(A14,"x0"),GRTDOP2,COLUMNS(GRTDOP2),0)),"",VLOOKUP(A$3&amp;TEXT(A14,"x0"),GRTDOP2,COLUMNS(GRTDOP2),0))</f>
        <v>133</v>
      </c>
      <c r="C14" s="66">
        <f>IF($B14&gt;"@",VLOOKUP($B14,Tableau,MATCH(C$7,TitresTableau,0),0),"")</f>
        <v>11506109</v>
      </c>
      <c r="D14" s="65"/>
      <c r="E14" s="65"/>
      <c r="F14" s="65"/>
      <c r="G14" s="65"/>
      <c r="H14" s="65"/>
      <c r="I14" s="65"/>
    </row>
    <row r="15" spans="1:16384" customHeight="1" ht="15">
      <c r="A15" s="65">
        <f>ROW()-ROW(A$7)</f>
        <v>8</v>
      </c>
      <c r="B15" s="65" t="s">
        <f>IF(ISNA(VLOOKUP(A$3&amp;TEXT(A15,"x0"),GRTDOP2,COLUMNS(GRTDOP2),0)),"",VLOOKUP(A$3&amp;TEXT(A15,"x0"),GRTDOP2,COLUMNS(GRTDOP2),0))</f>
        <v>139</v>
      </c>
      <c r="C15" s="66">
        <f>IF($B15&gt;"@",VLOOKUP($B15,Tableau,MATCH(C$7,TitresTableau,0),0),"")</f>
        <v>11513855</v>
      </c>
      <c r="D15" s="65"/>
      <c r="E15" s="65"/>
      <c r="F15" s="65"/>
      <c r="G15" s="65"/>
      <c r="H15" s="65"/>
      <c r="I15" s="65"/>
    </row>
    <row r="16" spans="1:16384" customHeight="1" ht="15">
      <c r="A16" s="65">
        <f>ROW()-ROW(A$7)</f>
        <v>9</v>
      </c>
      <c r="B16" s="65" t="s">
        <f>IF(ISNA(VLOOKUP(A$3&amp;TEXT(A16,"x0"),GRTDOP2,COLUMNS(GRTDOP2),0)),"",VLOOKUP(A$3&amp;TEXT(A16,"x0"),GRTDOP2,COLUMNS(GRTDOP2),0))</f>
        <v>141</v>
      </c>
      <c r="C16" s="66">
        <f>IF($B16&gt;"@",VLOOKUP($B16,Tableau,MATCH(C$7,TitresTableau,0),0),"")</f>
        <v>11503850</v>
      </c>
      <c r="D16" s="65"/>
      <c r="E16" s="65"/>
      <c r="F16" s="65"/>
      <c r="G16" s="65"/>
      <c r="H16" s="65"/>
      <c r="I16" s="65"/>
    </row>
    <row r="17" spans="1:16384" customHeight="1" ht="15">
      <c r="A17" s="65">
        <f>ROW()-ROW(A$7)</f>
        <v>10</v>
      </c>
      <c r="B17" s="65" t="s">
        <f>IF(ISNA(VLOOKUP(A$3&amp;TEXT(A17,"x0"),GRTDOP2,COLUMNS(GRTDOP2),0)),"",VLOOKUP(A$3&amp;TEXT(A17,"x0"),GRTDOP2,COLUMNS(GRTDOP2),0))</f>
        <v>152</v>
      </c>
      <c r="C17" s="66">
        <f>IF($B17&gt;"@",VLOOKUP($B17,Tableau,MATCH(C$7,TitresTableau,0),0),"")</f>
        <v>11509135</v>
      </c>
      <c r="D17" s="65"/>
      <c r="E17" s="65"/>
      <c r="F17" s="65"/>
      <c r="G17" s="65"/>
      <c r="H17" s="65"/>
      <c r="I17" s="65"/>
    </row>
    <row r="18" spans="1:16384" customHeight="1" ht="15">
      <c r="A18" s="65">
        <f>ROW()-ROW(A$7)</f>
        <v>11</v>
      </c>
      <c r="B18" s="65" t="s">
        <f>IF(ISNA(VLOOKUP(A$3&amp;TEXT(A18,"x0"),GRTDOP2,COLUMNS(GRTDOP2),0)),"",VLOOKUP(A$3&amp;TEXT(A18,"x0"),GRTDOP2,COLUMNS(GRTDOP2),0))</f>
        <v>154</v>
      </c>
      <c r="C18" s="66">
        <f>IF($B18&gt;"@",VLOOKUP($B18,Tableau,MATCH(C$7,TitresTableau,0),0),"")</f>
        <v>11315679</v>
      </c>
      <c r="D18" s="65"/>
      <c r="E18" s="65"/>
      <c r="F18" s="65"/>
      <c r="G18" s="65"/>
      <c r="H18" s="65"/>
      <c r="I18" s="65"/>
    </row>
    <row r="19" spans="1:16384" customHeight="1" ht="15">
      <c r="A19" s="65">
        <f>ROW()-ROW(A$7)</f>
        <v>12</v>
      </c>
      <c r="B19" s="65" t="s">
        <f>IF(ISNA(VLOOKUP(A$3&amp;TEXT(A19,"x0"),GRTDOP2,COLUMNS(GRTDOP2),0)),"",VLOOKUP(A$3&amp;TEXT(A19,"x0"),GRTDOP2,COLUMNS(GRTDOP2),0))</f>
        <v>164</v>
      </c>
      <c r="C19" s="66">
        <f>IF($B19&gt;"@",VLOOKUP($B19,Tableau,MATCH(C$7,TitresTableau,0),0),"")</f>
        <v>11500914</v>
      </c>
      <c r="D19" s="65"/>
      <c r="E19" s="65"/>
      <c r="F19" s="65"/>
      <c r="G19" s="65"/>
      <c r="H19" s="65"/>
      <c r="I19" s="65"/>
    </row>
    <row r="20" spans="1:16384" customHeight="1" ht="15">
      <c r="A20" s="65">
        <f>ROW()-ROW(A$7)</f>
        <v>13</v>
      </c>
      <c r="B20" s="65" t="s">
        <f>IF(ISNA(VLOOKUP(A$3&amp;TEXT(A20,"x0"),GRTDOP2,COLUMNS(GRTDOP2),0)),"",VLOOKUP(A$3&amp;TEXT(A20,"x0"),GRTDOP2,COLUMNS(GRTDOP2),0))</f>
        <v>166</v>
      </c>
      <c r="C20" s="66">
        <f>IF($B20&gt;"@",VLOOKUP($B20,Tableau,MATCH(C$7,TitresTableau,0),0),"")</f>
        <v>11509894</v>
      </c>
      <c r="D20" s="65"/>
      <c r="E20" s="65"/>
      <c r="F20" s="65"/>
      <c r="G20" s="65"/>
      <c r="H20" s="65"/>
      <c r="I20" s="65"/>
    </row>
    <row r="21" spans="1:16384" customHeight="1" ht="15">
      <c r="A21" s="65">
        <f>ROW()-ROW(A$7)</f>
        <v>14</v>
      </c>
      <c r="B21" s="65" t="s">
        <f>IF(ISNA(VLOOKUP(A$3&amp;TEXT(A21,"x0"),GRTDOP2,COLUMNS(GRTDOP2),0)),"",VLOOKUP(A$3&amp;TEXT(A21,"x0"),GRTDOP2,COLUMNS(GRTDOP2),0))</f>
        <v>173</v>
      </c>
      <c r="C21" s="66">
        <f>IF($B21&gt;"@",VLOOKUP($B21,Tableau,MATCH(C$7,TitresTableau,0),0),"")</f>
        <v>11504570</v>
      </c>
      <c r="D21" s="65"/>
      <c r="E21" s="65"/>
      <c r="F21" s="65"/>
      <c r="G21" s="65"/>
      <c r="H21" s="65"/>
      <c r="I21" s="65"/>
    </row>
    <row r="22" spans="1:16384" customHeight="1" ht="15">
      <c r="A22" s="65">
        <f>ROW()-ROW(A$7)</f>
        <v>15</v>
      </c>
      <c r="B22" s="65" t="s">
        <f>IF(ISNA(VLOOKUP(A$3&amp;TEXT(A22,"x0"),GRTDOP2,COLUMNS(GRTDOP2),0)),"",VLOOKUP(A$3&amp;TEXT(A22,"x0"),GRTDOP2,COLUMNS(GRTDOP2),0))</f>
        <v>203</v>
      </c>
      <c r="C22" s="66">
        <f>IF($B22&gt;"@",VLOOKUP($B22,Tableau,MATCH(C$7,TitresTableau,0),0),"")</f>
        <v>11607973</v>
      </c>
      <c r="D22" s="65"/>
      <c r="E22" s="65"/>
      <c r="F22" s="65"/>
      <c r="G22" s="65"/>
      <c r="H22" s="65"/>
      <c r="I22" s="65"/>
    </row>
    <row r="23" spans="1:16384" customHeight="1" ht="15">
      <c r="A23" s="65">
        <f>ROW()-ROW(A$7)</f>
        <v>16</v>
      </c>
      <c r="B23" s="65" t="s">
        <f>IF(ISNA(VLOOKUP(A$3&amp;TEXT(A23,"x0"),GRTDOP2,COLUMNS(GRTDOP2),0)),"",VLOOKUP(A$3&amp;TEXT(A23,"x0"),GRTDOP2,COLUMNS(GRTDOP2),0))</f>
        <v>217</v>
      </c>
      <c r="C23" s="66">
        <f>IF($B23&gt;"@",VLOOKUP($B23,Tableau,MATCH(C$7,TitresTableau,0),0),"")</f>
        <v>11605309</v>
      </c>
      <c r="D23" s="65"/>
      <c r="E23" s="65"/>
      <c r="F23" s="65"/>
      <c r="G23" s="65"/>
      <c r="H23" s="65"/>
      <c r="I23" s="65"/>
    </row>
    <row r="24" spans="1:16384" customHeight="1" ht="15">
      <c r="A24" s="65">
        <f>ROW()-ROW(A$7)</f>
        <v>17</v>
      </c>
      <c r="B24" s="65" t="s">
        <f>IF(ISNA(VLOOKUP(A$3&amp;TEXT(A24,"x0"),GRTDOP2,COLUMNS(GRTDOP2),0)),"",VLOOKUP(A$3&amp;TEXT(A24,"x0"),GRTDOP2,COLUMNS(GRTDOP2),0))</f>
        <v>236</v>
      </c>
      <c r="C24" s="66">
        <f>IF($B24&gt;"@",VLOOKUP($B24,Tableau,MATCH(C$7,TitresTableau,0),0),"")</f>
        <v>11608416</v>
      </c>
      <c r="D24" s="65"/>
      <c r="E24" s="65"/>
      <c r="F24" s="65"/>
      <c r="G24" s="65"/>
      <c r="H24" s="65"/>
      <c r="I24" s="65"/>
    </row>
    <row r="25" spans="1:16384" customHeight="1" ht="15">
      <c r="A25" s="65">
        <f>ROW()-ROW(A$7)</f>
        <v>18</v>
      </c>
      <c r="B25" s="65" t="s">
        <f>IF(ISNA(VLOOKUP(A$3&amp;TEXT(A25,"x0"),GRTDOP2,COLUMNS(GRTDOP2),0)),"",VLOOKUP(A$3&amp;TEXT(A25,"x0"),GRTDOP2,COLUMNS(GRTDOP2),0))</f>
        <v>244</v>
      </c>
      <c r="C25" s="66">
        <f>IF($B25&gt;"@",VLOOKUP($B25,Tableau,MATCH(C$7,TitresTableau,0),0),"")</f>
        <v>11503072</v>
      </c>
      <c r="D25" s="65"/>
      <c r="E25" s="65"/>
      <c r="F25" s="65"/>
      <c r="G25" s="65"/>
      <c r="H25" s="65"/>
      <c r="I25" s="65"/>
    </row>
    <row r="26" spans="1:16384" customHeight="1" ht="15">
      <c r="A26" s="65">
        <f>ROW()-ROW(A$7)</f>
        <v>19</v>
      </c>
      <c r="B26" s="65" t="s">
        <f>IF(ISNA(VLOOKUP(A$3&amp;TEXT(A26,"x0"),GRTDOP2,COLUMNS(GRTDOP2),0)),"",VLOOKUP(A$3&amp;TEXT(A26,"x0"),GRTDOP2,COLUMNS(GRTDOP2),0))</f>
        <v>257</v>
      </c>
      <c r="C26" s="66">
        <f>IF($B26&gt;"@",VLOOKUP($B26,Tableau,MATCH(C$7,TitresTableau,0),0),"")</f>
        <v>11510580</v>
      </c>
      <c r="D26" s="65"/>
      <c r="E26" s="65"/>
      <c r="F26" s="65"/>
      <c r="G26" s="65"/>
      <c r="H26" s="65"/>
      <c r="I26" s="65"/>
    </row>
    <row r="27" spans="1:16384" customHeight="1" ht="15">
      <c r="A27" s="65">
        <f>ROW()-ROW(A$7)</f>
        <v>20</v>
      </c>
      <c r="B27" s="65" t="s">
        <f>IF(ISNA(VLOOKUP(A$3&amp;TEXT(A27,"x0"),GRTDOP2,COLUMNS(GRTDOP2),0)),"",VLOOKUP(A$3&amp;TEXT(A27,"x0"),GRTDOP2,COLUMNS(GRTDOP2),0))</f>
        <v>260</v>
      </c>
      <c r="C27" s="66">
        <f>IF($B27&gt;"@",VLOOKUP($B27,Tableau,MATCH(C$7,TitresTableau,0),0),"")</f>
        <v>11605613</v>
      </c>
      <c r="D27" s="65"/>
      <c r="E27" s="65"/>
      <c r="F27" s="65"/>
      <c r="G27" s="65"/>
      <c r="H27" s="65"/>
      <c r="I27" s="65"/>
    </row>
    <row r="28" spans="1:16384" customHeight="1" ht="15">
      <c r="A28" s="65">
        <f>ROW()-ROW(A$7)</f>
        <v>21</v>
      </c>
      <c r="B28" s="65" t="s">
        <f>IF(ISNA(VLOOKUP(A$3&amp;TEXT(A28,"x0"),GRTDOP2,COLUMNS(GRTDOP2),0)),"",VLOOKUP(A$3&amp;TEXT(A28,"x0"),GRTDOP2,COLUMNS(GRTDOP2),0))</f>
        <v>290</v>
      </c>
      <c r="C28" s="66">
        <f>IF($B28&gt;"@",VLOOKUP($B28,Tableau,MATCH(C$7,TitresTableau,0),0),"")</f>
        <v>11508068</v>
      </c>
      <c r="D28" s="65"/>
      <c r="E28" s="65"/>
      <c r="F28" s="65"/>
      <c r="G28" s="65"/>
      <c r="H28" s="65"/>
      <c r="I28" s="65"/>
    </row>
    <row r="29" spans="1:16384" customHeight="1" ht="15">
      <c r="A29" s="65">
        <f>ROW()-ROW(A$7)</f>
        <v>22</v>
      </c>
      <c r="B29" s="65" t="s">
        <f>IF(ISNA(VLOOKUP(A$3&amp;TEXT(A29,"x0"),GRTDOP2,COLUMNS(GRTDOP2),0)),"",VLOOKUP(A$3&amp;TEXT(A29,"x0"),GRTDOP2,COLUMNS(GRTDOP2),0))</f>
        <v>291</v>
      </c>
      <c r="C29" s="66">
        <f>IF($B29&gt;"@",VLOOKUP($B29,Tableau,MATCH(C$7,TitresTableau,0),0),"")</f>
        <v>11501205</v>
      </c>
      <c r="D29" s="65"/>
      <c r="E29" s="65"/>
      <c r="F29" s="65"/>
      <c r="G29" s="65"/>
      <c r="H29" s="65"/>
      <c r="I29" s="65"/>
    </row>
    <row r="30" spans="1:16384" customHeight="1" ht="15">
      <c r="A30" s="65">
        <f>ROW()-ROW(A$7)</f>
        <v>23</v>
      </c>
      <c r="B30" s="65" t="s">
        <f>IF(ISNA(VLOOKUP(A$3&amp;TEXT(A30,"x0"),GRTDOP2,COLUMNS(GRTDOP2),0)),"",VLOOKUP(A$3&amp;TEXT(A30,"x0"),GRTDOP2,COLUMNS(GRTDOP2),0))</f>
        <v>297</v>
      </c>
      <c r="C30" s="66">
        <f>IF($B30&gt;"@",VLOOKUP($B30,Tableau,MATCH(C$7,TitresTableau,0),0),"")</f>
        <v>11301973</v>
      </c>
      <c r="D30" s="65"/>
      <c r="E30" s="65"/>
      <c r="F30" s="65"/>
      <c r="G30" s="65"/>
      <c r="H30" s="65"/>
      <c r="I30" s="65"/>
    </row>
    <row r="31" spans="1:16384" customHeight="1" ht="15">
      <c r="A31" s="65">
        <f>ROW()-ROW(A$7)</f>
        <v>24</v>
      </c>
      <c r="B31" s="65" t="s">
        <f>IF(ISNA(VLOOKUP(A$3&amp;TEXT(A31,"x0"),GRTDOP2,COLUMNS(GRTDOP2),0)),"",VLOOKUP(A$3&amp;TEXT(A31,"x0"),GRTDOP2,COLUMNS(GRTDOP2),0))</f>
        <v>37</v>
      </c>
      <c r="C31" s="66" t="s">
        <f>IF($B31&gt;"@",VLOOKUP($B31,Tableau,MATCH(C$7,TitresTableau,0),0),"")</f>
        <v>37</v>
      </c>
      <c r="D31" s="65"/>
      <c r="E31" s="65"/>
      <c r="F31" s="65"/>
      <c r="G31" s="65"/>
      <c r="H31" s="65"/>
      <c r="I31" s="65"/>
    </row>
    <row r="32" spans="1:16384" customHeight="1" ht="15">
      <c r="A32" s="65">
        <f>ROW()-ROW(A$7)</f>
        <v>25</v>
      </c>
      <c r="B32" s="65" t="s">
        <f>IF(ISNA(VLOOKUP(A$3&amp;TEXT(A32,"x0"),GRTDOP2,COLUMNS(GRTDOP2),0)),"",VLOOKUP(A$3&amp;TEXT(A32,"x0"),GRTDOP2,COLUMNS(GRTDOP2),0))</f>
        <v>37</v>
      </c>
      <c r="C32" s="66" t="s">
        <f>IF($B32&gt;"@",VLOOKUP($B32,Tableau,MATCH(C$7,TitresTableau,0),0),"")</f>
        <v>37</v>
      </c>
      <c r="D32" s="65"/>
      <c r="E32" s="65"/>
      <c r="F32" s="65"/>
      <c r="G32" s="65"/>
      <c r="H32" s="65"/>
      <c r="I32" s="65"/>
    </row>
    <row r="33" spans="1:16384" customHeight="1" ht="15">
      <c r="A33" s="65">
        <f>ROW()-ROW(A$7)</f>
        <v>26</v>
      </c>
      <c r="B33" s="65" t="s">
        <f>IF(ISNA(VLOOKUP(A$3&amp;TEXT(A33,"x0"),GRTDOP2,COLUMNS(GRTDOP2),0)),"",VLOOKUP(A$3&amp;TEXT(A33,"x0"),GRTDOP2,COLUMNS(GRTDOP2),0))</f>
        <v>37</v>
      </c>
      <c r="C33" s="66" t="s">
        <f>IF($B33&gt;"@",VLOOKUP($B33,Tableau,MATCH(C$7,TitresTableau,0),0),"")</f>
        <v>37</v>
      </c>
      <c r="D33" s="65"/>
      <c r="E33" s="65"/>
      <c r="F33" s="65"/>
      <c r="G33" s="65"/>
      <c r="H33" s="65"/>
      <c r="I33" s="65"/>
    </row>
    <row r="34" spans="1:16384" customHeight="1" ht="15">
      <c r="A34" s="65">
        <f>ROW()-ROW(A$7)</f>
        <v>27</v>
      </c>
      <c r="B34" s="65" t="s">
        <f>IF(ISNA(VLOOKUP(A$3&amp;TEXT(A34,"x0"),GRTDOP2,COLUMNS(GRTDOP2),0)),"",VLOOKUP(A$3&amp;TEXT(A34,"x0"),GRTDOP2,COLUMNS(GRTDOP2),0))</f>
        <v>37</v>
      </c>
      <c r="C34" s="66" t="s">
        <f>IF($B34&gt;"@",VLOOKUP($B34,Tableau,MATCH(C$7,TitresTableau,0),0),"")</f>
        <v>37</v>
      </c>
      <c r="D34" s="65"/>
      <c r="E34" s="65"/>
      <c r="F34" s="65"/>
      <c r="G34" s="65"/>
      <c r="H34" s="65"/>
      <c r="I34" s="65"/>
    </row>
    <row r="35" spans="1:16384" customHeight="1" ht="15">
      <c r="A35" s="65">
        <f>ROW()-ROW(A$7)</f>
        <v>28</v>
      </c>
      <c r="B35" s="65" t="s">
        <f>IF(ISNA(VLOOKUP(A$3&amp;TEXT(A35,"x0"),GRTDOP2,COLUMNS(GRTDOP2),0)),"",VLOOKUP(A$3&amp;TEXT(A35,"x0"),GRTDOP2,COLUMNS(GRTDOP2),0))</f>
        <v>37</v>
      </c>
      <c r="C35" s="66" t="s">
        <f>IF($B35&gt;"@",VLOOKUP($B35,Tableau,MATCH(C$7,TitresTableau,0),0),"")</f>
        <v>37</v>
      </c>
      <c r="D35" s="65"/>
      <c r="E35" s="65"/>
      <c r="F35" s="65"/>
      <c r="G35" s="65"/>
      <c r="H35" s="65"/>
      <c r="I35" s="65"/>
    </row>
    <row r="36" spans="1:16384" customHeight="1" ht="15">
      <c r="A36" s="65">
        <f>ROW()-ROW(A$7)</f>
        <v>29</v>
      </c>
      <c r="B36" s="65" t="s">
        <f>IF(ISNA(VLOOKUP(A$3&amp;TEXT(A36,"x0"),GRTDOP2,COLUMNS(GRTDOP2),0)),"",VLOOKUP(A$3&amp;TEXT(A36,"x0"),GRTDOP2,COLUMNS(GRTDOP2),0))</f>
        <v>37</v>
      </c>
      <c r="C36" s="66" t="s">
        <f>IF($B36&gt;"@",VLOOKUP($B36,Tableau,MATCH(C$7,TitresTableau,0),0),"")</f>
        <v>37</v>
      </c>
      <c r="D36" s="65"/>
      <c r="E36" s="65"/>
      <c r="F36" s="65"/>
      <c r="G36" s="65"/>
      <c r="H36" s="65"/>
      <c r="I36" s="65"/>
    </row>
    <row r="37" spans="1:16384" customHeight="1" ht="15">
      <c r="A37" s="65">
        <f>ROW()-ROW(A$7)</f>
        <v>30</v>
      </c>
      <c r="B37" s="65" t="s">
        <f>IF(ISNA(VLOOKUP(A$3&amp;TEXT(A37,"x0"),GRTDOP2,COLUMNS(GRTDOP2),0)),"",VLOOKUP(A$3&amp;TEXT(A37,"x0"),GRTDOP2,COLUMNS(GRTDOP2),0))</f>
        <v>37</v>
      </c>
      <c r="C37" s="66" t="s">
        <f>IF($B37&gt;"@",VLOOKUP($B37,Tableau,MATCH(C$7,TitresTableau,0),0),"")</f>
        <v>37</v>
      </c>
      <c r="D37" s="65"/>
      <c r="E37" s="65"/>
      <c r="F37" s="65"/>
      <c r="G37" s="65"/>
      <c r="H37" s="65"/>
      <c r="I37" s="65"/>
    </row>
    <row r="38" spans="1:16384" customHeight="1" ht="15">
      <c r="A38" s="65">
        <f>ROW()-ROW(A$7)</f>
        <v>31</v>
      </c>
      <c r="B38" s="65" t="s">
        <f>IF(ISNA(VLOOKUP(A$3&amp;TEXT(A38,"x0"),GRTDOP2,COLUMNS(GRTDOP2),0)),"",VLOOKUP(A$3&amp;TEXT(A38,"x0"),GRTDOP2,COLUMNS(GRTDOP2),0))</f>
        <v>37</v>
      </c>
      <c r="C38" s="66" t="s">
        <f>IF($B38&gt;"@",VLOOKUP($B38,Tableau,MATCH(C$7,TitresTableau,0),0),"")</f>
        <v>37</v>
      </c>
      <c r="D38" s="65"/>
      <c r="E38" s="65"/>
      <c r="F38" s="65"/>
      <c r="G38" s="65"/>
      <c r="H38" s="65"/>
      <c r="I38" s="65"/>
    </row>
    <row r="39" spans="1:16384" customHeight="1" ht="15">
      <c r="A39" s="65">
        <f>ROW()-ROW(A$7)</f>
        <v>32</v>
      </c>
      <c r="B39" s="65" t="s">
        <f>IF(ISNA(VLOOKUP(A$3&amp;TEXT(A39,"x0"),GRTDOP2,COLUMNS(GRTDOP2),0)),"",VLOOKUP(A$3&amp;TEXT(A39,"x0"),GRTDOP2,COLUMNS(GRTDOP2),0))</f>
        <v>37</v>
      </c>
      <c r="C39" s="66" t="s">
        <f>IF($B39&gt;"@",VLOOKUP($B39,Tableau,MATCH(C$7,TitresTableau,0),0),"")</f>
        <v>37</v>
      </c>
      <c r="D39" s="65"/>
      <c r="E39" s="65"/>
      <c r="F39" s="65"/>
      <c r="G39" s="65"/>
      <c r="H39" s="65"/>
      <c r="I39" s="65"/>
    </row>
    <row r="40" spans="1:16384" customHeight="1" ht="15">
      <c r="A40" s="65">
        <f>ROW()-ROW(A$7)</f>
        <v>33</v>
      </c>
      <c r="B40" s="65" t="s">
        <f>IF(ISNA(VLOOKUP(A$3&amp;TEXT(A40,"x0"),GRTDOP1,COLUMNS(GRTDOP1),0)),"",VLOOKUP(A$3&amp;TEXT(A40,"x0"),GRTDOP1,COLUMNS(GRTDOP1),0))</f>
        <v>37</v>
      </c>
      <c r="C40" s="66" t="s">
        <f>IF($B40&gt;"@",VLOOKUP($B40,Tableau,MATCH(C$7,TitresTableau,0),0),"")</f>
        <v>37</v>
      </c>
      <c r="D40" s="65"/>
      <c r="E40" s="65"/>
      <c r="F40" s="65"/>
      <c r="G40" s="65"/>
      <c r="H40" s="65"/>
      <c r="I40" s="65"/>
    </row>
    <row r="41" spans="1:16384" customHeight="1" ht="15">
      <c r="A41" s="65">
        <f>ROW()-ROW(A$7)</f>
        <v>34</v>
      </c>
      <c r="B41" s="65" t="s">
        <f>IF(ISNA(VLOOKUP(A$3&amp;TEXT(A41,"x0"),GRTDOP1,COLUMNS(GRTDOP1),0)),"",VLOOKUP(A$3&amp;TEXT(A41,"x0"),GRTDOP1,COLUMNS(GRTDOP1),0))</f>
        <v>37</v>
      </c>
      <c r="C41" s="66" t="s">
        <f>IF($B41&gt;"@",VLOOKUP($B41,Tableau,MATCH(C$7,TitresTableau,0),0),"")</f>
        <v>37</v>
      </c>
      <c r="D41" s="65"/>
      <c r="E41" s="65"/>
      <c r="F41" s="65"/>
      <c r="G41" s="65"/>
      <c r="H41" s="65"/>
      <c r="I41" s="65"/>
    </row>
    <row r="42" spans="1:16384" customHeight="1" ht="15">
      <c r="A42" s="65">
        <f>ROW()-ROW(A$7)</f>
        <v>35</v>
      </c>
      <c r="B42" s="65" t="s">
        <f>IF(ISNA(VLOOKUP(A$3&amp;TEXT(A42,"x0"),GRTDOP1,COLUMNS(GRTDOP1),0)),"",VLOOKUP(A$3&amp;TEXT(A42,"x0"),GRTDOP1,COLUMNS(GRTDOP1),0))</f>
        <v>37</v>
      </c>
      <c r="C42" s="66" t="s">
        <f>IF($B42&gt;"@",VLOOKUP($B42,Tableau,MATCH(C$7,TitresTableau,0),0),"")</f>
        <v>37</v>
      </c>
      <c r="D42" s="65"/>
      <c r="E42" s="65"/>
      <c r="F42" s="65"/>
      <c r="G42" s="65"/>
      <c r="H42" s="65"/>
      <c r="I42" s="65"/>
    </row>
    <row r="43" spans="1:16384" customHeight="1" ht="15">
      <c r="A43" s="65">
        <f>ROW()-ROW(A$7)</f>
        <v>36</v>
      </c>
      <c r="B43" s="65" t="s">
        <f>IF(ISNA(VLOOKUP(A$3&amp;TEXT(A43,"x0"),GRTDOP1,COLUMNS(GRTDOP1),0)),"",VLOOKUP(A$3&amp;TEXT(A43,"x0"),GRTDOP1,COLUMNS(GRTDOP1),0))</f>
        <v>37</v>
      </c>
      <c r="C43" s="66" t="s">
        <f>IF($B43&gt;"@",VLOOKUP($B43,Tableau,MATCH(C$7,TitresTableau,0),0),"")</f>
        <v>37</v>
      </c>
      <c r="D43" s="65"/>
      <c r="E43" s="65"/>
      <c r="F43" s="65"/>
      <c r="G43" s="65"/>
      <c r="H43" s="65"/>
      <c r="I43" s="65"/>
    </row>
    <row r="44" spans="1:16384" customHeight="1" ht="15">
      <c r="A44" s="65">
        <f>ROW()-ROW(A$7)</f>
        <v>37</v>
      </c>
      <c r="B44" s="65" t="s">
        <f>IF(ISNA(VLOOKUP(A$3&amp;TEXT(A44,"x0"),GRTDOP1,COLUMNS(GRTDOP1),0)),"",VLOOKUP(A$3&amp;TEXT(A44,"x0"),GRTDOP1,COLUMNS(GRTDOP1),0))</f>
        <v>37</v>
      </c>
      <c r="C44" s="66" t="s">
        <f>IF($B44&gt;"@",VLOOKUP($B44,Tableau,MATCH(C$7,TitresTableau,0),0),"")</f>
        <v>37</v>
      </c>
      <c r="D44" s="65"/>
      <c r="E44" s="65"/>
      <c r="F44" s="65"/>
      <c r="G44" s="65"/>
      <c r="H44" s="65"/>
      <c r="I44" s="65"/>
    </row>
    <row r="45" spans="1:16384" customHeight="1" ht="15">
      <c r="A45" s="65">
        <f>ROW()-ROW(A$7)</f>
        <v>38</v>
      </c>
      <c r="B45" s="65" t="s">
        <f>IF(ISNA(VLOOKUP(A$3&amp;TEXT(A45,"x0"),GRTDOP1,COLUMNS(GRTDOP1),0)),"",VLOOKUP(A$3&amp;TEXT(A45,"x0"),GRTDOP1,COLUMNS(GRTDOP1),0))</f>
        <v>37</v>
      </c>
      <c r="C45" s="66" t="s">
        <f>IF($B45&gt;"@",VLOOKUP($B45,Tableau,MATCH(C$7,TitresTableau,0),0),"")</f>
        <v>37</v>
      </c>
      <c r="D45" s="65"/>
      <c r="E45" s="65"/>
      <c r="F45" s="65"/>
      <c r="G45" s="65"/>
      <c r="H45" s="65"/>
      <c r="I45" s="65"/>
    </row>
    <row r="46" spans="1:16384" customHeight="1" ht="15">
      <c r="A46" s="65">
        <f>ROW()-ROW(A$7)</f>
        <v>39</v>
      </c>
      <c r="B46" s="65" t="s">
        <f>IF(ISNA(VLOOKUP(A$3&amp;TEXT(A46,"x0"),GRTDOP1,COLUMNS(GRTDOP1),0)),"",VLOOKUP(A$3&amp;TEXT(A46,"x0"),GRTDOP1,COLUMNS(GRTDOP1),0))</f>
        <v>37</v>
      </c>
      <c r="C46" s="66" t="s">
        <f>IF($B46&gt;"@",VLOOKUP($B46,Tableau,MATCH(C$7,TitresTableau,0),0),"")</f>
        <v>37</v>
      </c>
      <c r="D46" s="65"/>
      <c r="E46" s="65"/>
      <c r="F46" s="65"/>
      <c r="G46" s="65"/>
      <c r="H46" s="65"/>
      <c r="I46" s="65"/>
    </row>
    <row r="47" spans="1:16384" customHeight="1" ht="15">
      <c r="A47" s="65">
        <f>ROW()-ROW(A$7)</f>
        <v>40</v>
      </c>
      <c r="B47" s="65" t="s">
        <f>IF(ISNA(VLOOKUP(A$3&amp;TEXT(A47,"x0"),GRTDOP1,COLUMNS(GRTDOP1),0)),"",VLOOKUP(A$3&amp;TEXT(A47,"x0"),GRTDOP1,COLUMNS(GRTDOP1),0))</f>
        <v>37</v>
      </c>
      <c r="C47" s="66" t="s">
        <f>IF($B47&gt;"@",VLOOKUP($B47,Tableau,MATCH(C$7,TitresTableau,0),0),"")</f>
        <v>37</v>
      </c>
      <c r="D47" s="65"/>
      <c r="E47" s="65"/>
      <c r="F47" s="65"/>
      <c r="G47" s="65"/>
      <c r="H47" s="65"/>
      <c r="I47" s="65"/>
    </row>
    <row r="48" spans="1:16384" customHeight="1" ht="15">
      <c r="A48" s="65">
        <f>ROW()-ROW(A$7)</f>
        <v>41</v>
      </c>
      <c r="B48" s="65" t="s">
        <f>IF(ISNA(VLOOKUP(A$3&amp;TEXT(A48,"x0"),GRTDOP1,COLUMNS(GRTDOP1),0)),"",VLOOKUP(A$3&amp;TEXT(A48,"x0"),GRTDOP1,COLUMNS(GRTDOP1),0))</f>
        <v>37</v>
      </c>
      <c r="C48" s="66" t="s">
        <f>IF($B48&gt;"@",VLOOKUP($B48,Tableau,MATCH(C$7,TitresTableau,0),0),"")</f>
        <v>37</v>
      </c>
      <c r="D48" s="65"/>
      <c r="E48" s="65"/>
      <c r="F48" s="65"/>
      <c r="G48" s="65"/>
      <c r="H48" s="65"/>
      <c r="I48" s="65"/>
    </row>
    <row r="49" spans="1:16384" customHeight="1" ht="15">
      <c r="A49" s="65">
        <f>ROW()-ROW(A$7)</f>
        <v>42</v>
      </c>
      <c r="B49" s="65" t="s">
        <f>IF(ISNA(VLOOKUP(A$3&amp;TEXT(A49,"x0"),GRTDOP1,COLUMNS(GRTDOP1),0)),"",VLOOKUP(A$3&amp;TEXT(A49,"x0"),GRTDOP1,COLUMNS(GRTDOP1),0))</f>
        <v>37</v>
      </c>
      <c r="C49" s="66" t="s">
        <f>IF($B49&gt;"@",VLOOKUP($B49,Tableau,MATCH(C$7,TitresTableau,0),0),"")</f>
        <v>37</v>
      </c>
      <c r="D49" s="65"/>
      <c r="E49" s="65"/>
      <c r="F49" s="65"/>
      <c r="G49" s="65"/>
      <c r="H49" s="65"/>
      <c r="I49" s="65"/>
    </row>
    <row r="50" spans="1:16384" customHeight="1" ht="15">
      <c r="A50" s="65">
        <f>ROW()-ROW(A$7)</f>
        <v>43</v>
      </c>
      <c r="B50" s="65" t="s">
        <f>IF(ISNA(VLOOKUP(A$3&amp;TEXT(A50,"x0"),GRTDOP1,COLUMNS(GRTDOP1),0)),"",VLOOKUP(A$3&amp;TEXT(A50,"x0"),GRTDOP1,COLUMNS(GRTDOP1),0))</f>
        <v>37</v>
      </c>
      <c r="C50" s="66" t="s">
        <f>IF($B50&gt;"@",VLOOKUP($B50,Tableau,MATCH(C$7,TitresTableau,0),0),"")</f>
        <v>37</v>
      </c>
      <c r="D50" s="65"/>
      <c r="E50" s="65"/>
      <c r="F50" s="65"/>
      <c r="G50" s="65"/>
      <c r="H50" s="65"/>
      <c r="I50" s="65"/>
    </row>
    <row r="51" spans="1:16384" customHeight="1" ht="15">
      <c r="A51" s="65"/>
      <c r="B51" s="65"/>
      <c r="C51" s="66" t="s">
        <v>307</v>
      </c>
      <c r="D51" s="65"/>
      <c r="E51" s="65"/>
      <c r="F51" s="65"/>
      <c r="G51" s="65"/>
      <c r="H51" s="65"/>
      <c r="I51" s="65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5433070866141736" right="0.1968503937007874" top="0.15748031496062992" bottom="0.1968503937007874" header="0.11811023622047245" footer="0.11811023622047245"/>
  <pageSetup blackAndWhite="0" cellComments="asDisplayed" draft="0" errors="displayed" firstPageNumber="0" orientation="portrait" pageOrder="downThenOver" paperSize="9" scale="78" useFirstPageNumber="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gnmx="http://www.gnumeric.org/ext/spreadsheetml">
  <sheetPr>
    <tabColor rgb="FFFF99FF"/>
    <pageSetUpPr fitToPage="0"/>
  </sheetPr>
  <dimension ref="A1:XFD51"/>
  <sheetViews>
    <sheetView workbookViewId="0" zoomScale="60">
      <selection activeCell="U19" sqref="U19"/>
    </sheetView>
  </sheetViews>
  <sheetFormatPr defaultRowHeight="12.75"/>
  <cols>
    <col min="1" max="1" style="25" width="3.75" customWidth="1"/>
    <col min="2" max="2" style="25" width="29.75" customWidth="1"/>
    <col min="3" max="3" style="25" width="11.75" customWidth="1"/>
    <col min="4" max="8" style="25" width="11" bestFit="1" customWidth="1"/>
    <col min="9" max="9" style="25" width="14.749999999999998" customWidth="1"/>
    <col min="10" max="10" style="25" width="11" bestFit="1" customWidth="1"/>
    <col min="11" max="256" style="25" width="10" bestFit="1" customWidth="1"/>
    <col min="257" max="257" style="25" width="3.375" customWidth="1"/>
    <col min="258" max="258" style="25" width="26.125" customWidth="1"/>
    <col min="259" max="259" style="25" width="10.375" customWidth="1"/>
    <col min="260" max="512" style="25" width="10" bestFit="1" customWidth="1"/>
    <col min="513" max="513" style="25" width="3.375" customWidth="1"/>
    <col min="514" max="514" style="25" width="26.125" customWidth="1"/>
    <col min="515" max="515" style="25" width="10.375" customWidth="1"/>
    <col min="516" max="768" style="25" width="10" bestFit="1" customWidth="1"/>
    <col min="769" max="769" style="25" width="3.375" customWidth="1"/>
    <col min="770" max="770" style="25" width="26.125" customWidth="1"/>
    <col min="771" max="771" style="25" width="10.375" customWidth="1"/>
    <col min="772" max="1024" style="25" width="11" bestFit="1" customWidth="1"/>
    <col min="1025" max="1025" style="25" width="3.375" customWidth="1"/>
    <col min="1026" max="1026" style="25" width="26.125" customWidth="1"/>
    <col min="1027" max="1027" style="25" width="10.375" customWidth="1"/>
    <col min="1028" max="1280" style="25" width="10" bestFit="1" customWidth="1"/>
    <col min="1281" max="1281" style="25" width="3.375" customWidth="1"/>
    <col min="1282" max="1282" style="25" width="26.125" customWidth="1"/>
    <col min="1283" max="1283" style="25" width="10.375" customWidth="1"/>
    <col min="1284" max="1536" style="25" width="10" bestFit="1" customWidth="1"/>
    <col min="1537" max="1537" style="25" width="3.375" customWidth="1"/>
    <col min="1538" max="1538" style="25" width="26.125" customWidth="1"/>
    <col min="1539" max="1539" style="25" width="10.375" customWidth="1"/>
    <col min="1540" max="1792" style="25" width="10" bestFit="1" customWidth="1"/>
    <col min="1793" max="1793" style="25" width="3.375" customWidth="1"/>
    <col min="1794" max="1794" style="25" width="26.125" customWidth="1"/>
    <col min="1795" max="1795" style="25" width="10.375" customWidth="1"/>
    <col min="1796" max="2048" style="25" width="11" bestFit="1" customWidth="1"/>
    <col min="2049" max="2049" style="25" width="3.375" customWidth="1"/>
    <col min="2050" max="2050" style="25" width="26.125" customWidth="1"/>
    <col min="2051" max="2051" style="25" width="10.375" customWidth="1"/>
    <col min="2052" max="2304" style="25" width="10" bestFit="1" customWidth="1"/>
    <col min="2305" max="2305" style="25" width="3.375" customWidth="1"/>
    <col min="2306" max="2306" style="25" width="26.125" customWidth="1"/>
    <col min="2307" max="2307" style="25" width="10.375" customWidth="1"/>
    <col min="2308" max="2560" style="25" width="10" bestFit="1" customWidth="1"/>
    <col min="2561" max="2561" style="25" width="3.375" customWidth="1"/>
    <col min="2562" max="2562" style="25" width="26.125" customWidth="1"/>
    <col min="2563" max="2563" style="25" width="10.375" customWidth="1"/>
    <col min="2564" max="2816" style="25" width="10" bestFit="1" customWidth="1"/>
    <col min="2817" max="2817" style="25" width="3.375" customWidth="1"/>
    <col min="2818" max="2818" style="25" width="26.125" customWidth="1"/>
    <col min="2819" max="2819" style="25" width="10.375" customWidth="1"/>
    <col min="2820" max="3072" style="25" width="11" bestFit="1" customWidth="1"/>
    <col min="3073" max="3073" style="25" width="3.375" customWidth="1"/>
    <col min="3074" max="3074" style="25" width="26.125" customWidth="1"/>
    <col min="3075" max="3075" style="25" width="10.375" customWidth="1"/>
    <col min="3076" max="3328" style="25" width="10" bestFit="1" customWidth="1"/>
    <col min="3329" max="3329" style="25" width="3.375" customWidth="1"/>
    <col min="3330" max="3330" style="25" width="26.125" customWidth="1"/>
    <col min="3331" max="3331" style="25" width="10.375" customWidth="1"/>
    <col min="3332" max="3584" style="25" width="10" bestFit="1" customWidth="1"/>
    <col min="3585" max="3585" style="25" width="3.375" customWidth="1"/>
    <col min="3586" max="3586" style="25" width="26.125" customWidth="1"/>
    <col min="3587" max="3587" style="25" width="10.375" customWidth="1"/>
    <col min="3588" max="3840" style="25" width="10" bestFit="1" customWidth="1"/>
    <col min="3841" max="3841" style="25" width="3.375" customWidth="1"/>
    <col min="3842" max="3842" style="25" width="26.125" customWidth="1"/>
    <col min="3843" max="3843" style="25" width="10.375" customWidth="1"/>
    <col min="3844" max="4096" style="25" width="11" bestFit="1" customWidth="1"/>
    <col min="4097" max="4097" style="25" width="3.375" customWidth="1"/>
    <col min="4098" max="4098" style="25" width="26.125" customWidth="1"/>
    <col min="4099" max="4099" style="25" width="10.375" customWidth="1"/>
    <col min="4100" max="4352" style="25" width="10" bestFit="1" customWidth="1"/>
    <col min="4353" max="4353" style="25" width="3.375" customWidth="1"/>
    <col min="4354" max="4354" style="25" width="26.125" customWidth="1"/>
    <col min="4355" max="4355" style="25" width="10.375" customWidth="1"/>
    <col min="4356" max="4608" style="25" width="10" bestFit="1" customWidth="1"/>
    <col min="4609" max="4609" style="25" width="3.375" customWidth="1"/>
    <col min="4610" max="4610" style="25" width="26.125" customWidth="1"/>
    <col min="4611" max="4611" style="25" width="10.375" customWidth="1"/>
    <col min="4612" max="4864" style="25" width="10" bestFit="1" customWidth="1"/>
    <col min="4865" max="4865" style="25" width="3.375" customWidth="1"/>
    <col min="4866" max="4866" style="25" width="26.125" customWidth="1"/>
    <col min="4867" max="4867" style="25" width="10.375" customWidth="1"/>
    <col min="4868" max="5120" style="25" width="11" bestFit="1" customWidth="1"/>
    <col min="5121" max="5121" style="25" width="3.375" customWidth="1"/>
    <col min="5122" max="5122" style="25" width="26.125" customWidth="1"/>
    <col min="5123" max="5123" style="25" width="10.375" customWidth="1"/>
    <col min="5124" max="5376" style="25" width="10" bestFit="1" customWidth="1"/>
    <col min="5377" max="5377" style="25" width="3.375" customWidth="1"/>
    <col min="5378" max="5378" style="25" width="26.125" customWidth="1"/>
    <col min="5379" max="5379" style="25" width="10.375" customWidth="1"/>
    <col min="5380" max="5632" style="25" width="10" bestFit="1" customWidth="1"/>
    <col min="5633" max="5633" style="25" width="3.375" customWidth="1"/>
    <col min="5634" max="5634" style="25" width="26.125" customWidth="1"/>
    <col min="5635" max="5635" style="25" width="10.375" customWidth="1"/>
    <col min="5636" max="5888" style="25" width="10" bestFit="1" customWidth="1"/>
    <col min="5889" max="5889" style="25" width="3.375" customWidth="1"/>
    <col min="5890" max="5890" style="25" width="26.125" customWidth="1"/>
    <col min="5891" max="5891" style="25" width="10.375" customWidth="1"/>
    <col min="5892" max="6144" style="25" width="11" bestFit="1" customWidth="1"/>
    <col min="6145" max="6145" style="25" width="3.375" customWidth="1"/>
    <col min="6146" max="6146" style="25" width="26.125" customWidth="1"/>
    <col min="6147" max="6147" style="25" width="10.375" customWidth="1"/>
    <col min="6148" max="6400" style="25" width="10" bestFit="1" customWidth="1"/>
    <col min="6401" max="6401" style="25" width="3.375" customWidth="1"/>
    <col min="6402" max="6402" style="25" width="26.125" customWidth="1"/>
    <col min="6403" max="6403" style="25" width="10.375" customWidth="1"/>
    <col min="6404" max="6656" style="25" width="10" bestFit="1" customWidth="1"/>
    <col min="6657" max="6657" style="25" width="3.375" customWidth="1"/>
    <col min="6658" max="6658" style="25" width="26.125" customWidth="1"/>
    <col min="6659" max="6659" style="25" width="10.375" customWidth="1"/>
    <col min="6660" max="6912" style="25" width="10" bestFit="1" customWidth="1"/>
    <col min="6913" max="6913" style="25" width="3.375" customWidth="1"/>
    <col min="6914" max="6914" style="25" width="26.125" customWidth="1"/>
    <col min="6915" max="6915" style="25" width="10.375" customWidth="1"/>
    <col min="6916" max="7168" style="25" width="11" bestFit="1" customWidth="1"/>
    <col min="7169" max="7169" style="25" width="3.375" customWidth="1"/>
    <col min="7170" max="7170" style="25" width="26.125" customWidth="1"/>
    <col min="7171" max="7171" style="25" width="10.375" customWidth="1"/>
    <col min="7172" max="7424" style="25" width="10" bestFit="1" customWidth="1"/>
    <col min="7425" max="7425" style="25" width="3.375" customWidth="1"/>
    <col min="7426" max="7426" style="25" width="26.125" customWidth="1"/>
    <col min="7427" max="7427" style="25" width="10.375" customWidth="1"/>
    <col min="7428" max="7680" style="25" width="10" bestFit="1" customWidth="1"/>
    <col min="7681" max="7681" style="25" width="3.375" customWidth="1"/>
    <col min="7682" max="7682" style="25" width="26.125" customWidth="1"/>
    <col min="7683" max="7683" style="25" width="10.375" customWidth="1"/>
    <col min="7684" max="7936" style="25" width="10" bestFit="1" customWidth="1"/>
    <col min="7937" max="7937" style="25" width="3.375" customWidth="1"/>
    <col min="7938" max="7938" style="25" width="26.125" customWidth="1"/>
    <col min="7939" max="7939" style="25" width="10.375" customWidth="1"/>
    <col min="7940" max="8192" style="25" width="11" bestFit="1" customWidth="1"/>
    <col min="8193" max="8193" style="25" width="3.375" customWidth="1"/>
    <col min="8194" max="8194" style="25" width="26.125" customWidth="1"/>
    <col min="8195" max="8195" style="25" width="10.375" customWidth="1"/>
    <col min="8196" max="8448" style="25" width="10" bestFit="1" customWidth="1"/>
    <col min="8449" max="8449" style="25" width="3.375" customWidth="1"/>
    <col min="8450" max="8450" style="25" width="26.125" customWidth="1"/>
    <col min="8451" max="8451" style="25" width="10.375" customWidth="1"/>
    <col min="8452" max="8704" style="25" width="10" bestFit="1" customWidth="1"/>
    <col min="8705" max="8705" style="25" width="3.375" customWidth="1"/>
    <col min="8706" max="8706" style="25" width="26.125" customWidth="1"/>
    <col min="8707" max="8707" style="25" width="10.375" customWidth="1"/>
    <col min="8708" max="8960" style="25" width="10" bestFit="1" customWidth="1"/>
    <col min="8961" max="8961" style="25" width="3.375" customWidth="1"/>
    <col min="8962" max="8962" style="25" width="26.125" customWidth="1"/>
    <col min="8963" max="8963" style="25" width="10.375" customWidth="1"/>
    <col min="8964" max="9216" style="25" width="11" bestFit="1" customWidth="1"/>
    <col min="9217" max="9217" style="25" width="3.375" customWidth="1"/>
    <col min="9218" max="9218" style="25" width="26.125" customWidth="1"/>
    <col min="9219" max="9219" style="25" width="10.375" customWidth="1"/>
    <col min="9220" max="9472" style="25" width="10" bestFit="1" customWidth="1"/>
    <col min="9473" max="9473" style="25" width="3.375" customWidth="1"/>
    <col min="9474" max="9474" style="25" width="26.125" customWidth="1"/>
    <col min="9475" max="9475" style="25" width="10.375" customWidth="1"/>
    <col min="9476" max="9728" style="25" width="10" bestFit="1" customWidth="1"/>
    <col min="9729" max="9729" style="25" width="3.375" customWidth="1"/>
    <col min="9730" max="9730" style="25" width="26.125" customWidth="1"/>
    <col min="9731" max="9731" style="25" width="10.375" customWidth="1"/>
    <col min="9732" max="9984" style="25" width="10" bestFit="1" customWidth="1"/>
    <col min="9985" max="9985" style="25" width="3.375" customWidth="1"/>
    <col min="9986" max="9986" style="25" width="26.125" customWidth="1"/>
    <col min="9987" max="9987" style="25" width="10.375" customWidth="1"/>
    <col min="9988" max="10240" style="25" width="11" bestFit="1" customWidth="1"/>
    <col min="10241" max="10241" style="25" width="3.375" customWidth="1"/>
    <col min="10242" max="10242" style="25" width="26.125" customWidth="1"/>
    <col min="10243" max="10243" style="25" width="10.375" customWidth="1"/>
    <col min="10244" max="10496" style="25" width="10" bestFit="1" customWidth="1"/>
    <col min="10497" max="10497" style="25" width="3.375" customWidth="1"/>
    <col min="10498" max="10498" style="25" width="26.125" customWidth="1"/>
    <col min="10499" max="10499" style="25" width="10.375" customWidth="1"/>
    <col min="10500" max="10752" style="25" width="10" bestFit="1" customWidth="1"/>
    <col min="10753" max="10753" style="25" width="3.375" customWidth="1"/>
    <col min="10754" max="10754" style="25" width="26.125" customWidth="1"/>
    <col min="10755" max="10755" style="25" width="10.375" customWidth="1"/>
    <col min="10756" max="11008" style="25" width="10" bestFit="1" customWidth="1"/>
    <col min="11009" max="11009" style="25" width="3.375" customWidth="1"/>
    <col min="11010" max="11010" style="25" width="26.125" customWidth="1"/>
    <col min="11011" max="11011" style="25" width="10.375" customWidth="1"/>
    <col min="11012" max="11264" style="25" width="11" bestFit="1" customWidth="1"/>
    <col min="11265" max="11265" style="25" width="3.375" customWidth="1"/>
    <col min="11266" max="11266" style="25" width="26.125" customWidth="1"/>
    <col min="11267" max="11267" style="25" width="10.375" customWidth="1"/>
    <col min="11268" max="11520" style="25" width="10" bestFit="1" customWidth="1"/>
    <col min="11521" max="11521" style="25" width="3.375" customWidth="1"/>
    <col min="11522" max="11522" style="25" width="26.125" customWidth="1"/>
    <col min="11523" max="11523" style="25" width="10.375" customWidth="1"/>
    <col min="11524" max="11776" style="25" width="10" bestFit="1" customWidth="1"/>
    <col min="11777" max="11777" style="25" width="3.375" customWidth="1"/>
    <col min="11778" max="11778" style="25" width="26.125" customWidth="1"/>
    <col min="11779" max="11779" style="25" width="10.375" customWidth="1"/>
    <col min="11780" max="12032" style="25" width="10" bestFit="1" customWidth="1"/>
    <col min="12033" max="12033" style="25" width="3.375" customWidth="1"/>
    <col min="12034" max="12034" style="25" width="26.125" customWidth="1"/>
    <col min="12035" max="12035" style="25" width="10.375" customWidth="1"/>
    <col min="12036" max="12288" style="25" width="11" bestFit="1" customWidth="1"/>
    <col min="12289" max="12289" style="25" width="3.375" customWidth="1"/>
    <col min="12290" max="12290" style="25" width="26.125" customWidth="1"/>
    <col min="12291" max="12291" style="25" width="10.375" customWidth="1"/>
    <col min="12292" max="12544" style="25" width="10" bestFit="1" customWidth="1"/>
    <col min="12545" max="12545" style="25" width="3.375" customWidth="1"/>
    <col min="12546" max="12546" style="25" width="26.125" customWidth="1"/>
    <col min="12547" max="12547" style="25" width="10.375" customWidth="1"/>
    <col min="12548" max="12800" style="25" width="10" bestFit="1" customWidth="1"/>
    <col min="12801" max="12801" style="25" width="3.375" customWidth="1"/>
    <col min="12802" max="12802" style="25" width="26.125" customWidth="1"/>
    <col min="12803" max="12803" style="25" width="10.375" customWidth="1"/>
    <col min="12804" max="13056" style="25" width="10" bestFit="1" customWidth="1"/>
    <col min="13057" max="13057" style="25" width="3.375" customWidth="1"/>
    <col min="13058" max="13058" style="25" width="26.125" customWidth="1"/>
    <col min="13059" max="13059" style="25" width="10.375" customWidth="1"/>
    <col min="13060" max="13312" style="25" width="11" bestFit="1" customWidth="1"/>
    <col min="13313" max="13313" style="25" width="3.375" customWidth="1"/>
    <col min="13314" max="13314" style="25" width="26.125" customWidth="1"/>
    <col min="13315" max="13315" style="25" width="10.375" customWidth="1"/>
    <col min="13316" max="13568" style="25" width="10" bestFit="1" customWidth="1"/>
    <col min="13569" max="13569" style="25" width="3.375" customWidth="1"/>
    <col min="13570" max="13570" style="25" width="26.125" customWidth="1"/>
    <col min="13571" max="13571" style="25" width="10.375" customWidth="1"/>
    <col min="13572" max="13824" style="25" width="10" bestFit="1" customWidth="1"/>
    <col min="13825" max="13825" style="25" width="3.375" customWidth="1"/>
    <col min="13826" max="13826" style="25" width="26.125" customWidth="1"/>
    <col min="13827" max="13827" style="25" width="10.375" customWidth="1"/>
    <col min="13828" max="14080" style="25" width="10" bestFit="1" customWidth="1"/>
    <col min="14081" max="14081" style="25" width="3.375" customWidth="1"/>
    <col min="14082" max="14082" style="25" width="26.125" customWidth="1"/>
    <col min="14083" max="14083" style="25" width="10.375" customWidth="1"/>
    <col min="14084" max="14336" style="25" width="11" bestFit="1" customWidth="1"/>
    <col min="14337" max="14337" style="25" width="3.375" customWidth="1"/>
    <col min="14338" max="14338" style="25" width="26.125" customWidth="1"/>
    <col min="14339" max="14339" style="25" width="10.375" customWidth="1"/>
    <col min="14340" max="14592" style="25" width="10" bestFit="1" customWidth="1"/>
    <col min="14593" max="14593" style="25" width="3.375" customWidth="1"/>
    <col min="14594" max="14594" style="25" width="26.125" customWidth="1"/>
    <col min="14595" max="14595" style="25" width="10.375" customWidth="1"/>
    <col min="14596" max="14848" style="25" width="10" bestFit="1" customWidth="1"/>
    <col min="14849" max="14849" style="25" width="3.375" customWidth="1"/>
    <col min="14850" max="14850" style="25" width="26.125" customWidth="1"/>
    <col min="14851" max="14851" style="25" width="10.375" customWidth="1"/>
    <col min="14852" max="15104" style="25" width="10" bestFit="1" customWidth="1"/>
    <col min="15105" max="15105" style="25" width="3.375" customWidth="1"/>
    <col min="15106" max="15106" style="25" width="26.125" customWidth="1"/>
    <col min="15107" max="15107" style="25" width="10.375" customWidth="1"/>
    <col min="15108" max="15360" style="25" width="11" bestFit="1" customWidth="1"/>
    <col min="15361" max="15361" style="25" width="3.375" customWidth="1"/>
    <col min="15362" max="15362" style="25" width="26.125" customWidth="1"/>
    <col min="15363" max="15363" style="25" width="10.375" customWidth="1"/>
    <col min="15364" max="15616" style="25" width="10" bestFit="1" customWidth="1"/>
    <col min="15617" max="15617" style="25" width="3.375" customWidth="1"/>
    <col min="15618" max="15618" style="25" width="26.125" customWidth="1"/>
    <col min="15619" max="15619" style="25" width="10.375" customWidth="1"/>
    <col min="15620" max="15872" style="25" width="10" bestFit="1" customWidth="1"/>
    <col min="15873" max="15873" style="25" width="3.375" customWidth="1"/>
    <col min="15874" max="15874" style="25" width="26.125" customWidth="1"/>
    <col min="15875" max="15875" style="25" width="10.375" customWidth="1"/>
    <col min="15876" max="16128" style="25" width="10" bestFit="1" customWidth="1"/>
    <col min="16129" max="16129" style="25" width="3.375" customWidth="1"/>
    <col min="16130" max="16130" style="25" width="26.125" customWidth="1"/>
    <col min="16131" max="16131" style="25" width="10.375" customWidth="1"/>
    <col min="16132" max="16384" style="25" width="11" bestFit="1" customWidth="1"/>
  </cols>
  <sheetData>
    <row r="1" spans="1:16384" ht="18">
      <c r="B1" s="54"/>
      <c r="C1" s="55" t="s">
        <v>302</v>
      </c>
      <c r="I1" s="56" t="s">
        <v>303</v>
      </c>
    </row>
    <row r="3" spans="1:16384">
      <c r="A3" t="s">
        <v>47</v>
      </c>
      <c r="B3" s="57" t="str">
        <f>"GROUPE  "&amp;A3</f>
        <v>GROUPE  INFO AP</v>
      </c>
    </row>
    <row r="4" spans="1:16384" ht="20.25">
      <c r="B4" s="58"/>
      <c r="D4" s="59" t="s">
        <v>304</v>
      </c>
    </row>
    <row r="5" spans="1:16384" ht="23.25">
      <c r="B5" s="57"/>
      <c r="D5" s="60" t="inlineStr">
        <is>
          <t>MATIERE : INFO APPLIQUEE </t>
        </is>
      </c>
      <c r="E5" s="58"/>
      <c r="F5" s="58"/>
    </row>
    <row r="6" spans="1:16384">
      <c r="B6" s="58" t="s">
        <v>305</v>
      </c>
      <c r="C6" s="61">
        <f>TODAY()</f>
        <v>42998</v>
      </c>
      <c r="D6" s="62"/>
      <c r="E6" s="62"/>
      <c r="F6" s="62"/>
    </row>
    <row r="7" spans="1:16384" customHeight="1" ht="15">
      <c r="B7" s="63" t="s">
        <v>306</v>
      </c>
      <c r="C7" s="63" t="s">
        <v>0</v>
      </c>
      <c r="D7" s="64"/>
      <c r="E7" s="64"/>
      <c r="F7" s="64"/>
      <c r="G7" s="64"/>
      <c r="H7" s="64"/>
      <c r="I7" s="64"/>
    </row>
    <row r="8" spans="1:16384" customHeight="1" ht="15">
      <c r="A8" s="65">
        <f>ROW()-ROW(A$7)</f>
        <v>1</v>
      </c>
      <c r="B8" s="65" t="s">
        <f>IF(ISNA(VLOOKUP(A$3&amp;TEXT(A8,"x0"),GRTDOP2,COLUMNS(GRTDOP2),0)),"",VLOOKUP(A$3&amp;TEXT(A8,"x0"),GRTDOP2,COLUMNS(GRTDOP2),0))</f>
        <v>43</v>
      </c>
      <c r="C8" s="66">
        <f>IF($B8&gt;"@",VLOOKUP($B8,Tableau,MATCH(C$7,TitresTableau,0),0),"")</f>
        <v>11611134</v>
      </c>
      <c r="D8" s="65"/>
      <c r="E8" s="65"/>
      <c r="F8" s="65"/>
      <c r="G8" s="65"/>
      <c r="H8" s="65"/>
      <c r="I8" s="65"/>
    </row>
    <row r="9" spans="1:16384" customHeight="1" ht="15">
      <c r="A9" s="65">
        <f>ROW()-ROW(A$7)</f>
        <v>2</v>
      </c>
      <c r="B9" s="65" t="s">
        <f>IF(ISNA(VLOOKUP(A$3&amp;TEXT(A9,"x0"),GRTDOP2,COLUMNS(GRTDOP2),0)),"",VLOOKUP(A$3&amp;TEXT(A9,"x0"),GRTDOP2,COLUMNS(GRTDOP2),0))</f>
        <v>86</v>
      </c>
      <c r="C9" s="66">
        <f>IF($B9&gt;"@",VLOOKUP($B9,Tableau,MATCH(C$7,TitresTableau,0),0),"")</f>
        <v>11403815</v>
      </c>
      <c r="D9" s="65"/>
      <c r="E9" s="65"/>
      <c r="F9" s="65"/>
      <c r="G9" s="65"/>
      <c r="H9" s="65"/>
      <c r="I9" s="65"/>
    </row>
    <row r="10" spans="1:16384" customHeight="1" ht="15">
      <c r="A10" s="65">
        <f>ROW()-ROW(A$7)</f>
        <v>3</v>
      </c>
      <c r="B10" s="65" t="s">
        <f>IF(ISNA(VLOOKUP(A$3&amp;TEXT(A10,"x0"),GRTDOP2,COLUMNS(GRTDOP2),0)),"",VLOOKUP(A$3&amp;TEXT(A10,"x0"),GRTDOP2,COLUMNS(GRTDOP2),0))</f>
        <v>94</v>
      </c>
      <c r="C10" s="66">
        <f>IF($B10&gt;"@",VLOOKUP($B10,Tableau,MATCH(C$7,TitresTableau,0),0),"")</f>
        <v>11503194</v>
      </c>
      <c r="D10" s="65"/>
      <c r="E10" s="65"/>
      <c r="F10" s="65"/>
      <c r="G10" s="65"/>
      <c r="H10" s="65"/>
      <c r="I10" s="65"/>
    </row>
    <row r="11" spans="1:16384" customHeight="1" ht="15">
      <c r="A11" s="65">
        <f>ROW()-ROW(A$7)</f>
        <v>4</v>
      </c>
      <c r="B11" s="65" t="s">
        <f>IF(ISNA(VLOOKUP(A$3&amp;TEXT(A11,"x0"),GRTDOP2,COLUMNS(GRTDOP2),0)),"",VLOOKUP(A$3&amp;TEXT(A11,"x0"),GRTDOP2,COLUMNS(GRTDOP2),0))</f>
        <v>97</v>
      </c>
      <c r="C11" s="66">
        <f>IF($B11&gt;"@",VLOOKUP($B11,Tableau,MATCH(C$7,TitresTableau,0),0),"")</f>
        <v>0</v>
      </c>
      <c r="D11" s="65"/>
      <c r="E11" s="65"/>
      <c r="F11" s="65"/>
      <c r="G11" s="65"/>
      <c r="H11" s="65"/>
      <c r="I11" s="65"/>
    </row>
    <row r="12" spans="1:16384" customHeight="1" ht="15">
      <c r="A12" s="65">
        <f>ROW()-ROW(A$7)</f>
        <v>5</v>
      </c>
      <c r="B12" s="65" t="s">
        <f>IF(ISNA(VLOOKUP(A$3&amp;TEXT(A12,"x0"),GRTDOP2,COLUMNS(GRTDOP2),0)),"",VLOOKUP(A$3&amp;TEXT(A12,"x0"),GRTDOP2,COLUMNS(GRTDOP2),0))</f>
        <v>107</v>
      </c>
      <c r="C12" s="66">
        <f>IF($B12&gt;"@",VLOOKUP($B12,Tableau,MATCH(C$7,TitresTableau,0),0),"")</f>
        <v>0</v>
      </c>
      <c r="D12" s="65"/>
      <c r="E12" s="65"/>
      <c r="F12" s="65"/>
      <c r="G12" s="65"/>
      <c r="H12" s="65"/>
      <c r="I12" s="65"/>
    </row>
    <row r="13" spans="1:16384" customHeight="1" ht="15">
      <c r="A13" s="65">
        <f>ROW()-ROW(A$7)</f>
        <v>6</v>
      </c>
      <c r="B13" s="65" t="s">
        <f>IF(ISNA(VLOOKUP(A$3&amp;TEXT(A13,"x0"),GRTDOP2,COLUMNS(GRTDOP2),0)),"",VLOOKUP(A$3&amp;TEXT(A13,"x0"),GRTDOP2,COLUMNS(GRTDOP2),0))</f>
        <v>123</v>
      </c>
      <c r="C13" s="66">
        <f>IF($B13&gt;"@",VLOOKUP($B13,Tableau,MATCH(C$7,TitresTableau,0),0),"")</f>
        <v>11506565</v>
      </c>
      <c r="D13" s="65"/>
      <c r="E13" s="65"/>
      <c r="F13" s="65"/>
      <c r="G13" s="65"/>
      <c r="H13" s="65"/>
      <c r="I13" s="65"/>
    </row>
    <row r="14" spans="1:16384" customHeight="1" ht="15">
      <c r="A14" s="65">
        <f>ROW()-ROW(A$7)</f>
        <v>7</v>
      </c>
      <c r="B14" s="65" t="s">
        <f>IF(ISNA(VLOOKUP(A$3&amp;TEXT(A14,"x0"),GRTDOP2,COLUMNS(GRTDOP2),0)),"",VLOOKUP(A$3&amp;TEXT(A14,"x0"),GRTDOP2,COLUMNS(GRTDOP2),0))</f>
        <v>143</v>
      </c>
      <c r="C14" s="66">
        <f>IF($B14&gt;"@",VLOOKUP($B14,Tableau,MATCH(C$7,TitresTableau,0),0),"")</f>
        <v>0</v>
      </c>
      <c r="D14" s="65"/>
      <c r="E14" s="65"/>
      <c r="F14" s="65"/>
      <c r="G14" s="65"/>
      <c r="H14" s="65"/>
      <c r="I14" s="65"/>
    </row>
    <row r="15" spans="1:16384" customHeight="1" ht="15">
      <c r="A15" s="65">
        <f>ROW()-ROW(A$7)</f>
        <v>8</v>
      </c>
      <c r="B15" s="65" t="s">
        <f>IF(ISNA(VLOOKUP(A$3&amp;TEXT(A15,"x0"),GRTDOP2,COLUMNS(GRTDOP2),0)),"",VLOOKUP(A$3&amp;TEXT(A15,"x0"),GRTDOP2,COLUMNS(GRTDOP2),0))</f>
        <v>168</v>
      </c>
      <c r="C15" s="66">
        <f>IF($B15&gt;"@",VLOOKUP($B15,Tableau,MATCH(C$7,TitresTableau,0),0),"")</f>
        <v>11603494</v>
      </c>
      <c r="D15" s="65"/>
      <c r="E15" s="65"/>
      <c r="F15" s="65"/>
      <c r="G15" s="65"/>
      <c r="H15" s="65"/>
      <c r="I15" s="65"/>
    </row>
    <row r="16" spans="1:16384" customHeight="1" ht="15">
      <c r="A16" s="65">
        <f>ROW()-ROW(A$7)</f>
        <v>9</v>
      </c>
      <c r="B16" s="65" t="s">
        <f>IF(ISNA(VLOOKUP(A$3&amp;TEXT(A16,"x0"),GRTDOP2,COLUMNS(GRTDOP2),0)),"",VLOOKUP(A$3&amp;TEXT(A16,"x0"),GRTDOP2,COLUMNS(GRTDOP2),0))</f>
        <v>182</v>
      </c>
      <c r="C16" s="66">
        <f>IF($B16&gt;"@",VLOOKUP($B16,Tableau,MATCH(C$7,TitresTableau,0),0),"")</f>
        <v>11313554</v>
      </c>
      <c r="D16" s="65"/>
      <c r="E16" s="65"/>
      <c r="F16" s="65"/>
      <c r="G16" s="65"/>
      <c r="H16" s="65"/>
      <c r="I16" s="65"/>
    </row>
    <row r="17" spans="1:16384" customHeight="1" ht="15">
      <c r="A17" s="65">
        <f>ROW()-ROW(A$7)</f>
        <v>10</v>
      </c>
      <c r="B17" s="65" t="s">
        <f>IF(ISNA(VLOOKUP(A$3&amp;TEXT(A17,"x0"),GRTDOP2,COLUMNS(GRTDOP2),0)),"",VLOOKUP(A$3&amp;TEXT(A17,"x0"),GRTDOP2,COLUMNS(GRTDOP2),0))</f>
        <v>185</v>
      </c>
      <c r="C17" s="66">
        <f>IF($B17&gt;"@",VLOOKUP($B17,Tableau,MATCH(C$7,TitresTableau,0),0),"")</f>
        <v>0</v>
      </c>
      <c r="D17" s="65"/>
      <c r="E17" s="65"/>
      <c r="F17" s="65"/>
      <c r="G17" s="65"/>
      <c r="H17" s="65"/>
      <c r="I17" s="65"/>
    </row>
    <row r="18" spans="1:16384" customHeight="1" ht="15">
      <c r="A18" s="65">
        <f>ROW()-ROW(A$7)</f>
        <v>11</v>
      </c>
      <c r="B18" s="65" t="s">
        <f>IF(ISNA(VLOOKUP(A$3&amp;TEXT(A18,"x0"),GRTDOP2,COLUMNS(GRTDOP2),0)),"",VLOOKUP(A$3&amp;TEXT(A18,"x0"),GRTDOP2,COLUMNS(GRTDOP2),0))</f>
        <v>189</v>
      </c>
      <c r="C18" s="66">
        <f>IF($B18&gt;"@",VLOOKUP($B18,Tableau,MATCH(C$7,TitresTableau,0),0),"")</f>
        <v>11507496</v>
      </c>
      <c r="D18" s="65"/>
      <c r="E18" s="65"/>
      <c r="F18" s="65"/>
      <c r="G18" s="65"/>
      <c r="H18" s="65"/>
      <c r="I18" s="65"/>
    </row>
    <row r="19" spans="1:16384" customHeight="1" ht="15">
      <c r="A19" s="65">
        <f>ROW()-ROW(A$7)</f>
        <v>12</v>
      </c>
      <c r="B19" s="65" t="s">
        <f>IF(ISNA(VLOOKUP(A$3&amp;TEXT(A19,"x0"),GRTDOP2,COLUMNS(GRTDOP2),0)),"",VLOOKUP(A$3&amp;TEXT(A19,"x0"),GRTDOP2,COLUMNS(GRTDOP2),0))</f>
        <v>191</v>
      </c>
      <c r="C19" s="66">
        <f>IF($B19&gt;"@",VLOOKUP($B19,Tableau,MATCH(C$7,TitresTableau,0),0),"")</f>
        <v>11513406</v>
      </c>
      <c r="D19" s="65"/>
      <c r="E19" s="65"/>
      <c r="F19" s="65"/>
      <c r="G19" s="65"/>
      <c r="H19" s="65"/>
      <c r="I19" s="65"/>
    </row>
    <row r="20" spans="1:16384" customHeight="1" ht="15">
      <c r="A20" s="65">
        <f>ROW()-ROW(A$7)</f>
        <v>13</v>
      </c>
      <c r="B20" s="65" t="s">
        <f>IF(ISNA(VLOOKUP(A$3&amp;TEXT(A20,"x0"),GRTDOP2,COLUMNS(GRTDOP2),0)),"",VLOOKUP(A$3&amp;TEXT(A20,"x0"),GRTDOP2,COLUMNS(GRTDOP2),0))</f>
        <v>196</v>
      </c>
      <c r="C20" s="66">
        <f>IF($B20&gt;"@",VLOOKUP($B20,Tableau,MATCH(C$7,TitresTableau,0),0),"")</f>
        <v>0</v>
      </c>
      <c r="D20" s="65"/>
      <c r="E20" s="65"/>
      <c r="F20" s="65"/>
      <c r="G20" s="65"/>
      <c r="H20" s="65"/>
      <c r="I20" s="65"/>
    </row>
    <row r="21" spans="1:16384" customHeight="1" ht="15">
      <c r="A21" s="65">
        <f>ROW()-ROW(A$7)</f>
        <v>14</v>
      </c>
      <c r="B21" s="65" t="s">
        <f>IF(ISNA(VLOOKUP(A$3&amp;TEXT(A21,"x0"),GRTDOP2,COLUMNS(GRTDOP2),0)),"",VLOOKUP(A$3&amp;TEXT(A21,"x0"),GRTDOP2,COLUMNS(GRTDOP2),0))</f>
        <v>200</v>
      </c>
      <c r="C21" s="66">
        <f>IF($B21&gt;"@",VLOOKUP($B21,Tableau,MATCH(C$7,TitresTableau,0),0),"")</f>
        <v>11505754</v>
      </c>
      <c r="D21" s="65"/>
      <c r="E21" s="65"/>
      <c r="F21" s="65"/>
      <c r="G21" s="65"/>
      <c r="H21" s="65"/>
      <c r="I21" s="65"/>
    </row>
    <row r="22" spans="1:16384" customHeight="1" ht="15">
      <c r="A22" s="65">
        <f>ROW()-ROW(A$7)</f>
        <v>15</v>
      </c>
      <c r="B22" s="65" t="s">
        <f>IF(ISNA(VLOOKUP(A$3&amp;TEXT(A22,"x0"),GRTDOP2,COLUMNS(GRTDOP2),0)),"",VLOOKUP(A$3&amp;TEXT(A22,"x0"),GRTDOP2,COLUMNS(GRTDOP2),0))</f>
        <v>205</v>
      </c>
      <c r="C22" s="66">
        <f>IF($B22&gt;"@",VLOOKUP($B22,Tableau,MATCH(C$7,TitresTableau,0),0),"")</f>
        <v>11602674</v>
      </c>
      <c r="D22" s="65"/>
      <c r="E22" s="65"/>
      <c r="F22" s="65"/>
      <c r="G22" s="65"/>
      <c r="H22" s="65"/>
      <c r="I22" s="65"/>
    </row>
    <row r="23" spans="1:16384" customHeight="1" ht="15">
      <c r="A23" s="65">
        <f>ROW()-ROW(A$7)</f>
        <v>16</v>
      </c>
      <c r="B23" s="65" t="s">
        <f>IF(ISNA(VLOOKUP(A$3&amp;TEXT(A23,"x0"),GRTDOP2,COLUMNS(GRTDOP2),0)),"",VLOOKUP(A$3&amp;TEXT(A23,"x0"),GRTDOP2,COLUMNS(GRTDOP2),0))</f>
        <v>207</v>
      </c>
      <c r="C23" s="66">
        <f>IF($B23&gt;"@",VLOOKUP($B23,Tableau,MATCH(C$7,TitresTableau,0),0),"")</f>
        <v>11310163</v>
      </c>
      <c r="D23" s="65"/>
      <c r="E23" s="65"/>
      <c r="F23" s="65"/>
      <c r="G23" s="65"/>
      <c r="H23" s="65"/>
      <c r="I23" s="65"/>
    </row>
    <row r="24" spans="1:16384" customHeight="1" ht="15">
      <c r="A24" s="65">
        <f>ROW()-ROW(A$7)</f>
        <v>17</v>
      </c>
      <c r="B24" s="65" t="s">
        <f>IF(ISNA(VLOOKUP(A$3&amp;TEXT(A24,"x0"),GRTDOP2,COLUMNS(GRTDOP2),0)),"",VLOOKUP(A$3&amp;TEXT(A24,"x0"),GRTDOP2,COLUMNS(GRTDOP2),0))</f>
        <v>210</v>
      </c>
      <c r="C24" s="66">
        <f>IF($B24&gt;"@",VLOOKUP($B24,Tableau,MATCH(C$7,TitresTableau,0),0),"")</f>
        <v>11606514</v>
      </c>
      <c r="D24" s="65"/>
      <c r="E24" s="65"/>
      <c r="F24" s="65"/>
      <c r="G24" s="65"/>
      <c r="H24" s="65"/>
      <c r="I24" s="65"/>
    </row>
    <row r="25" spans="1:16384" customHeight="1" ht="15">
      <c r="A25" s="65">
        <f>ROW()-ROW(A$7)</f>
        <v>18</v>
      </c>
      <c r="B25" s="65" t="s">
        <f>IF(ISNA(VLOOKUP(A$3&amp;TEXT(A25,"x0"),GRTDOP2,COLUMNS(GRTDOP2),0)),"",VLOOKUP(A$3&amp;TEXT(A25,"x0"),GRTDOP2,COLUMNS(GRTDOP2),0))</f>
        <v>215</v>
      </c>
      <c r="C25" s="66">
        <f>IF($B25&gt;"@",VLOOKUP($B25,Tableau,MATCH(C$7,TitresTableau,0),0),"")</f>
        <v>11601655</v>
      </c>
      <c r="D25" s="65"/>
      <c r="E25" s="65"/>
      <c r="F25" s="65"/>
      <c r="G25" s="65"/>
      <c r="H25" s="65"/>
      <c r="I25" s="65"/>
    </row>
    <row r="26" spans="1:16384" customHeight="1" ht="15">
      <c r="A26" s="65">
        <f>ROW()-ROW(A$7)</f>
        <v>19</v>
      </c>
      <c r="B26" s="65" t="s">
        <f>IF(ISNA(VLOOKUP(A$3&amp;TEXT(A26,"x0"),GRTDOP2,COLUMNS(GRTDOP2),0)),"",VLOOKUP(A$3&amp;TEXT(A26,"x0"),GRTDOP2,COLUMNS(GRTDOP2),0))</f>
        <v>220</v>
      </c>
      <c r="C26" s="66">
        <f>IF($B26&gt;"@",VLOOKUP($B26,Tableau,MATCH(C$7,TitresTableau,0),0),"")</f>
        <v>11605567</v>
      </c>
      <c r="D26" s="65"/>
      <c r="E26" s="65"/>
      <c r="F26" s="65"/>
      <c r="G26" s="65"/>
      <c r="H26" s="65"/>
      <c r="I26" s="65"/>
    </row>
    <row r="27" spans="1:16384" customHeight="1" ht="15">
      <c r="A27" s="65">
        <f>ROW()-ROW(A$7)</f>
        <v>20</v>
      </c>
      <c r="B27" s="65" t="s">
        <f>IF(ISNA(VLOOKUP(A$3&amp;TEXT(A27,"x0"),GRTDOP2,COLUMNS(GRTDOP2),0)),"",VLOOKUP(A$3&amp;TEXT(A27,"x0"),GRTDOP2,COLUMNS(GRTDOP2),0))</f>
        <v>225</v>
      </c>
      <c r="C27" s="66">
        <f>IF($B27&gt;"@",VLOOKUP($B27,Tableau,MATCH(C$7,TitresTableau,0),0),"")</f>
        <v>11210974</v>
      </c>
      <c r="D27" s="65"/>
      <c r="E27" s="65"/>
      <c r="F27" s="65"/>
      <c r="G27" s="65"/>
      <c r="H27" s="65"/>
      <c r="I27" s="65"/>
    </row>
    <row r="28" spans="1:16384" customHeight="1" ht="15">
      <c r="A28" s="65">
        <f>ROW()-ROW(A$7)</f>
        <v>21</v>
      </c>
      <c r="B28" s="65" t="s">
        <f>IF(ISNA(VLOOKUP(A$3&amp;TEXT(A28,"x0"),GRTDOP2,COLUMNS(GRTDOP2),0)),"",VLOOKUP(A$3&amp;TEXT(A28,"x0"),GRTDOP2,COLUMNS(GRTDOP2),0))</f>
        <v>238</v>
      </c>
      <c r="C28" s="66">
        <f>IF($B28&gt;"@",VLOOKUP($B28,Tableau,MATCH(C$7,TitresTableau,0),0),"")</f>
        <v>11607247</v>
      </c>
      <c r="D28" s="65"/>
      <c r="E28" s="65"/>
      <c r="F28" s="65"/>
      <c r="G28" s="65"/>
      <c r="H28" s="65"/>
      <c r="I28" s="65"/>
    </row>
    <row r="29" spans="1:16384" customHeight="1" ht="15">
      <c r="A29" s="65">
        <f>ROW()-ROW(A$7)</f>
        <v>22</v>
      </c>
      <c r="B29" s="65" t="s">
        <f>IF(ISNA(VLOOKUP(A$3&amp;TEXT(A29,"x0"),GRTDOP2,COLUMNS(GRTDOP2),0)),"",VLOOKUP(A$3&amp;TEXT(A29,"x0"),GRTDOP2,COLUMNS(GRTDOP2),0))</f>
        <v>243</v>
      </c>
      <c r="C29" s="66">
        <f>IF($B29&gt;"@",VLOOKUP($B29,Tableau,MATCH(C$7,TitresTableau,0),0),"")</f>
        <v>0</v>
      </c>
      <c r="D29" s="65"/>
      <c r="E29" s="65"/>
      <c r="F29" s="65"/>
      <c r="G29" s="65"/>
      <c r="H29" s="65"/>
      <c r="I29" s="65"/>
    </row>
    <row r="30" spans="1:16384" customHeight="1" ht="15">
      <c r="A30" s="65">
        <f>ROW()-ROW(A$7)</f>
        <v>23</v>
      </c>
      <c r="B30" s="65" t="s">
        <f>IF(ISNA(VLOOKUP(A$3&amp;TEXT(A30,"x0"),GRTDOP2,COLUMNS(GRTDOP2),0)),"",VLOOKUP(A$3&amp;TEXT(A30,"x0"),GRTDOP2,COLUMNS(GRTDOP2),0))</f>
        <v>245</v>
      </c>
      <c r="C30" s="66">
        <f>IF($B30&gt;"@",VLOOKUP($B30,Tableau,MATCH(C$7,TitresTableau,0),0),"")</f>
        <v>11603669</v>
      </c>
      <c r="D30" s="65"/>
      <c r="E30" s="65"/>
      <c r="F30" s="65"/>
      <c r="G30" s="65"/>
      <c r="H30" s="65"/>
      <c r="I30" s="65"/>
    </row>
    <row r="31" spans="1:16384" customHeight="1" ht="15">
      <c r="A31" s="65">
        <f>ROW()-ROW(A$7)</f>
        <v>24</v>
      </c>
      <c r="B31" s="65" t="s">
        <f>IF(ISNA(VLOOKUP(A$3&amp;TEXT(A31,"x0"),GRTDOP2,COLUMNS(GRTDOP2),0)),"",VLOOKUP(A$3&amp;TEXT(A31,"x0"),GRTDOP2,COLUMNS(GRTDOP2),0))</f>
        <v>246</v>
      </c>
      <c r="C31" s="66">
        <f>IF($B31&gt;"@",VLOOKUP($B31,Tableau,MATCH(C$7,TitresTableau,0),0),"")</f>
        <v>0</v>
      </c>
      <c r="D31" s="65"/>
      <c r="E31" s="65"/>
      <c r="F31" s="65"/>
      <c r="G31" s="65"/>
      <c r="H31" s="65"/>
      <c r="I31" s="65"/>
    </row>
    <row r="32" spans="1:16384" customHeight="1" ht="15">
      <c r="A32" s="65">
        <f>ROW()-ROW(A$7)</f>
        <v>25</v>
      </c>
      <c r="B32" s="65" t="s">
        <f>IF(ISNA(VLOOKUP(A$3&amp;TEXT(A32,"x0"),GRTDOP2,COLUMNS(GRTDOP2),0)),"",VLOOKUP(A$3&amp;TEXT(A32,"x0"),GRTDOP2,COLUMNS(GRTDOP2),0))</f>
        <v>247</v>
      </c>
      <c r="C32" s="66">
        <f>IF($B32&gt;"@",VLOOKUP($B32,Tableau,MATCH(C$7,TitresTableau,0),0),"")</f>
        <v>11513414</v>
      </c>
      <c r="D32" s="65"/>
      <c r="E32" s="65"/>
      <c r="F32" s="65"/>
      <c r="G32" s="65"/>
      <c r="H32" s="65"/>
      <c r="I32" s="65"/>
    </row>
    <row r="33" spans="1:16384" customHeight="1" ht="15">
      <c r="A33" s="65">
        <f>ROW()-ROW(A$7)</f>
        <v>26</v>
      </c>
      <c r="B33" s="65" t="s">
        <f>IF(ISNA(VLOOKUP(A$3&amp;TEXT(A33,"x0"),GRTDOP2,COLUMNS(GRTDOP2),0)),"",VLOOKUP(A$3&amp;TEXT(A33,"x0"),GRTDOP2,COLUMNS(GRTDOP2),0))</f>
        <v>248</v>
      </c>
      <c r="C33" s="66">
        <f>IF($B33&gt;"@",VLOOKUP($B33,Tableau,MATCH(C$7,TitresTableau,0),0),"")</f>
        <v>11603860</v>
      </c>
      <c r="D33" s="65"/>
      <c r="E33" s="65"/>
      <c r="F33" s="65"/>
      <c r="G33" s="65"/>
      <c r="H33" s="65"/>
      <c r="I33" s="65"/>
    </row>
    <row r="34" spans="1:16384" customHeight="1" ht="15">
      <c r="A34" s="65">
        <f>ROW()-ROW(A$7)</f>
        <v>27</v>
      </c>
      <c r="B34" s="65" t="s">
        <f>IF(ISNA(VLOOKUP(A$3&amp;TEXT(A34,"x0"),GRTDOP2,COLUMNS(GRTDOP2),0)),"",VLOOKUP(A$3&amp;TEXT(A34,"x0"),GRTDOP2,COLUMNS(GRTDOP2),0))</f>
        <v>251</v>
      </c>
      <c r="C34" s="66">
        <f>IF($B34&gt;"@",VLOOKUP($B34,Tableau,MATCH(C$7,TitresTableau,0),0),"")</f>
        <v>0</v>
      </c>
      <c r="D34" s="65"/>
      <c r="E34" s="65"/>
      <c r="F34" s="65"/>
      <c r="G34" s="65"/>
      <c r="H34" s="65"/>
      <c r="I34" s="65"/>
    </row>
    <row r="35" spans="1:16384" customHeight="1" ht="15">
      <c r="A35" s="65">
        <f>ROW()-ROW(A$7)</f>
        <v>28</v>
      </c>
      <c r="B35" s="65" t="s">
        <f>IF(ISNA(VLOOKUP(A$3&amp;TEXT(A35,"x0"),GRTDOP2,COLUMNS(GRTDOP2),0)),"",VLOOKUP(A$3&amp;TEXT(A35,"x0"),GRTDOP2,COLUMNS(GRTDOP2),0))</f>
        <v>253</v>
      </c>
      <c r="C35" s="66">
        <f>IF($B35&gt;"@",VLOOKUP($B35,Tableau,MATCH(C$7,TitresTableau,0),0),"")</f>
        <v>0</v>
      </c>
      <c r="D35" s="65"/>
      <c r="E35" s="65"/>
      <c r="F35" s="65"/>
      <c r="G35" s="65"/>
      <c r="H35" s="65"/>
      <c r="I35" s="65"/>
    </row>
    <row r="36" spans="1:16384" customHeight="1" ht="15">
      <c r="A36" s="65">
        <f>ROW()-ROW(A$7)</f>
        <v>29</v>
      </c>
      <c r="B36" s="65" t="s">
        <f>IF(ISNA(VLOOKUP(A$3&amp;TEXT(A36,"x0"),GRTDOP1,COLUMNS(GRTDOP1),0)),"",VLOOKUP(A$3&amp;TEXT(A36,"x0"),GRTDOP1,COLUMNS(GRTDOP1),0))</f>
        <v>37</v>
      </c>
      <c r="C36" s="66" t="s">
        <f>IF($B36&gt;"@",VLOOKUP($B36,Tableau,MATCH(C$7,TitresTableau,0),0),"")</f>
        <v>37</v>
      </c>
      <c r="D36" s="65"/>
      <c r="E36" s="65"/>
      <c r="F36" s="65"/>
      <c r="G36" s="65"/>
      <c r="H36" s="65"/>
      <c r="I36" s="65"/>
    </row>
    <row r="37" spans="1:16384" customHeight="1" ht="15">
      <c r="A37" s="65">
        <f>ROW()-ROW(A$7)</f>
        <v>30</v>
      </c>
      <c r="B37" s="65" t="s">
        <f>IF(ISNA(VLOOKUP(A$3&amp;TEXT(A37,"x0"),GRTDOP1,COLUMNS(GRTDOP1),0)),"",VLOOKUP(A$3&amp;TEXT(A37,"x0"),GRTDOP1,COLUMNS(GRTDOP1),0))</f>
        <v>37</v>
      </c>
      <c r="C37" s="66" t="s">
        <f>IF($B37&gt;"@",VLOOKUP($B37,Tableau,MATCH(C$7,TitresTableau,0),0),"")</f>
        <v>37</v>
      </c>
      <c r="D37" s="65"/>
      <c r="E37" s="65"/>
      <c r="F37" s="65"/>
      <c r="G37" s="65"/>
      <c r="H37" s="65"/>
      <c r="I37" s="65"/>
    </row>
    <row r="38" spans="1:16384" customHeight="1" ht="15">
      <c r="A38" s="65">
        <f>ROW()-ROW(A$7)</f>
        <v>31</v>
      </c>
      <c r="B38" s="65" t="s">
        <f>IF(ISNA(VLOOKUP(A$3&amp;TEXT(A38,"x0"),GRTDOP1,COLUMNS(GRTDOP1),0)),"",VLOOKUP(A$3&amp;TEXT(A38,"x0"),GRTDOP1,COLUMNS(GRTDOP1),0))</f>
        <v>37</v>
      </c>
      <c r="C38" s="66" t="s">
        <f>IF($B38&gt;"@",VLOOKUP($B38,Tableau,MATCH(C$7,TitresTableau,0),0),"")</f>
        <v>37</v>
      </c>
      <c r="D38" s="65"/>
      <c r="E38" s="65"/>
      <c r="F38" s="65"/>
      <c r="G38" s="65"/>
      <c r="H38" s="65"/>
      <c r="I38" s="65"/>
    </row>
    <row r="39" spans="1:16384" customHeight="1" ht="15">
      <c r="A39" s="65">
        <f>ROW()-ROW(A$7)</f>
        <v>32</v>
      </c>
      <c r="B39" s="65" t="s">
        <f>IF(ISNA(VLOOKUP(A$3&amp;TEXT(A39,"x0"),GRTDOP1,COLUMNS(GRTDOP1),0)),"",VLOOKUP(A$3&amp;TEXT(A39,"x0"),GRTDOP1,COLUMNS(GRTDOP1),0))</f>
        <v>37</v>
      </c>
      <c r="C39" s="66" t="s">
        <f>IF($B39&gt;"@",VLOOKUP($B39,Tableau,MATCH(C$7,TitresTableau,0),0),"")</f>
        <v>37</v>
      </c>
      <c r="D39" s="65"/>
      <c r="E39" s="65"/>
      <c r="F39" s="65"/>
      <c r="G39" s="65"/>
      <c r="H39" s="65"/>
      <c r="I39" s="65"/>
    </row>
    <row r="40" spans="1:16384" customHeight="1" ht="15">
      <c r="A40" s="65">
        <f>ROW()-ROW(A$7)</f>
        <v>33</v>
      </c>
      <c r="B40" s="65" t="s">
        <f>IF(ISNA(VLOOKUP(A$3&amp;TEXT(A40,"x0"),GRTDOP1,COLUMNS(GRTDOP1),0)),"",VLOOKUP(A$3&amp;TEXT(A40,"x0"),GRTDOP1,COLUMNS(GRTDOP1),0))</f>
        <v>37</v>
      </c>
      <c r="C40" s="66" t="s">
        <f>IF($B40&gt;"@",VLOOKUP($B40,Tableau,MATCH(C$7,TitresTableau,0),0),"")</f>
        <v>37</v>
      </c>
      <c r="D40" s="65"/>
      <c r="E40" s="65"/>
      <c r="F40" s="65"/>
      <c r="G40" s="65"/>
      <c r="H40" s="65"/>
      <c r="I40" s="65"/>
    </row>
    <row r="41" spans="1:16384" customHeight="1" ht="15">
      <c r="A41" s="65">
        <f>ROW()-ROW(A$7)</f>
        <v>34</v>
      </c>
      <c r="B41" s="65" t="s">
        <f>IF(ISNA(VLOOKUP(A$3&amp;TEXT(A41,"x0"),GRTDOP1,COLUMNS(GRTDOP1),0)),"",VLOOKUP(A$3&amp;TEXT(A41,"x0"),GRTDOP1,COLUMNS(GRTDOP1),0))</f>
        <v>37</v>
      </c>
      <c r="C41" s="66" t="s">
        <f>IF($B41&gt;"@",VLOOKUP($B41,Tableau,MATCH(C$7,TitresTableau,0),0),"")</f>
        <v>37</v>
      </c>
      <c r="D41" s="65"/>
      <c r="E41" s="65"/>
      <c r="F41" s="65"/>
      <c r="G41" s="65"/>
      <c r="H41" s="65"/>
      <c r="I41" s="65"/>
    </row>
    <row r="42" spans="1:16384" customHeight="1" ht="15">
      <c r="A42" s="65">
        <f>ROW()-ROW(A$7)</f>
        <v>35</v>
      </c>
      <c r="B42" s="65" t="s">
        <f>IF(ISNA(VLOOKUP(A$3&amp;TEXT(A42,"x0"),GRTDOP1,COLUMNS(GRTDOP1),0)),"",VLOOKUP(A$3&amp;TEXT(A42,"x0"),GRTDOP1,COLUMNS(GRTDOP1),0))</f>
        <v>37</v>
      </c>
      <c r="C42" s="66" t="s">
        <f>IF($B42&gt;"@",VLOOKUP($B42,Tableau,MATCH(C$7,TitresTableau,0),0),"")</f>
        <v>37</v>
      </c>
      <c r="D42" s="65"/>
      <c r="E42" s="65"/>
      <c r="F42" s="65"/>
      <c r="G42" s="65"/>
      <c r="H42" s="65"/>
      <c r="I42" s="65"/>
    </row>
    <row r="43" spans="1:16384" customHeight="1" ht="15">
      <c r="A43" s="65">
        <f>ROW()-ROW(A$7)</f>
        <v>36</v>
      </c>
      <c r="B43" s="65" t="s">
        <f>IF(ISNA(VLOOKUP(A$3&amp;TEXT(A43,"x0"),GRTDOP1,COLUMNS(GRTDOP1),0)),"",VLOOKUP(A$3&amp;TEXT(A43,"x0"),GRTDOP1,COLUMNS(GRTDOP1),0))</f>
        <v>37</v>
      </c>
      <c r="C43" s="66" t="s">
        <f>IF($B43&gt;"@",VLOOKUP($B43,Tableau,MATCH(C$7,TitresTableau,0),0),"")</f>
        <v>37</v>
      </c>
      <c r="D43" s="65"/>
      <c r="E43" s="65"/>
      <c r="F43" s="65"/>
      <c r="G43" s="65"/>
      <c r="H43" s="65"/>
      <c r="I43" s="65"/>
    </row>
    <row r="44" spans="1:16384" customHeight="1" ht="15">
      <c r="A44" s="65">
        <f>ROW()-ROW(A$7)</f>
        <v>37</v>
      </c>
      <c r="B44" s="65" t="s">
        <f>IF(ISNA(VLOOKUP(A$3&amp;TEXT(A44,"x0"),GRTDOP1,COLUMNS(GRTDOP1),0)),"",VLOOKUP(A$3&amp;TEXT(A44,"x0"),GRTDOP1,COLUMNS(GRTDOP1),0))</f>
        <v>37</v>
      </c>
      <c r="C44" s="66" t="s">
        <f>IF($B44&gt;"@",VLOOKUP($B44,Tableau,MATCH(C$7,TitresTableau,0),0),"")</f>
        <v>37</v>
      </c>
      <c r="D44" s="65"/>
      <c r="E44" s="65"/>
      <c r="F44" s="65"/>
      <c r="G44" s="65"/>
      <c r="H44" s="65"/>
      <c r="I44" s="65"/>
    </row>
    <row r="45" spans="1:16384" customHeight="1" ht="15">
      <c r="A45" s="65">
        <f>ROW()-ROW(A$7)</f>
        <v>38</v>
      </c>
      <c r="B45" s="65" t="s">
        <f>IF(ISNA(VLOOKUP(A$3&amp;TEXT(A45,"x0"),GRTDOP1,COLUMNS(GRTDOP1),0)),"",VLOOKUP(A$3&amp;TEXT(A45,"x0"),GRTDOP1,COLUMNS(GRTDOP1),0))</f>
        <v>37</v>
      </c>
      <c r="C45" s="66" t="s">
        <f>IF($B45&gt;"@",VLOOKUP($B45,Tableau,MATCH(C$7,TitresTableau,0),0),"")</f>
        <v>37</v>
      </c>
      <c r="D45" s="65"/>
      <c r="E45" s="65"/>
      <c r="F45" s="65"/>
      <c r="G45" s="65"/>
      <c r="H45" s="65"/>
      <c r="I45" s="65"/>
    </row>
    <row r="46" spans="1:16384" customHeight="1" ht="15">
      <c r="A46" s="65">
        <f>ROW()-ROW(A$7)</f>
        <v>39</v>
      </c>
      <c r="B46" s="65" t="s">
        <f>IF(ISNA(VLOOKUP(A$3&amp;TEXT(A46,"x0"),GRTDOP1,COLUMNS(GRTDOP1),0)),"",VLOOKUP(A$3&amp;TEXT(A46,"x0"),GRTDOP1,COLUMNS(GRTDOP1),0))</f>
        <v>37</v>
      </c>
      <c r="C46" s="66" t="s">
        <f>IF($B46&gt;"@",VLOOKUP($B46,Tableau,MATCH(C$7,TitresTableau,0),0),"")</f>
        <v>37</v>
      </c>
      <c r="D46" s="65"/>
      <c r="E46" s="65"/>
      <c r="F46" s="65"/>
      <c r="G46" s="65"/>
      <c r="H46" s="65"/>
      <c r="I46" s="65"/>
    </row>
    <row r="47" spans="1:16384" customHeight="1" ht="15">
      <c r="A47" s="65">
        <f>ROW()-ROW(A$7)</f>
        <v>40</v>
      </c>
      <c r="B47" s="65" t="s">
        <f>IF(ISNA(VLOOKUP(A$3&amp;TEXT(A47,"x0"),GRTDOP1,COLUMNS(GRTDOP1),0)),"",VLOOKUP(A$3&amp;TEXT(A47,"x0"),GRTDOP1,COLUMNS(GRTDOP1),0))</f>
        <v>37</v>
      </c>
      <c r="C47" s="66" t="s">
        <f>IF($B47&gt;"@",VLOOKUP($B47,Tableau,MATCH(C$7,TitresTableau,0),0),"")</f>
        <v>37</v>
      </c>
      <c r="D47" s="65"/>
      <c r="E47" s="65"/>
      <c r="F47" s="65"/>
      <c r="G47" s="65"/>
      <c r="H47" s="65"/>
      <c r="I47" s="65"/>
    </row>
    <row r="48" spans="1:16384" customHeight="1" ht="15">
      <c r="A48" s="65">
        <f>ROW()-ROW(A$7)</f>
        <v>41</v>
      </c>
      <c r="B48" s="65" t="s">
        <f>IF(ISNA(VLOOKUP(A$3&amp;TEXT(A48,"x0"),GRTDOP1,COLUMNS(GRTDOP1),0)),"",VLOOKUP(A$3&amp;TEXT(A48,"x0"),GRTDOP1,COLUMNS(GRTDOP1),0))</f>
        <v>37</v>
      </c>
      <c r="C48" s="66" t="s">
        <f>IF($B48&gt;"@",VLOOKUP($B48,Tableau,MATCH(C$7,TitresTableau,0),0),"")</f>
        <v>37</v>
      </c>
      <c r="D48" s="65"/>
      <c r="E48" s="65"/>
      <c r="F48" s="65"/>
      <c r="G48" s="65"/>
      <c r="H48" s="65"/>
      <c r="I48" s="65"/>
    </row>
    <row r="49" spans="1:16384" customHeight="1" ht="15">
      <c r="A49" s="65">
        <f>ROW()-ROW(A$7)</f>
        <v>42</v>
      </c>
      <c r="B49" s="65" t="s">
        <f>IF(ISNA(VLOOKUP(A$3&amp;TEXT(A49,"x0"),GRTDOP1,COLUMNS(GRTDOP1),0)),"",VLOOKUP(A$3&amp;TEXT(A49,"x0"),GRTDOP1,COLUMNS(GRTDOP1),0))</f>
        <v>37</v>
      </c>
      <c r="C49" s="66" t="s">
        <f>IF($B49&gt;"@",VLOOKUP($B49,Tableau,MATCH(C$7,TitresTableau,0),0),"")</f>
        <v>37</v>
      </c>
      <c r="D49" s="65"/>
      <c r="E49" s="65"/>
      <c r="F49" s="65"/>
      <c r="G49" s="65"/>
      <c r="H49" s="65"/>
      <c r="I49" s="65"/>
    </row>
    <row r="50" spans="1:16384" customHeight="1" ht="15">
      <c r="A50" s="65">
        <f>ROW()-ROW(A$7)</f>
        <v>43</v>
      </c>
      <c r="B50" s="65" t="s">
        <f>IF(ISNA(VLOOKUP(A$3&amp;TEXT(A50,"x0"),GRTDOP1,COLUMNS(GRTDOP1),0)),"",VLOOKUP(A$3&amp;TEXT(A50,"x0"),GRTDOP1,COLUMNS(GRTDOP1),0))</f>
        <v>37</v>
      </c>
      <c r="C50" s="66" t="s">
        <f>IF($B50&gt;"@",VLOOKUP($B50,Tableau,MATCH(C$7,TitresTableau,0),0),"")</f>
        <v>37</v>
      </c>
      <c r="D50" s="65"/>
      <c r="E50" s="65"/>
      <c r="F50" s="65"/>
      <c r="G50" s="65"/>
      <c r="H50" s="65"/>
      <c r="I50" s="65"/>
    </row>
    <row r="51" spans="1:16384" customHeight="1" ht="15">
      <c r="A51" s="65"/>
      <c r="B51" s="65"/>
      <c r="C51" s="66" t="s">
        <v>307</v>
      </c>
      <c r="D51" s="65"/>
      <c r="E51" s="65"/>
      <c r="F51" s="65"/>
      <c r="G51" s="65"/>
      <c r="H51" s="65"/>
      <c r="I51" s="65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5433070866141736" right="0.1968503937007874" top="0.15748031496062992" bottom="0.1968503937007874" header="0.11811023622047245" footer="0.11811023622047245"/>
  <pageSetup blackAndWhite="0" cellComments="asDisplayed" draft="0" errors="displayed" firstPageNumber="0" orientation="portrait" pageOrder="downThenOver" paperSize="9" scale="78" useFirstPageNumber="1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gnmx="http://www.gnumeric.org/ext/spreadsheetml">
  <sheetPr>
    <tabColor rgb="FFFF99FF"/>
    <pageSetUpPr fitToPage="0"/>
  </sheetPr>
  <dimension ref="A1:XFD51"/>
  <sheetViews>
    <sheetView workbookViewId="0" zoomScale="60">
      <selection activeCell="C8" sqref="B8:C41"/>
    </sheetView>
  </sheetViews>
  <sheetFormatPr defaultRowHeight="12.75"/>
  <cols>
    <col min="1" max="1" style="25" width="3.75" customWidth="1"/>
    <col min="2" max="2" style="25" width="29.75" customWidth="1"/>
    <col min="3" max="3" style="25" width="11.75" customWidth="1"/>
    <col min="4" max="8" style="25" width="11" bestFit="1" customWidth="1"/>
    <col min="9" max="9" style="25" width="14.749999999999998" customWidth="1"/>
    <col min="10" max="10" style="25" width="11" bestFit="1" customWidth="1"/>
    <col min="11" max="256" style="25" width="10" bestFit="1" customWidth="1"/>
    <col min="257" max="257" style="25" width="3.375" customWidth="1"/>
    <col min="258" max="258" style="25" width="26.125" customWidth="1"/>
    <col min="259" max="259" style="25" width="10.375" customWidth="1"/>
    <col min="260" max="512" style="25" width="10" bestFit="1" customWidth="1"/>
    <col min="513" max="513" style="25" width="3.375" customWidth="1"/>
    <col min="514" max="514" style="25" width="26.125" customWidth="1"/>
    <col min="515" max="515" style="25" width="10.375" customWidth="1"/>
    <col min="516" max="768" style="25" width="10" bestFit="1" customWidth="1"/>
    <col min="769" max="769" style="25" width="3.375" customWidth="1"/>
    <col min="770" max="770" style="25" width="26.125" customWidth="1"/>
    <col min="771" max="771" style="25" width="10.375" customWidth="1"/>
    <col min="772" max="1024" style="25" width="11" bestFit="1" customWidth="1"/>
    <col min="1025" max="1025" style="25" width="3.375" customWidth="1"/>
    <col min="1026" max="1026" style="25" width="26.125" customWidth="1"/>
    <col min="1027" max="1027" style="25" width="10.375" customWidth="1"/>
    <col min="1028" max="1280" style="25" width="10" bestFit="1" customWidth="1"/>
    <col min="1281" max="1281" style="25" width="3.375" customWidth="1"/>
    <col min="1282" max="1282" style="25" width="26.125" customWidth="1"/>
    <col min="1283" max="1283" style="25" width="10.375" customWidth="1"/>
    <col min="1284" max="1536" style="25" width="10" bestFit="1" customWidth="1"/>
    <col min="1537" max="1537" style="25" width="3.375" customWidth="1"/>
    <col min="1538" max="1538" style="25" width="26.125" customWidth="1"/>
    <col min="1539" max="1539" style="25" width="10.375" customWidth="1"/>
    <col min="1540" max="1792" style="25" width="10" bestFit="1" customWidth="1"/>
    <col min="1793" max="1793" style="25" width="3.375" customWidth="1"/>
    <col min="1794" max="1794" style="25" width="26.125" customWidth="1"/>
    <col min="1795" max="1795" style="25" width="10.375" customWidth="1"/>
    <col min="1796" max="2048" style="25" width="11" bestFit="1" customWidth="1"/>
    <col min="2049" max="2049" style="25" width="3.375" customWidth="1"/>
    <col min="2050" max="2050" style="25" width="26.125" customWidth="1"/>
    <col min="2051" max="2051" style="25" width="10.375" customWidth="1"/>
    <col min="2052" max="2304" style="25" width="10" bestFit="1" customWidth="1"/>
    <col min="2305" max="2305" style="25" width="3.375" customWidth="1"/>
    <col min="2306" max="2306" style="25" width="26.125" customWidth="1"/>
    <col min="2307" max="2307" style="25" width="10.375" customWidth="1"/>
    <col min="2308" max="2560" style="25" width="10" bestFit="1" customWidth="1"/>
    <col min="2561" max="2561" style="25" width="3.375" customWidth="1"/>
    <col min="2562" max="2562" style="25" width="26.125" customWidth="1"/>
    <col min="2563" max="2563" style="25" width="10.375" customWidth="1"/>
    <col min="2564" max="2816" style="25" width="10" bestFit="1" customWidth="1"/>
    <col min="2817" max="2817" style="25" width="3.375" customWidth="1"/>
    <col min="2818" max="2818" style="25" width="26.125" customWidth="1"/>
    <col min="2819" max="2819" style="25" width="10.375" customWidth="1"/>
    <col min="2820" max="3072" style="25" width="11" bestFit="1" customWidth="1"/>
    <col min="3073" max="3073" style="25" width="3.375" customWidth="1"/>
    <col min="3074" max="3074" style="25" width="26.125" customWidth="1"/>
    <col min="3075" max="3075" style="25" width="10.375" customWidth="1"/>
    <col min="3076" max="3328" style="25" width="10" bestFit="1" customWidth="1"/>
    <col min="3329" max="3329" style="25" width="3.375" customWidth="1"/>
    <col min="3330" max="3330" style="25" width="26.125" customWidth="1"/>
    <col min="3331" max="3331" style="25" width="10.375" customWidth="1"/>
    <col min="3332" max="3584" style="25" width="10" bestFit="1" customWidth="1"/>
    <col min="3585" max="3585" style="25" width="3.375" customWidth="1"/>
    <col min="3586" max="3586" style="25" width="26.125" customWidth="1"/>
    <col min="3587" max="3587" style="25" width="10.375" customWidth="1"/>
    <col min="3588" max="3840" style="25" width="10" bestFit="1" customWidth="1"/>
    <col min="3841" max="3841" style="25" width="3.375" customWidth="1"/>
    <col min="3842" max="3842" style="25" width="26.125" customWidth="1"/>
    <col min="3843" max="3843" style="25" width="10.375" customWidth="1"/>
    <col min="3844" max="4096" style="25" width="11" bestFit="1" customWidth="1"/>
    <col min="4097" max="4097" style="25" width="3.375" customWidth="1"/>
    <col min="4098" max="4098" style="25" width="26.125" customWidth="1"/>
    <col min="4099" max="4099" style="25" width="10.375" customWidth="1"/>
    <col min="4100" max="4352" style="25" width="10" bestFit="1" customWidth="1"/>
    <col min="4353" max="4353" style="25" width="3.375" customWidth="1"/>
    <col min="4354" max="4354" style="25" width="26.125" customWidth="1"/>
    <col min="4355" max="4355" style="25" width="10.375" customWidth="1"/>
    <col min="4356" max="4608" style="25" width="10" bestFit="1" customWidth="1"/>
    <col min="4609" max="4609" style="25" width="3.375" customWidth="1"/>
    <col min="4610" max="4610" style="25" width="26.125" customWidth="1"/>
    <col min="4611" max="4611" style="25" width="10.375" customWidth="1"/>
    <col min="4612" max="4864" style="25" width="10" bestFit="1" customWidth="1"/>
    <col min="4865" max="4865" style="25" width="3.375" customWidth="1"/>
    <col min="4866" max="4866" style="25" width="26.125" customWidth="1"/>
    <col min="4867" max="4867" style="25" width="10.375" customWidth="1"/>
    <col min="4868" max="5120" style="25" width="11" bestFit="1" customWidth="1"/>
    <col min="5121" max="5121" style="25" width="3.375" customWidth="1"/>
    <col min="5122" max="5122" style="25" width="26.125" customWidth="1"/>
    <col min="5123" max="5123" style="25" width="10.375" customWidth="1"/>
    <col min="5124" max="5376" style="25" width="10" bestFit="1" customWidth="1"/>
    <col min="5377" max="5377" style="25" width="3.375" customWidth="1"/>
    <col min="5378" max="5378" style="25" width="26.125" customWidth="1"/>
    <col min="5379" max="5379" style="25" width="10.375" customWidth="1"/>
    <col min="5380" max="5632" style="25" width="10" bestFit="1" customWidth="1"/>
    <col min="5633" max="5633" style="25" width="3.375" customWidth="1"/>
    <col min="5634" max="5634" style="25" width="26.125" customWidth="1"/>
    <col min="5635" max="5635" style="25" width="10.375" customWidth="1"/>
    <col min="5636" max="5888" style="25" width="10" bestFit="1" customWidth="1"/>
    <col min="5889" max="5889" style="25" width="3.375" customWidth="1"/>
    <col min="5890" max="5890" style="25" width="26.125" customWidth="1"/>
    <col min="5891" max="5891" style="25" width="10.375" customWidth="1"/>
    <col min="5892" max="6144" style="25" width="11" bestFit="1" customWidth="1"/>
    <col min="6145" max="6145" style="25" width="3.375" customWidth="1"/>
    <col min="6146" max="6146" style="25" width="26.125" customWidth="1"/>
    <col min="6147" max="6147" style="25" width="10.375" customWidth="1"/>
    <col min="6148" max="6400" style="25" width="10" bestFit="1" customWidth="1"/>
    <col min="6401" max="6401" style="25" width="3.375" customWidth="1"/>
    <col min="6402" max="6402" style="25" width="26.125" customWidth="1"/>
    <col min="6403" max="6403" style="25" width="10.375" customWidth="1"/>
    <col min="6404" max="6656" style="25" width="10" bestFit="1" customWidth="1"/>
    <col min="6657" max="6657" style="25" width="3.375" customWidth="1"/>
    <col min="6658" max="6658" style="25" width="26.125" customWidth="1"/>
    <col min="6659" max="6659" style="25" width="10.375" customWidth="1"/>
    <col min="6660" max="6912" style="25" width="10" bestFit="1" customWidth="1"/>
    <col min="6913" max="6913" style="25" width="3.375" customWidth="1"/>
    <col min="6914" max="6914" style="25" width="26.125" customWidth="1"/>
    <col min="6915" max="6915" style="25" width="10.375" customWidth="1"/>
    <col min="6916" max="7168" style="25" width="11" bestFit="1" customWidth="1"/>
    <col min="7169" max="7169" style="25" width="3.375" customWidth="1"/>
    <col min="7170" max="7170" style="25" width="26.125" customWidth="1"/>
    <col min="7171" max="7171" style="25" width="10.375" customWidth="1"/>
    <col min="7172" max="7424" style="25" width="10" bestFit="1" customWidth="1"/>
    <col min="7425" max="7425" style="25" width="3.375" customWidth="1"/>
    <col min="7426" max="7426" style="25" width="26.125" customWidth="1"/>
    <col min="7427" max="7427" style="25" width="10.375" customWidth="1"/>
    <col min="7428" max="7680" style="25" width="10" bestFit="1" customWidth="1"/>
    <col min="7681" max="7681" style="25" width="3.375" customWidth="1"/>
    <col min="7682" max="7682" style="25" width="26.125" customWidth="1"/>
    <col min="7683" max="7683" style="25" width="10.375" customWidth="1"/>
    <col min="7684" max="7936" style="25" width="10" bestFit="1" customWidth="1"/>
    <col min="7937" max="7937" style="25" width="3.375" customWidth="1"/>
    <col min="7938" max="7938" style="25" width="26.125" customWidth="1"/>
    <col min="7939" max="7939" style="25" width="10.375" customWidth="1"/>
    <col min="7940" max="8192" style="25" width="11" bestFit="1" customWidth="1"/>
    <col min="8193" max="8193" style="25" width="3.375" customWidth="1"/>
    <col min="8194" max="8194" style="25" width="26.125" customWidth="1"/>
    <col min="8195" max="8195" style="25" width="10.375" customWidth="1"/>
    <col min="8196" max="8448" style="25" width="10" bestFit="1" customWidth="1"/>
    <col min="8449" max="8449" style="25" width="3.375" customWidth="1"/>
    <col min="8450" max="8450" style="25" width="26.125" customWidth="1"/>
    <col min="8451" max="8451" style="25" width="10.375" customWidth="1"/>
    <col min="8452" max="8704" style="25" width="10" bestFit="1" customWidth="1"/>
    <col min="8705" max="8705" style="25" width="3.375" customWidth="1"/>
    <col min="8706" max="8706" style="25" width="26.125" customWidth="1"/>
    <col min="8707" max="8707" style="25" width="10.375" customWidth="1"/>
    <col min="8708" max="8960" style="25" width="10" bestFit="1" customWidth="1"/>
    <col min="8961" max="8961" style="25" width="3.375" customWidth="1"/>
    <col min="8962" max="8962" style="25" width="26.125" customWidth="1"/>
    <col min="8963" max="8963" style="25" width="10.375" customWidth="1"/>
    <col min="8964" max="9216" style="25" width="11" bestFit="1" customWidth="1"/>
    <col min="9217" max="9217" style="25" width="3.375" customWidth="1"/>
    <col min="9218" max="9218" style="25" width="26.125" customWidth="1"/>
    <col min="9219" max="9219" style="25" width="10.375" customWidth="1"/>
    <col min="9220" max="9472" style="25" width="10" bestFit="1" customWidth="1"/>
    <col min="9473" max="9473" style="25" width="3.375" customWidth="1"/>
    <col min="9474" max="9474" style="25" width="26.125" customWidth="1"/>
    <col min="9475" max="9475" style="25" width="10.375" customWidth="1"/>
    <col min="9476" max="9728" style="25" width="10" bestFit="1" customWidth="1"/>
    <col min="9729" max="9729" style="25" width="3.375" customWidth="1"/>
    <col min="9730" max="9730" style="25" width="26.125" customWidth="1"/>
    <col min="9731" max="9731" style="25" width="10.375" customWidth="1"/>
    <col min="9732" max="9984" style="25" width="10" bestFit="1" customWidth="1"/>
    <col min="9985" max="9985" style="25" width="3.375" customWidth="1"/>
    <col min="9986" max="9986" style="25" width="26.125" customWidth="1"/>
    <col min="9987" max="9987" style="25" width="10.375" customWidth="1"/>
    <col min="9988" max="10240" style="25" width="11" bestFit="1" customWidth="1"/>
    <col min="10241" max="10241" style="25" width="3.375" customWidth="1"/>
    <col min="10242" max="10242" style="25" width="26.125" customWidth="1"/>
    <col min="10243" max="10243" style="25" width="10.375" customWidth="1"/>
    <col min="10244" max="10496" style="25" width="10" bestFit="1" customWidth="1"/>
    <col min="10497" max="10497" style="25" width="3.375" customWidth="1"/>
    <col min="10498" max="10498" style="25" width="26.125" customWidth="1"/>
    <col min="10499" max="10499" style="25" width="10.375" customWidth="1"/>
    <col min="10500" max="10752" style="25" width="10" bestFit="1" customWidth="1"/>
    <col min="10753" max="10753" style="25" width="3.375" customWidth="1"/>
    <col min="10754" max="10754" style="25" width="26.125" customWidth="1"/>
    <col min="10755" max="10755" style="25" width="10.375" customWidth="1"/>
    <col min="10756" max="11008" style="25" width="10" bestFit="1" customWidth="1"/>
    <col min="11009" max="11009" style="25" width="3.375" customWidth="1"/>
    <col min="11010" max="11010" style="25" width="26.125" customWidth="1"/>
    <col min="11011" max="11011" style="25" width="10.375" customWidth="1"/>
    <col min="11012" max="11264" style="25" width="11" bestFit="1" customWidth="1"/>
    <col min="11265" max="11265" style="25" width="3.375" customWidth="1"/>
    <col min="11266" max="11266" style="25" width="26.125" customWidth="1"/>
    <col min="11267" max="11267" style="25" width="10.375" customWidth="1"/>
    <col min="11268" max="11520" style="25" width="10" bestFit="1" customWidth="1"/>
    <col min="11521" max="11521" style="25" width="3.375" customWidth="1"/>
    <col min="11522" max="11522" style="25" width="26.125" customWidth="1"/>
    <col min="11523" max="11523" style="25" width="10.375" customWidth="1"/>
    <col min="11524" max="11776" style="25" width="10" bestFit="1" customWidth="1"/>
    <col min="11777" max="11777" style="25" width="3.375" customWidth="1"/>
    <col min="11778" max="11778" style="25" width="26.125" customWidth="1"/>
    <col min="11779" max="11779" style="25" width="10.375" customWidth="1"/>
    <col min="11780" max="12032" style="25" width="10" bestFit="1" customWidth="1"/>
    <col min="12033" max="12033" style="25" width="3.375" customWidth="1"/>
    <col min="12034" max="12034" style="25" width="26.125" customWidth="1"/>
    <col min="12035" max="12035" style="25" width="10.375" customWidth="1"/>
    <col min="12036" max="12288" style="25" width="11" bestFit="1" customWidth="1"/>
    <col min="12289" max="12289" style="25" width="3.375" customWidth="1"/>
    <col min="12290" max="12290" style="25" width="26.125" customWidth="1"/>
    <col min="12291" max="12291" style="25" width="10.375" customWidth="1"/>
    <col min="12292" max="12544" style="25" width="10" bestFit="1" customWidth="1"/>
    <col min="12545" max="12545" style="25" width="3.375" customWidth="1"/>
    <col min="12546" max="12546" style="25" width="26.125" customWidth="1"/>
    <col min="12547" max="12547" style="25" width="10.375" customWidth="1"/>
    <col min="12548" max="12800" style="25" width="10" bestFit="1" customWidth="1"/>
    <col min="12801" max="12801" style="25" width="3.375" customWidth="1"/>
    <col min="12802" max="12802" style="25" width="26.125" customWidth="1"/>
    <col min="12803" max="12803" style="25" width="10.375" customWidth="1"/>
    <col min="12804" max="13056" style="25" width="10" bestFit="1" customWidth="1"/>
    <col min="13057" max="13057" style="25" width="3.375" customWidth="1"/>
    <col min="13058" max="13058" style="25" width="26.125" customWidth="1"/>
    <col min="13059" max="13059" style="25" width="10.375" customWidth="1"/>
    <col min="13060" max="13312" style="25" width="11" bestFit="1" customWidth="1"/>
    <col min="13313" max="13313" style="25" width="3.375" customWidth="1"/>
    <col min="13314" max="13314" style="25" width="26.125" customWidth="1"/>
    <col min="13315" max="13315" style="25" width="10.375" customWidth="1"/>
    <col min="13316" max="13568" style="25" width="10" bestFit="1" customWidth="1"/>
    <col min="13569" max="13569" style="25" width="3.375" customWidth="1"/>
    <col min="13570" max="13570" style="25" width="26.125" customWidth="1"/>
    <col min="13571" max="13571" style="25" width="10.375" customWidth="1"/>
    <col min="13572" max="13824" style="25" width="10" bestFit="1" customWidth="1"/>
    <col min="13825" max="13825" style="25" width="3.375" customWidth="1"/>
    <col min="13826" max="13826" style="25" width="26.125" customWidth="1"/>
    <col min="13827" max="13827" style="25" width="10.375" customWidth="1"/>
    <col min="13828" max="14080" style="25" width="10" bestFit="1" customWidth="1"/>
    <col min="14081" max="14081" style="25" width="3.375" customWidth="1"/>
    <col min="14082" max="14082" style="25" width="26.125" customWidth="1"/>
    <col min="14083" max="14083" style="25" width="10.375" customWidth="1"/>
    <col min="14084" max="14336" style="25" width="11" bestFit="1" customWidth="1"/>
    <col min="14337" max="14337" style="25" width="3.375" customWidth="1"/>
    <col min="14338" max="14338" style="25" width="26.125" customWidth="1"/>
    <col min="14339" max="14339" style="25" width="10.375" customWidth="1"/>
    <col min="14340" max="14592" style="25" width="10" bestFit="1" customWidth="1"/>
    <col min="14593" max="14593" style="25" width="3.375" customWidth="1"/>
    <col min="14594" max="14594" style="25" width="26.125" customWidth="1"/>
    <col min="14595" max="14595" style="25" width="10.375" customWidth="1"/>
    <col min="14596" max="14848" style="25" width="10" bestFit="1" customWidth="1"/>
    <col min="14849" max="14849" style="25" width="3.375" customWidth="1"/>
    <col min="14850" max="14850" style="25" width="26.125" customWidth="1"/>
    <col min="14851" max="14851" style="25" width="10.375" customWidth="1"/>
    <col min="14852" max="15104" style="25" width="10" bestFit="1" customWidth="1"/>
    <col min="15105" max="15105" style="25" width="3.375" customWidth="1"/>
    <col min="15106" max="15106" style="25" width="26.125" customWidth="1"/>
    <col min="15107" max="15107" style="25" width="10.375" customWidth="1"/>
    <col min="15108" max="15360" style="25" width="11" bestFit="1" customWidth="1"/>
    <col min="15361" max="15361" style="25" width="3.375" customWidth="1"/>
    <col min="15362" max="15362" style="25" width="26.125" customWidth="1"/>
    <col min="15363" max="15363" style="25" width="10.375" customWidth="1"/>
    <col min="15364" max="15616" style="25" width="10" bestFit="1" customWidth="1"/>
    <col min="15617" max="15617" style="25" width="3.375" customWidth="1"/>
    <col min="15618" max="15618" style="25" width="26.125" customWidth="1"/>
    <col min="15619" max="15619" style="25" width="10.375" customWidth="1"/>
    <col min="15620" max="15872" style="25" width="10" bestFit="1" customWidth="1"/>
    <col min="15873" max="15873" style="25" width="3.375" customWidth="1"/>
    <col min="15874" max="15874" style="25" width="26.125" customWidth="1"/>
    <col min="15875" max="15875" style="25" width="10.375" customWidth="1"/>
    <col min="15876" max="16128" style="25" width="10" bestFit="1" customWidth="1"/>
    <col min="16129" max="16129" style="25" width="3.375" customWidth="1"/>
    <col min="16130" max="16130" style="25" width="26.125" customWidth="1"/>
    <col min="16131" max="16131" style="25" width="10.375" customWidth="1"/>
    <col min="16132" max="16384" style="25" width="11" bestFit="1" customWidth="1"/>
  </cols>
  <sheetData>
    <row r="1" spans="1:16384" ht="18">
      <c r="B1" s="54"/>
      <c r="C1" s="55" t="s">
        <v>302</v>
      </c>
      <c r="I1" s="56" t="s">
        <v>303</v>
      </c>
    </row>
    <row r="3" spans="1:16384">
      <c r="A3" t="s">
        <v>88</v>
      </c>
      <c r="B3" s="57" t="str">
        <f>"GROUPE "&amp;A3</f>
        <v>GROUPE MECA</v>
      </c>
    </row>
    <row r="4" spans="1:16384" ht="20.25">
      <c r="B4" s="58"/>
      <c r="D4" s="59" t="s">
        <v>304</v>
      </c>
    </row>
    <row r="5" spans="1:16384" ht="23.25">
      <c r="B5" s="57"/>
      <c r="D5" s="60" t="inlineStr">
        <is>
          <t>MATIERE : MECANIQUE</t>
        </is>
      </c>
      <c r="E5" s="58"/>
      <c r="F5" s="58"/>
    </row>
    <row r="6" spans="1:16384">
      <c r="B6" s="58" t="s">
        <v>305</v>
      </c>
      <c r="C6" s="61">
        <f>TODAY()</f>
        <v>42998</v>
      </c>
      <c r="D6" s="62"/>
      <c r="E6" s="62"/>
      <c r="F6" s="62"/>
    </row>
    <row r="7" spans="1:16384" customHeight="1" ht="15">
      <c r="B7" s="63" t="s">
        <v>306</v>
      </c>
      <c r="C7" s="63" t="s">
        <v>0</v>
      </c>
      <c r="D7" s="64"/>
      <c r="E7" s="64"/>
      <c r="F7" s="64"/>
      <c r="G7" s="64"/>
      <c r="H7" s="64"/>
      <c r="I7" s="64"/>
    </row>
    <row r="8" spans="1:16384" customHeight="1" ht="15">
      <c r="A8" s="65">
        <f>ROW()-ROW(A$7)</f>
        <v>1</v>
      </c>
      <c r="B8" s="65" t="s">
        <f>IF(ISNA(VLOOKUP(A$3&amp;TEXT(A8,"x0"),GRTDOP1,COLUMNS(GRTDOP1),0)),"",VLOOKUP(A$3&amp;TEXT(A8,"x0"),GRTDOP1,COLUMNS(GRTDOP1),0))</f>
        <v>86</v>
      </c>
      <c r="C8" s="66">
        <f>IF($B8&gt;"@",VLOOKUP($B8,Tableau,MATCH(C$7,TitresTableau,0),0),"")</f>
        <v>11403815</v>
      </c>
      <c r="D8" s="65"/>
      <c r="E8" s="65"/>
      <c r="F8" s="65"/>
      <c r="G8" s="65"/>
      <c r="H8" s="65"/>
      <c r="I8" s="65"/>
    </row>
    <row r="9" spans="1:16384" customHeight="1" ht="15">
      <c r="A9" s="65">
        <f>ROW()-ROW(A$7)</f>
        <v>2</v>
      </c>
      <c r="B9" s="65" t="s">
        <f>IF(ISNA(VLOOKUP(A$3&amp;TEXT(A9,"x0"),GRTDOP1,COLUMNS(GRTDOP1),0)),"",VLOOKUP(A$3&amp;TEXT(A9,"x0"),GRTDOP1,COLUMNS(GRTDOP1),0))</f>
        <v>94</v>
      </c>
      <c r="C9" s="66">
        <f>IF($B9&gt;"@",VLOOKUP($B9,Tableau,MATCH(C$7,TitresTableau,0),0),"")</f>
        <v>11503194</v>
      </c>
      <c r="D9" s="65"/>
      <c r="E9" s="65"/>
      <c r="F9" s="65"/>
      <c r="G9" s="65"/>
      <c r="H9" s="65"/>
      <c r="I9" s="65"/>
    </row>
    <row r="10" spans="1:16384" customHeight="1" ht="15">
      <c r="A10" s="65">
        <f>ROW()-ROW(A$7)</f>
        <v>3</v>
      </c>
      <c r="B10" s="65" t="s">
        <f>IF(ISNA(VLOOKUP(A$3&amp;TEXT(A10,"x0"),GRTDOP1,COLUMNS(GRTDOP1),0)),"",VLOOKUP(A$3&amp;TEXT(A10,"x0"),GRTDOP1,COLUMNS(GRTDOP1),0))</f>
        <v>107</v>
      </c>
      <c r="C10" s="66">
        <f>IF($B10&gt;"@",VLOOKUP($B10,Tableau,MATCH(C$7,TitresTableau,0),0),"")</f>
        <v>0</v>
      </c>
      <c r="D10" s="65"/>
      <c r="E10" s="65"/>
      <c r="F10" s="65"/>
      <c r="G10" s="65"/>
      <c r="H10" s="65"/>
      <c r="I10" s="65"/>
    </row>
    <row r="11" spans="1:16384" customHeight="1" ht="15">
      <c r="A11" s="65">
        <f>ROW()-ROW(A$7)</f>
        <v>4</v>
      </c>
      <c r="B11" s="65" t="s">
        <f>IF(ISNA(VLOOKUP(A$3&amp;TEXT(A11,"x0"),GRTDOP1,COLUMNS(GRTDOP1),0)),"",VLOOKUP(A$3&amp;TEXT(A11,"x0"),GRTDOP1,COLUMNS(GRTDOP1),0))</f>
        <v>182</v>
      </c>
      <c r="C11" s="66">
        <f>IF($B11&gt;"@",VLOOKUP($B11,Tableau,MATCH(C$7,TitresTableau,0),0),"")</f>
        <v>11313554</v>
      </c>
      <c r="D11" s="65"/>
      <c r="E11" s="65"/>
      <c r="F11" s="65"/>
      <c r="G11" s="65"/>
      <c r="H11" s="65"/>
      <c r="I11" s="65"/>
    </row>
    <row r="12" spans="1:16384" customHeight="1" ht="15">
      <c r="A12" s="65">
        <f>ROW()-ROW(A$7)</f>
        <v>5</v>
      </c>
      <c r="B12" s="65" t="s">
        <f>IF(ISNA(VLOOKUP(A$3&amp;TEXT(A12,"x0"),GRTDOP1,COLUMNS(GRTDOP1),0)),"",VLOOKUP(A$3&amp;TEXT(A12,"x0"),GRTDOP1,COLUMNS(GRTDOP1),0))</f>
        <v>185</v>
      </c>
      <c r="C12" s="66">
        <f>IF($B12&gt;"@",VLOOKUP($B12,Tableau,MATCH(C$7,TitresTableau,0),0),"")</f>
        <v>0</v>
      </c>
      <c r="D12" s="65"/>
      <c r="E12" s="65"/>
      <c r="F12" s="65"/>
      <c r="G12" s="65"/>
      <c r="H12" s="65"/>
      <c r="I12" s="65"/>
    </row>
    <row r="13" spans="1:16384" customHeight="1" ht="15">
      <c r="A13" s="65">
        <f>ROW()-ROW(A$7)</f>
        <v>6</v>
      </c>
      <c r="B13" s="65" t="s">
        <f>IF(ISNA(VLOOKUP(A$3&amp;TEXT(A13,"x0"),GRTDOP1,COLUMNS(GRTDOP1),0)),"",VLOOKUP(A$3&amp;TEXT(A13,"x0"),GRTDOP1,COLUMNS(GRTDOP1),0))</f>
        <v>189</v>
      </c>
      <c r="C13" s="66">
        <f>IF($B13&gt;"@",VLOOKUP($B13,Tableau,MATCH(C$7,TitresTableau,0),0),"")</f>
        <v>11507496</v>
      </c>
      <c r="D13" s="65"/>
      <c r="E13" s="65"/>
      <c r="F13" s="65"/>
      <c r="G13" s="65"/>
      <c r="H13" s="65"/>
      <c r="I13" s="65"/>
    </row>
    <row r="14" spans="1:16384" customHeight="1" ht="15">
      <c r="A14" s="65">
        <f>ROW()-ROW(A$7)</f>
        <v>7</v>
      </c>
      <c r="B14" s="65" t="s">
        <f>IF(ISNA(VLOOKUP(A$3&amp;TEXT(A14,"x0"),GRTDOP1,COLUMNS(GRTDOP1),0)),"",VLOOKUP(A$3&amp;TEXT(A14,"x0"),GRTDOP1,COLUMNS(GRTDOP1),0))</f>
        <v>191</v>
      </c>
      <c r="C14" s="66">
        <f>IF($B14&gt;"@",VLOOKUP($B14,Tableau,MATCH(C$7,TitresTableau,0),0),"")</f>
        <v>11513406</v>
      </c>
      <c r="D14" s="65"/>
      <c r="E14" s="65"/>
      <c r="F14" s="65"/>
      <c r="G14" s="65"/>
      <c r="H14" s="65"/>
      <c r="I14" s="65"/>
    </row>
    <row r="15" spans="1:16384" customHeight="1" ht="15">
      <c r="A15" s="65">
        <f>ROW()-ROW(A$7)</f>
        <v>8</v>
      </c>
      <c r="B15" s="65" t="s">
        <f>IF(ISNA(VLOOKUP(A$3&amp;TEXT(A15,"x0"),GRTDOP1,COLUMNS(GRTDOP1),0)),"",VLOOKUP(A$3&amp;TEXT(A15,"x0"),GRTDOP1,COLUMNS(GRTDOP1),0))</f>
        <v>200</v>
      </c>
      <c r="C15" s="66">
        <f>IF($B15&gt;"@",VLOOKUP($B15,Tableau,MATCH(C$7,TitresTableau,0),0),"")</f>
        <v>11505754</v>
      </c>
      <c r="D15" s="65"/>
      <c r="E15" s="65"/>
      <c r="F15" s="65"/>
      <c r="G15" s="65"/>
      <c r="H15" s="65"/>
      <c r="I15" s="65"/>
    </row>
    <row r="16" spans="1:16384" customHeight="1" ht="15">
      <c r="A16" s="65">
        <f>ROW()-ROW(A$7)</f>
        <v>9</v>
      </c>
      <c r="B16" s="65" t="s">
        <f>IF(ISNA(VLOOKUP(A$3&amp;TEXT(A16,"x0"),GRTDOP1,COLUMNS(GRTDOP1),0)),"",VLOOKUP(A$3&amp;TEXT(A16,"x0"),GRTDOP1,COLUMNS(GRTDOP1),0))</f>
        <v>205</v>
      </c>
      <c r="C16" s="66">
        <f>IF($B16&gt;"@",VLOOKUP($B16,Tableau,MATCH(C$7,TitresTableau,0),0),"")</f>
        <v>11602674</v>
      </c>
      <c r="D16" s="65"/>
      <c r="E16" s="65"/>
      <c r="F16" s="65"/>
      <c r="G16" s="65"/>
      <c r="H16" s="65"/>
      <c r="I16" s="65"/>
    </row>
    <row r="17" spans="1:16384" customHeight="1" ht="15">
      <c r="A17" s="65">
        <f>ROW()-ROW(A$7)</f>
        <v>10</v>
      </c>
      <c r="B17" s="65" t="s">
        <f>IF(ISNA(VLOOKUP(A$3&amp;TEXT(A17,"x0"),GRTDOP1,COLUMNS(GRTDOP1),0)),"",VLOOKUP(A$3&amp;TEXT(A17,"x0"),GRTDOP1,COLUMNS(GRTDOP1),0))</f>
        <v>207</v>
      </c>
      <c r="C17" s="66">
        <f>IF($B17&gt;"@",VLOOKUP($B17,Tableau,MATCH(C$7,TitresTableau,0),0),"")</f>
        <v>11310163</v>
      </c>
      <c r="D17" s="65"/>
      <c r="E17" s="65"/>
      <c r="F17" s="65"/>
      <c r="G17" s="65"/>
      <c r="H17" s="65"/>
      <c r="I17" s="65"/>
    </row>
    <row r="18" spans="1:16384" customHeight="1" ht="15">
      <c r="A18" s="65">
        <f>ROW()-ROW(A$7)</f>
        <v>11</v>
      </c>
      <c r="B18" s="65" t="s">
        <f>IF(ISNA(VLOOKUP(A$3&amp;TEXT(A18,"x0"),GRTDOP1,COLUMNS(GRTDOP1),0)),"",VLOOKUP(A$3&amp;TEXT(A18,"x0"),GRTDOP1,COLUMNS(GRTDOP1),0))</f>
        <v>210</v>
      </c>
      <c r="C18" s="66">
        <f>IF($B18&gt;"@",VLOOKUP($B18,Tableau,MATCH(C$7,TitresTableau,0),0),"")</f>
        <v>11606514</v>
      </c>
      <c r="D18" s="65"/>
      <c r="E18" s="65"/>
      <c r="F18" s="65"/>
      <c r="G18" s="65"/>
      <c r="H18" s="65"/>
      <c r="I18" s="65"/>
    </row>
    <row r="19" spans="1:16384" customHeight="1" ht="15">
      <c r="A19" s="65">
        <f>ROW()-ROW(A$7)</f>
        <v>12</v>
      </c>
      <c r="B19" s="65" t="s">
        <f>IF(ISNA(VLOOKUP(A$3&amp;TEXT(A19,"x0"),GRTDOP1,COLUMNS(GRTDOP1),0)),"",VLOOKUP(A$3&amp;TEXT(A19,"x0"),GRTDOP1,COLUMNS(GRTDOP1),0))</f>
        <v>225</v>
      </c>
      <c r="C19" s="66">
        <f>IF($B19&gt;"@",VLOOKUP($B19,Tableau,MATCH(C$7,TitresTableau,0),0),"")</f>
        <v>11210974</v>
      </c>
      <c r="D19" s="65"/>
      <c r="E19" s="65"/>
      <c r="F19" s="65"/>
      <c r="G19" s="65"/>
      <c r="H19" s="65"/>
      <c r="I19" s="65"/>
    </row>
    <row r="20" spans="1:16384" customHeight="1" ht="15">
      <c r="A20" s="65">
        <f>ROW()-ROW(A$7)</f>
        <v>13</v>
      </c>
      <c r="B20" s="65" t="s">
        <f>IF(ISNA(VLOOKUP(A$3&amp;TEXT(A20,"x0"),GRTDOP1,COLUMNS(GRTDOP1),0)),"",VLOOKUP(A$3&amp;TEXT(A20,"x0"),GRTDOP1,COLUMNS(GRTDOP1),0))</f>
        <v>238</v>
      </c>
      <c r="C20" s="66">
        <f>IF($B20&gt;"@",VLOOKUP($B20,Tableau,MATCH(C$7,TitresTableau,0),0),"")</f>
        <v>11607247</v>
      </c>
      <c r="D20" s="65"/>
      <c r="E20" s="65"/>
      <c r="F20" s="65"/>
      <c r="G20" s="65"/>
      <c r="H20" s="65"/>
      <c r="I20" s="65"/>
    </row>
    <row r="21" spans="1:16384" customHeight="1" ht="15">
      <c r="A21" s="65">
        <f>ROW()-ROW(A$7)</f>
        <v>14</v>
      </c>
      <c r="B21" s="65" t="s">
        <f>IF(ISNA(VLOOKUP(A$3&amp;TEXT(A21,"x0"),GRTDOP1,COLUMNS(GRTDOP1),0)),"",VLOOKUP(A$3&amp;TEXT(A21,"x0"),GRTDOP1,COLUMNS(GRTDOP1),0))</f>
        <v>243</v>
      </c>
      <c r="C21" s="66">
        <f>IF($B21&gt;"@",VLOOKUP($B21,Tableau,MATCH(C$7,TitresTableau,0),0),"")</f>
        <v>0</v>
      </c>
      <c r="D21" s="65"/>
      <c r="E21" s="65"/>
      <c r="F21" s="65"/>
      <c r="G21" s="65"/>
      <c r="H21" s="65"/>
      <c r="I21" s="65"/>
    </row>
    <row r="22" spans="1:16384" customHeight="1" ht="15">
      <c r="A22" s="65">
        <f>ROW()-ROW(A$7)</f>
        <v>15</v>
      </c>
      <c r="B22" s="65" t="s">
        <f>IF(ISNA(VLOOKUP(A$3&amp;TEXT(A22,"x0"),GRTDOP1,COLUMNS(GRTDOP1),0)),"",VLOOKUP(A$3&amp;TEXT(A22,"x0"),GRTDOP1,COLUMNS(GRTDOP1),0))</f>
        <v>245</v>
      </c>
      <c r="C22" s="66">
        <f>IF($B22&gt;"@",VLOOKUP($B22,Tableau,MATCH(C$7,TitresTableau,0),0),"")</f>
        <v>11603669</v>
      </c>
      <c r="D22" s="65"/>
      <c r="E22" s="65"/>
      <c r="F22" s="65"/>
      <c r="G22" s="65"/>
      <c r="H22" s="65"/>
      <c r="I22" s="65"/>
    </row>
    <row r="23" spans="1:16384" customHeight="1" ht="15">
      <c r="A23" s="65">
        <f>ROW()-ROW(A$7)</f>
        <v>16</v>
      </c>
      <c r="B23" s="65" t="s">
        <f>IF(ISNA(VLOOKUP(A$3&amp;TEXT(A23,"x0"),GRTDOP1,COLUMNS(GRTDOP1),0)),"",VLOOKUP(A$3&amp;TEXT(A23,"x0"),GRTDOP1,COLUMNS(GRTDOP1),0))</f>
        <v>246</v>
      </c>
      <c r="C23" s="66">
        <f>IF($B23&gt;"@",VLOOKUP($B23,Tableau,MATCH(C$7,TitresTableau,0),0),"")</f>
        <v>0</v>
      </c>
      <c r="D23" s="65"/>
      <c r="E23" s="65"/>
      <c r="F23" s="65"/>
      <c r="G23" s="65"/>
      <c r="H23" s="65"/>
      <c r="I23" s="65"/>
    </row>
    <row r="24" spans="1:16384" customHeight="1" ht="15">
      <c r="A24" s="65">
        <f>ROW()-ROW(A$7)</f>
        <v>17</v>
      </c>
      <c r="B24" s="65" t="s">
        <f>IF(ISNA(VLOOKUP(A$3&amp;TEXT(A24,"x0"),GRTDOP1,COLUMNS(GRTDOP1),0)),"",VLOOKUP(A$3&amp;TEXT(A24,"x0"),GRTDOP1,COLUMNS(GRTDOP1),0))</f>
        <v>247</v>
      </c>
      <c r="C24" s="66">
        <f>IF($B24&gt;"@",VLOOKUP($B24,Tableau,MATCH(C$7,TitresTableau,0),0),"")</f>
        <v>11513414</v>
      </c>
      <c r="D24" s="65"/>
      <c r="E24" s="65"/>
      <c r="F24" s="65"/>
      <c r="G24" s="65"/>
      <c r="H24" s="65"/>
      <c r="I24" s="65"/>
    </row>
    <row r="25" spans="1:16384" customHeight="1" ht="15">
      <c r="A25" s="65">
        <f>ROW()-ROW(A$7)</f>
        <v>18</v>
      </c>
      <c r="B25" s="65" t="s">
        <f>IF(ISNA(VLOOKUP(A$3&amp;TEXT(A25,"x0"),GRTDOP1,COLUMNS(GRTDOP1),0)),"",VLOOKUP(A$3&amp;TEXT(A25,"x0"),GRTDOP1,COLUMNS(GRTDOP1),0))</f>
        <v>251</v>
      </c>
      <c r="C25" s="66">
        <f>IF($B25&gt;"@",VLOOKUP($B25,Tableau,MATCH(C$7,TitresTableau,0),0),"")</f>
        <v>0</v>
      </c>
      <c r="D25" s="65"/>
      <c r="E25" s="65"/>
      <c r="F25" s="65"/>
      <c r="G25" s="65"/>
      <c r="H25" s="65"/>
      <c r="I25" s="65"/>
    </row>
    <row r="26" spans="1:16384" customHeight="1" ht="15">
      <c r="A26" s="65">
        <f>ROW()-ROW(A$7)</f>
        <v>19</v>
      </c>
      <c r="B26" s="65" t="s">
        <f>IF(ISNA(VLOOKUP(A$3&amp;TEXT(A26,"x0"),GRTDOP1,COLUMNS(GRTDOP1),0)),"",VLOOKUP(A$3&amp;TEXT(A26,"x0"),GRTDOP1,COLUMNS(GRTDOP1),0))</f>
        <v>253</v>
      </c>
      <c r="C26" s="66">
        <f>IF($B26&gt;"@",VLOOKUP($B26,Tableau,MATCH(C$7,TitresTableau,0),0),"")</f>
        <v>0</v>
      </c>
      <c r="D26" s="65"/>
      <c r="E26" s="65"/>
      <c r="F26" s="65"/>
      <c r="G26" s="65"/>
      <c r="H26" s="65"/>
      <c r="I26" s="65"/>
    </row>
    <row r="27" spans="1:16384" customHeight="1" ht="15">
      <c r="A27" s="65">
        <f>ROW()-ROW(A$7)</f>
        <v>20</v>
      </c>
      <c r="B27" s="65" t="s">
        <f>IF(ISNA(VLOOKUP(A$3&amp;TEXT(A27,"x0"),GRTDOP1,COLUMNS(GRTDOP1),0)),"",VLOOKUP(A$3&amp;TEXT(A27,"x0"),GRTDOP1,COLUMNS(GRTDOP1),0))</f>
        <v>254</v>
      </c>
      <c r="C27" s="66">
        <f>IF($B27&gt;"@",VLOOKUP($B27,Tableau,MATCH(C$7,TitresTableau,0),0),"")</f>
        <v>11608227</v>
      </c>
      <c r="D27" s="65"/>
      <c r="E27" s="65"/>
      <c r="F27" s="65"/>
      <c r="G27" s="65"/>
      <c r="H27" s="65"/>
      <c r="I27" s="65"/>
    </row>
    <row r="28" spans="1:16384" customHeight="1" ht="15">
      <c r="A28" s="65">
        <f>ROW()-ROW(A$7)</f>
        <v>21</v>
      </c>
      <c r="B28" s="65" t="s">
        <f>IF(ISNA(VLOOKUP(A$3&amp;TEXT(A28,"x0"),GRTDOP1,COLUMNS(GRTDOP1),0)),"",VLOOKUP(A$3&amp;TEXT(A28,"x0"),GRTDOP1,COLUMNS(GRTDOP1),0))</f>
        <v>256</v>
      </c>
      <c r="C28" s="66">
        <f>IF($B28&gt;"@",VLOOKUP($B28,Tableau,MATCH(C$7,TitresTableau,0),0),"")</f>
        <v>11613089</v>
      </c>
      <c r="D28" s="65"/>
      <c r="E28" s="65"/>
      <c r="F28" s="65"/>
      <c r="G28" s="65"/>
      <c r="H28" s="65"/>
      <c r="I28" s="65"/>
    </row>
    <row r="29" spans="1:16384" customHeight="1" ht="15">
      <c r="A29" s="65">
        <f>ROW()-ROW(A$7)</f>
        <v>22</v>
      </c>
      <c r="B29" s="65" t="s">
        <f>IF(ISNA(VLOOKUP(A$3&amp;TEXT(A29,"x0"),GRTDOP1,COLUMNS(GRTDOP1),0)),"",VLOOKUP(A$3&amp;TEXT(A29,"x0"),GRTDOP1,COLUMNS(GRTDOP1),0))</f>
        <v>262</v>
      </c>
      <c r="C29" s="66">
        <f>IF($B29&gt;"@",VLOOKUP($B29,Tableau,MATCH(C$7,TitresTableau,0),0),"")</f>
        <v>0</v>
      </c>
      <c r="D29" s="65"/>
      <c r="E29" s="65"/>
      <c r="F29" s="65"/>
      <c r="G29" s="65"/>
      <c r="H29" s="65"/>
      <c r="I29" s="65"/>
    </row>
    <row r="30" spans="1:16384" customHeight="1" ht="15">
      <c r="A30" s="65">
        <f>ROW()-ROW(A$7)</f>
        <v>23</v>
      </c>
      <c r="B30" s="65" t="s">
        <f>IF(ISNA(VLOOKUP(A$3&amp;TEXT(A30,"x0"),GRTDOP1,COLUMNS(GRTDOP1),0)),"",VLOOKUP(A$3&amp;TEXT(A30,"x0"),GRTDOP1,COLUMNS(GRTDOP1),0))</f>
        <v>267</v>
      </c>
      <c r="C30" s="66">
        <f>IF($B30&gt;"@",VLOOKUP($B30,Tableau,MATCH(C$7,TitresTableau,0),0),"")</f>
        <v>11612382</v>
      </c>
      <c r="D30" s="65"/>
      <c r="E30" s="65"/>
      <c r="F30" s="65"/>
      <c r="G30" s="65"/>
      <c r="H30" s="65"/>
      <c r="I30" s="65"/>
    </row>
    <row r="31" spans="1:16384" customHeight="1" ht="15">
      <c r="A31" s="65">
        <f>ROW()-ROW(A$7)</f>
        <v>24</v>
      </c>
      <c r="B31" s="65" t="s">
        <f>IF(ISNA(VLOOKUP(A$3&amp;TEXT(A31,"x0"),GRTDOP1,COLUMNS(GRTDOP1),0)),"",VLOOKUP(A$3&amp;TEXT(A31,"x0"),GRTDOP1,COLUMNS(GRTDOP1),0))</f>
        <v>275</v>
      </c>
      <c r="C31" s="66">
        <f>IF($B31&gt;"@",VLOOKUP($B31,Tableau,MATCH(C$7,TitresTableau,0),0),"")</f>
        <v>11608428</v>
      </c>
      <c r="D31" s="65"/>
      <c r="E31" s="65"/>
      <c r="F31" s="65"/>
      <c r="G31" s="65"/>
      <c r="H31" s="65"/>
      <c r="I31" s="65"/>
    </row>
    <row r="32" spans="1:16384" customHeight="1" ht="15">
      <c r="A32" s="65">
        <f>ROW()-ROW(A$7)</f>
        <v>25</v>
      </c>
      <c r="B32" s="65" t="s">
        <f>IF(ISNA(VLOOKUP(A$3&amp;TEXT(A32,"x0"),GRTDOP1,COLUMNS(GRTDOP1),0)),"",VLOOKUP(A$3&amp;TEXT(A32,"x0"),GRTDOP1,COLUMNS(GRTDOP1),0))</f>
        <v>277</v>
      </c>
      <c r="C32" s="66">
        <f>IF($B32&gt;"@",VLOOKUP($B32,Tableau,MATCH(C$7,TitresTableau,0),0),"")</f>
        <v>11506926</v>
      </c>
      <c r="D32" s="65"/>
      <c r="E32" s="65"/>
      <c r="F32" s="65"/>
      <c r="G32" s="65"/>
      <c r="H32" s="65"/>
      <c r="I32" s="65"/>
    </row>
    <row r="33" spans="1:16384" customHeight="1" ht="15">
      <c r="A33" s="65">
        <f>ROW()-ROW(A$7)</f>
        <v>26</v>
      </c>
      <c r="B33" s="65" t="s">
        <f>IF(ISNA(VLOOKUP(A$3&amp;TEXT(A33,"x0"),GRTDOP1,COLUMNS(GRTDOP1),0)),"",VLOOKUP(A$3&amp;TEXT(A33,"x0"),GRTDOP1,COLUMNS(GRTDOP1),0))</f>
        <v>280</v>
      </c>
      <c r="C33" s="66">
        <f>IF($B33&gt;"@",VLOOKUP($B33,Tableau,MATCH(C$7,TitresTableau,0),0),"")</f>
        <v>0</v>
      </c>
      <c r="D33" s="65"/>
      <c r="E33" s="65"/>
      <c r="F33" s="65"/>
      <c r="G33" s="65"/>
      <c r="H33" s="65"/>
      <c r="I33" s="65"/>
    </row>
    <row r="34" spans="1:16384" customHeight="1" ht="15">
      <c r="A34" s="65">
        <f>ROW()-ROW(A$7)</f>
        <v>27</v>
      </c>
      <c r="B34" s="65" t="s">
        <f>IF(ISNA(VLOOKUP(A$3&amp;TEXT(A34,"x0"),GRTDOP1,COLUMNS(GRTDOP1),0)),"",VLOOKUP(A$3&amp;TEXT(A34,"x0"),GRTDOP1,COLUMNS(GRTDOP1),0))</f>
        <v>285</v>
      </c>
      <c r="C34" s="66">
        <f>IF($B34&gt;"@",VLOOKUP($B34,Tableau,MATCH(C$7,TitresTableau,0),0),"")</f>
        <v>11600771</v>
      </c>
      <c r="D34" s="65"/>
      <c r="E34" s="65"/>
      <c r="F34" s="65"/>
      <c r="G34" s="65"/>
      <c r="H34" s="65"/>
      <c r="I34" s="65"/>
    </row>
    <row r="35" spans="1:16384" customHeight="1" ht="15">
      <c r="A35" s="65">
        <f>ROW()-ROW(A$7)</f>
        <v>28</v>
      </c>
      <c r="B35" s="65" t="s">
        <f>IF(ISNA(VLOOKUP(A$3&amp;TEXT(A35,"x0"),GRTDOP1,COLUMNS(GRTDOP1),0)),"",VLOOKUP(A$3&amp;TEXT(A35,"x0"),GRTDOP1,COLUMNS(GRTDOP1),0))</f>
        <v>296</v>
      </c>
      <c r="C35" s="66">
        <f>IF($B35&gt;"@",VLOOKUP($B35,Tableau,MATCH(C$7,TitresTableau,0),0),"")</f>
        <v>11608252</v>
      </c>
      <c r="D35" s="65"/>
      <c r="E35" s="65"/>
      <c r="F35" s="65"/>
      <c r="G35" s="65"/>
      <c r="H35" s="65"/>
      <c r="I35" s="65"/>
    </row>
    <row r="36" spans="1:16384" customHeight="1" ht="15">
      <c r="A36" s="65">
        <f>ROW()-ROW(A$7)</f>
        <v>29</v>
      </c>
      <c r="B36" s="65" t="s">
        <f>IF(ISNA(VLOOKUP(A$3&amp;TEXT(A36,"x0"),GRTDOP1,COLUMNS(GRTDOP1),0)),"",VLOOKUP(A$3&amp;TEXT(A36,"x0"),GRTDOP1,COLUMNS(GRTDOP1),0))</f>
        <v>37</v>
      </c>
      <c r="C36" s="66" t="s">
        <f>IF($B36&gt;"@",VLOOKUP($B36,Tableau,MATCH(C$7,TitresTableau,0),0),"")</f>
        <v>37</v>
      </c>
      <c r="D36" s="65"/>
      <c r="E36" s="65"/>
      <c r="F36" s="65"/>
      <c r="G36" s="65"/>
      <c r="H36" s="65"/>
      <c r="I36" s="65"/>
    </row>
    <row r="37" spans="1:16384" customHeight="1" ht="15">
      <c r="A37" s="65">
        <f>ROW()-ROW(A$7)</f>
        <v>30</v>
      </c>
      <c r="B37" s="65" t="s">
        <f>IF(ISNA(VLOOKUP(A$3&amp;TEXT(A37,"x0"),GRTDOP1,COLUMNS(GRTDOP1),0)),"",VLOOKUP(A$3&amp;TEXT(A37,"x0"),GRTDOP1,COLUMNS(GRTDOP1),0))</f>
        <v>37</v>
      </c>
      <c r="C37" s="66" t="s">
        <f>IF($B37&gt;"@",VLOOKUP($B37,Tableau,MATCH(C$7,TitresTableau,0),0),"")</f>
        <v>37</v>
      </c>
      <c r="D37" s="65"/>
      <c r="E37" s="65"/>
      <c r="F37" s="65"/>
      <c r="G37" s="65"/>
      <c r="H37" s="65"/>
      <c r="I37" s="65"/>
    </row>
    <row r="38" spans="1:16384" customHeight="1" ht="15">
      <c r="A38" s="65">
        <f>ROW()-ROW(A$7)</f>
        <v>31</v>
      </c>
      <c r="B38" s="65" t="s">
        <f>IF(ISNA(VLOOKUP(A$3&amp;TEXT(A38,"x0"),GRTDOP1,COLUMNS(GRTDOP1),0)),"",VLOOKUP(A$3&amp;TEXT(A38,"x0"),GRTDOP1,COLUMNS(GRTDOP1),0))</f>
        <v>37</v>
      </c>
      <c r="C38" s="66" t="s">
        <f>IF($B38&gt;"@",VLOOKUP($B38,Tableau,MATCH(C$7,TitresTableau,0),0),"")</f>
        <v>37</v>
      </c>
      <c r="D38" s="65"/>
      <c r="E38" s="65"/>
      <c r="F38" s="65"/>
      <c r="G38" s="65"/>
      <c r="H38" s="65"/>
      <c r="I38" s="65"/>
    </row>
    <row r="39" spans="1:16384" customHeight="1" ht="15">
      <c r="A39" s="65">
        <f>ROW()-ROW(A$7)</f>
        <v>32</v>
      </c>
      <c r="B39" s="65" t="s">
        <f>IF(ISNA(VLOOKUP(A$3&amp;TEXT(A39,"x0"),GRTDOP1,COLUMNS(GRTDOP1),0)),"",VLOOKUP(A$3&amp;TEXT(A39,"x0"),GRTDOP1,COLUMNS(GRTDOP1),0))</f>
        <v>37</v>
      </c>
      <c r="C39" s="66" t="s">
        <f>IF($B39&gt;"@",VLOOKUP($B39,Tableau,MATCH(C$7,TitresTableau,0),0),"")</f>
        <v>37</v>
      </c>
      <c r="D39" s="65"/>
      <c r="E39" s="65"/>
      <c r="F39" s="65"/>
      <c r="G39" s="65"/>
      <c r="H39" s="65"/>
      <c r="I39" s="65"/>
    </row>
    <row r="40" spans="1:16384" customHeight="1" ht="15">
      <c r="A40" s="65">
        <f>ROW()-ROW(A$7)</f>
        <v>33</v>
      </c>
      <c r="B40" s="65" t="s">
        <f>IF(ISNA(VLOOKUP(A$3&amp;TEXT(A40,"x0"),GRTDOP1,COLUMNS(GRTDOP1),0)),"",VLOOKUP(A$3&amp;TEXT(A40,"x0"),GRTDOP1,COLUMNS(GRTDOP1),0))</f>
        <v>37</v>
      </c>
      <c r="C40" s="66" t="s">
        <f>IF($B40&gt;"@",VLOOKUP($B40,Tableau,MATCH(C$7,TitresTableau,0),0),"")</f>
        <v>37</v>
      </c>
      <c r="D40" s="65"/>
      <c r="E40" s="65"/>
      <c r="F40" s="65"/>
      <c r="G40" s="65"/>
      <c r="H40" s="65"/>
      <c r="I40" s="65"/>
    </row>
    <row r="41" spans="1:16384" customHeight="1" ht="15">
      <c r="A41" s="65">
        <f>ROW()-ROW(A$7)</f>
        <v>34</v>
      </c>
      <c r="B41" s="65" t="s">
        <f>IF(ISNA(VLOOKUP(A$3&amp;TEXT(A41,"x0"),GRTDOP1,COLUMNS(GRTDOP1),0)),"",VLOOKUP(A$3&amp;TEXT(A41,"x0"),GRTDOP1,COLUMNS(GRTDOP1),0))</f>
        <v>37</v>
      </c>
      <c r="C41" s="66" t="s">
        <f>IF($B41&gt;"@",VLOOKUP($B41,Tableau,MATCH(C$7,TitresTableau,0),0),"")</f>
        <v>37</v>
      </c>
      <c r="D41" s="65"/>
      <c r="E41" s="65"/>
      <c r="F41" s="65"/>
      <c r="G41" s="65"/>
      <c r="H41" s="65"/>
      <c r="I41" s="65"/>
    </row>
    <row r="42" spans="1:16384" customHeight="1" ht="15">
      <c r="A42" s="65">
        <f>ROW()-ROW(A$7)</f>
        <v>35</v>
      </c>
      <c r="B42" s="65" t="s">
        <f>IF(ISNA(VLOOKUP(A$3&amp;TEXT(A42,"x0"),GRTDOP2,COLUMNS(GRTDOP2),0)),"",VLOOKUP(A$3&amp;TEXT(A42,"x0"),GRTDOP2,COLUMNS(GRTDOP2),0))</f>
        <v>37</v>
      </c>
      <c r="C42" s="66" t="s">
        <f>IF($B42&gt;"@",VLOOKUP($B42,Tableau,MATCH(C$7,TitresTableau,0),0),"")</f>
        <v>37</v>
      </c>
      <c r="D42" s="65"/>
      <c r="E42" s="65"/>
      <c r="F42" s="65"/>
      <c r="G42" s="65"/>
      <c r="H42" s="65"/>
      <c r="I42" s="65"/>
    </row>
    <row r="43" spans="1:16384" customHeight="1" ht="15">
      <c r="A43" s="65">
        <f>ROW()-ROW(A$7)</f>
        <v>36</v>
      </c>
      <c r="B43" s="65" t="s">
        <f>IF(ISNA(VLOOKUP(A$3&amp;TEXT(A43,"x0"),GRTDOP2,COLUMNS(GRTDOP2),0)),"",VLOOKUP(A$3&amp;TEXT(A43,"x0"),GRTDOP2,COLUMNS(GRTDOP2),0))</f>
        <v>37</v>
      </c>
      <c r="C43" s="66" t="s">
        <f>IF($B43&gt;"@",VLOOKUP($B43,Tableau,MATCH(C$7,TitresTableau,0),0),"")</f>
        <v>37</v>
      </c>
      <c r="D43" s="65"/>
      <c r="E43" s="65"/>
      <c r="F43" s="65"/>
      <c r="G43" s="65"/>
      <c r="H43" s="65"/>
      <c r="I43" s="65"/>
    </row>
    <row r="44" spans="1:16384" customHeight="1" ht="15">
      <c r="A44" s="65">
        <f>ROW()-ROW(A$7)</f>
        <v>37</v>
      </c>
      <c r="B44" s="65" t="s">
        <f>IF(ISNA(VLOOKUP(A$3&amp;TEXT(A44,"x0"),GRTDOP2,COLUMNS(GRTDOP2),0)),"",VLOOKUP(A$3&amp;TEXT(A44,"x0"),GRTDOP2,COLUMNS(GRTDOP2),0))</f>
        <v>37</v>
      </c>
      <c r="C44" s="66" t="s">
        <f>IF($B44&gt;"@",VLOOKUP($B44,Tableau,MATCH(C$7,TitresTableau,0),0),"")</f>
        <v>37</v>
      </c>
      <c r="D44" s="65"/>
      <c r="E44" s="65"/>
      <c r="F44" s="65"/>
      <c r="G44" s="65"/>
      <c r="H44" s="65"/>
      <c r="I44" s="65"/>
    </row>
    <row r="45" spans="1:16384" customHeight="1" ht="15">
      <c r="A45" s="65">
        <f>ROW()-ROW(A$7)</f>
        <v>38</v>
      </c>
      <c r="B45" s="65" t="s">
        <f>IF(ISNA(VLOOKUP(A$3&amp;TEXT(A45,"x0"),GRTDOP2,COLUMNS(GRTDOP2),0)),"",VLOOKUP(A$3&amp;TEXT(A45,"x0"),GRTDOP2,COLUMNS(GRTDOP2),0))</f>
        <v>37</v>
      </c>
      <c r="C45" s="66" t="s">
        <f>IF($B45&gt;"@",VLOOKUP($B45,Tableau,MATCH(C$7,TitresTableau,0),0),"")</f>
        <v>37</v>
      </c>
      <c r="D45" s="65"/>
      <c r="E45" s="65"/>
      <c r="F45" s="65"/>
      <c r="G45" s="65"/>
      <c r="H45" s="65"/>
      <c r="I45" s="65"/>
    </row>
    <row r="46" spans="1:16384" customHeight="1" ht="15">
      <c r="A46" s="65">
        <f>ROW()-ROW(A$7)</f>
        <v>39</v>
      </c>
      <c r="B46" s="65" t="s">
        <f>IF(ISNA(VLOOKUP(A$3&amp;TEXT(A46,"x0"),GRTDOP2,COLUMNS(GRTDOP2),0)),"",VLOOKUP(A$3&amp;TEXT(A46,"x0"),GRTDOP2,COLUMNS(GRTDOP2),0))</f>
        <v>37</v>
      </c>
      <c r="C46" s="66" t="s">
        <f>IF($B46&gt;"@",VLOOKUP($B46,Tableau,MATCH(C$7,TitresTableau,0),0),"")</f>
        <v>37</v>
      </c>
      <c r="D46" s="65"/>
      <c r="E46" s="65"/>
      <c r="F46" s="65"/>
      <c r="G46" s="65"/>
      <c r="H46" s="65"/>
      <c r="I46" s="65"/>
    </row>
    <row r="47" spans="1:16384" customHeight="1" ht="15">
      <c r="A47" s="65">
        <f>ROW()-ROW(A$7)</f>
        <v>40</v>
      </c>
      <c r="B47" s="65" t="s">
        <f>IF(ISNA(VLOOKUP(A$3&amp;TEXT(A47,"x0"),GRTDOP2,COLUMNS(GRTDOP2),0)),"",VLOOKUP(A$3&amp;TEXT(A47,"x0"),GRTDOP2,COLUMNS(GRTDOP2),0))</f>
        <v>37</v>
      </c>
      <c r="C47" s="66" t="s">
        <f>IF($B47&gt;"@",VLOOKUP($B47,Tableau,MATCH(C$7,TitresTableau,0),0),"")</f>
        <v>37</v>
      </c>
      <c r="D47" s="65"/>
      <c r="E47" s="65"/>
      <c r="F47" s="65"/>
      <c r="G47" s="65"/>
      <c r="H47" s="65"/>
      <c r="I47" s="65"/>
    </row>
    <row r="48" spans="1:16384" customHeight="1" ht="15">
      <c r="A48" s="65">
        <f>ROW()-ROW(A$7)</f>
        <v>41</v>
      </c>
      <c r="B48" s="65" t="s">
        <f>IF(ISNA(VLOOKUP(A$3&amp;TEXT(A48,"x0"),GRTDOP2,COLUMNS(GRTDOP2),0)),"",VLOOKUP(A$3&amp;TEXT(A48,"x0"),GRTDOP2,COLUMNS(GRTDOP2),0))</f>
        <v>37</v>
      </c>
      <c r="C48" s="66" t="s">
        <f>IF($B48&gt;"@",VLOOKUP($B48,Tableau,MATCH(C$7,TitresTableau,0),0),"")</f>
        <v>37</v>
      </c>
      <c r="D48" s="65"/>
      <c r="E48" s="65"/>
      <c r="F48" s="65"/>
      <c r="G48" s="65"/>
      <c r="H48" s="65"/>
      <c r="I48" s="65"/>
    </row>
    <row r="49" spans="1:16384" customHeight="1" ht="15">
      <c r="A49" s="65">
        <f>ROW()-ROW(A$7)</f>
        <v>42</v>
      </c>
      <c r="B49" s="65" t="s">
        <f>IF(ISNA(VLOOKUP(A$3&amp;TEXT(A49,"x0"),GRTDOP2,COLUMNS(GRTDOP2),0)),"",VLOOKUP(A$3&amp;TEXT(A49,"x0"),GRTDOP2,COLUMNS(GRTDOP2),0))</f>
        <v>37</v>
      </c>
      <c r="C49" s="66" t="s">
        <f>IF($B49&gt;"@",VLOOKUP($B49,Tableau,MATCH(C$7,TitresTableau,0),0),"")</f>
        <v>37</v>
      </c>
      <c r="D49" s="65"/>
      <c r="E49" s="65"/>
      <c r="F49" s="65"/>
      <c r="G49" s="65"/>
      <c r="H49" s="65"/>
      <c r="I49" s="65"/>
    </row>
    <row r="50" spans="1:16384" customHeight="1" ht="15">
      <c r="A50" s="65">
        <f>ROW()-ROW(A$7)</f>
        <v>43</v>
      </c>
      <c r="B50" s="65" t="s">
        <f>IF(ISNA(VLOOKUP(A$3&amp;TEXT(A50,"x0"),GRTDOP2,COLUMNS(GRTDOP2),0)),"",VLOOKUP(A$3&amp;TEXT(A50,"x0"),GRTDOP2,COLUMNS(GRTDOP2),0))</f>
        <v>37</v>
      </c>
      <c r="C50" s="66" t="s">
        <f>IF($B50&gt;"@",VLOOKUP($B50,Tableau,MATCH(C$7,TitresTableau,0),0),"")</f>
        <v>37</v>
      </c>
      <c r="D50" s="65"/>
      <c r="E50" s="65"/>
      <c r="F50" s="65"/>
      <c r="G50" s="65"/>
      <c r="H50" s="65"/>
      <c r="I50" s="65"/>
    </row>
    <row r="51" spans="1:16384" customHeight="1" ht="15">
      <c r="A51" s="65"/>
      <c r="B51" s="65"/>
      <c r="C51" s="66" t="s">
        <v>307</v>
      </c>
      <c r="D51" s="65"/>
      <c r="E51" s="65"/>
      <c r="F51" s="65"/>
      <c r="G51" s="65"/>
      <c r="H51" s="65"/>
      <c r="I51" s="65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5433070866141736" right="0.1968503937007874" top="0.15748031496062992" bottom="0.1968503937007874" header="0.11811023622047245" footer="0.11811023622047245"/>
  <pageSetup blackAndWhite="0" cellComments="asDisplayed" draft="0" errors="displayed" firstPageNumber="0" orientation="portrait" pageOrder="downThenOver" paperSize="9" scale="83" useFirstPageNumber="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gnmx="http://www.gnumeric.org/ext/spreadsheetml">
  <sheetPr>
    <tabColor rgb="FFFF99FF"/>
    <pageSetUpPr fitToPage="0"/>
  </sheetPr>
  <dimension ref="A1:XFD51"/>
  <sheetViews>
    <sheetView workbookViewId="0" zoomScale="60">
      <selection activeCell="B8" sqref="B8:C46"/>
    </sheetView>
  </sheetViews>
  <sheetFormatPr defaultRowHeight="12.75"/>
  <cols>
    <col min="1" max="1" style="25" width="3.75" customWidth="1"/>
    <col min="2" max="2" style="25" width="29.75" customWidth="1"/>
    <col min="3" max="3" style="25" width="11.75" customWidth="1"/>
    <col min="4" max="8" style="25" width="11" bestFit="1" customWidth="1"/>
    <col min="9" max="9" style="25" width="14.749999999999998" customWidth="1"/>
    <col min="10" max="10" style="25" width="11" bestFit="1" customWidth="1"/>
    <col min="11" max="256" style="25" width="10" bestFit="1" customWidth="1"/>
    <col min="257" max="257" style="25" width="3.375" customWidth="1"/>
    <col min="258" max="258" style="25" width="26.125" customWidth="1"/>
    <col min="259" max="259" style="25" width="10.375" customWidth="1"/>
    <col min="260" max="512" style="25" width="10" bestFit="1" customWidth="1"/>
    <col min="513" max="513" style="25" width="3.375" customWidth="1"/>
    <col min="514" max="514" style="25" width="26.125" customWidth="1"/>
    <col min="515" max="515" style="25" width="10.375" customWidth="1"/>
    <col min="516" max="768" style="25" width="10" bestFit="1" customWidth="1"/>
    <col min="769" max="769" style="25" width="3.375" customWidth="1"/>
    <col min="770" max="770" style="25" width="26.125" customWidth="1"/>
    <col min="771" max="771" style="25" width="10.375" customWidth="1"/>
    <col min="772" max="1024" style="25" width="11" bestFit="1" customWidth="1"/>
    <col min="1025" max="1025" style="25" width="3.375" customWidth="1"/>
    <col min="1026" max="1026" style="25" width="26.125" customWidth="1"/>
    <col min="1027" max="1027" style="25" width="10.375" customWidth="1"/>
    <col min="1028" max="1280" style="25" width="10" bestFit="1" customWidth="1"/>
    <col min="1281" max="1281" style="25" width="3.375" customWidth="1"/>
    <col min="1282" max="1282" style="25" width="26.125" customWidth="1"/>
    <col min="1283" max="1283" style="25" width="10.375" customWidth="1"/>
    <col min="1284" max="1536" style="25" width="10" bestFit="1" customWidth="1"/>
    <col min="1537" max="1537" style="25" width="3.375" customWidth="1"/>
    <col min="1538" max="1538" style="25" width="26.125" customWidth="1"/>
    <col min="1539" max="1539" style="25" width="10.375" customWidth="1"/>
    <col min="1540" max="1792" style="25" width="10" bestFit="1" customWidth="1"/>
    <col min="1793" max="1793" style="25" width="3.375" customWidth="1"/>
    <col min="1794" max="1794" style="25" width="26.125" customWidth="1"/>
    <col min="1795" max="1795" style="25" width="10.375" customWidth="1"/>
    <col min="1796" max="2048" style="25" width="11" bestFit="1" customWidth="1"/>
    <col min="2049" max="2049" style="25" width="3.375" customWidth="1"/>
    <col min="2050" max="2050" style="25" width="26.125" customWidth="1"/>
    <col min="2051" max="2051" style="25" width="10.375" customWidth="1"/>
    <col min="2052" max="2304" style="25" width="10" bestFit="1" customWidth="1"/>
    <col min="2305" max="2305" style="25" width="3.375" customWidth="1"/>
    <col min="2306" max="2306" style="25" width="26.125" customWidth="1"/>
    <col min="2307" max="2307" style="25" width="10.375" customWidth="1"/>
    <col min="2308" max="2560" style="25" width="10" bestFit="1" customWidth="1"/>
    <col min="2561" max="2561" style="25" width="3.375" customWidth="1"/>
    <col min="2562" max="2562" style="25" width="26.125" customWidth="1"/>
    <col min="2563" max="2563" style="25" width="10.375" customWidth="1"/>
    <col min="2564" max="2816" style="25" width="10" bestFit="1" customWidth="1"/>
    <col min="2817" max="2817" style="25" width="3.375" customWidth="1"/>
    <col min="2818" max="2818" style="25" width="26.125" customWidth="1"/>
    <col min="2819" max="2819" style="25" width="10.375" customWidth="1"/>
    <col min="2820" max="3072" style="25" width="11" bestFit="1" customWidth="1"/>
    <col min="3073" max="3073" style="25" width="3.375" customWidth="1"/>
    <col min="3074" max="3074" style="25" width="26.125" customWidth="1"/>
    <col min="3075" max="3075" style="25" width="10.375" customWidth="1"/>
    <col min="3076" max="3328" style="25" width="10" bestFit="1" customWidth="1"/>
    <col min="3329" max="3329" style="25" width="3.375" customWidth="1"/>
    <col min="3330" max="3330" style="25" width="26.125" customWidth="1"/>
    <col min="3331" max="3331" style="25" width="10.375" customWidth="1"/>
    <col min="3332" max="3584" style="25" width="10" bestFit="1" customWidth="1"/>
    <col min="3585" max="3585" style="25" width="3.375" customWidth="1"/>
    <col min="3586" max="3586" style="25" width="26.125" customWidth="1"/>
    <col min="3587" max="3587" style="25" width="10.375" customWidth="1"/>
    <col min="3588" max="3840" style="25" width="10" bestFit="1" customWidth="1"/>
    <col min="3841" max="3841" style="25" width="3.375" customWidth="1"/>
    <col min="3842" max="3842" style="25" width="26.125" customWidth="1"/>
    <col min="3843" max="3843" style="25" width="10.375" customWidth="1"/>
    <col min="3844" max="4096" style="25" width="11" bestFit="1" customWidth="1"/>
    <col min="4097" max="4097" style="25" width="3.375" customWidth="1"/>
    <col min="4098" max="4098" style="25" width="26.125" customWidth="1"/>
    <col min="4099" max="4099" style="25" width="10.375" customWidth="1"/>
    <col min="4100" max="4352" style="25" width="10" bestFit="1" customWidth="1"/>
    <col min="4353" max="4353" style="25" width="3.375" customWidth="1"/>
    <col min="4354" max="4354" style="25" width="26.125" customWidth="1"/>
    <col min="4355" max="4355" style="25" width="10.375" customWidth="1"/>
    <col min="4356" max="4608" style="25" width="10" bestFit="1" customWidth="1"/>
    <col min="4609" max="4609" style="25" width="3.375" customWidth="1"/>
    <col min="4610" max="4610" style="25" width="26.125" customWidth="1"/>
    <col min="4611" max="4611" style="25" width="10.375" customWidth="1"/>
    <col min="4612" max="4864" style="25" width="10" bestFit="1" customWidth="1"/>
    <col min="4865" max="4865" style="25" width="3.375" customWidth="1"/>
    <col min="4866" max="4866" style="25" width="26.125" customWidth="1"/>
    <col min="4867" max="4867" style="25" width="10.375" customWidth="1"/>
    <col min="4868" max="5120" style="25" width="11" bestFit="1" customWidth="1"/>
    <col min="5121" max="5121" style="25" width="3.375" customWidth="1"/>
    <col min="5122" max="5122" style="25" width="26.125" customWidth="1"/>
    <col min="5123" max="5123" style="25" width="10.375" customWidth="1"/>
    <col min="5124" max="5376" style="25" width="10" bestFit="1" customWidth="1"/>
    <col min="5377" max="5377" style="25" width="3.375" customWidth="1"/>
    <col min="5378" max="5378" style="25" width="26.125" customWidth="1"/>
    <col min="5379" max="5379" style="25" width="10.375" customWidth="1"/>
    <col min="5380" max="5632" style="25" width="10" bestFit="1" customWidth="1"/>
    <col min="5633" max="5633" style="25" width="3.375" customWidth="1"/>
    <col min="5634" max="5634" style="25" width="26.125" customWidth="1"/>
    <col min="5635" max="5635" style="25" width="10.375" customWidth="1"/>
    <col min="5636" max="5888" style="25" width="10" bestFit="1" customWidth="1"/>
    <col min="5889" max="5889" style="25" width="3.375" customWidth="1"/>
    <col min="5890" max="5890" style="25" width="26.125" customWidth="1"/>
    <col min="5891" max="5891" style="25" width="10.375" customWidth="1"/>
    <col min="5892" max="6144" style="25" width="11" bestFit="1" customWidth="1"/>
    <col min="6145" max="6145" style="25" width="3.375" customWidth="1"/>
    <col min="6146" max="6146" style="25" width="26.125" customWidth="1"/>
    <col min="6147" max="6147" style="25" width="10.375" customWidth="1"/>
    <col min="6148" max="6400" style="25" width="10" bestFit="1" customWidth="1"/>
    <col min="6401" max="6401" style="25" width="3.375" customWidth="1"/>
    <col min="6402" max="6402" style="25" width="26.125" customWidth="1"/>
    <col min="6403" max="6403" style="25" width="10.375" customWidth="1"/>
    <col min="6404" max="6656" style="25" width="10" bestFit="1" customWidth="1"/>
    <col min="6657" max="6657" style="25" width="3.375" customWidth="1"/>
    <col min="6658" max="6658" style="25" width="26.125" customWidth="1"/>
    <col min="6659" max="6659" style="25" width="10.375" customWidth="1"/>
    <col min="6660" max="6912" style="25" width="10" bestFit="1" customWidth="1"/>
    <col min="6913" max="6913" style="25" width="3.375" customWidth="1"/>
    <col min="6914" max="6914" style="25" width="26.125" customWidth="1"/>
    <col min="6915" max="6915" style="25" width="10.375" customWidth="1"/>
    <col min="6916" max="7168" style="25" width="11" bestFit="1" customWidth="1"/>
    <col min="7169" max="7169" style="25" width="3.375" customWidth="1"/>
    <col min="7170" max="7170" style="25" width="26.125" customWidth="1"/>
    <col min="7171" max="7171" style="25" width="10.375" customWidth="1"/>
    <col min="7172" max="7424" style="25" width="10" bestFit="1" customWidth="1"/>
    <col min="7425" max="7425" style="25" width="3.375" customWidth="1"/>
    <col min="7426" max="7426" style="25" width="26.125" customWidth="1"/>
    <col min="7427" max="7427" style="25" width="10.375" customWidth="1"/>
    <col min="7428" max="7680" style="25" width="10" bestFit="1" customWidth="1"/>
    <col min="7681" max="7681" style="25" width="3.375" customWidth="1"/>
    <col min="7682" max="7682" style="25" width="26.125" customWidth="1"/>
    <col min="7683" max="7683" style="25" width="10.375" customWidth="1"/>
    <col min="7684" max="7936" style="25" width="10" bestFit="1" customWidth="1"/>
    <col min="7937" max="7937" style="25" width="3.375" customWidth="1"/>
    <col min="7938" max="7938" style="25" width="26.125" customWidth="1"/>
    <col min="7939" max="7939" style="25" width="10.375" customWidth="1"/>
    <col min="7940" max="8192" style="25" width="11" bestFit="1" customWidth="1"/>
    <col min="8193" max="8193" style="25" width="3.375" customWidth="1"/>
    <col min="8194" max="8194" style="25" width="26.125" customWidth="1"/>
    <col min="8195" max="8195" style="25" width="10.375" customWidth="1"/>
    <col min="8196" max="8448" style="25" width="10" bestFit="1" customWidth="1"/>
    <col min="8449" max="8449" style="25" width="3.375" customWidth="1"/>
    <col min="8450" max="8450" style="25" width="26.125" customWidth="1"/>
    <col min="8451" max="8451" style="25" width="10.375" customWidth="1"/>
    <col min="8452" max="8704" style="25" width="10" bestFit="1" customWidth="1"/>
    <col min="8705" max="8705" style="25" width="3.375" customWidth="1"/>
    <col min="8706" max="8706" style="25" width="26.125" customWidth="1"/>
    <col min="8707" max="8707" style="25" width="10.375" customWidth="1"/>
    <col min="8708" max="8960" style="25" width="10" bestFit="1" customWidth="1"/>
    <col min="8961" max="8961" style="25" width="3.375" customWidth="1"/>
    <col min="8962" max="8962" style="25" width="26.125" customWidth="1"/>
    <col min="8963" max="8963" style="25" width="10.375" customWidth="1"/>
    <col min="8964" max="9216" style="25" width="11" bestFit="1" customWidth="1"/>
    <col min="9217" max="9217" style="25" width="3.375" customWidth="1"/>
    <col min="9218" max="9218" style="25" width="26.125" customWidth="1"/>
    <col min="9219" max="9219" style="25" width="10.375" customWidth="1"/>
    <col min="9220" max="9472" style="25" width="10" bestFit="1" customWidth="1"/>
    <col min="9473" max="9473" style="25" width="3.375" customWidth="1"/>
    <col min="9474" max="9474" style="25" width="26.125" customWidth="1"/>
    <col min="9475" max="9475" style="25" width="10.375" customWidth="1"/>
    <col min="9476" max="9728" style="25" width="10" bestFit="1" customWidth="1"/>
    <col min="9729" max="9729" style="25" width="3.375" customWidth="1"/>
    <col min="9730" max="9730" style="25" width="26.125" customWidth="1"/>
    <col min="9731" max="9731" style="25" width="10.375" customWidth="1"/>
    <col min="9732" max="9984" style="25" width="10" bestFit="1" customWidth="1"/>
    <col min="9985" max="9985" style="25" width="3.375" customWidth="1"/>
    <col min="9986" max="9986" style="25" width="26.125" customWidth="1"/>
    <col min="9987" max="9987" style="25" width="10.375" customWidth="1"/>
    <col min="9988" max="10240" style="25" width="11" bestFit="1" customWidth="1"/>
    <col min="10241" max="10241" style="25" width="3.375" customWidth="1"/>
    <col min="10242" max="10242" style="25" width="26.125" customWidth="1"/>
    <col min="10243" max="10243" style="25" width="10.375" customWidth="1"/>
    <col min="10244" max="10496" style="25" width="10" bestFit="1" customWidth="1"/>
    <col min="10497" max="10497" style="25" width="3.375" customWidth="1"/>
    <col min="10498" max="10498" style="25" width="26.125" customWidth="1"/>
    <col min="10499" max="10499" style="25" width="10.375" customWidth="1"/>
    <col min="10500" max="10752" style="25" width="10" bestFit="1" customWidth="1"/>
    <col min="10753" max="10753" style="25" width="3.375" customWidth="1"/>
    <col min="10754" max="10754" style="25" width="26.125" customWidth="1"/>
    <col min="10755" max="10755" style="25" width="10.375" customWidth="1"/>
    <col min="10756" max="11008" style="25" width="10" bestFit="1" customWidth="1"/>
    <col min="11009" max="11009" style="25" width="3.375" customWidth="1"/>
    <col min="11010" max="11010" style="25" width="26.125" customWidth="1"/>
    <col min="11011" max="11011" style="25" width="10.375" customWidth="1"/>
    <col min="11012" max="11264" style="25" width="11" bestFit="1" customWidth="1"/>
    <col min="11265" max="11265" style="25" width="3.375" customWidth="1"/>
    <col min="11266" max="11266" style="25" width="26.125" customWidth="1"/>
    <col min="11267" max="11267" style="25" width="10.375" customWidth="1"/>
    <col min="11268" max="11520" style="25" width="10" bestFit="1" customWidth="1"/>
    <col min="11521" max="11521" style="25" width="3.375" customWidth="1"/>
    <col min="11522" max="11522" style="25" width="26.125" customWidth="1"/>
    <col min="11523" max="11523" style="25" width="10.375" customWidth="1"/>
    <col min="11524" max="11776" style="25" width="10" bestFit="1" customWidth="1"/>
    <col min="11777" max="11777" style="25" width="3.375" customWidth="1"/>
    <col min="11778" max="11778" style="25" width="26.125" customWidth="1"/>
    <col min="11779" max="11779" style="25" width="10.375" customWidth="1"/>
    <col min="11780" max="12032" style="25" width="10" bestFit="1" customWidth="1"/>
    <col min="12033" max="12033" style="25" width="3.375" customWidth="1"/>
    <col min="12034" max="12034" style="25" width="26.125" customWidth="1"/>
    <col min="12035" max="12035" style="25" width="10.375" customWidth="1"/>
    <col min="12036" max="12288" style="25" width="11" bestFit="1" customWidth="1"/>
    <col min="12289" max="12289" style="25" width="3.375" customWidth="1"/>
    <col min="12290" max="12290" style="25" width="26.125" customWidth="1"/>
    <col min="12291" max="12291" style="25" width="10.375" customWidth="1"/>
    <col min="12292" max="12544" style="25" width="10" bestFit="1" customWidth="1"/>
    <col min="12545" max="12545" style="25" width="3.375" customWidth="1"/>
    <col min="12546" max="12546" style="25" width="26.125" customWidth="1"/>
    <col min="12547" max="12547" style="25" width="10.375" customWidth="1"/>
    <col min="12548" max="12800" style="25" width="10" bestFit="1" customWidth="1"/>
    <col min="12801" max="12801" style="25" width="3.375" customWidth="1"/>
    <col min="12802" max="12802" style="25" width="26.125" customWidth="1"/>
    <col min="12803" max="12803" style="25" width="10.375" customWidth="1"/>
    <col min="12804" max="13056" style="25" width="10" bestFit="1" customWidth="1"/>
    <col min="13057" max="13057" style="25" width="3.375" customWidth="1"/>
    <col min="13058" max="13058" style="25" width="26.125" customWidth="1"/>
    <col min="13059" max="13059" style="25" width="10.375" customWidth="1"/>
    <col min="13060" max="13312" style="25" width="11" bestFit="1" customWidth="1"/>
    <col min="13313" max="13313" style="25" width="3.375" customWidth="1"/>
    <col min="13314" max="13314" style="25" width="26.125" customWidth="1"/>
    <col min="13315" max="13315" style="25" width="10.375" customWidth="1"/>
    <col min="13316" max="13568" style="25" width="10" bestFit="1" customWidth="1"/>
    <col min="13569" max="13569" style="25" width="3.375" customWidth="1"/>
    <col min="13570" max="13570" style="25" width="26.125" customWidth="1"/>
    <col min="13571" max="13571" style="25" width="10.375" customWidth="1"/>
    <col min="13572" max="13824" style="25" width="10" bestFit="1" customWidth="1"/>
    <col min="13825" max="13825" style="25" width="3.375" customWidth="1"/>
    <col min="13826" max="13826" style="25" width="26.125" customWidth="1"/>
    <col min="13827" max="13827" style="25" width="10.375" customWidth="1"/>
    <col min="13828" max="14080" style="25" width="10" bestFit="1" customWidth="1"/>
    <col min="14081" max="14081" style="25" width="3.375" customWidth="1"/>
    <col min="14082" max="14082" style="25" width="26.125" customWidth="1"/>
    <col min="14083" max="14083" style="25" width="10.375" customWidth="1"/>
    <col min="14084" max="14336" style="25" width="11" bestFit="1" customWidth="1"/>
    <col min="14337" max="14337" style="25" width="3.375" customWidth="1"/>
    <col min="14338" max="14338" style="25" width="26.125" customWidth="1"/>
    <col min="14339" max="14339" style="25" width="10.375" customWidth="1"/>
    <col min="14340" max="14592" style="25" width="10" bestFit="1" customWidth="1"/>
    <col min="14593" max="14593" style="25" width="3.375" customWidth="1"/>
    <col min="14594" max="14594" style="25" width="26.125" customWidth="1"/>
    <col min="14595" max="14595" style="25" width="10.375" customWidth="1"/>
    <col min="14596" max="14848" style="25" width="10" bestFit="1" customWidth="1"/>
    <col min="14849" max="14849" style="25" width="3.375" customWidth="1"/>
    <col min="14850" max="14850" style="25" width="26.125" customWidth="1"/>
    <col min="14851" max="14851" style="25" width="10.375" customWidth="1"/>
    <col min="14852" max="15104" style="25" width="10" bestFit="1" customWidth="1"/>
    <col min="15105" max="15105" style="25" width="3.375" customWidth="1"/>
    <col min="15106" max="15106" style="25" width="26.125" customWidth="1"/>
    <col min="15107" max="15107" style="25" width="10.375" customWidth="1"/>
    <col min="15108" max="15360" style="25" width="11" bestFit="1" customWidth="1"/>
    <col min="15361" max="15361" style="25" width="3.375" customWidth="1"/>
    <col min="15362" max="15362" style="25" width="26.125" customWidth="1"/>
    <col min="15363" max="15363" style="25" width="10.375" customWidth="1"/>
    <col min="15364" max="15616" style="25" width="10" bestFit="1" customWidth="1"/>
    <col min="15617" max="15617" style="25" width="3.375" customWidth="1"/>
    <col min="15618" max="15618" style="25" width="26.125" customWidth="1"/>
    <col min="15619" max="15619" style="25" width="10.375" customWidth="1"/>
    <col min="15620" max="15872" style="25" width="10" bestFit="1" customWidth="1"/>
    <col min="15873" max="15873" style="25" width="3.375" customWidth="1"/>
    <col min="15874" max="15874" style="25" width="26.125" customWidth="1"/>
    <col min="15875" max="15875" style="25" width="10.375" customWidth="1"/>
    <col min="15876" max="16128" style="25" width="10" bestFit="1" customWidth="1"/>
    <col min="16129" max="16129" style="25" width="3.375" customWidth="1"/>
    <col min="16130" max="16130" style="25" width="26.125" customWidth="1"/>
    <col min="16131" max="16131" style="25" width="10.375" customWidth="1"/>
    <col min="16132" max="16384" style="25" width="11" bestFit="1" customWidth="1"/>
  </cols>
  <sheetData>
    <row r="1" spans="1:16384" ht="18">
      <c r="B1" s="54"/>
      <c r="C1" s="55" t="s">
        <v>302</v>
      </c>
      <c r="I1" s="56" t="s">
        <v>303</v>
      </c>
    </row>
    <row r="3" spans="1:16384">
      <c r="A3" t="s">
        <v>48</v>
      </c>
      <c r="B3" s="57" t="str">
        <f>"LICENCE "&amp;A3</f>
        <v>LICENCE COMPTA</v>
      </c>
    </row>
    <row r="4" spans="1:16384" ht="20.25">
      <c r="B4" s="58"/>
      <c r="D4" s="59" t="s">
        <v>304</v>
      </c>
    </row>
    <row r="5" spans="1:16384" ht="23.25">
      <c r="B5" s="57"/>
      <c r="D5" s="60" t="inlineStr">
        <is>
          <t>MATIERE : COMPTABILITE</t>
        </is>
      </c>
      <c r="E5" s="58"/>
      <c r="F5" s="58"/>
    </row>
    <row r="6" spans="1:16384">
      <c r="B6" s="58" t="s">
        <v>305</v>
      </c>
      <c r="C6" s="61">
        <f>TODAY()</f>
        <v>42998</v>
      </c>
      <c r="D6" s="62"/>
      <c r="E6" s="62"/>
      <c r="F6" s="62"/>
    </row>
    <row r="7" spans="1:16384" customHeight="1" ht="15">
      <c r="B7" s="63" t="s">
        <v>306</v>
      </c>
      <c r="C7" s="63" t="s">
        <v>0</v>
      </c>
      <c r="D7" s="64"/>
      <c r="E7" s="64"/>
      <c r="F7" s="64"/>
      <c r="G7" s="64"/>
      <c r="H7" s="64"/>
      <c r="I7" s="64"/>
    </row>
    <row r="8" spans="1:16384" customHeight="1" ht="15">
      <c r="A8" s="65">
        <f>ROW()-ROW(A$7)</f>
        <v>1</v>
      </c>
      <c r="B8" s="65" t="s">
        <f>IF(ISNA(VLOOKUP(A$3&amp;TEXT(A8,"x0"),GRTDOP1,COLUMNS(GRTDOP1),0)),"",VLOOKUP(A$3&amp;TEXT(A8,"x0"),GRTDOP1,COLUMNS(GRTDOP1),0))</f>
        <v>43</v>
      </c>
      <c r="C8" s="66">
        <f>IF($B8&gt;"@",VLOOKUP($B8,Tableau,MATCH(C$7,TitresTableau,0),0),"")</f>
        <v>11611134</v>
      </c>
      <c r="D8" s="65"/>
      <c r="E8" s="65"/>
      <c r="F8" s="65"/>
      <c r="G8" s="65"/>
      <c r="H8" s="65"/>
      <c r="I8" s="65"/>
    </row>
    <row r="9" spans="1:16384" customHeight="1" ht="15">
      <c r="A9" s="65">
        <f>ROW()-ROW(A$7)</f>
        <v>2</v>
      </c>
      <c r="B9" s="65" t="s">
        <f>IF(ISNA(VLOOKUP(A$3&amp;TEXT(A9,"x0"),GRTDOP1,COLUMNS(GRTDOP1),0)),"",VLOOKUP(A$3&amp;TEXT(A9,"x0"),GRTDOP1,COLUMNS(GRTDOP1),0))</f>
        <v>77</v>
      </c>
      <c r="C9" s="66">
        <f>IF($B9&gt;"@",VLOOKUP($B9,Tableau,MATCH(C$7,TitresTableau,0),0),"")</f>
        <v>11509138</v>
      </c>
      <c r="D9" s="65"/>
      <c r="E9" s="65"/>
      <c r="F9" s="65"/>
      <c r="G9" s="65"/>
      <c r="H9" s="65"/>
      <c r="I9" s="65"/>
    </row>
    <row r="10" spans="1:16384" customHeight="1" ht="15">
      <c r="A10" s="65">
        <f>ROW()-ROW(A$7)</f>
        <v>3</v>
      </c>
      <c r="B10" s="65" t="s">
        <f>IF(ISNA(VLOOKUP(A$3&amp;TEXT(A10,"x0"),GRTDOP1,COLUMNS(GRTDOP1),0)),"",VLOOKUP(A$3&amp;TEXT(A10,"x0"),GRTDOP1,COLUMNS(GRTDOP1),0))</f>
        <v>83</v>
      </c>
      <c r="C10" s="66">
        <f>IF($B10&gt;"@",VLOOKUP($B10,Tableau,MATCH(C$7,TitresTableau,0),0),"")</f>
        <v>11319137</v>
      </c>
      <c r="D10" s="65"/>
      <c r="E10" s="65"/>
      <c r="F10" s="65"/>
      <c r="G10" s="65"/>
      <c r="H10" s="65"/>
      <c r="I10" s="65"/>
    </row>
    <row r="11" spans="1:16384" customHeight="1" ht="15">
      <c r="A11" s="65">
        <f>ROW()-ROW(A$7)</f>
        <v>4</v>
      </c>
      <c r="B11" s="65" t="s">
        <f>IF(ISNA(VLOOKUP(A$3&amp;TEXT(A11,"x0"),GRTDOP1,COLUMNS(GRTDOP1),0)),"",VLOOKUP(A$3&amp;TEXT(A11,"x0"),GRTDOP1,COLUMNS(GRTDOP1),0))</f>
        <v>90</v>
      </c>
      <c r="C11" s="66">
        <f>IF($B11&gt;"@",VLOOKUP($B11,Tableau,MATCH(C$7,TitresTableau,0),0),"")</f>
        <v>11506957</v>
      </c>
      <c r="D11" s="65"/>
      <c r="E11" s="65"/>
      <c r="F11" s="65"/>
      <c r="G11" s="65"/>
      <c r="H11" s="65"/>
      <c r="I11" s="65"/>
    </row>
    <row r="12" spans="1:16384" customHeight="1" ht="15">
      <c r="A12" s="65">
        <f>ROW()-ROW(A$7)</f>
        <v>5</v>
      </c>
      <c r="B12" s="65" t="s">
        <f>IF(ISNA(VLOOKUP(A$3&amp;TEXT(A12,"x0"),GRTDOP1,COLUMNS(GRTDOP1),0)),"",VLOOKUP(A$3&amp;TEXT(A12,"x0"),GRTDOP1,COLUMNS(GRTDOP1),0))</f>
        <v>97</v>
      </c>
      <c r="C12" s="66">
        <f>IF($B12&gt;"@",VLOOKUP($B12,Tableau,MATCH(C$7,TitresTableau,0),0),"")</f>
        <v>0</v>
      </c>
      <c r="D12" s="65"/>
      <c r="E12" s="65"/>
      <c r="F12" s="65"/>
      <c r="G12" s="65"/>
      <c r="H12" s="65"/>
      <c r="I12" s="65"/>
    </row>
    <row r="13" spans="1:16384" customHeight="1" ht="15">
      <c r="A13" s="65">
        <f>ROW()-ROW(A$7)</f>
        <v>6</v>
      </c>
      <c r="B13" s="65" t="s">
        <f>IF(ISNA(VLOOKUP(A$3&amp;TEXT(A13,"x0"),GRTDOP1,COLUMNS(GRTDOP1),0)),"",VLOOKUP(A$3&amp;TEXT(A13,"x0"),GRTDOP1,COLUMNS(GRTDOP1),0))</f>
        <v>101</v>
      </c>
      <c r="C13" s="66">
        <f>IF($B13&gt;"@",VLOOKUP($B13,Tableau,MATCH(C$7,TitresTableau,0),0),"")</f>
        <v>11602614</v>
      </c>
      <c r="D13" s="65"/>
      <c r="E13" s="65"/>
      <c r="F13" s="65"/>
      <c r="G13" s="65"/>
      <c r="H13" s="65"/>
      <c r="I13" s="65"/>
    </row>
    <row r="14" spans="1:16384" customHeight="1" ht="15">
      <c r="A14" s="65">
        <f>ROW()-ROW(A$7)</f>
        <v>7</v>
      </c>
      <c r="B14" s="65" t="s">
        <f>IF(ISNA(VLOOKUP(A$3&amp;TEXT(A14,"x0"),GRTDOP1,COLUMNS(GRTDOP1),0)),"",VLOOKUP(A$3&amp;TEXT(A14,"x0"),GRTDOP1,COLUMNS(GRTDOP1),0))</f>
        <v>109</v>
      </c>
      <c r="C14" s="66">
        <f>IF($B14&gt;"@",VLOOKUP($B14,Tableau,MATCH(C$7,TitresTableau,0),0),"")</f>
        <v>11305734</v>
      </c>
      <c r="D14" s="65"/>
      <c r="E14" s="65"/>
      <c r="F14" s="65"/>
      <c r="G14" s="65"/>
      <c r="H14" s="65"/>
      <c r="I14" s="65"/>
    </row>
    <row r="15" spans="1:16384" customHeight="1" ht="15">
      <c r="A15" s="65">
        <f>ROW()-ROW(A$7)</f>
        <v>8</v>
      </c>
      <c r="B15" s="65" t="s">
        <f>IF(ISNA(VLOOKUP(A$3&amp;TEXT(A15,"x0"),GRTDOP1,COLUMNS(GRTDOP1),0)),"",VLOOKUP(A$3&amp;TEXT(A15,"x0"),GRTDOP1,COLUMNS(GRTDOP1),0))</f>
        <v>112</v>
      </c>
      <c r="C15" s="66">
        <f>IF($B15&gt;"@",VLOOKUP($B15,Tableau,MATCH(C$7,TitresTableau,0),0),"")</f>
        <v>11602939</v>
      </c>
      <c r="D15" s="65"/>
      <c r="E15" s="65"/>
      <c r="F15" s="65"/>
      <c r="G15" s="65"/>
      <c r="H15" s="65"/>
      <c r="I15" s="65"/>
    </row>
    <row r="16" spans="1:16384" customHeight="1" ht="15">
      <c r="A16" s="65">
        <f>ROW()-ROW(A$7)</f>
        <v>9</v>
      </c>
      <c r="B16" s="65" t="s">
        <f>IF(ISNA(VLOOKUP(A$3&amp;TEXT(A16,"x0"),GRTDOP1,COLUMNS(GRTDOP1),0)),"",VLOOKUP(A$3&amp;TEXT(A16,"x0"),GRTDOP1,COLUMNS(GRTDOP1),0))</f>
        <v>123</v>
      </c>
      <c r="C16" s="66">
        <f>IF($B16&gt;"@",VLOOKUP($B16,Tableau,MATCH(C$7,TitresTableau,0),0),"")</f>
        <v>11506565</v>
      </c>
      <c r="D16" s="65"/>
      <c r="E16" s="65"/>
      <c r="F16" s="65"/>
      <c r="G16" s="65"/>
      <c r="H16" s="65"/>
      <c r="I16" s="65"/>
    </row>
    <row r="17" spans="1:16384" customHeight="1" ht="15">
      <c r="A17" s="65">
        <f>ROW()-ROW(A$7)</f>
        <v>10</v>
      </c>
      <c r="B17" s="65" t="s">
        <f>IF(ISNA(VLOOKUP(A$3&amp;TEXT(A17,"x0"),GRTDOP1,COLUMNS(GRTDOP1),0)),"",VLOOKUP(A$3&amp;TEXT(A17,"x0"),GRTDOP1,COLUMNS(GRTDOP1),0))</f>
        <v>127</v>
      </c>
      <c r="C17" s="66">
        <f>IF($B17&gt;"@",VLOOKUP($B17,Tableau,MATCH(C$7,TitresTableau,0),0),"")</f>
        <v>11300052</v>
      </c>
      <c r="D17" s="65"/>
      <c r="E17" s="65"/>
      <c r="F17" s="65"/>
      <c r="G17" s="65"/>
      <c r="H17" s="65"/>
      <c r="I17" s="65"/>
    </row>
    <row r="18" spans="1:16384" customHeight="1" ht="15">
      <c r="A18" s="65">
        <f>ROW()-ROW(A$7)</f>
        <v>11</v>
      </c>
      <c r="B18" s="65" t="s">
        <f>IF(ISNA(VLOOKUP(A$3&amp;TEXT(A18,"x0"),GRTDOP1,COLUMNS(GRTDOP1),0)),"",VLOOKUP(A$3&amp;TEXT(A18,"x0"),GRTDOP1,COLUMNS(GRTDOP1),0))</f>
        <v>133</v>
      </c>
      <c r="C18" s="66">
        <f>IF($B18&gt;"@",VLOOKUP($B18,Tableau,MATCH(C$7,TitresTableau,0),0),"")</f>
        <v>11506109</v>
      </c>
      <c r="D18" s="65"/>
      <c r="E18" s="65"/>
      <c r="F18" s="65"/>
      <c r="G18" s="65"/>
      <c r="H18" s="65"/>
      <c r="I18" s="65"/>
    </row>
    <row r="19" spans="1:16384" customHeight="1" ht="15">
      <c r="A19" s="65">
        <f>ROW()-ROW(A$7)</f>
        <v>12</v>
      </c>
      <c r="B19" s="65" t="s">
        <f>IF(ISNA(VLOOKUP(A$3&amp;TEXT(A19,"x0"),GRTDOP1,COLUMNS(GRTDOP1),0)),"",VLOOKUP(A$3&amp;TEXT(A19,"x0"),GRTDOP1,COLUMNS(GRTDOP1),0))</f>
        <v>139</v>
      </c>
      <c r="C19" s="66">
        <f>IF($B19&gt;"@",VLOOKUP($B19,Tableau,MATCH(C$7,TitresTableau,0),0),"")</f>
        <v>11513855</v>
      </c>
      <c r="D19" s="65"/>
      <c r="E19" s="65"/>
      <c r="F19" s="65"/>
      <c r="G19" s="65"/>
      <c r="H19" s="65"/>
      <c r="I19" s="65"/>
    </row>
    <row r="20" spans="1:16384" customHeight="1" ht="15">
      <c r="A20" s="65">
        <f>ROW()-ROW(A$7)</f>
        <v>13</v>
      </c>
      <c r="B20" s="65" t="s">
        <f>IF(ISNA(VLOOKUP(A$3&amp;TEXT(A20,"x0"),GRTDOP1,COLUMNS(GRTDOP1),0)),"",VLOOKUP(A$3&amp;TEXT(A20,"x0"),GRTDOP1,COLUMNS(GRTDOP1),0))</f>
        <v>141</v>
      </c>
      <c r="C20" s="66">
        <f>IF($B20&gt;"@",VLOOKUP($B20,Tableau,MATCH(C$7,TitresTableau,0),0),"")</f>
        <v>11503850</v>
      </c>
      <c r="D20" s="65"/>
      <c r="E20" s="65"/>
      <c r="F20" s="65"/>
      <c r="G20" s="65"/>
      <c r="H20" s="65"/>
      <c r="I20" s="65"/>
    </row>
    <row r="21" spans="1:16384" customHeight="1" ht="15">
      <c r="A21" s="65">
        <f>ROW()-ROW(A$7)</f>
        <v>14</v>
      </c>
      <c r="B21" s="65" t="s">
        <f>IF(ISNA(VLOOKUP(A$3&amp;TEXT(A21,"x0"),GRTDOP1,COLUMNS(GRTDOP1),0)),"",VLOOKUP(A$3&amp;TEXT(A21,"x0"),GRTDOP1,COLUMNS(GRTDOP1),0))</f>
        <v>143</v>
      </c>
      <c r="C21" s="66">
        <f>IF($B21&gt;"@",VLOOKUP($B21,Tableau,MATCH(C$7,TitresTableau,0),0),"")</f>
        <v>0</v>
      </c>
      <c r="D21" s="65"/>
      <c r="E21" s="65"/>
      <c r="F21" s="65"/>
      <c r="G21" s="65"/>
      <c r="H21" s="65"/>
      <c r="I21" s="65"/>
    </row>
    <row r="22" spans="1:16384" customHeight="1" ht="15">
      <c r="A22" s="65">
        <f>ROW()-ROW(A$7)</f>
        <v>15</v>
      </c>
      <c r="B22" s="65" t="s">
        <f>IF(ISNA(VLOOKUP(A$3&amp;TEXT(A22,"x0"),GRTDOP1,COLUMNS(GRTDOP1),0)),"",VLOOKUP(A$3&amp;TEXT(A22,"x0"),GRTDOP1,COLUMNS(GRTDOP1),0))</f>
        <v>152</v>
      </c>
      <c r="C22" s="66">
        <f>IF($B22&gt;"@",VLOOKUP($B22,Tableau,MATCH(C$7,TitresTableau,0),0),"")</f>
        <v>11509135</v>
      </c>
      <c r="D22" s="65"/>
      <c r="E22" s="65"/>
      <c r="F22" s="65"/>
      <c r="G22" s="65"/>
      <c r="H22" s="65"/>
      <c r="I22" s="65"/>
    </row>
    <row r="23" spans="1:16384" customHeight="1" ht="15">
      <c r="A23" s="65">
        <f>ROW()-ROW(A$7)</f>
        <v>16</v>
      </c>
      <c r="B23" s="65" t="s">
        <f>IF(ISNA(VLOOKUP(A$3&amp;TEXT(A23,"x0"),GRTDOP1,COLUMNS(GRTDOP1),0)),"",VLOOKUP(A$3&amp;TEXT(A23,"x0"),GRTDOP1,COLUMNS(GRTDOP1),0))</f>
        <v>154</v>
      </c>
      <c r="C23" s="66">
        <f>IF($B23&gt;"@",VLOOKUP($B23,Tableau,MATCH(C$7,TitresTableau,0),0),"")</f>
        <v>11315679</v>
      </c>
      <c r="D23" s="65"/>
      <c r="E23" s="65"/>
      <c r="F23" s="65"/>
      <c r="G23" s="65"/>
      <c r="H23" s="65"/>
      <c r="I23" s="65"/>
    </row>
    <row r="24" spans="1:16384" customHeight="1" ht="15">
      <c r="A24" s="65">
        <f>ROW()-ROW(A$7)</f>
        <v>17</v>
      </c>
      <c r="B24" s="65" t="s">
        <f>IF(ISNA(VLOOKUP(A$3&amp;TEXT(A24,"x0"),GRTDOP1,COLUMNS(GRTDOP1),0)),"",VLOOKUP(A$3&amp;TEXT(A24,"x0"),GRTDOP1,COLUMNS(GRTDOP1),0))</f>
        <v>164</v>
      </c>
      <c r="C24" s="66">
        <f>IF($B24&gt;"@",VLOOKUP($B24,Tableau,MATCH(C$7,TitresTableau,0),0),"")</f>
        <v>11500914</v>
      </c>
      <c r="D24" s="65"/>
      <c r="E24" s="65"/>
      <c r="F24" s="65"/>
      <c r="G24" s="65"/>
      <c r="H24" s="65"/>
      <c r="I24" s="65"/>
    </row>
    <row r="25" spans="1:16384" customHeight="1" ht="15">
      <c r="A25" s="65">
        <f>ROW()-ROW(A$7)</f>
        <v>18</v>
      </c>
      <c r="B25" s="65" t="s">
        <f>IF(ISNA(VLOOKUP(A$3&amp;TEXT(A25,"x0"),GRTDOP1,COLUMNS(GRTDOP1),0)),"",VLOOKUP(A$3&amp;TEXT(A25,"x0"),GRTDOP1,COLUMNS(GRTDOP1),0))</f>
        <v>166</v>
      </c>
      <c r="C25" s="66">
        <f>IF($B25&gt;"@",VLOOKUP($B25,Tableau,MATCH(C$7,TitresTableau,0),0),"")</f>
        <v>11509894</v>
      </c>
      <c r="D25" s="65"/>
      <c r="E25" s="65"/>
      <c r="F25" s="65"/>
      <c r="G25" s="65"/>
      <c r="H25" s="65"/>
      <c r="I25" s="65"/>
    </row>
    <row r="26" spans="1:16384" customHeight="1" ht="15">
      <c r="A26" s="65">
        <f>ROW()-ROW(A$7)</f>
        <v>19</v>
      </c>
      <c r="B26" s="65" t="s">
        <f>IF(ISNA(VLOOKUP(A$3&amp;TEXT(A26,"x0"),GRTDOP1,COLUMNS(GRTDOP1),0)),"",VLOOKUP(A$3&amp;TEXT(A26,"x0"),GRTDOP1,COLUMNS(GRTDOP1),0))</f>
        <v>168</v>
      </c>
      <c r="C26" s="66">
        <f>IF($B26&gt;"@",VLOOKUP($B26,Tableau,MATCH(C$7,TitresTableau,0),0),"")</f>
        <v>11603494</v>
      </c>
      <c r="D26" s="65"/>
      <c r="E26" s="65"/>
      <c r="F26" s="65"/>
      <c r="G26" s="65"/>
      <c r="H26" s="65"/>
      <c r="I26" s="65"/>
    </row>
    <row r="27" spans="1:16384" customHeight="1" ht="15">
      <c r="A27" s="65">
        <f>ROW()-ROW(A$7)</f>
        <v>20</v>
      </c>
      <c r="B27" s="65" t="s">
        <f>IF(ISNA(VLOOKUP(A$3&amp;TEXT(A27,"x0"),GRTDOP1,COLUMNS(GRTDOP1),0)),"",VLOOKUP(A$3&amp;TEXT(A27,"x0"),GRTDOP1,COLUMNS(GRTDOP1),0))</f>
        <v>173</v>
      </c>
      <c r="C27" s="66">
        <f>IF($B27&gt;"@",VLOOKUP($B27,Tableau,MATCH(C$7,TitresTableau,0),0),"")</f>
        <v>11504570</v>
      </c>
      <c r="D27" s="65"/>
      <c r="E27" s="65"/>
      <c r="F27" s="65"/>
      <c r="G27" s="65"/>
      <c r="H27" s="65"/>
      <c r="I27" s="65"/>
    </row>
    <row r="28" spans="1:16384" customHeight="1" ht="15">
      <c r="A28" s="65">
        <f>ROW()-ROW(A$7)</f>
        <v>21</v>
      </c>
      <c r="B28" s="65" t="s">
        <f>IF(ISNA(VLOOKUP(A$3&amp;TEXT(A28,"x0"),GRTDOP1,COLUMNS(GRTDOP1),0)),"",VLOOKUP(A$3&amp;TEXT(A28,"x0"),GRTDOP1,COLUMNS(GRTDOP1),0))</f>
        <v>196</v>
      </c>
      <c r="C28" s="66">
        <f>IF($B28&gt;"@",VLOOKUP($B28,Tableau,MATCH(C$7,TitresTableau,0),0),"")</f>
        <v>0</v>
      </c>
      <c r="D28" s="65"/>
      <c r="E28" s="65"/>
      <c r="F28" s="65"/>
      <c r="G28" s="65"/>
      <c r="H28" s="65"/>
      <c r="I28" s="65"/>
    </row>
    <row r="29" spans="1:16384" customHeight="1" ht="15">
      <c r="A29" s="65">
        <f>ROW()-ROW(A$7)</f>
        <v>22</v>
      </c>
      <c r="B29" s="65" t="s">
        <f>IF(ISNA(VLOOKUP(A$3&amp;TEXT(A29,"x0"),GRTDOP1,COLUMNS(GRTDOP1),0)),"",VLOOKUP(A$3&amp;TEXT(A29,"x0"),GRTDOP1,COLUMNS(GRTDOP1),0))</f>
        <v>203</v>
      </c>
      <c r="C29" s="66">
        <f>IF($B29&gt;"@",VLOOKUP($B29,Tableau,MATCH(C$7,TitresTableau,0),0),"")</f>
        <v>11607973</v>
      </c>
      <c r="D29" s="65"/>
      <c r="E29" s="65"/>
      <c r="F29" s="65"/>
      <c r="G29" s="65"/>
      <c r="H29" s="65"/>
      <c r="I29" s="65"/>
    </row>
    <row r="30" spans="1:16384" customHeight="1" ht="15">
      <c r="A30" s="65">
        <f>ROW()-ROW(A$7)</f>
        <v>23</v>
      </c>
      <c r="B30" s="65" t="s">
        <f>IF(ISNA(VLOOKUP(A$3&amp;TEXT(A30,"x0"),GRTDOP1,COLUMNS(GRTDOP1),0)),"",VLOOKUP(A$3&amp;TEXT(A30,"x0"),GRTDOP1,COLUMNS(GRTDOP1),0))</f>
        <v>215</v>
      </c>
      <c r="C30" s="66">
        <f>IF($B30&gt;"@",VLOOKUP($B30,Tableau,MATCH(C$7,TitresTableau,0),0),"")</f>
        <v>11601655</v>
      </c>
      <c r="D30" s="65"/>
      <c r="E30" s="65"/>
      <c r="F30" s="65"/>
      <c r="G30" s="65"/>
      <c r="H30" s="65"/>
      <c r="I30" s="65"/>
    </row>
    <row r="31" spans="1:16384" customHeight="1" ht="15">
      <c r="A31" s="65">
        <f>ROW()-ROW(A$7)</f>
        <v>24</v>
      </c>
      <c r="B31" s="65" t="s">
        <f>IF(ISNA(VLOOKUP(A$3&amp;TEXT(A31,"x0"),GRTDOP1,COLUMNS(GRTDOP1),0)),"",VLOOKUP(A$3&amp;TEXT(A31,"x0"),GRTDOP1,COLUMNS(GRTDOP1),0))</f>
        <v>217</v>
      </c>
      <c r="C31" s="66">
        <f>IF($B31&gt;"@",VLOOKUP($B31,Tableau,MATCH(C$7,TitresTableau,0),0),"")</f>
        <v>11605309</v>
      </c>
      <c r="D31" s="65"/>
      <c r="E31" s="65"/>
      <c r="F31" s="65"/>
      <c r="G31" s="65"/>
      <c r="H31" s="65"/>
      <c r="I31" s="65"/>
    </row>
    <row r="32" spans="1:16384" customHeight="1" ht="15">
      <c r="A32" s="65">
        <f>ROW()-ROW(A$7)</f>
        <v>25</v>
      </c>
      <c r="B32" s="65" t="s">
        <f>IF(ISNA(VLOOKUP(A$3&amp;TEXT(A32,"x0"),GRTDOP1,COLUMNS(GRTDOP1),0)),"",VLOOKUP(A$3&amp;TEXT(A32,"x0"),GRTDOP1,COLUMNS(GRTDOP1),0))</f>
        <v>236</v>
      </c>
      <c r="C32" s="66">
        <f>IF($B32&gt;"@",VLOOKUP($B32,Tableau,MATCH(C$7,TitresTableau,0),0),"")</f>
        <v>11608416</v>
      </c>
      <c r="D32" s="65"/>
      <c r="E32" s="65"/>
      <c r="F32" s="65"/>
      <c r="G32" s="65"/>
      <c r="H32" s="65"/>
      <c r="I32" s="65"/>
    </row>
    <row r="33" spans="1:16384" customHeight="1" ht="15">
      <c r="A33" s="65">
        <f>ROW()-ROW(A$7)</f>
        <v>26</v>
      </c>
      <c r="B33" s="65" t="s">
        <f>IF(ISNA(VLOOKUP(A$3&amp;TEXT(A33,"x0"),GRTDOP1,COLUMNS(GRTDOP1),0)),"",VLOOKUP(A$3&amp;TEXT(A33,"x0"),GRTDOP1,COLUMNS(GRTDOP1),0))</f>
        <v>244</v>
      </c>
      <c r="C33" s="66">
        <f>IF($B33&gt;"@",VLOOKUP($B33,Tableau,MATCH(C$7,TitresTableau,0),0),"")</f>
        <v>11503072</v>
      </c>
      <c r="D33" s="65"/>
      <c r="E33" s="65"/>
      <c r="F33" s="65"/>
      <c r="G33" s="65"/>
      <c r="H33" s="65"/>
      <c r="I33" s="65"/>
    </row>
    <row r="34" spans="1:16384" customHeight="1" ht="15">
      <c r="A34" s="65">
        <f>ROW()-ROW(A$7)</f>
        <v>27</v>
      </c>
      <c r="B34" s="65" t="s">
        <f>IF(ISNA(VLOOKUP(A$3&amp;TEXT(A34,"x0"),GRTDOP1,COLUMNS(GRTDOP1),0)),"",VLOOKUP(A$3&amp;TEXT(A34,"x0"),GRTDOP1,COLUMNS(GRTDOP1),0))</f>
        <v>248</v>
      </c>
      <c r="C34" s="66">
        <f>IF($B34&gt;"@",VLOOKUP($B34,Tableau,MATCH(C$7,TitresTableau,0),0),"")</f>
        <v>11603860</v>
      </c>
      <c r="D34" s="65"/>
      <c r="E34" s="65"/>
      <c r="F34" s="65"/>
      <c r="G34" s="65"/>
      <c r="H34" s="65"/>
      <c r="I34" s="65"/>
    </row>
    <row r="35" spans="1:16384" customHeight="1" ht="15">
      <c r="A35" s="65">
        <f>ROW()-ROW(A$7)</f>
        <v>28</v>
      </c>
      <c r="B35" s="65" t="s">
        <f>IF(ISNA(VLOOKUP(A$3&amp;TEXT(A35,"x0"),GRTDOP1,COLUMNS(GRTDOP1),0)),"",VLOOKUP(A$3&amp;TEXT(A35,"x0"),GRTDOP1,COLUMNS(GRTDOP1),0))</f>
        <v>257</v>
      </c>
      <c r="C35" s="66">
        <f>IF($B35&gt;"@",VLOOKUP($B35,Tableau,MATCH(C$7,TitresTableau,0),0),"")</f>
        <v>11510580</v>
      </c>
      <c r="D35" s="65"/>
      <c r="E35" s="65"/>
      <c r="F35" s="65"/>
      <c r="G35" s="65"/>
      <c r="H35" s="65"/>
      <c r="I35" s="65"/>
    </row>
    <row r="36" spans="1:16384" customHeight="1" ht="15">
      <c r="A36" s="65">
        <f>ROW()-ROW(A$7)</f>
        <v>29</v>
      </c>
      <c r="B36" s="65" t="s">
        <f>IF(ISNA(VLOOKUP(A$3&amp;TEXT(A36,"x0"),GRTDOP1,COLUMNS(GRTDOP1),0)),"",VLOOKUP(A$3&amp;TEXT(A36,"x0"),GRTDOP1,COLUMNS(GRTDOP1),0))</f>
        <v>259</v>
      </c>
      <c r="C36" s="66">
        <f>IF($B36&gt;"@",VLOOKUP($B36,Tableau,MATCH(C$7,TitresTableau,0),0),"")</f>
        <v>0</v>
      </c>
      <c r="D36" s="65"/>
      <c r="E36" s="65"/>
      <c r="F36" s="65"/>
      <c r="G36" s="65"/>
      <c r="H36" s="65"/>
      <c r="I36" s="65"/>
    </row>
    <row r="37" spans="1:16384" customHeight="1" ht="15">
      <c r="A37" s="65">
        <f>ROW()-ROW(A$7)</f>
        <v>30</v>
      </c>
      <c r="B37" s="65" t="s">
        <f>IF(ISNA(VLOOKUP(A$3&amp;TEXT(A37,"x0"),GRTDOP1,COLUMNS(GRTDOP1),0)),"",VLOOKUP(A$3&amp;TEXT(A37,"x0"),GRTDOP1,COLUMNS(GRTDOP1),0))</f>
        <v>260</v>
      </c>
      <c r="C37" s="66">
        <f>IF($B37&gt;"@",VLOOKUP($B37,Tableau,MATCH(C$7,TitresTableau,0),0),"")</f>
        <v>11605613</v>
      </c>
      <c r="D37" s="65"/>
      <c r="E37" s="65"/>
      <c r="F37" s="65"/>
      <c r="G37" s="65"/>
      <c r="H37" s="65"/>
      <c r="I37" s="65"/>
    </row>
    <row r="38" spans="1:16384" customHeight="1" ht="15">
      <c r="A38" s="65">
        <f>ROW()-ROW(A$7)</f>
        <v>31</v>
      </c>
      <c r="B38" s="65" t="s">
        <f>IF(ISNA(VLOOKUP(A$3&amp;TEXT(A38,"x0"),GRTDOP1,COLUMNS(GRTDOP1),0)),"",VLOOKUP(A$3&amp;TEXT(A38,"x0"),GRTDOP1,COLUMNS(GRTDOP1),0))</f>
        <v>265</v>
      </c>
      <c r="C38" s="66">
        <f>IF($B38&gt;"@",VLOOKUP($B38,Tableau,MATCH(C$7,TitresTableau,0),0),"")</f>
        <v>11601320</v>
      </c>
      <c r="D38" s="65"/>
      <c r="E38" s="65"/>
      <c r="F38" s="65"/>
      <c r="G38" s="65"/>
      <c r="H38" s="65"/>
      <c r="I38" s="65"/>
    </row>
    <row r="39" spans="1:16384" customHeight="1" ht="15">
      <c r="A39" s="65">
        <f>ROW()-ROW(A$7)</f>
        <v>32</v>
      </c>
      <c r="B39" s="65" t="s">
        <f>IF(ISNA(VLOOKUP(A$3&amp;TEXT(A39,"x0"),GRTDOP1,COLUMNS(GRTDOP1),0)),"",VLOOKUP(A$3&amp;TEXT(A39,"x0"),GRTDOP1,COLUMNS(GRTDOP1),0))</f>
        <v>270</v>
      </c>
      <c r="C39" s="66">
        <f>IF($B39&gt;"@",VLOOKUP($B39,Tableau,MATCH(C$7,TitresTableau,0),0),"")</f>
        <v>0</v>
      </c>
      <c r="D39" s="65"/>
      <c r="E39" s="65"/>
      <c r="F39" s="65"/>
      <c r="G39" s="65"/>
      <c r="H39" s="65"/>
      <c r="I39" s="65"/>
    </row>
    <row r="40" spans="1:16384" customHeight="1" ht="15">
      <c r="A40" s="65">
        <f>ROW()-ROW(A$7)</f>
        <v>33</v>
      </c>
      <c r="B40" s="65" t="s">
        <f>IF(ISNA(VLOOKUP(A$3&amp;TEXT(A40,"x0"),GRTDOP1,COLUMNS(GRTDOP1),0)),"",VLOOKUP(A$3&amp;TEXT(A40,"x0"),GRTDOP1,COLUMNS(GRTDOP1),0))</f>
        <v>276</v>
      </c>
      <c r="C40" s="66">
        <f>IF($B40&gt;"@",VLOOKUP($B40,Tableau,MATCH(C$7,TitresTableau,0),0),"")</f>
        <v>0</v>
      </c>
      <c r="D40" s="65"/>
      <c r="E40" s="65"/>
      <c r="F40" s="65"/>
      <c r="G40" s="65"/>
      <c r="H40" s="65"/>
      <c r="I40" s="65"/>
    </row>
    <row r="41" spans="1:16384" customHeight="1" ht="15">
      <c r="A41" s="65">
        <f>ROW()-ROW(A$7)</f>
        <v>34</v>
      </c>
      <c r="B41" s="65" t="s">
        <f>IF(ISNA(VLOOKUP(A$3&amp;TEXT(A41,"x0"),GRTDOP1,COLUMNS(GRTDOP1),0)),"",VLOOKUP(A$3&amp;TEXT(A41,"x0"),GRTDOP1,COLUMNS(GRTDOP1),0))</f>
        <v>282</v>
      </c>
      <c r="C41" s="66">
        <f>IF($B41&gt;"@",VLOOKUP($B41,Tableau,MATCH(C$7,TitresTableau,0),0),"")</f>
        <v>11607110</v>
      </c>
      <c r="D41" s="65"/>
      <c r="E41" s="65"/>
      <c r="F41" s="65"/>
      <c r="G41" s="65"/>
      <c r="H41" s="65"/>
      <c r="I41" s="65"/>
    </row>
    <row r="42" spans="1:16384" customHeight="1" ht="15">
      <c r="A42" s="65">
        <f>ROW()-ROW(A$7)</f>
        <v>35</v>
      </c>
      <c r="B42" s="65" t="s">
        <f>IF(ISNA(VLOOKUP(A$3&amp;TEXT(A42,"x0"),GRTDOP1,COLUMNS(GRTDOP1),0)),"",VLOOKUP(A$3&amp;TEXT(A42,"x0"),GRTDOP1,COLUMNS(GRTDOP1),0))</f>
        <v>286</v>
      </c>
      <c r="C42" s="66">
        <f>IF($B42&gt;"@",VLOOKUP($B42,Tableau,MATCH(C$7,TitresTableau,0),0),"")</f>
        <v>11502168</v>
      </c>
      <c r="D42" s="65"/>
      <c r="E42" s="65"/>
      <c r="F42" s="65"/>
      <c r="G42" s="65"/>
      <c r="H42" s="65"/>
      <c r="I42" s="65"/>
    </row>
    <row r="43" spans="1:16384" customHeight="1" ht="15">
      <c r="A43" s="65">
        <f>ROW()-ROW(A$7)</f>
        <v>36</v>
      </c>
      <c r="B43" s="65" t="s">
        <f>IF(ISNA(VLOOKUP(A$3&amp;TEXT(A43,"x0"),GRTDOP1,COLUMNS(GRTDOP1),0)),"",VLOOKUP(A$3&amp;TEXT(A43,"x0"),GRTDOP1,COLUMNS(GRTDOP1),0))</f>
        <v>288</v>
      </c>
      <c r="C43" s="66">
        <f>IF($B43&gt;"@",VLOOKUP($B43,Tableau,MATCH(C$7,TitresTableau,0),0),"")</f>
        <v>11500878</v>
      </c>
      <c r="D43" s="65"/>
      <c r="E43" s="65"/>
      <c r="F43" s="65"/>
      <c r="G43" s="65"/>
      <c r="H43" s="65"/>
      <c r="I43" s="65"/>
    </row>
    <row r="44" spans="1:16384" customHeight="1" ht="15">
      <c r="A44" s="65">
        <f>ROW()-ROW(A$7)</f>
        <v>37</v>
      </c>
      <c r="B44" s="65" t="s">
        <f>IF(ISNA(VLOOKUP(A$3&amp;TEXT(A44,"x0"),GRTDOP1,COLUMNS(GRTDOP1),0)),"",VLOOKUP(A$3&amp;TEXT(A44,"x0"),GRTDOP1,COLUMNS(GRTDOP1),0))</f>
        <v>290</v>
      </c>
      <c r="C44" s="66">
        <f>IF($B44&gt;"@",VLOOKUP($B44,Tableau,MATCH(C$7,TitresTableau,0),0),"")</f>
        <v>11508068</v>
      </c>
      <c r="D44" s="65"/>
      <c r="E44" s="65"/>
      <c r="F44" s="65"/>
      <c r="G44" s="65"/>
      <c r="H44" s="65"/>
      <c r="I44" s="65"/>
    </row>
    <row r="45" spans="1:16384" customHeight="1" ht="15">
      <c r="A45" s="65">
        <f>ROW()-ROW(A$7)</f>
        <v>38</v>
      </c>
      <c r="B45" s="65" t="s">
        <f>IF(ISNA(VLOOKUP(A$3&amp;TEXT(A45,"x0"),GRTDOP1,COLUMNS(GRTDOP1),0)),"",VLOOKUP(A$3&amp;TEXT(A45,"x0"),GRTDOP1,COLUMNS(GRTDOP1),0))</f>
        <v>291</v>
      </c>
      <c r="C45" s="66">
        <f>IF($B45&gt;"@",VLOOKUP($B45,Tableau,MATCH(C$7,TitresTableau,0),0),"")</f>
        <v>11501205</v>
      </c>
      <c r="D45" s="65"/>
      <c r="E45" s="65"/>
      <c r="F45" s="65"/>
      <c r="G45" s="65"/>
      <c r="H45" s="65"/>
      <c r="I45" s="65"/>
    </row>
    <row r="46" spans="1:16384" customHeight="1" ht="15">
      <c r="A46" s="65">
        <f>ROW()-ROW(A$7)</f>
        <v>39</v>
      </c>
      <c r="B46" s="65" t="s">
        <f>IF(ISNA(VLOOKUP(A$3&amp;TEXT(A46,"x0"),GRTDOP1,COLUMNS(GRTDOP1),0)),"",VLOOKUP(A$3&amp;TEXT(A46,"x0"),GRTDOP1,COLUMNS(GRTDOP1),0))</f>
        <v>292</v>
      </c>
      <c r="C46" s="66">
        <f>IF($B46&gt;"@",VLOOKUP($B46,Tableau,MATCH(C$7,TitresTableau,0),0),"")</f>
        <v>11507232</v>
      </c>
      <c r="D46" s="65"/>
      <c r="E46" s="65"/>
      <c r="F46" s="65"/>
      <c r="G46" s="65"/>
      <c r="H46" s="65"/>
      <c r="I46" s="65"/>
    </row>
    <row r="47" spans="1:16384" customHeight="1" ht="15">
      <c r="A47" s="65">
        <f>ROW()-ROW(A$7)</f>
        <v>40</v>
      </c>
      <c r="B47" s="65" t="s">
        <f>IF(ISNA(VLOOKUP(A$3&amp;TEXT(A47,"x0"),GRTDOP2,COLUMNS(GRTDOP2),0)),"",VLOOKUP(A$3&amp;TEXT(A47,"x0"),GRTDOP2,COLUMNS(GRTDOP2),0))</f>
        <v>37</v>
      </c>
      <c r="C47" s="66" t="s">
        <f>IF($B47&gt;"@",VLOOKUP($B47,Tableau,MATCH(C$7,TitresTableau,0),0),"")</f>
        <v>37</v>
      </c>
      <c r="D47" s="65"/>
      <c r="E47" s="65"/>
      <c r="F47" s="65"/>
      <c r="G47" s="65"/>
      <c r="H47" s="65"/>
      <c r="I47" s="65"/>
    </row>
    <row r="48" spans="1:16384" customHeight="1" ht="15">
      <c r="A48" s="65">
        <f>ROW()-ROW(A$7)</f>
        <v>41</v>
      </c>
      <c r="B48" s="65" t="s">
        <f>IF(ISNA(VLOOKUP(A$3&amp;TEXT(A48,"x0"),GRTDOP2,COLUMNS(GRTDOP2),0)),"",VLOOKUP(A$3&amp;TEXT(A48,"x0"),GRTDOP2,COLUMNS(GRTDOP2),0))</f>
        <v>37</v>
      </c>
      <c r="C48" s="66" t="s">
        <f>IF($B48&gt;"@",VLOOKUP($B48,Tableau,MATCH(C$7,TitresTableau,0),0),"")</f>
        <v>37</v>
      </c>
      <c r="D48" s="65"/>
      <c r="E48" s="65"/>
      <c r="F48" s="65"/>
      <c r="G48" s="65"/>
      <c r="H48" s="65"/>
      <c r="I48" s="65"/>
    </row>
    <row r="49" spans="1:16384" customHeight="1" ht="15">
      <c r="A49" s="65">
        <f>ROW()-ROW(A$7)</f>
        <v>42</v>
      </c>
      <c r="B49" s="65" t="s">
        <f>IF(ISNA(VLOOKUP(A$3&amp;TEXT(A49,"x0"),GRTDOP2,COLUMNS(GRTDOP2),0)),"",VLOOKUP(A$3&amp;TEXT(A49,"x0"),GRTDOP2,COLUMNS(GRTDOP2),0))</f>
        <v>37</v>
      </c>
      <c r="C49" s="66" t="s">
        <f>IF($B49&gt;"@",VLOOKUP($B49,Tableau,MATCH(C$7,TitresTableau,0),0),"")</f>
        <v>37</v>
      </c>
      <c r="D49" s="65"/>
      <c r="E49" s="65"/>
      <c r="F49" s="65"/>
      <c r="G49" s="65"/>
      <c r="H49" s="65"/>
      <c r="I49" s="65"/>
    </row>
    <row r="50" spans="1:16384" customHeight="1" ht="15">
      <c r="A50" s="65">
        <f>ROW()-ROW(A$7)</f>
        <v>43</v>
      </c>
      <c r="B50" s="65" t="s">
        <f>IF(ISNA(VLOOKUP(A$3&amp;TEXT(A50,"x0"),GRTDOP2,COLUMNS(GRTDOP2),0)),"",VLOOKUP(A$3&amp;TEXT(A50,"x0"),GRTDOP2,COLUMNS(GRTDOP2),0))</f>
        <v>37</v>
      </c>
      <c r="C50" s="66" t="s">
        <f>IF($B50&gt;"@",VLOOKUP($B50,Tableau,MATCH(C$7,TitresTableau,0),0),"")</f>
        <v>37</v>
      </c>
      <c r="D50" s="65"/>
      <c r="E50" s="65"/>
      <c r="F50" s="65"/>
      <c r="G50" s="65"/>
      <c r="H50" s="65"/>
      <c r="I50" s="65"/>
    </row>
    <row r="51" spans="1:16384" customHeight="1" ht="15">
      <c r="A51" s="65"/>
      <c r="B51" s="65"/>
      <c r="C51" s="66" t="s">
        <v>307</v>
      </c>
      <c r="D51" s="65"/>
      <c r="E51" s="65"/>
      <c r="F51" s="65"/>
      <c r="G51" s="65"/>
      <c r="H51" s="65"/>
      <c r="I51" s="65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5433070866141736" right="0.1968503937007874" top="0.15748031496062992" bottom="0.1968503937007874" header="0.11811023622047245" footer="0.11811023622047245"/>
  <pageSetup blackAndWhite="0" cellComments="asDisplayed" draft="0" errors="displayed" firstPageNumber="0" orientation="portrait" pageOrder="downThenOver" paperSize="9" scale="78" useFirstPageNumber="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25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C43" sqref="C43"/>
    </sheetView>
  </sheetViews>
  <sheetFormatPr defaultRowHeight="14.25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D195"/>
  <sheetViews>
    <sheetView topLeftCell="A47" workbookViewId="0" zoomScale="82">
      <selection activeCell="A2" sqref="A2:A73"/>
    </sheetView>
  </sheetViews>
  <sheetFormatPr defaultRowHeight="14.25"/>
  <cols>
    <col min="1" max="16384" style="1" width="9.142307692307693"/>
  </cols>
  <sheetData>
    <row r="1" spans="1:4">
      <c r="A1" t="s">
        <v>1</v>
      </c>
      <c r="B1" t="s">
        <v>2</v>
      </c>
      <c r="C1" t="inlineStr">
        <is>
          <t>né(e) le</t>
        </is>
      </c>
      <c r="D1" t="inlineStr">
        <is>
          <t>PROMOTION</t>
        </is>
      </c>
    </row>
    <row r="2" spans="1:4">
      <c r="A2" t="s">
        <f>Liste!C2</f>
        <v>15</v>
      </c>
      <c r="B2" t="str">
        <f>UPPER(Liste!D2)</f>
        <v>HASSEN</v>
      </c>
      <c r="C2" s="24">
        <f>Liste!G2</f>
        <v>0</v>
      </c>
      <c r="D2" t="s">
        <f>Liste!BE2</f>
        <v>37</v>
      </c>
    </row>
    <row r="3" spans="1:4">
      <c r="A3" t="s">
        <f>Liste!C3</f>
        <v>39</v>
      </c>
      <c r="B3" t="s">
        <f>UPPER(Liste!D3)</f>
        <v>40</v>
      </c>
      <c r="C3" s="24">
        <f>Liste!G3</f>
        <v>0</v>
      </c>
      <c r="D3" t="s">
        <f>Liste!BE3</f>
        <v>37</v>
      </c>
    </row>
    <row r="4" spans="1:4">
      <c r="A4" t="s">
        <f>Liste!C4</f>
        <v>44</v>
      </c>
      <c r="B4" t="str">
        <f>UPPER(Liste!D4)</f>
        <v>ELSA SHÉKINA</v>
      </c>
      <c r="C4" s="24">
        <f>Liste!G4</f>
        <v>0</v>
      </c>
      <c r="D4" t="s">
        <f>Liste!BE4</f>
        <v>52</v>
      </c>
    </row>
    <row r="5" spans="1:4">
      <c r="A5" t="s">
        <f>Liste!C5</f>
        <v>54</v>
      </c>
      <c r="B5" t="str">
        <f>UPPER(Liste!D5)</f>
        <v>YANI</v>
      </c>
      <c r="C5" s="24">
        <f>Liste!G5</f>
        <v>0</v>
      </c>
      <c r="D5" t="s">
        <f>Liste!BE5</f>
        <v>58</v>
      </c>
    </row>
    <row r="6" spans="1:4">
      <c r="A6" t="s">
        <f>Liste!C6</f>
        <v>60</v>
      </c>
      <c r="B6" t="str">
        <f>UPPER(Liste!D6)</f>
        <v>ARWIN</v>
      </c>
      <c r="C6" s="24">
        <f>Liste!G6</f>
        <v>36090</v>
      </c>
      <c r="D6" t="s">
        <f>Liste!BE6</f>
        <v>37</v>
      </c>
    </row>
    <row r="7" spans="1:4">
      <c r="A7" t="s">
        <f>Liste!C7</f>
        <v>65</v>
      </c>
      <c r="B7" t="s">
        <f>UPPER(Liste!D7)</f>
        <v>66</v>
      </c>
      <c r="C7" s="24">
        <f>Liste!G7</f>
        <v>0</v>
      </c>
      <c r="D7" t="s">
        <f>Liste!BE7</f>
        <v>37</v>
      </c>
    </row>
    <row r="8" spans="1:4">
      <c r="A8" t="s">
        <f>Liste!C8</f>
        <v>68</v>
      </c>
      <c r="B8" t="s">
        <f>UPPER(Liste!D8)</f>
        <v>69</v>
      </c>
      <c r="C8" s="24">
        <f>Liste!G8</f>
        <v>0</v>
      </c>
      <c r="D8" t="s">
        <f>Liste!BE8</f>
        <v>37</v>
      </c>
    </row>
    <row r="9" spans="1:4">
      <c r="A9" t="s">
        <f>Liste!C9</f>
        <v>71</v>
      </c>
      <c r="B9" t="s">
        <f>UPPER(Liste!D9)</f>
        <v>301</v>
      </c>
      <c r="C9" s="24">
        <f>Liste!G9</f>
        <v>0</v>
      </c>
      <c r="D9" t="s">
        <f>Liste!BE9</f>
        <v>37</v>
      </c>
    </row>
    <row r="10" spans="1:4">
      <c r="A10" t="s">
        <f>Liste!C10</f>
        <v>74</v>
      </c>
      <c r="B10" t="str">
        <f>UPPER(Liste!D10)</f>
        <v>EL HADJI</v>
      </c>
      <c r="C10" s="24" t="s">
        <f>Liste!G10</f>
        <v>75</v>
      </c>
      <c r="D10" t="s">
        <f>Liste!BE10</f>
        <v>37</v>
      </c>
    </row>
    <row r="11" spans="1:4">
      <c r="A11" t="s">
        <f>Liste!C11</f>
        <v>78</v>
      </c>
      <c r="B11" t="str">
        <f>UPPER(Liste!D11)</f>
        <v>ABOUBACAR</v>
      </c>
      <c r="C11" s="24">
        <f>Liste!G11</f>
        <v>0</v>
      </c>
      <c r="D11" t="s">
        <f>Liste!BE11</f>
        <v>80</v>
      </c>
    </row>
    <row r="12" spans="1:4">
      <c r="A12" t="s">
        <f>Liste!C12</f>
        <v>78</v>
      </c>
      <c r="B12" t="str">
        <f>UPPER(Liste!D12)</f>
        <v>MAMADOU FALLOU</v>
      </c>
      <c r="C12" s="24">
        <f>Liste!G12</f>
        <v>33799</v>
      </c>
      <c r="D12" t="s">
        <f>Liste!BE12</f>
        <v>37</v>
      </c>
    </row>
    <row r="13" spans="1:4">
      <c r="A13" t="s">
        <f>Liste!C13</f>
        <v>84</v>
      </c>
      <c r="B13" t="s">
        <f>UPPER(Liste!D13)</f>
        <v>85</v>
      </c>
      <c r="C13" s="24">
        <f>Liste!G13</f>
        <v>0</v>
      </c>
      <c r="D13" t="s">
        <f>Liste!BE13</f>
        <v>37</v>
      </c>
    </row>
    <row r="14" spans="1:4">
      <c r="A14" t="s">
        <f>Liste!C14</f>
        <v>87</v>
      </c>
      <c r="B14" t="str">
        <f>UPPER(Liste!D14)</f>
        <v>MARVIN</v>
      </c>
      <c r="C14" s="24">
        <f>Liste!G14</f>
        <v>0</v>
      </c>
      <c r="D14" t="s">
        <f>Liste!BE14</f>
        <v>89</v>
      </c>
    </row>
    <row r="15" spans="1:4">
      <c r="A15" t="s">
        <f>Liste!C15</f>
        <v>91</v>
      </c>
      <c r="B15" t="str">
        <f>UPPER(Liste!D15)</f>
        <v>KEVIN</v>
      </c>
      <c r="C15" s="24">
        <f>Liste!G15</f>
        <v>0</v>
      </c>
      <c r="D15" t="s">
        <f>Liste!BE15</f>
        <v>93</v>
      </c>
    </row>
    <row r="16" spans="1:4">
      <c r="A16" t="s">
        <f>Liste!C16</f>
        <v>95</v>
      </c>
      <c r="B16" t="s">
        <f>UPPER(Liste!D16)</f>
        <v>96</v>
      </c>
      <c r="C16" s="24">
        <f>Liste!G16</f>
        <v>0</v>
      </c>
      <c r="D16" t="s">
        <f>Liste!BE16</f>
        <v>89</v>
      </c>
    </row>
    <row r="17" spans="1:4">
      <c r="A17" t="s">
        <f>Liste!C17</f>
        <v>98</v>
      </c>
      <c r="B17" t="str">
        <f>UPPER(Liste!D17)</f>
        <v>TAHA</v>
      </c>
      <c r="C17" s="24">
        <f>Liste!G17</f>
        <v>0</v>
      </c>
      <c r="D17" t="s">
        <f>Liste!BE17</f>
        <v>100</v>
      </c>
    </row>
    <row r="18" spans="1:4">
      <c r="A18" t="s">
        <f>Liste!C18</f>
        <v>102</v>
      </c>
      <c r="B18" t="s">
        <f>UPPER(Liste!D18)</f>
        <v>66</v>
      </c>
      <c r="C18" s="24">
        <f>Liste!G18</f>
        <v>0</v>
      </c>
      <c r="D18">
        <f>Liste!BE18</f>
        <v>0</v>
      </c>
    </row>
    <row r="19" spans="1:4">
      <c r="A19" t="s">
        <f>Liste!C19</f>
        <v>104</v>
      </c>
      <c r="B19" t="str">
        <f>UPPER(Liste!D19)</f>
        <v>NASSIM</v>
      </c>
      <c r="C19" s="24" t="s">
        <f>Liste!G19</f>
        <v>105</v>
      </c>
      <c r="D19" t="s">
        <f>Liste!BE19</f>
        <v>37</v>
      </c>
    </row>
    <row r="20" spans="1:4">
      <c r="A20" t="s">
        <f>Liste!C20</f>
        <v>108</v>
      </c>
      <c r="B20" t="str">
        <f>UPPER(Liste!D20)</f>
        <v>CHLOÉ</v>
      </c>
      <c r="C20" s="24">
        <f>Liste!G20</f>
        <v>0</v>
      </c>
      <c r="D20">
        <f>Liste!BE20</f>
        <v>0</v>
      </c>
    </row>
    <row r="21" spans="1:4">
      <c r="A21" t="s">
        <f>Liste!C21</f>
        <v>110</v>
      </c>
      <c r="B21" t="s">
        <f>UPPER(Liste!D21)</f>
        <v>111</v>
      </c>
      <c r="C21" s="24">
        <f>Liste!G21</f>
        <v>0</v>
      </c>
      <c r="D21" t="s">
        <f>Liste!BE21</f>
        <v>93</v>
      </c>
    </row>
    <row r="22" spans="1:4">
      <c r="A22" t="s">
        <f>Liste!C22</f>
        <v>113</v>
      </c>
      <c r="B22" t="str">
        <f>UPPER(Liste!D22)</f>
        <v>MELISSA</v>
      </c>
      <c r="C22" s="24">
        <f>Liste!G22</f>
        <v>0</v>
      </c>
      <c r="D22" t="s">
        <f>Liste!BE22</f>
        <v>93</v>
      </c>
    </row>
    <row r="23" spans="1:4">
      <c r="A23" t="s">
        <f>Liste!C23</f>
        <v>115</v>
      </c>
      <c r="B23" t="s">
        <f>UPPER(Liste!D23)</f>
        <v>116</v>
      </c>
      <c r="C23" s="24">
        <f>Liste!G23</f>
        <v>0</v>
      </c>
      <c r="D23" t="s">
        <f>Liste!BE23</f>
        <v>37</v>
      </c>
    </row>
    <row r="24" spans="1:4">
      <c r="A24" t="s">
        <f>Liste!C24</f>
        <v>118</v>
      </c>
      <c r="B24" t="str">
        <f>UPPER(Liste!D24)</f>
        <v>MOHAMEDOU</v>
      </c>
      <c r="C24" s="24" t="s">
        <f>Liste!G24</f>
        <v>119</v>
      </c>
      <c r="D24" t="s">
        <f>Liste!BE24</f>
        <v>37</v>
      </c>
    </row>
    <row r="25" spans="1:4">
      <c r="A25" t="s">
        <f>Liste!C25</f>
        <v>121</v>
      </c>
      <c r="B25" t="str">
        <f>UPPER(Liste!D25)</f>
        <v>ZAKARIA</v>
      </c>
      <c r="C25" s="24">
        <f>Liste!G25</f>
        <v>35396</v>
      </c>
      <c r="D25" t="s">
        <f>Liste!BE25</f>
        <v>37</v>
      </c>
    </row>
    <row r="26" spans="1:4">
      <c r="A26" t="s">
        <f>Liste!C26</f>
        <v>124</v>
      </c>
      <c r="B26" t="s">
        <f>UPPER(Liste!D26)</f>
        <v>301</v>
      </c>
      <c r="C26" s="24">
        <f>Liste!G26</f>
        <v>0</v>
      </c>
      <c r="D26" t="s">
        <f>Liste!BE26</f>
        <v>100</v>
      </c>
    </row>
    <row r="27" spans="1:4">
      <c r="A27" t="s">
        <f>Liste!C27</f>
        <v>126</v>
      </c>
      <c r="B27" t="str">
        <f>UPPER(Liste!D27)</f>
        <v>ALIAKSANDR</v>
      </c>
      <c r="C27" s="24">
        <f>Liste!G27</f>
        <v>0</v>
      </c>
      <c r="D27" t="s">
        <f>Liste!BE27</f>
        <v>37</v>
      </c>
    </row>
    <row r="28" spans="1:4">
      <c r="A28" t="s">
        <f>Liste!C28</f>
        <v>128</v>
      </c>
      <c r="B28" t="s">
        <f>UPPER(Liste!D28)</f>
        <v>129</v>
      </c>
      <c r="C28" s="24">
        <f>Liste!G28</f>
        <v>0</v>
      </c>
      <c r="D28" t="s">
        <f>Liste!BE28</f>
        <v>37</v>
      </c>
    </row>
    <row r="29" spans="1:4">
      <c r="A29" t="s">
        <f>Liste!C29</f>
        <v>131</v>
      </c>
      <c r="B29" t="s">
        <f>UPPER(Liste!D29)</f>
        <v>132</v>
      </c>
      <c r="C29" s="24">
        <f>Liste!G29</f>
        <v>0</v>
      </c>
      <c r="D29" t="s">
        <f>Liste!BE29</f>
        <v>37</v>
      </c>
    </row>
    <row r="30" spans="1:4">
      <c r="A30" t="s">
        <f>Liste!C30</f>
        <v>134</v>
      </c>
      <c r="B30" t="str">
        <f>UPPER(Liste!D30)</f>
        <v>OUSSAMA</v>
      </c>
      <c r="C30" s="24">
        <f>Liste!G30</f>
        <v>0</v>
      </c>
      <c r="D30" t="s">
        <f>Liste!BE30</f>
        <v>93</v>
      </c>
    </row>
    <row r="31" spans="1:4">
      <c r="A31" t="s">
        <f>Liste!C31</f>
        <v>136</v>
      </c>
      <c r="B31" t="str">
        <f>UPPER(Liste!D31)</f>
        <v>CYLIA</v>
      </c>
      <c r="C31" s="24" t="s">
        <f>Liste!G31</f>
        <v>137</v>
      </c>
      <c r="D31" t="s">
        <f>Liste!BE31</f>
        <v>37</v>
      </c>
    </row>
    <row r="32" spans="1:4">
      <c r="A32" t="s">
        <f>Liste!C32</f>
        <v>140</v>
      </c>
      <c r="B32" t="str">
        <f>UPPER(Liste!D32)</f>
        <v>YU</v>
      </c>
      <c r="C32" s="24">
        <f>Liste!G32</f>
        <v>0</v>
      </c>
      <c r="D32" t="s">
        <f>Liste!BE32</f>
        <v>93</v>
      </c>
    </row>
    <row r="33" spans="1:4">
      <c r="A33" t="s">
        <f>Liste!C33</f>
        <v>142</v>
      </c>
      <c r="B33" t="str">
        <f>UPPER(Liste!D33)</f>
        <v>SERKAN</v>
      </c>
      <c r="C33" s="24">
        <f>Liste!G33</f>
        <v>0</v>
      </c>
      <c r="D33" t="s">
        <f>Liste!BE33</f>
        <v>93</v>
      </c>
    </row>
    <row r="34" spans="1:4">
      <c r="A34" t="s">
        <f>Liste!C34</f>
        <v>144</v>
      </c>
      <c r="B34" t="str">
        <f>UPPER(Liste!D34)</f>
        <v>ANNA</v>
      </c>
      <c r="C34" s="24">
        <f>Liste!G34</f>
        <v>0</v>
      </c>
      <c r="D34" t="s">
        <f>Liste!BE34</f>
        <v>100</v>
      </c>
    </row>
    <row r="35" spans="1:4">
      <c r="A35" t="s">
        <f>Liste!C35</f>
        <v>147</v>
      </c>
      <c r="B35" t="str">
        <f>UPPER(Liste!D35)</f>
        <v>NEDJEMEDDINE</v>
      </c>
      <c r="C35" s="24" t="s">
        <f>Liste!G35</f>
        <v>148</v>
      </c>
      <c r="D35" t="s">
        <f>Liste!BE35</f>
        <v>37</v>
      </c>
    </row>
    <row r="36" spans="1:4">
      <c r="A36" t="s">
        <f>Liste!C36</f>
        <v>151</v>
      </c>
      <c r="B36" t="str">
        <f>UPPER(Liste!D36)</f>
        <v>ALIOU</v>
      </c>
      <c r="C36" s="24">
        <f>Liste!G36</f>
        <v>34371</v>
      </c>
      <c r="D36" t="s">
        <f>Liste!BE36</f>
        <v>37</v>
      </c>
    </row>
    <row r="37" spans="1:4" ht="14.25" hidden="1">
      <c r="A37" t="s">
        <f>Liste!C37</f>
        <v>153</v>
      </c>
      <c r="B37" t="str">
        <f>UPPER(Liste!D37)</f>
        <v>FATOUMATA OUSMANE</v>
      </c>
      <c r="C37" s="24">
        <f>Liste!G37</f>
        <v>0</v>
      </c>
      <c r="D37" t="s">
        <f>Liste!BE37</f>
        <v>93</v>
      </c>
    </row>
    <row r="38" spans="1:4" ht="14.25" hidden="1">
      <c r="A38" t="s">
        <f>Liste!C38</f>
        <v>153</v>
      </c>
      <c r="B38" t="s">
        <f>UPPER(Liste!D38)</f>
        <v>155</v>
      </c>
      <c r="C38" s="24">
        <f>Liste!G38</f>
        <v>0</v>
      </c>
      <c r="D38" t="s">
        <f>Liste!BE38</f>
        <v>93</v>
      </c>
    </row>
    <row r="39" spans="1:4">
      <c r="A39" t="s">
        <f>Liste!C39</f>
        <v>157</v>
      </c>
      <c r="B39" t="str">
        <f>UPPER(Liste!D39)</f>
        <v>MODA</v>
      </c>
      <c r="C39" s="24">
        <f>Liste!G39</f>
        <v>33640</v>
      </c>
      <c r="D39" t="s">
        <f>Liste!BE39</f>
        <v>37</v>
      </c>
    </row>
    <row r="40" spans="1:4">
      <c r="A40" t="s">
        <f>Liste!C40</f>
        <v>159</v>
      </c>
      <c r="B40" t="str">
        <f>UPPER(Liste!D40)</f>
        <v>SABRINA</v>
      </c>
      <c r="C40" s="24">
        <f>Liste!G40</f>
        <v>0</v>
      </c>
      <c r="D40" t="s">
        <f>Liste!BE40</f>
        <v>160</v>
      </c>
    </row>
    <row r="41" spans="1:4">
      <c r="A41" t="s">
        <f>Liste!C41</f>
        <v>162</v>
      </c>
      <c r="B41" t="str">
        <f>UPPER(Liste!D41)</f>
        <v>YASMINA</v>
      </c>
      <c r="C41" s="24" t="s">
        <f>Liste!G41</f>
        <v>163</v>
      </c>
      <c r="D41" t="s">
        <f>Liste!BE41</f>
        <v>37</v>
      </c>
    </row>
    <row r="42" spans="1:4" ht="14.25" hidden="1">
      <c r="A42" t="s">
        <f>Liste!C42</f>
        <v>165</v>
      </c>
      <c r="B42" t="str">
        <f>UPPER(Liste!D42)</f>
        <v>JESSIE</v>
      </c>
      <c r="C42" s="24">
        <f>Liste!G42</f>
        <v>0</v>
      </c>
      <c r="D42" t="s">
        <f>Liste!BE42</f>
        <v>93</v>
      </c>
    </row>
    <row r="43" spans="1:4" ht="14.25" hidden="1">
      <c r="A43" t="s">
        <f>Liste!C43</f>
        <v>167</v>
      </c>
      <c r="B43" t="str">
        <f>UPPER(Liste!D43)</f>
        <v>MARIAMA</v>
      </c>
      <c r="C43" s="24">
        <f>Liste!G43</f>
        <v>0</v>
      </c>
      <c r="D43" t="s">
        <f>Liste!BE43</f>
        <v>93</v>
      </c>
    </row>
    <row r="44" spans="1:4">
      <c r="A44" t="s">
        <f>Liste!C44</f>
        <v>169</v>
      </c>
      <c r="B44" t="str">
        <f>UPPER(Liste!D44)</f>
        <v>MARIAM</v>
      </c>
      <c r="C44" s="24">
        <f>Liste!G44</f>
        <v>0</v>
      </c>
      <c r="D44" t="s">
        <f>Liste!BE44</f>
        <v>100</v>
      </c>
    </row>
    <row r="45" spans="1:4">
      <c r="A45" t="s">
        <f>Liste!C45</f>
        <v>171</v>
      </c>
      <c r="B45" t="s">
        <f>UPPER(Liste!D45)</f>
        <v>172</v>
      </c>
      <c r="C45" s="24">
        <f>Liste!G45</f>
        <v>0</v>
      </c>
      <c r="D45" t="s">
        <f>Liste!BE45</f>
        <v>37</v>
      </c>
    </row>
    <row r="46" spans="1:4">
      <c r="A46" t="s">
        <f>Liste!C46</f>
        <v>174</v>
      </c>
      <c r="B46" t="str">
        <f>UPPER(Liste!D46)</f>
        <v>WILLIAM</v>
      </c>
      <c r="C46" s="24">
        <f>Liste!G46</f>
        <v>0</v>
      </c>
      <c r="D46" t="s">
        <f>Liste!BE46</f>
        <v>93</v>
      </c>
    </row>
    <row r="47" spans="1:4">
      <c r="A47" t="s">
        <f>Liste!C47</f>
        <v>176</v>
      </c>
      <c r="B47" t="str">
        <f>UPPER(Liste!D47)</f>
        <v>MOHAMED</v>
      </c>
      <c r="C47" s="24" t="s">
        <f>Liste!G47</f>
        <v>178</v>
      </c>
      <c r="D47" t="s">
        <f>Liste!BE47</f>
        <v>37</v>
      </c>
    </row>
    <row r="48" spans="1:4">
      <c r="A48" t="s">
        <f>Liste!C48</f>
        <v>180</v>
      </c>
      <c r="B48" t="str">
        <f>UPPER(Liste!D48)</f>
        <v>YOUNES</v>
      </c>
      <c r="C48" s="24">
        <f>Liste!G48</f>
        <v>0</v>
      </c>
      <c r="D48" t="s">
        <f>Liste!BE48</f>
        <v>181</v>
      </c>
    </row>
    <row r="49" spans="1:4">
      <c r="A49" t="s">
        <f>Liste!C49</f>
        <v>183</v>
      </c>
      <c r="B49" t="s">
        <f>UPPER(Liste!D49)</f>
        <v>184</v>
      </c>
      <c r="C49" s="24">
        <f>Liste!G49</f>
        <v>0</v>
      </c>
      <c r="D49" t="s">
        <f>Liste!BE49</f>
        <v>37</v>
      </c>
    </row>
    <row r="50" spans="1:4">
      <c r="A50" t="s">
        <f>Liste!C50</f>
        <v>186</v>
      </c>
      <c r="B50" t="str">
        <f>UPPER(Liste!D50)</f>
        <v>SOUAD</v>
      </c>
      <c r="C50" s="24">
        <f>Liste!G50</f>
        <v>0</v>
      </c>
      <c r="D50" t="s">
        <f>Liste!BE50</f>
        <v>37</v>
      </c>
    </row>
    <row r="51" spans="1:4">
      <c r="A51" t="s">
        <f>Liste!C51</f>
        <v>188</v>
      </c>
      <c r="B51" t="str">
        <f>UPPER(Liste!D51)</f>
        <v>KHALED</v>
      </c>
      <c r="C51" s="24">
        <f>Liste!G51</f>
        <v>0</v>
      </c>
      <c r="D51" t="s">
        <f>Liste!BE51</f>
        <v>37</v>
      </c>
    </row>
    <row r="52" spans="1:4" ht="14.25" hidden="1">
      <c r="A52" t="s">
        <f>Liste!C52</f>
        <v>190</v>
      </c>
      <c r="B52" t="str">
        <f>UPPER(Liste!D52)</f>
        <v>PRECILLIA</v>
      </c>
      <c r="C52" s="24">
        <f>Liste!G52</f>
        <v>0</v>
      </c>
      <c r="D52" t="s">
        <f>Liste!BE52</f>
        <v>89</v>
      </c>
    </row>
    <row r="53" spans="1:4">
      <c r="A53" t="s">
        <f>Liste!C53</f>
        <v>192</v>
      </c>
      <c r="B53" t="str">
        <f>UPPER(Liste!D53)</f>
        <v>EREN</v>
      </c>
      <c r="C53" s="24">
        <f>Liste!G53</f>
        <v>0</v>
      </c>
      <c r="D53">
        <f>Liste!BE53</f>
        <v>0</v>
      </c>
    </row>
    <row r="54" spans="1:4">
      <c r="A54" t="s">
        <f>Liste!C54</f>
        <v>195</v>
      </c>
      <c r="B54" t="str">
        <f>UPPER(Liste!D54)</f>
        <v>AMINA</v>
      </c>
      <c r="C54" s="24">
        <f>Liste!G54</f>
        <v>0</v>
      </c>
      <c r="D54" t="s">
        <f>Liste!BE54</f>
        <v>160</v>
      </c>
    </row>
    <row r="55" spans="1:4">
      <c r="A55" t="s">
        <f>Liste!C55</f>
        <v>197</v>
      </c>
      <c r="B55" t="str">
        <f>UPPER(Liste!D55)</f>
        <v>NÉVIK</v>
      </c>
      <c r="C55" s="24">
        <f>Liste!G55</f>
        <v>0</v>
      </c>
      <c r="D55" t="s">
        <f>Liste!BE55</f>
        <v>37</v>
      </c>
    </row>
    <row r="56" spans="1:4">
      <c r="A56" t="s">
        <f>Liste!C56</f>
        <v>199</v>
      </c>
      <c r="B56" t="str">
        <f>UPPER(Liste!D56)</f>
        <v>BADREDDINE</v>
      </c>
      <c r="C56" s="24">
        <f>Liste!G56</f>
        <v>35577</v>
      </c>
      <c r="D56" t="s">
        <f>Liste!BE56</f>
        <v>160</v>
      </c>
    </row>
    <row r="57" spans="1:4">
      <c r="A57" t="s">
        <f>Liste!C57</f>
        <v>201</v>
      </c>
      <c r="B57" t="s">
        <f>UPPER(Liste!D57)</f>
        <v>202</v>
      </c>
      <c r="C57" s="24">
        <f>Liste!G57</f>
        <v>0</v>
      </c>
      <c r="D57" t="s">
        <f>Liste!BE57</f>
        <v>89</v>
      </c>
    </row>
    <row r="58" spans="1:4">
      <c r="A58" t="s">
        <f>Liste!C58</f>
        <v>204</v>
      </c>
      <c r="B58" t="str">
        <f>UPPER(Liste!D58)</f>
        <v>SAMY</v>
      </c>
      <c r="C58" s="24">
        <f>Liste!G58</f>
        <v>0</v>
      </c>
      <c r="D58" t="s">
        <f>Liste!BE58</f>
        <v>93</v>
      </c>
    </row>
    <row r="59" spans="1:4">
      <c r="A59" t="s">
        <f>Liste!C59</f>
        <v>206</v>
      </c>
      <c r="B59" t="str">
        <f>UPPER(Liste!D59)</f>
        <v>MAËL</v>
      </c>
      <c r="C59" s="24">
        <f>Liste!G59</f>
        <v>0</v>
      </c>
      <c r="D59" t="s">
        <f>Liste!BE59</f>
        <v>89</v>
      </c>
    </row>
    <row r="60" spans="1:4">
      <c r="A60" t="s">
        <f>Liste!C60</f>
        <v>208</v>
      </c>
      <c r="B60" t="s">
        <f>UPPER(Liste!D60)</f>
        <v>209</v>
      </c>
      <c r="C60" s="24">
        <f>Liste!G60</f>
        <v>0</v>
      </c>
      <c r="D60" t="s">
        <f>Liste!BE60</f>
        <v>37</v>
      </c>
    </row>
    <row r="61" spans="1:4">
      <c r="A61" t="s">
        <f>Liste!C61</f>
        <v>211</v>
      </c>
      <c r="B61" t="str">
        <f>UPPER(Liste!D61)</f>
        <v>AMINE</v>
      </c>
      <c r="C61" s="24">
        <f>Liste!G61</f>
        <v>0</v>
      </c>
      <c r="D61" t="s">
        <f>Liste!BE61</f>
        <v>89</v>
      </c>
    </row>
    <row r="62" spans="1:4">
      <c r="A62" t="s">
        <f>Liste!C62</f>
        <v>214</v>
      </c>
      <c r="B62" t="str">
        <f>UPPER(Liste!D62)</f>
        <v>MYRIAM</v>
      </c>
      <c r="C62" s="24">
        <f>Liste!G62</f>
        <v>0</v>
      </c>
      <c r="D62" t="s">
        <f>Liste!BE62</f>
        <v>37</v>
      </c>
    </row>
    <row r="63" spans="1:4">
      <c r="A63" t="s">
        <f>Liste!C63</f>
        <v>216</v>
      </c>
      <c r="B63" t="str">
        <f>UPPER(Liste!D63)</f>
        <v>MARION</v>
      </c>
      <c r="C63" s="24">
        <f>Liste!G63</f>
        <v>0</v>
      </c>
      <c r="D63" t="s">
        <f>Liste!BE63</f>
        <v>100</v>
      </c>
    </row>
    <row r="64" spans="1:4">
      <c r="A64" t="s">
        <f>Liste!C64</f>
        <v>218</v>
      </c>
      <c r="B64" t="str">
        <f>UPPER(Liste!D64)</f>
        <v>IMANE</v>
      </c>
      <c r="C64" s="24">
        <f>Liste!G64</f>
        <v>0</v>
      </c>
      <c r="D64" t="s">
        <f>Liste!BE64</f>
        <v>93</v>
      </c>
    </row>
    <row r="65" spans="1:4">
      <c r="A65" t="s">
        <f>Liste!C65</f>
        <v>221</v>
      </c>
      <c r="B65" t="str">
        <f>UPPER(Liste!D65)</f>
        <v>ABOUBAKR</v>
      </c>
      <c r="C65" s="24">
        <f>Liste!G65</f>
        <v>0</v>
      </c>
      <c r="D65" t="s">
        <f>Liste!BE65</f>
        <v>222</v>
      </c>
    </row>
    <row r="66" spans="1:4">
      <c r="A66" t="s">
        <f>Liste!C66</f>
        <v>224</v>
      </c>
      <c r="B66" t="str">
        <f>UPPER(Liste!D66)</f>
        <v>UMUT</v>
      </c>
      <c r="C66" s="24">
        <f>Liste!G66</f>
        <v>0</v>
      </c>
      <c r="D66" t="s">
        <f>Liste!BE66</f>
        <v>37</v>
      </c>
    </row>
    <row r="67" spans="1:4">
      <c r="A67" t="s">
        <f>Liste!C67</f>
        <v>226</v>
      </c>
      <c r="B67" t="s">
        <f>UPPER(Liste!D67)</f>
        <v>227</v>
      </c>
      <c r="C67" s="24">
        <f>Liste!G67</f>
        <v>0</v>
      </c>
      <c r="D67" t="s">
        <f>Liste!BE67</f>
        <v>37</v>
      </c>
    </row>
    <row r="68" spans="1:4">
      <c r="A68" t="s">
        <f>Liste!C68</f>
        <v>229</v>
      </c>
      <c r="B68" t="str">
        <f>UPPER(Liste!D68)</f>
        <v>LILI</v>
      </c>
      <c r="C68" s="24">
        <f>Liste!G68</f>
        <v>0</v>
      </c>
      <c r="D68" t="s">
        <f>Liste!BE68</f>
        <v>160</v>
      </c>
    </row>
    <row r="69" spans="1:4">
      <c r="A69" t="s">
        <f>Liste!C69</f>
        <v>231</v>
      </c>
      <c r="B69" t="s">
        <f>UPPER(Liste!D69)</f>
        <v>232</v>
      </c>
      <c r="C69" s="24">
        <f>Liste!G69</f>
        <v>0</v>
      </c>
      <c r="D69" t="s">
        <f>Liste!BE69</f>
        <v>37</v>
      </c>
    </row>
    <row r="70" spans="1:4">
      <c r="A70" t="s">
        <f>Liste!C70</f>
        <v>234</v>
      </c>
      <c r="B70" t="s">
        <f>UPPER(Liste!D70)</f>
        <v>235</v>
      </c>
      <c r="C70" s="24">
        <f>Liste!G70</f>
        <v>0</v>
      </c>
      <c r="D70" t="s">
        <f>Liste!BE70</f>
        <v>37</v>
      </c>
    </row>
    <row r="71" spans="1:4">
      <c r="A71" t="s">
        <f>Liste!C71</f>
        <v>237</v>
      </c>
      <c r="B71" t="str">
        <f>UPPER(Liste!D71)</f>
        <v>AISSATOU</v>
      </c>
      <c r="C71" s="24">
        <f>Liste!G71</f>
        <v>0</v>
      </c>
      <c r="D71" t="s">
        <f>Liste!BE71</f>
        <v>37</v>
      </c>
    </row>
    <row r="72" spans="1:4">
      <c r="A72" t="s">
        <f>Liste!C72</f>
        <v>239</v>
      </c>
      <c r="B72" t="str">
        <f>UPPER(Liste!D72)</f>
        <v>HABIB EDGAR</v>
      </c>
      <c r="C72" s="24">
        <f>Liste!G72</f>
        <v>0</v>
      </c>
      <c r="D72" t="s">
        <f>Liste!BE72</f>
        <v>89</v>
      </c>
    </row>
    <row r="73" spans="1:4">
      <c r="A73" t="s">
        <f>Liste!C73</f>
        <v>241</v>
      </c>
      <c r="B73" t="str">
        <f>UPPER(Liste!D73)</f>
        <v>GAYA</v>
      </c>
      <c r="C73" s="24">
        <f>Liste!G73</f>
        <v>0</v>
      </c>
      <c r="D73" t="s">
        <f>Liste!BE73</f>
        <v>37</v>
      </c>
    </row>
    <row r="74" spans="1:4" ht="14.25" hidden="1">
      <c r="C74" s="24"/>
    </row>
    <row r="75" spans="1:4" ht="14.25" hidden="1">
      <c r="C75" s="24"/>
    </row>
    <row r="76" spans="1:4" ht="14.25" hidden="1">
      <c r="C76" s="24"/>
    </row>
    <row r="77" spans="1:4" ht="14.25" hidden="1">
      <c r="C77" s="24"/>
    </row>
    <row r="78" spans="1:4" ht="14.25" hidden="1">
      <c r="C78" s="24"/>
    </row>
    <row r="79" spans="1:4" ht="14.25" hidden="1">
      <c r="C79" s="24"/>
    </row>
    <row r="80" spans="1:4" ht="14.25" hidden="1">
      <c r="C80" s="24"/>
    </row>
    <row r="81" spans="1:4" ht="14.25" hidden="1">
      <c r="C81" s="24"/>
    </row>
    <row r="82" spans="1:4" ht="14.25" hidden="1">
      <c r="C82" s="24"/>
    </row>
    <row r="83" spans="1:4" ht="14.25" hidden="1">
      <c r="C83" s="24"/>
    </row>
    <row r="84" spans="1:4" ht="14.25" hidden="1">
      <c r="C84" s="24"/>
    </row>
    <row r="85" spans="1:4" ht="14.25" hidden="1">
      <c r="C85" s="24"/>
    </row>
    <row r="86" spans="1:4" ht="14.25" hidden="1">
      <c r="C86" s="24"/>
    </row>
    <row r="87" spans="1:4" ht="14.25" hidden="1">
      <c r="C87" s="24"/>
    </row>
    <row r="88" spans="1:4" ht="14.25" hidden="1">
      <c r="C88" s="24"/>
    </row>
    <row r="89" spans="1:4" ht="14.25" hidden="1">
      <c r="C89" s="24"/>
    </row>
    <row r="90" spans="1:4" ht="14.25" hidden="1">
      <c r="C90" s="24"/>
    </row>
    <row r="91" spans="1:4" ht="14.25" hidden="1">
      <c r="C91" s="24"/>
    </row>
    <row r="92" spans="1:4" ht="14.25" hidden="1"/>
    <row r="93" spans="1:4" ht="14.25" hidden="1"/>
    <row r="94" spans="1:4" ht="14.25" hidden="1"/>
    <row r="95" spans="1:4" ht="14.25" hidden="1"/>
    <row r="96" spans="1:4" ht="14.25" hidden="1"/>
    <row r="97" spans="1:4" ht="14.25" hidden="1"/>
    <row r="98" spans="1:4" ht="14.25" hidden="1"/>
    <row r="99" spans="1:4" ht="14.25" hidden="1"/>
    <row r="100" spans="1:4" ht="14.25" hidden="1"/>
    <row r="101" spans="1:4" ht="14.25" hidden="1"/>
    <row r="102" spans="1:4" ht="14.25" hidden="1"/>
    <row r="103" spans="1:4" ht="14.25" hidden="1"/>
    <row r="104" spans="1:4" ht="14.25" hidden="1"/>
    <row r="105" spans="1:4" ht="14.25" hidden="1"/>
    <row r="106" spans="1:4" ht="14.25" hidden="1"/>
    <row r="107" spans="1:4" ht="14.25" hidden="1"/>
    <row r="108" spans="1:4" ht="14.25" hidden="1"/>
    <row r="109" spans="1:4" ht="14.25" hidden="1"/>
    <row r="110" spans="1:4" ht="14.25" hidden="1"/>
    <row r="111" spans="1:4" ht="14.25" hidden="1"/>
    <row r="112" spans="1:4" ht="14.25" hidden="1"/>
    <row r="113" spans="1:4" ht="14.25" hidden="1"/>
    <row r="114" spans="1:4" ht="14.25" hidden="1"/>
    <row r="115" spans="1:4" ht="14.25" hidden="1"/>
    <row r="116" spans="1:4" ht="14.25" hidden="1"/>
    <row r="117" spans="1:4" ht="14.25" hidden="1"/>
    <row r="118" spans="1:4" ht="14.25" hidden="1"/>
    <row r="119" spans="1:4" ht="14.25" hidden="1"/>
    <row r="120" spans="1:4" ht="14.25" hidden="1"/>
    <row r="121" spans="1:4" ht="14.25" hidden="1"/>
    <row r="122" spans="1:4" ht="14.25" hidden="1"/>
    <row r="123" spans="1:4" ht="14.25" hidden="1"/>
    <row r="124" spans="1:4" ht="14.25" hidden="1"/>
    <row r="125" spans="1:4" ht="14.25" hidden="1"/>
    <row r="126" spans="1:4" ht="14.25" hidden="1"/>
    <row r="127" spans="1:4" ht="14.25" hidden="1"/>
    <row r="128" spans="1:4" ht="14.25" hidden="1"/>
    <row r="129" spans="1:4" ht="14.25" hidden="1"/>
    <row r="130" spans="1:4" ht="14.25" hidden="1"/>
    <row r="131" spans="1:4" ht="14.25" hidden="1"/>
    <row r="132" spans="1:4" ht="14.25" hidden="1"/>
    <row r="133" spans="1:4" ht="14.25" hidden="1"/>
    <row r="134" spans="1:4" ht="14.25" hidden="1"/>
    <row r="135" spans="1:4" ht="14.25" hidden="1"/>
    <row r="136" spans="1:4" ht="14.25" hidden="1"/>
    <row r="137" spans="1:4" ht="14.25" hidden="1"/>
    <row r="138" spans="1:4" ht="14.25" hidden="1"/>
    <row r="139" spans="1:4" ht="14.25" hidden="1"/>
    <row r="140" spans="1:4" ht="14.25" hidden="1"/>
    <row r="141" spans="1:4" ht="14.25" hidden="1"/>
    <row r="142" spans="1:4" ht="14.25" hidden="1"/>
    <row r="143" spans="1:4" ht="14.25" hidden="1"/>
    <row r="144" spans="1:4" ht="14.25" hidden="1"/>
    <row r="145" spans="1:4" ht="14.25" hidden="1"/>
    <row r="146" spans="1:4" ht="14.25" hidden="1"/>
    <row r="147" spans="1:4" ht="14.25" hidden="1"/>
    <row r="148" spans="1:4" ht="14.25" hidden="1"/>
    <row r="149" spans="1:4" ht="14.25" hidden="1"/>
    <row r="150" spans="1:4" ht="14.25" hidden="1"/>
    <row r="151" spans="1:4" ht="14.25" hidden="1"/>
    <row r="152" spans="1:4" ht="14.25" hidden="1"/>
    <row r="153" spans="1:4" ht="14.25" hidden="1"/>
    <row r="154" spans="1:4" ht="14.25" hidden="1"/>
    <row r="155" spans="1:4" ht="14.25" hidden="1"/>
    <row r="156" spans="1:4" ht="14.25" hidden="1"/>
    <row r="157" spans="1:4" ht="14.25" hidden="1"/>
    <row r="158" spans="1:4" ht="14.25" hidden="1"/>
    <row r="159" spans="1:4" ht="14.25" hidden="1"/>
    <row r="160" spans="1:4" ht="14.25" hidden="1"/>
    <row r="161" spans="1:4" ht="14.25" hidden="1"/>
    <row r="162" spans="1:4" ht="14.25" hidden="1"/>
    <row r="163" spans="1:4" ht="14.25" hidden="1"/>
    <row r="164" spans="1:4" ht="14.25" hidden="1"/>
    <row r="165" spans="1:4" ht="14.25" hidden="1"/>
    <row r="166" spans="1:4" ht="14.25" hidden="1"/>
    <row r="167" spans="1:4" ht="14.25" hidden="1"/>
    <row r="168" spans="1:4" ht="14.25" hidden="1"/>
    <row r="169" spans="1:4" ht="14.25" hidden="1"/>
    <row r="170" spans="1:4" ht="14.25" hidden="1"/>
    <row r="171" spans="1:4" ht="14.25" hidden="1"/>
    <row r="172" spans="1:4" ht="14.25" hidden="1"/>
    <row r="173" spans="1:4" ht="14.25" hidden="1"/>
    <row r="174" spans="1:4" ht="14.25" hidden="1"/>
    <row r="175" spans="1:4" ht="14.25" hidden="1"/>
    <row r="176" spans="1:4" ht="14.25" hidden="1"/>
    <row r="177" spans="1:4" ht="14.25" hidden="1"/>
    <row r="178" spans="1:4" ht="14.25" hidden="1"/>
    <row r="179" spans="1:4" ht="14.25" hidden="1"/>
    <row r="180" spans="1:4" ht="14.25" hidden="1"/>
    <row r="181" spans="1:4" ht="14.25" hidden="1"/>
    <row r="182" spans="1:4" ht="14.25" hidden="1"/>
    <row r="183" spans="1:4" ht="14.25" hidden="1"/>
    <row r="184" spans="1:4" ht="14.25" hidden="1"/>
    <row r="185" spans="1:4" ht="14.25" hidden="1"/>
    <row r="186" spans="1:4" ht="14.25" hidden="1"/>
    <row r="187" spans="1:4" ht="14.25" hidden="1"/>
    <row r="188" spans="1:4" ht="14.25" hidden="1"/>
    <row r="189" spans="1:4" ht="14.25" hidden="1"/>
    <row r="190" spans="1:4" ht="14.25" hidden="1"/>
    <row r="191" spans="1:4" ht="14.25" hidden="1"/>
    <row r="192" spans="1:4" ht="14.25" hidden="1"/>
    <row r="193" spans="1:4" ht="14.25" hidden="1"/>
    <row r="194" spans="1:4" ht="14.25" hidden="1"/>
    <row r="195" spans="1:4" ht="14.25" hidden="1"/>
  </sheetData>
  <sheetProtection formatCells="0" formatColumns="0" formatRows="0" insertColumns="0" insertRows="0" insertHyperlinks="0" deleteColumns="0" deleteRows="0" selectLockedCells="1" sort="0" autoFilter="0" pivotTables="0" selectUnlockedCells="1"/>
  <autoFilter ref="A1:D195">
    <filterColumn colId="3">
      <customFilters>
        <customFilter operator="notEqual" val=" "/>
      </customFilters>
    </filterColumn>
  </autoFilter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79"/>
  <sheetViews>
    <sheetView topLeftCell="A36" workbookViewId="0" zoomScale="90">
      <selection activeCell="K56" sqref="K56"/>
    </sheetView>
  </sheetViews>
  <sheetFormatPr defaultRowHeight="12.75"/>
  <cols>
    <col min="1" max="1" style="25" width="4.375" customWidth="1"/>
    <col min="2" max="2" style="25" width="33.5" customWidth="1"/>
    <col min="3" max="3" style="25" width="12.999999999999998" customWidth="1"/>
    <col min="4" max="4" style="25" width="16.25" customWidth="1"/>
    <col min="5" max="5" style="25" width="15.25" customWidth="1"/>
    <col min="6" max="9" style="25" width="11" bestFit="1" customWidth="1"/>
    <col min="10" max="250" style="25" width="10" bestFit="1" customWidth="1"/>
    <col min="251" max="251" style="25" width="3.8750000000000004" customWidth="1"/>
    <col min="252" max="252" style="25" width="29.375" customWidth="1"/>
    <col min="253" max="253" style="25" width="11.5" customWidth="1"/>
    <col min="254" max="254" style="25" width="13.375" customWidth="1"/>
    <col min="255" max="255" style="25" width="14.25" customWidth="1"/>
    <col min="256" max="256" style="25" width="9.142307692307693" hidden="1"/>
    <col min="257" max="257" style="25" width="19.5" customWidth="1"/>
    <col min="258" max="258" style="25" width="10.5" customWidth="1"/>
    <col min="259" max="259" style="25" width="12.750000000000002" customWidth="1"/>
    <col min="260" max="506" style="25" width="10" bestFit="1" customWidth="1"/>
    <col min="507" max="507" style="25" width="3.8750000000000004" customWidth="1"/>
    <col min="508" max="508" style="25" width="29.375" customWidth="1"/>
    <col min="509" max="509" style="25" width="11.5" customWidth="1"/>
    <col min="510" max="510" style="25" width="13.375" customWidth="1"/>
    <col min="511" max="511" style="25" width="14.25" customWidth="1"/>
    <col min="512" max="512" style="25" width="9.142307692307693" hidden="1"/>
    <col min="513" max="513" style="25" width="19.5" customWidth="1"/>
    <col min="514" max="514" style="25" width="10.5" customWidth="1"/>
    <col min="515" max="515" style="25" width="12.750000000000002" customWidth="1"/>
    <col min="516" max="762" style="25" width="10" bestFit="1" customWidth="1"/>
    <col min="763" max="763" style="25" width="3.8750000000000004" customWidth="1"/>
    <col min="764" max="764" style="25" width="29.375" customWidth="1"/>
    <col min="765" max="765" style="25" width="11.5" customWidth="1"/>
    <col min="766" max="766" style="25" width="13.375" customWidth="1"/>
    <col min="767" max="767" style="25" width="14.25" customWidth="1"/>
    <col min="768" max="768" style="25" width="9.142307692307693" hidden="1"/>
    <col min="769" max="769" style="25" width="19.5" customWidth="1"/>
    <col min="770" max="770" style="25" width="10.5" customWidth="1"/>
    <col min="771" max="771" style="25" width="12.750000000000002" customWidth="1"/>
    <col min="772" max="1018" style="25" width="10" bestFit="1" customWidth="1"/>
    <col min="1019" max="1019" style="25" width="3.8750000000000004" customWidth="1"/>
    <col min="1020" max="1020" style="25" width="29.375" customWidth="1"/>
    <col min="1021" max="1021" style="25" width="11.5" customWidth="1"/>
    <col min="1022" max="1022" style="25" width="13.375" customWidth="1"/>
    <col min="1023" max="1023" style="25" width="14.25" customWidth="1"/>
    <col min="1024" max="1024" style="25" width="9.142307692307693" hidden="1"/>
    <col min="1025" max="1025" style="25" width="19.5" customWidth="1"/>
    <col min="1026" max="1026" style="25" width="10.5" customWidth="1"/>
    <col min="1027" max="1027" style="25" width="12.750000000000002" customWidth="1"/>
    <col min="1028" max="1274" style="25" width="10" bestFit="1" customWidth="1"/>
    <col min="1275" max="1275" style="25" width="3.8750000000000004" customWidth="1"/>
    <col min="1276" max="1276" style="25" width="29.375" customWidth="1"/>
    <col min="1277" max="1277" style="25" width="11.5" customWidth="1"/>
    <col min="1278" max="1278" style="25" width="13.375" customWidth="1"/>
    <col min="1279" max="1279" style="25" width="14.25" customWidth="1"/>
    <col min="1280" max="1280" style="25" width="9.142307692307693" hidden="1"/>
    <col min="1281" max="1281" style="25" width="19.5" customWidth="1"/>
    <col min="1282" max="1282" style="25" width="10.5" customWidth="1"/>
    <col min="1283" max="1283" style="25" width="12.750000000000002" customWidth="1"/>
    <col min="1284" max="1530" style="25" width="10" bestFit="1" customWidth="1"/>
    <col min="1531" max="1531" style="25" width="3.8750000000000004" customWidth="1"/>
    <col min="1532" max="1532" style="25" width="29.375" customWidth="1"/>
    <col min="1533" max="1533" style="25" width="11.5" customWidth="1"/>
    <col min="1534" max="1534" style="25" width="13.375" customWidth="1"/>
    <col min="1535" max="1535" style="25" width="14.25" customWidth="1"/>
    <col min="1536" max="1536" style="25" width="9.142307692307693" hidden="1"/>
    <col min="1537" max="1537" style="25" width="19.5" customWidth="1"/>
    <col min="1538" max="1538" style="25" width="10.5" customWidth="1"/>
    <col min="1539" max="1539" style="25" width="12.750000000000002" customWidth="1"/>
    <col min="1540" max="1786" style="25" width="10" bestFit="1" customWidth="1"/>
    <col min="1787" max="1787" style="25" width="3.8750000000000004" customWidth="1"/>
    <col min="1788" max="1788" style="25" width="29.375" customWidth="1"/>
    <col min="1789" max="1789" style="25" width="11.5" customWidth="1"/>
    <col min="1790" max="1790" style="25" width="13.375" customWidth="1"/>
    <col min="1791" max="1791" style="25" width="14.25" customWidth="1"/>
    <col min="1792" max="1792" style="25" width="9.142307692307693" hidden="1"/>
    <col min="1793" max="1793" style="25" width="19.5" customWidth="1"/>
    <col min="1794" max="1794" style="25" width="10.5" customWidth="1"/>
    <col min="1795" max="1795" style="25" width="12.750000000000002" customWidth="1"/>
    <col min="1796" max="2042" style="25" width="10" bestFit="1" customWidth="1"/>
    <col min="2043" max="2043" style="25" width="3.8750000000000004" customWidth="1"/>
    <col min="2044" max="2044" style="25" width="29.375" customWidth="1"/>
    <col min="2045" max="2045" style="25" width="11.5" customWidth="1"/>
    <col min="2046" max="2046" style="25" width="13.375" customWidth="1"/>
    <col min="2047" max="2047" style="25" width="14.25" customWidth="1"/>
    <col min="2048" max="2048" style="25" width="9.142307692307693" hidden="1"/>
    <col min="2049" max="2049" style="25" width="19.5" customWidth="1"/>
    <col min="2050" max="2050" style="25" width="10.5" customWidth="1"/>
    <col min="2051" max="2051" style="25" width="12.750000000000002" customWidth="1"/>
    <col min="2052" max="2298" style="25" width="10" bestFit="1" customWidth="1"/>
    <col min="2299" max="2299" style="25" width="3.8750000000000004" customWidth="1"/>
    <col min="2300" max="2300" style="25" width="29.375" customWidth="1"/>
    <col min="2301" max="2301" style="25" width="11.5" customWidth="1"/>
    <col min="2302" max="2302" style="25" width="13.375" customWidth="1"/>
    <col min="2303" max="2303" style="25" width="14.25" customWidth="1"/>
    <col min="2304" max="2304" style="25" width="9.142307692307693" hidden="1"/>
    <col min="2305" max="2305" style="25" width="19.5" customWidth="1"/>
    <col min="2306" max="2306" style="25" width="10.5" customWidth="1"/>
    <col min="2307" max="2307" style="25" width="12.750000000000002" customWidth="1"/>
    <col min="2308" max="2554" style="25" width="10" bestFit="1" customWidth="1"/>
    <col min="2555" max="2555" style="25" width="3.8750000000000004" customWidth="1"/>
    <col min="2556" max="2556" style="25" width="29.375" customWidth="1"/>
    <col min="2557" max="2557" style="25" width="11.5" customWidth="1"/>
    <col min="2558" max="2558" style="25" width="13.375" customWidth="1"/>
    <col min="2559" max="2559" style="25" width="14.25" customWidth="1"/>
    <col min="2560" max="2560" style="25" width="9.142307692307693" hidden="1"/>
    <col min="2561" max="2561" style="25" width="19.5" customWidth="1"/>
    <col min="2562" max="2562" style="25" width="10.5" customWidth="1"/>
    <col min="2563" max="2563" style="25" width="12.750000000000002" customWidth="1"/>
    <col min="2564" max="2810" style="25" width="10" bestFit="1" customWidth="1"/>
    <col min="2811" max="2811" style="25" width="3.8750000000000004" customWidth="1"/>
    <col min="2812" max="2812" style="25" width="29.375" customWidth="1"/>
    <col min="2813" max="2813" style="25" width="11.5" customWidth="1"/>
    <col min="2814" max="2814" style="25" width="13.375" customWidth="1"/>
    <col min="2815" max="2815" style="25" width="14.25" customWidth="1"/>
    <col min="2816" max="2816" style="25" width="9.142307692307693" hidden="1"/>
    <col min="2817" max="2817" style="25" width="19.5" customWidth="1"/>
    <col min="2818" max="2818" style="25" width="10.5" customWidth="1"/>
    <col min="2819" max="2819" style="25" width="12.750000000000002" customWidth="1"/>
    <col min="2820" max="3066" style="25" width="10" bestFit="1" customWidth="1"/>
    <col min="3067" max="3067" style="25" width="3.8750000000000004" customWidth="1"/>
    <col min="3068" max="3068" style="25" width="29.375" customWidth="1"/>
    <col min="3069" max="3069" style="25" width="11.5" customWidth="1"/>
    <col min="3070" max="3070" style="25" width="13.375" customWidth="1"/>
    <col min="3071" max="3071" style="25" width="14.25" customWidth="1"/>
    <col min="3072" max="3072" style="25" width="9.142307692307693" hidden="1"/>
    <col min="3073" max="3073" style="25" width="19.5" customWidth="1"/>
    <col min="3074" max="3074" style="25" width="10.5" customWidth="1"/>
    <col min="3075" max="3075" style="25" width="12.750000000000002" customWidth="1"/>
    <col min="3076" max="3322" style="25" width="10" bestFit="1" customWidth="1"/>
    <col min="3323" max="3323" style="25" width="3.8750000000000004" customWidth="1"/>
    <col min="3324" max="3324" style="25" width="29.375" customWidth="1"/>
    <col min="3325" max="3325" style="25" width="11.5" customWidth="1"/>
    <col min="3326" max="3326" style="25" width="13.375" customWidth="1"/>
    <col min="3327" max="3327" style="25" width="14.25" customWidth="1"/>
    <col min="3328" max="3328" style="25" width="9.142307692307693" hidden="1"/>
    <col min="3329" max="3329" style="25" width="19.5" customWidth="1"/>
    <col min="3330" max="3330" style="25" width="10.5" customWidth="1"/>
    <col min="3331" max="3331" style="25" width="12.750000000000002" customWidth="1"/>
    <col min="3332" max="3578" style="25" width="10" bestFit="1" customWidth="1"/>
    <col min="3579" max="3579" style="25" width="3.8750000000000004" customWidth="1"/>
    <col min="3580" max="3580" style="25" width="29.375" customWidth="1"/>
    <col min="3581" max="3581" style="25" width="11.5" customWidth="1"/>
    <col min="3582" max="3582" style="25" width="13.375" customWidth="1"/>
    <col min="3583" max="3583" style="25" width="14.25" customWidth="1"/>
    <col min="3584" max="3584" style="25" width="9.142307692307693" hidden="1"/>
    <col min="3585" max="3585" style="25" width="19.5" customWidth="1"/>
    <col min="3586" max="3586" style="25" width="10.5" customWidth="1"/>
    <col min="3587" max="3587" style="25" width="12.750000000000002" customWidth="1"/>
    <col min="3588" max="3834" style="25" width="10" bestFit="1" customWidth="1"/>
    <col min="3835" max="3835" style="25" width="3.8750000000000004" customWidth="1"/>
    <col min="3836" max="3836" style="25" width="29.375" customWidth="1"/>
    <col min="3837" max="3837" style="25" width="11.5" customWidth="1"/>
    <col min="3838" max="3838" style="25" width="13.375" customWidth="1"/>
    <col min="3839" max="3839" style="25" width="14.25" customWidth="1"/>
    <col min="3840" max="3840" style="25" width="9.142307692307693" hidden="1"/>
    <col min="3841" max="3841" style="25" width="19.5" customWidth="1"/>
    <col min="3842" max="3842" style="25" width="10.5" customWidth="1"/>
    <col min="3843" max="3843" style="25" width="12.750000000000002" customWidth="1"/>
    <col min="3844" max="4090" style="25" width="10" bestFit="1" customWidth="1"/>
    <col min="4091" max="4091" style="25" width="3.8750000000000004" customWidth="1"/>
    <col min="4092" max="4092" style="25" width="29.375" customWidth="1"/>
    <col min="4093" max="4093" style="25" width="11.5" customWidth="1"/>
    <col min="4094" max="4094" style="25" width="13.375" customWidth="1"/>
    <col min="4095" max="4095" style="25" width="14.25" customWidth="1"/>
    <col min="4096" max="4096" style="25" width="9.142307692307693" hidden="1"/>
    <col min="4097" max="4097" style="25" width="19.5" customWidth="1"/>
    <col min="4098" max="4098" style="25" width="10.5" customWidth="1"/>
    <col min="4099" max="4099" style="25" width="12.750000000000002" customWidth="1"/>
    <col min="4100" max="4346" style="25" width="10" bestFit="1" customWidth="1"/>
    <col min="4347" max="4347" style="25" width="3.8750000000000004" customWidth="1"/>
    <col min="4348" max="4348" style="25" width="29.375" customWidth="1"/>
    <col min="4349" max="4349" style="25" width="11.5" customWidth="1"/>
    <col min="4350" max="4350" style="25" width="13.375" customWidth="1"/>
    <col min="4351" max="4351" style="25" width="14.25" customWidth="1"/>
    <col min="4352" max="4352" style="25" width="9.142307692307693" hidden="1"/>
    <col min="4353" max="4353" style="25" width="19.5" customWidth="1"/>
    <col min="4354" max="4354" style="25" width="10.5" customWidth="1"/>
    <col min="4355" max="4355" style="25" width="12.750000000000002" customWidth="1"/>
    <col min="4356" max="4602" style="25" width="10" bestFit="1" customWidth="1"/>
    <col min="4603" max="4603" style="25" width="3.8750000000000004" customWidth="1"/>
    <col min="4604" max="4604" style="25" width="29.375" customWidth="1"/>
    <col min="4605" max="4605" style="25" width="11.5" customWidth="1"/>
    <col min="4606" max="4606" style="25" width="13.375" customWidth="1"/>
    <col min="4607" max="4607" style="25" width="14.25" customWidth="1"/>
    <col min="4608" max="4608" style="25" width="9.142307692307693" hidden="1"/>
    <col min="4609" max="4609" style="25" width="19.5" customWidth="1"/>
    <col min="4610" max="4610" style="25" width="10.5" customWidth="1"/>
    <col min="4611" max="4611" style="25" width="12.750000000000002" customWidth="1"/>
    <col min="4612" max="4858" style="25" width="10" bestFit="1" customWidth="1"/>
    <col min="4859" max="4859" style="25" width="3.8750000000000004" customWidth="1"/>
    <col min="4860" max="4860" style="25" width="29.375" customWidth="1"/>
    <col min="4861" max="4861" style="25" width="11.5" customWidth="1"/>
    <col min="4862" max="4862" style="25" width="13.375" customWidth="1"/>
    <col min="4863" max="4863" style="25" width="14.25" customWidth="1"/>
    <col min="4864" max="4864" style="25" width="9.142307692307693" hidden="1"/>
    <col min="4865" max="4865" style="25" width="19.5" customWidth="1"/>
    <col min="4866" max="4866" style="25" width="10.5" customWidth="1"/>
    <col min="4867" max="4867" style="25" width="12.750000000000002" customWidth="1"/>
    <col min="4868" max="5114" style="25" width="10" bestFit="1" customWidth="1"/>
    <col min="5115" max="5115" style="25" width="3.8750000000000004" customWidth="1"/>
    <col min="5116" max="5116" style="25" width="29.375" customWidth="1"/>
    <col min="5117" max="5117" style="25" width="11.5" customWidth="1"/>
    <col min="5118" max="5118" style="25" width="13.375" customWidth="1"/>
    <col min="5119" max="5119" style="25" width="14.25" customWidth="1"/>
    <col min="5120" max="5120" style="25" width="9.142307692307693" hidden="1"/>
    <col min="5121" max="5121" style="25" width="19.5" customWidth="1"/>
    <col min="5122" max="5122" style="25" width="10.5" customWidth="1"/>
    <col min="5123" max="5123" style="25" width="12.750000000000002" customWidth="1"/>
    <col min="5124" max="5370" style="25" width="10" bestFit="1" customWidth="1"/>
    <col min="5371" max="5371" style="25" width="3.8750000000000004" customWidth="1"/>
    <col min="5372" max="5372" style="25" width="29.375" customWidth="1"/>
    <col min="5373" max="5373" style="25" width="11.5" customWidth="1"/>
    <col min="5374" max="5374" style="25" width="13.375" customWidth="1"/>
    <col min="5375" max="5375" style="25" width="14.25" customWidth="1"/>
    <col min="5376" max="5376" style="25" width="9.142307692307693" hidden="1"/>
    <col min="5377" max="5377" style="25" width="19.5" customWidth="1"/>
    <col min="5378" max="5378" style="25" width="10.5" customWidth="1"/>
    <col min="5379" max="5379" style="25" width="12.750000000000002" customWidth="1"/>
    <col min="5380" max="5626" style="25" width="10" bestFit="1" customWidth="1"/>
    <col min="5627" max="5627" style="25" width="3.8750000000000004" customWidth="1"/>
    <col min="5628" max="5628" style="25" width="29.375" customWidth="1"/>
    <col min="5629" max="5629" style="25" width="11.5" customWidth="1"/>
    <col min="5630" max="5630" style="25" width="13.375" customWidth="1"/>
    <col min="5631" max="5631" style="25" width="14.25" customWidth="1"/>
    <col min="5632" max="5632" style="25" width="9.142307692307693" hidden="1"/>
    <col min="5633" max="5633" style="25" width="19.5" customWidth="1"/>
    <col min="5634" max="5634" style="25" width="10.5" customWidth="1"/>
    <col min="5635" max="5635" style="25" width="12.750000000000002" customWidth="1"/>
    <col min="5636" max="5882" style="25" width="10" bestFit="1" customWidth="1"/>
    <col min="5883" max="5883" style="25" width="3.8750000000000004" customWidth="1"/>
    <col min="5884" max="5884" style="25" width="29.375" customWidth="1"/>
    <col min="5885" max="5885" style="25" width="11.5" customWidth="1"/>
    <col min="5886" max="5886" style="25" width="13.375" customWidth="1"/>
    <col min="5887" max="5887" style="25" width="14.25" customWidth="1"/>
    <col min="5888" max="5888" style="25" width="9.142307692307693" hidden="1"/>
    <col min="5889" max="5889" style="25" width="19.5" customWidth="1"/>
    <col min="5890" max="5890" style="25" width="10.5" customWidth="1"/>
    <col min="5891" max="5891" style="25" width="12.750000000000002" customWidth="1"/>
    <col min="5892" max="6138" style="25" width="10" bestFit="1" customWidth="1"/>
    <col min="6139" max="6139" style="25" width="3.8750000000000004" customWidth="1"/>
    <col min="6140" max="6140" style="25" width="29.375" customWidth="1"/>
    <col min="6141" max="6141" style="25" width="11.5" customWidth="1"/>
    <col min="6142" max="6142" style="25" width="13.375" customWidth="1"/>
    <col min="6143" max="6143" style="25" width="14.25" customWidth="1"/>
    <col min="6144" max="6144" style="25" width="9.142307692307693" hidden="1"/>
    <col min="6145" max="6145" style="25" width="19.5" customWidth="1"/>
    <col min="6146" max="6146" style="25" width="10.5" customWidth="1"/>
    <col min="6147" max="6147" style="25" width="12.750000000000002" customWidth="1"/>
    <col min="6148" max="6394" style="25" width="10" bestFit="1" customWidth="1"/>
    <col min="6395" max="6395" style="25" width="3.8750000000000004" customWidth="1"/>
    <col min="6396" max="6396" style="25" width="29.375" customWidth="1"/>
    <col min="6397" max="6397" style="25" width="11.5" customWidth="1"/>
    <col min="6398" max="6398" style="25" width="13.375" customWidth="1"/>
    <col min="6399" max="6399" style="25" width="14.25" customWidth="1"/>
    <col min="6400" max="6400" style="25" width="9.142307692307693" hidden="1"/>
    <col min="6401" max="6401" style="25" width="19.5" customWidth="1"/>
    <col min="6402" max="6402" style="25" width="10.5" customWidth="1"/>
    <col min="6403" max="6403" style="25" width="12.750000000000002" customWidth="1"/>
    <col min="6404" max="6650" style="25" width="10" bestFit="1" customWidth="1"/>
    <col min="6651" max="6651" style="25" width="3.8750000000000004" customWidth="1"/>
    <col min="6652" max="6652" style="25" width="29.375" customWidth="1"/>
    <col min="6653" max="6653" style="25" width="11.5" customWidth="1"/>
    <col min="6654" max="6654" style="25" width="13.375" customWidth="1"/>
    <col min="6655" max="6655" style="25" width="14.25" customWidth="1"/>
    <col min="6656" max="6656" style="25" width="9.142307692307693" hidden="1"/>
    <col min="6657" max="6657" style="25" width="19.5" customWidth="1"/>
    <col min="6658" max="6658" style="25" width="10.5" customWidth="1"/>
    <col min="6659" max="6659" style="25" width="12.750000000000002" customWidth="1"/>
    <col min="6660" max="6906" style="25" width="10" bestFit="1" customWidth="1"/>
    <col min="6907" max="6907" style="25" width="3.8750000000000004" customWidth="1"/>
    <col min="6908" max="6908" style="25" width="29.375" customWidth="1"/>
    <col min="6909" max="6909" style="25" width="11.5" customWidth="1"/>
    <col min="6910" max="6910" style="25" width="13.375" customWidth="1"/>
    <col min="6911" max="6911" style="25" width="14.25" customWidth="1"/>
    <col min="6912" max="6912" style="25" width="9.142307692307693" hidden="1"/>
    <col min="6913" max="6913" style="25" width="19.5" customWidth="1"/>
    <col min="6914" max="6914" style="25" width="10.5" customWidth="1"/>
    <col min="6915" max="6915" style="25" width="12.750000000000002" customWidth="1"/>
    <col min="6916" max="7162" style="25" width="10" bestFit="1" customWidth="1"/>
    <col min="7163" max="7163" style="25" width="3.8750000000000004" customWidth="1"/>
    <col min="7164" max="7164" style="25" width="29.375" customWidth="1"/>
    <col min="7165" max="7165" style="25" width="11.5" customWidth="1"/>
    <col min="7166" max="7166" style="25" width="13.375" customWidth="1"/>
    <col min="7167" max="7167" style="25" width="14.25" customWidth="1"/>
    <col min="7168" max="7168" style="25" width="9.142307692307693" hidden="1"/>
    <col min="7169" max="7169" style="25" width="19.5" customWidth="1"/>
    <col min="7170" max="7170" style="25" width="10.5" customWidth="1"/>
    <col min="7171" max="7171" style="25" width="12.750000000000002" customWidth="1"/>
    <col min="7172" max="7418" style="25" width="10" bestFit="1" customWidth="1"/>
    <col min="7419" max="7419" style="25" width="3.8750000000000004" customWidth="1"/>
    <col min="7420" max="7420" style="25" width="29.375" customWidth="1"/>
    <col min="7421" max="7421" style="25" width="11.5" customWidth="1"/>
    <col min="7422" max="7422" style="25" width="13.375" customWidth="1"/>
    <col min="7423" max="7423" style="25" width="14.25" customWidth="1"/>
    <col min="7424" max="7424" style="25" width="9.142307692307693" hidden="1"/>
    <col min="7425" max="7425" style="25" width="19.5" customWidth="1"/>
    <col min="7426" max="7426" style="25" width="10.5" customWidth="1"/>
    <col min="7427" max="7427" style="25" width="12.750000000000002" customWidth="1"/>
    <col min="7428" max="7674" style="25" width="10" bestFit="1" customWidth="1"/>
    <col min="7675" max="7675" style="25" width="3.8750000000000004" customWidth="1"/>
    <col min="7676" max="7676" style="25" width="29.375" customWidth="1"/>
    <col min="7677" max="7677" style="25" width="11.5" customWidth="1"/>
    <col min="7678" max="7678" style="25" width="13.375" customWidth="1"/>
    <col min="7679" max="7679" style="25" width="14.25" customWidth="1"/>
    <col min="7680" max="7680" style="25" width="9.142307692307693" hidden="1"/>
    <col min="7681" max="7681" style="25" width="19.5" customWidth="1"/>
    <col min="7682" max="7682" style="25" width="10.5" customWidth="1"/>
    <col min="7683" max="7683" style="25" width="12.750000000000002" customWidth="1"/>
    <col min="7684" max="7930" style="25" width="10" bestFit="1" customWidth="1"/>
    <col min="7931" max="7931" style="25" width="3.8750000000000004" customWidth="1"/>
    <col min="7932" max="7932" style="25" width="29.375" customWidth="1"/>
    <col min="7933" max="7933" style="25" width="11.5" customWidth="1"/>
    <col min="7934" max="7934" style="25" width="13.375" customWidth="1"/>
    <col min="7935" max="7935" style="25" width="14.25" customWidth="1"/>
    <col min="7936" max="7936" style="25" width="9.142307692307693" hidden="1"/>
    <col min="7937" max="7937" style="25" width="19.5" customWidth="1"/>
    <col min="7938" max="7938" style="25" width="10.5" customWidth="1"/>
    <col min="7939" max="7939" style="25" width="12.750000000000002" customWidth="1"/>
    <col min="7940" max="8186" style="25" width="10" bestFit="1" customWidth="1"/>
    <col min="8187" max="8187" style="25" width="3.8750000000000004" customWidth="1"/>
    <col min="8188" max="8188" style="25" width="29.375" customWidth="1"/>
    <col min="8189" max="8189" style="25" width="11.5" customWidth="1"/>
    <col min="8190" max="8190" style="25" width="13.375" customWidth="1"/>
    <col min="8191" max="8191" style="25" width="14.25" customWidth="1"/>
    <col min="8192" max="8192" style="25" width="9.142307692307693" hidden="1"/>
    <col min="8193" max="8193" style="25" width="19.5" customWidth="1"/>
    <col min="8194" max="8194" style="25" width="10.5" customWidth="1"/>
    <col min="8195" max="8195" style="25" width="12.750000000000002" customWidth="1"/>
    <col min="8196" max="8442" style="25" width="10" bestFit="1" customWidth="1"/>
    <col min="8443" max="8443" style="25" width="3.8750000000000004" customWidth="1"/>
    <col min="8444" max="8444" style="25" width="29.375" customWidth="1"/>
    <col min="8445" max="8445" style="25" width="11.5" customWidth="1"/>
    <col min="8446" max="8446" style="25" width="13.375" customWidth="1"/>
    <col min="8447" max="8447" style="25" width="14.25" customWidth="1"/>
    <col min="8448" max="8448" style="25" width="9.142307692307693" hidden="1"/>
    <col min="8449" max="8449" style="25" width="19.5" customWidth="1"/>
    <col min="8450" max="8450" style="25" width="10.5" customWidth="1"/>
    <col min="8451" max="8451" style="25" width="12.750000000000002" customWidth="1"/>
    <col min="8452" max="8698" style="25" width="10" bestFit="1" customWidth="1"/>
    <col min="8699" max="8699" style="25" width="3.8750000000000004" customWidth="1"/>
    <col min="8700" max="8700" style="25" width="29.375" customWidth="1"/>
    <col min="8701" max="8701" style="25" width="11.5" customWidth="1"/>
    <col min="8702" max="8702" style="25" width="13.375" customWidth="1"/>
    <col min="8703" max="8703" style="25" width="14.25" customWidth="1"/>
    <col min="8704" max="8704" style="25" width="9.142307692307693" hidden="1"/>
    <col min="8705" max="8705" style="25" width="19.5" customWidth="1"/>
    <col min="8706" max="8706" style="25" width="10.5" customWidth="1"/>
    <col min="8707" max="8707" style="25" width="12.750000000000002" customWidth="1"/>
    <col min="8708" max="8954" style="25" width="10" bestFit="1" customWidth="1"/>
    <col min="8955" max="8955" style="25" width="3.8750000000000004" customWidth="1"/>
    <col min="8956" max="8956" style="25" width="29.375" customWidth="1"/>
    <col min="8957" max="8957" style="25" width="11.5" customWidth="1"/>
    <col min="8958" max="8958" style="25" width="13.375" customWidth="1"/>
    <col min="8959" max="8959" style="25" width="14.25" customWidth="1"/>
    <col min="8960" max="8960" style="25" width="9.142307692307693" hidden="1"/>
    <col min="8961" max="8961" style="25" width="19.5" customWidth="1"/>
    <col min="8962" max="8962" style="25" width="10.5" customWidth="1"/>
    <col min="8963" max="8963" style="25" width="12.750000000000002" customWidth="1"/>
    <col min="8964" max="9210" style="25" width="10" bestFit="1" customWidth="1"/>
    <col min="9211" max="9211" style="25" width="3.8750000000000004" customWidth="1"/>
    <col min="9212" max="9212" style="25" width="29.375" customWidth="1"/>
    <col min="9213" max="9213" style="25" width="11.5" customWidth="1"/>
    <col min="9214" max="9214" style="25" width="13.375" customWidth="1"/>
    <col min="9215" max="9215" style="25" width="14.25" customWidth="1"/>
    <col min="9216" max="9216" style="25" width="9.142307692307693" hidden="1"/>
    <col min="9217" max="9217" style="25" width="19.5" customWidth="1"/>
    <col min="9218" max="9218" style="25" width="10.5" customWidth="1"/>
    <col min="9219" max="9219" style="25" width="12.750000000000002" customWidth="1"/>
    <col min="9220" max="9466" style="25" width="10" bestFit="1" customWidth="1"/>
    <col min="9467" max="9467" style="25" width="3.8750000000000004" customWidth="1"/>
    <col min="9468" max="9468" style="25" width="29.375" customWidth="1"/>
    <col min="9469" max="9469" style="25" width="11.5" customWidth="1"/>
    <col min="9470" max="9470" style="25" width="13.375" customWidth="1"/>
    <col min="9471" max="9471" style="25" width="14.25" customWidth="1"/>
    <col min="9472" max="9472" style="25" width="9.142307692307693" hidden="1"/>
    <col min="9473" max="9473" style="25" width="19.5" customWidth="1"/>
    <col min="9474" max="9474" style="25" width="10.5" customWidth="1"/>
    <col min="9475" max="9475" style="25" width="12.750000000000002" customWidth="1"/>
    <col min="9476" max="9722" style="25" width="10" bestFit="1" customWidth="1"/>
    <col min="9723" max="9723" style="25" width="3.8750000000000004" customWidth="1"/>
    <col min="9724" max="9724" style="25" width="29.375" customWidth="1"/>
    <col min="9725" max="9725" style="25" width="11.5" customWidth="1"/>
    <col min="9726" max="9726" style="25" width="13.375" customWidth="1"/>
    <col min="9727" max="9727" style="25" width="14.25" customWidth="1"/>
    <col min="9728" max="9728" style="25" width="9.142307692307693" hidden="1"/>
    <col min="9729" max="9729" style="25" width="19.5" customWidth="1"/>
    <col min="9730" max="9730" style="25" width="10.5" customWidth="1"/>
    <col min="9731" max="9731" style="25" width="12.750000000000002" customWidth="1"/>
    <col min="9732" max="9978" style="25" width="10" bestFit="1" customWidth="1"/>
    <col min="9979" max="9979" style="25" width="3.8750000000000004" customWidth="1"/>
    <col min="9980" max="9980" style="25" width="29.375" customWidth="1"/>
    <col min="9981" max="9981" style="25" width="11.5" customWidth="1"/>
    <col min="9982" max="9982" style="25" width="13.375" customWidth="1"/>
    <col min="9983" max="9983" style="25" width="14.25" customWidth="1"/>
    <col min="9984" max="9984" style="25" width="9.142307692307693" hidden="1"/>
    <col min="9985" max="9985" style="25" width="19.5" customWidth="1"/>
    <col min="9986" max="9986" style="25" width="10.5" customWidth="1"/>
    <col min="9987" max="9987" style="25" width="12.750000000000002" customWidth="1"/>
    <col min="9988" max="10234" style="25" width="10" bestFit="1" customWidth="1"/>
    <col min="10235" max="10235" style="25" width="3.8750000000000004" customWidth="1"/>
    <col min="10236" max="10236" style="25" width="29.375" customWidth="1"/>
    <col min="10237" max="10237" style="25" width="11.5" customWidth="1"/>
    <col min="10238" max="10238" style="25" width="13.375" customWidth="1"/>
    <col min="10239" max="10239" style="25" width="14.25" customWidth="1"/>
    <col min="10240" max="10240" style="25" width="9.142307692307693" hidden="1"/>
    <col min="10241" max="10241" style="25" width="19.5" customWidth="1"/>
    <col min="10242" max="10242" style="25" width="10.5" customWidth="1"/>
    <col min="10243" max="10243" style="25" width="12.750000000000002" customWidth="1"/>
    <col min="10244" max="10490" style="25" width="10" bestFit="1" customWidth="1"/>
    <col min="10491" max="10491" style="25" width="3.8750000000000004" customWidth="1"/>
    <col min="10492" max="10492" style="25" width="29.375" customWidth="1"/>
    <col min="10493" max="10493" style="25" width="11.5" customWidth="1"/>
    <col min="10494" max="10494" style="25" width="13.375" customWidth="1"/>
    <col min="10495" max="10495" style="25" width="14.25" customWidth="1"/>
    <col min="10496" max="10496" style="25" width="9.142307692307693" hidden="1"/>
    <col min="10497" max="10497" style="25" width="19.5" customWidth="1"/>
    <col min="10498" max="10498" style="25" width="10.5" customWidth="1"/>
    <col min="10499" max="10499" style="25" width="12.750000000000002" customWidth="1"/>
    <col min="10500" max="10746" style="25" width="10" bestFit="1" customWidth="1"/>
    <col min="10747" max="10747" style="25" width="3.8750000000000004" customWidth="1"/>
    <col min="10748" max="10748" style="25" width="29.375" customWidth="1"/>
    <col min="10749" max="10749" style="25" width="11.5" customWidth="1"/>
    <col min="10750" max="10750" style="25" width="13.375" customWidth="1"/>
    <col min="10751" max="10751" style="25" width="14.25" customWidth="1"/>
    <col min="10752" max="10752" style="25" width="9.142307692307693" hidden="1"/>
    <col min="10753" max="10753" style="25" width="19.5" customWidth="1"/>
    <col min="10754" max="10754" style="25" width="10.5" customWidth="1"/>
    <col min="10755" max="10755" style="25" width="12.750000000000002" customWidth="1"/>
    <col min="10756" max="11002" style="25" width="10" bestFit="1" customWidth="1"/>
    <col min="11003" max="11003" style="25" width="3.8750000000000004" customWidth="1"/>
    <col min="11004" max="11004" style="25" width="29.375" customWidth="1"/>
    <col min="11005" max="11005" style="25" width="11.5" customWidth="1"/>
    <col min="11006" max="11006" style="25" width="13.375" customWidth="1"/>
    <col min="11007" max="11007" style="25" width="14.25" customWidth="1"/>
    <col min="11008" max="11008" style="25" width="9.142307692307693" hidden="1"/>
    <col min="11009" max="11009" style="25" width="19.5" customWidth="1"/>
    <col min="11010" max="11010" style="25" width="10.5" customWidth="1"/>
    <col min="11011" max="11011" style="25" width="12.750000000000002" customWidth="1"/>
    <col min="11012" max="11258" style="25" width="10" bestFit="1" customWidth="1"/>
    <col min="11259" max="11259" style="25" width="3.8750000000000004" customWidth="1"/>
    <col min="11260" max="11260" style="25" width="29.375" customWidth="1"/>
    <col min="11261" max="11261" style="25" width="11.5" customWidth="1"/>
    <col min="11262" max="11262" style="25" width="13.375" customWidth="1"/>
    <col min="11263" max="11263" style="25" width="14.25" customWidth="1"/>
    <col min="11264" max="11264" style="25" width="9.142307692307693" hidden="1"/>
    <col min="11265" max="11265" style="25" width="19.5" customWidth="1"/>
    <col min="11266" max="11266" style="25" width="10.5" customWidth="1"/>
    <col min="11267" max="11267" style="25" width="12.750000000000002" customWidth="1"/>
    <col min="11268" max="11514" style="25" width="10" bestFit="1" customWidth="1"/>
    <col min="11515" max="11515" style="25" width="3.8750000000000004" customWidth="1"/>
    <col min="11516" max="11516" style="25" width="29.375" customWidth="1"/>
    <col min="11517" max="11517" style="25" width="11.5" customWidth="1"/>
    <col min="11518" max="11518" style="25" width="13.375" customWidth="1"/>
    <col min="11519" max="11519" style="25" width="14.25" customWidth="1"/>
    <col min="11520" max="11520" style="25" width="9.142307692307693" hidden="1"/>
    <col min="11521" max="11521" style="25" width="19.5" customWidth="1"/>
    <col min="11522" max="11522" style="25" width="10.5" customWidth="1"/>
    <col min="11523" max="11523" style="25" width="12.750000000000002" customWidth="1"/>
    <col min="11524" max="11770" style="25" width="10" bestFit="1" customWidth="1"/>
    <col min="11771" max="11771" style="25" width="3.8750000000000004" customWidth="1"/>
    <col min="11772" max="11772" style="25" width="29.375" customWidth="1"/>
    <col min="11773" max="11773" style="25" width="11.5" customWidth="1"/>
    <col min="11774" max="11774" style="25" width="13.375" customWidth="1"/>
    <col min="11775" max="11775" style="25" width="14.25" customWidth="1"/>
    <col min="11776" max="11776" style="25" width="9.142307692307693" hidden="1"/>
    <col min="11777" max="11777" style="25" width="19.5" customWidth="1"/>
    <col min="11778" max="11778" style="25" width="10.5" customWidth="1"/>
    <col min="11779" max="11779" style="25" width="12.750000000000002" customWidth="1"/>
    <col min="11780" max="12026" style="25" width="10" bestFit="1" customWidth="1"/>
    <col min="12027" max="12027" style="25" width="3.8750000000000004" customWidth="1"/>
    <col min="12028" max="12028" style="25" width="29.375" customWidth="1"/>
    <col min="12029" max="12029" style="25" width="11.5" customWidth="1"/>
    <col min="12030" max="12030" style="25" width="13.375" customWidth="1"/>
    <col min="12031" max="12031" style="25" width="14.25" customWidth="1"/>
    <col min="12032" max="12032" style="25" width="9.142307692307693" hidden="1"/>
    <col min="12033" max="12033" style="25" width="19.5" customWidth="1"/>
    <col min="12034" max="12034" style="25" width="10.5" customWidth="1"/>
    <col min="12035" max="12035" style="25" width="12.750000000000002" customWidth="1"/>
    <col min="12036" max="12282" style="25" width="10" bestFit="1" customWidth="1"/>
    <col min="12283" max="12283" style="25" width="3.8750000000000004" customWidth="1"/>
    <col min="12284" max="12284" style="25" width="29.375" customWidth="1"/>
    <col min="12285" max="12285" style="25" width="11.5" customWidth="1"/>
    <col min="12286" max="12286" style="25" width="13.375" customWidth="1"/>
    <col min="12287" max="12287" style="25" width="14.25" customWidth="1"/>
    <col min="12288" max="12288" style="25" width="9.142307692307693" hidden="1"/>
    <col min="12289" max="12289" style="25" width="19.5" customWidth="1"/>
    <col min="12290" max="12290" style="25" width="10.5" customWidth="1"/>
    <col min="12291" max="12291" style="25" width="12.750000000000002" customWidth="1"/>
    <col min="12292" max="12538" style="25" width="10" bestFit="1" customWidth="1"/>
    <col min="12539" max="12539" style="25" width="3.8750000000000004" customWidth="1"/>
    <col min="12540" max="12540" style="25" width="29.375" customWidth="1"/>
    <col min="12541" max="12541" style="25" width="11.5" customWidth="1"/>
    <col min="12542" max="12542" style="25" width="13.375" customWidth="1"/>
    <col min="12543" max="12543" style="25" width="14.25" customWidth="1"/>
    <col min="12544" max="12544" style="25" width="9.142307692307693" hidden="1"/>
    <col min="12545" max="12545" style="25" width="19.5" customWidth="1"/>
    <col min="12546" max="12546" style="25" width="10.5" customWidth="1"/>
    <col min="12547" max="12547" style="25" width="12.750000000000002" customWidth="1"/>
    <col min="12548" max="12794" style="25" width="10" bestFit="1" customWidth="1"/>
    <col min="12795" max="12795" style="25" width="3.8750000000000004" customWidth="1"/>
    <col min="12796" max="12796" style="25" width="29.375" customWidth="1"/>
    <col min="12797" max="12797" style="25" width="11.5" customWidth="1"/>
    <col min="12798" max="12798" style="25" width="13.375" customWidth="1"/>
    <col min="12799" max="12799" style="25" width="14.25" customWidth="1"/>
    <col min="12800" max="12800" style="25" width="9.142307692307693" hidden="1"/>
    <col min="12801" max="12801" style="25" width="19.5" customWidth="1"/>
    <col min="12802" max="12802" style="25" width="10.5" customWidth="1"/>
    <col min="12803" max="12803" style="25" width="12.750000000000002" customWidth="1"/>
    <col min="12804" max="13050" style="25" width="10" bestFit="1" customWidth="1"/>
    <col min="13051" max="13051" style="25" width="3.8750000000000004" customWidth="1"/>
    <col min="13052" max="13052" style="25" width="29.375" customWidth="1"/>
    <col min="13053" max="13053" style="25" width="11.5" customWidth="1"/>
    <col min="13054" max="13054" style="25" width="13.375" customWidth="1"/>
    <col min="13055" max="13055" style="25" width="14.25" customWidth="1"/>
    <col min="13056" max="13056" style="25" width="9.142307692307693" hidden="1"/>
    <col min="13057" max="13057" style="25" width="19.5" customWidth="1"/>
    <col min="13058" max="13058" style="25" width="10.5" customWidth="1"/>
    <col min="13059" max="13059" style="25" width="12.750000000000002" customWidth="1"/>
    <col min="13060" max="13306" style="25" width="10" bestFit="1" customWidth="1"/>
    <col min="13307" max="13307" style="25" width="3.8750000000000004" customWidth="1"/>
    <col min="13308" max="13308" style="25" width="29.375" customWidth="1"/>
    <col min="13309" max="13309" style="25" width="11.5" customWidth="1"/>
    <col min="13310" max="13310" style="25" width="13.375" customWidth="1"/>
    <col min="13311" max="13311" style="25" width="14.25" customWidth="1"/>
    <col min="13312" max="13312" style="25" width="9.142307692307693" hidden="1"/>
    <col min="13313" max="13313" style="25" width="19.5" customWidth="1"/>
    <col min="13314" max="13314" style="25" width="10.5" customWidth="1"/>
    <col min="13315" max="13315" style="25" width="12.750000000000002" customWidth="1"/>
    <col min="13316" max="13562" style="25" width="10" bestFit="1" customWidth="1"/>
    <col min="13563" max="13563" style="25" width="3.8750000000000004" customWidth="1"/>
    <col min="13564" max="13564" style="25" width="29.375" customWidth="1"/>
    <col min="13565" max="13565" style="25" width="11.5" customWidth="1"/>
    <col min="13566" max="13566" style="25" width="13.375" customWidth="1"/>
    <col min="13567" max="13567" style="25" width="14.25" customWidth="1"/>
    <col min="13568" max="13568" style="25" width="9.142307692307693" hidden="1"/>
    <col min="13569" max="13569" style="25" width="19.5" customWidth="1"/>
    <col min="13570" max="13570" style="25" width="10.5" customWidth="1"/>
    <col min="13571" max="13571" style="25" width="12.750000000000002" customWidth="1"/>
    <col min="13572" max="13818" style="25" width="10" bestFit="1" customWidth="1"/>
    <col min="13819" max="13819" style="25" width="3.8750000000000004" customWidth="1"/>
    <col min="13820" max="13820" style="25" width="29.375" customWidth="1"/>
    <col min="13821" max="13821" style="25" width="11.5" customWidth="1"/>
    <col min="13822" max="13822" style="25" width="13.375" customWidth="1"/>
    <col min="13823" max="13823" style="25" width="14.25" customWidth="1"/>
    <col min="13824" max="13824" style="25" width="9.142307692307693" hidden="1"/>
    <col min="13825" max="13825" style="25" width="19.5" customWidth="1"/>
    <col min="13826" max="13826" style="25" width="10.5" customWidth="1"/>
    <col min="13827" max="13827" style="25" width="12.750000000000002" customWidth="1"/>
    <col min="13828" max="14074" style="25" width="10" bestFit="1" customWidth="1"/>
    <col min="14075" max="14075" style="25" width="3.8750000000000004" customWidth="1"/>
    <col min="14076" max="14076" style="25" width="29.375" customWidth="1"/>
    <col min="14077" max="14077" style="25" width="11.5" customWidth="1"/>
    <col min="14078" max="14078" style="25" width="13.375" customWidth="1"/>
    <col min="14079" max="14079" style="25" width="14.25" customWidth="1"/>
    <col min="14080" max="14080" style="25" width="9.142307692307693" hidden="1"/>
    <col min="14081" max="14081" style="25" width="19.5" customWidth="1"/>
    <col min="14082" max="14082" style="25" width="10.5" customWidth="1"/>
    <col min="14083" max="14083" style="25" width="12.750000000000002" customWidth="1"/>
    <col min="14084" max="14330" style="25" width="10" bestFit="1" customWidth="1"/>
    <col min="14331" max="14331" style="25" width="3.8750000000000004" customWidth="1"/>
    <col min="14332" max="14332" style="25" width="29.375" customWidth="1"/>
    <col min="14333" max="14333" style="25" width="11.5" customWidth="1"/>
    <col min="14334" max="14334" style="25" width="13.375" customWidth="1"/>
    <col min="14335" max="14335" style="25" width="14.25" customWidth="1"/>
    <col min="14336" max="14336" style="25" width="9.142307692307693" hidden="1"/>
    <col min="14337" max="14337" style="25" width="19.5" customWidth="1"/>
    <col min="14338" max="14338" style="25" width="10.5" customWidth="1"/>
    <col min="14339" max="14339" style="25" width="12.750000000000002" customWidth="1"/>
    <col min="14340" max="14586" style="25" width="10" bestFit="1" customWidth="1"/>
    <col min="14587" max="14587" style="25" width="3.8750000000000004" customWidth="1"/>
    <col min="14588" max="14588" style="25" width="29.375" customWidth="1"/>
    <col min="14589" max="14589" style="25" width="11.5" customWidth="1"/>
    <col min="14590" max="14590" style="25" width="13.375" customWidth="1"/>
    <col min="14591" max="14591" style="25" width="14.25" customWidth="1"/>
    <col min="14592" max="14592" style="25" width="9.142307692307693" hidden="1"/>
    <col min="14593" max="14593" style="25" width="19.5" customWidth="1"/>
    <col min="14594" max="14594" style="25" width="10.5" customWidth="1"/>
    <col min="14595" max="14595" style="25" width="12.750000000000002" customWidth="1"/>
    <col min="14596" max="14842" style="25" width="10" bestFit="1" customWidth="1"/>
    <col min="14843" max="14843" style="25" width="3.8750000000000004" customWidth="1"/>
    <col min="14844" max="14844" style="25" width="29.375" customWidth="1"/>
    <col min="14845" max="14845" style="25" width="11.5" customWidth="1"/>
    <col min="14846" max="14846" style="25" width="13.375" customWidth="1"/>
    <col min="14847" max="14847" style="25" width="14.25" customWidth="1"/>
    <col min="14848" max="14848" style="25" width="9.142307692307693" hidden="1"/>
    <col min="14849" max="14849" style="25" width="19.5" customWidth="1"/>
    <col min="14850" max="14850" style="25" width="10.5" customWidth="1"/>
    <col min="14851" max="14851" style="25" width="12.750000000000002" customWidth="1"/>
    <col min="14852" max="15098" style="25" width="10" bestFit="1" customWidth="1"/>
    <col min="15099" max="15099" style="25" width="3.8750000000000004" customWidth="1"/>
    <col min="15100" max="15100" style="25" width="29.375" customWidth="1"/>
    <col min="15101" max="15101" style="25" width="11.5" customWidth="1"/>
    <col min="15102" max="15102" style="25" width="13.375" customWidth="1"/>
    <col min="15103" max="15103" style="25" width="14.25" customWidth="1"/>
    <col min="15104" max="15104" style="25" width="9.142307692307693" hidden="1"/>
    <col min="15105" max="15105" style="25" width="19.5" customWidth="1"/>
    <col min="15106" max="15106" style="25" width="10.5" customWidth="1"/>
    <col min="15107" max="15107" style="25" width="12.750000000000002" customWidth="1"/>
    <col min="15108" max="15354" style="25" width="10" bestFit="1" customWidth="1"/>
    <col min="15355" max="15355" style="25" width="3.8750000000000004" customWidth="1"/>
    <col min="15356" max="15356" style="25" width="29.375" customWidth="1"/>
    <col min="15357" max="15357" style="25" width="11.5" customWidth="1"/>
    <col min="15358" max="15358" style="25" width="13.375" customWidth="1"/>
    <col min="15359" max="15359" style="25" width="14.25" customWidth="1"/>
    <col min="15360" max="15360" style="25" width="9.142307692307693" hidden="1"/>
    <col min="15361" max="15361" style="25" width="19.5" customWidth="1"/>
    <col min="15362" max="15362" style="25" width="10.5" customWidth="1"/>
    <col min="15363" max="15363" style="25" width="12.750000000000002" customWidth="1"/>
    <col min="15364" max="15610" style="25" width="10" bestFit="1" customWidth="1"/>
    <col min="15611" max="15611" style="25" width="3.8750000000000004" customWidth="1"/>
    <col min="15612" max="15612" style="25" width="29.375" customWidth="1"/>
    <col min="15613" max="15613" style="25" width="11.5" customWidth="1"/>
    <col min="15614" max="15614" style="25" width="13.375" customWidth="1"/>
    <col min="15615" max="15615" style="25" width="14.25" customWidth="1"/>
    <col min="15616" max="15616" style="25" width="9.142307692307693" hidden="1"/>
    <col min="15617" max="15617" style="25" width="19.5" customWidth="1"/>
    <col min="15618" max="15618" style="25" width="10.5" customWidth="1"/>
    <col min="15619" max="15619" style="25" width="12.750000000000002" customWidth="1"/>
    <col min="15620" max="15866" style="25" width="10" bestFit="1" customWidth="1"/>
    <col min="15867" max="15867" style="25" width="3.8750000000000004" customWidth="1"/>
    <col min="15868" max="15868" style="25" width="29.375" customWidth="1"/>
    <col min="15869" max="15869" style="25" width="11.5" customWidth="1"/>
    <col min="15870" max="15870" style="25" width="13.375" customWidth="1"/>
    <col min="15871" max="15871" style="25" width="14.25" customWidth="1"/>
    <col min="15872" max="15872" style="25" width="9.142307692307693" hidden="1"/>
    <col min="15873" max="15873" style="25" width="19.5" customWidth="1"/>
    <col min="15874" max="15874" style="25" width="10.5" customWidth="1"/>
    <col min="15875" max="15875" style="25" width="12.750000000000002" customWidth="1"/>
    <col min="15876" max="16122" style="25" width="10" bestFit="1" customWidth="1"/>
    <col min="16123" max="16123" style="25" width="3.8750000000000004" customWidth="1"/>
    <col min="16124" max="16124" style="25" width="29.375" customWidth="1"/>
    <col min="16125" max="16125" style="25" width="11.5" customWidth="1"/>
    <col min="16126" max="16126" style="25" width="13.375" customWidth="1"/>
    <col min="16127" max="16127" style="25" width="14.25" customWidth="1"/>
    <col min="16128" max="16128" style="25" width="9.142307692307693" hidden="1"/>
    <col min="16129" max="16129" style="25" width="19.5" customWidth="1"/>
    <col min="16130" max="16130" style="25" width="10.5" customWidth="1"/>
    <col min="16131" max="16131" style="25" width="12.750000000000002" customWidth="1"/>
    <col min="16132" max="16384" style="25" width="11" bestFit="1" customWidth="1"/>
  </cols>
  <sheetData>
    <row r="1" spans="1:16384" customHeight="1" ht="38.25">
      <c r="B1" s="26" t="inlineStr">
        <is>
          <t>LICENCE 2ème année</t>
        </is>
      </c>
      <c r="C1" s="26"/>
      <c r="D1" s="26"/>
      <c r="E1" s="26"/>
      <c r="F1" s="26"/>
      <c r="G1" s="26"/>
      <c r="H1" s="26"/>
    </row>
    <row r="2" spans="1:16384" customHeight="1" ht="38.25">
      <c r="B2" s="27" t="inlineStr">
        <is>
          <t>Mention Mathématiques - GROUPES TD</t>
        </is>
      </c>
      <c r="C2" s="27"/>
      <c r="D2" s="27"/>
      <c r="E2" s="27"/>
      <c r="F2" s="27"/>
      <c r="G2" s="27"/>
      <c r="H2" s="27"/>
    </row>
    <row r="3" spans="1:16384" customHeight="1" ht="38.25">
      <c r="B3" s="28" t="inlineStr">
        <is>
          <t>ANNEE 2017-2018 </t>
        </is>
      </c>
      <c r="C3" s="26"/>
      <c r="D3" s="26"/>
      <c r="E3" s="26"/>
    </row>
    <row r="5" spans="1:16384">
      <c r="B5" t="inlineStr">
        <is>
          <t>Etabli le</t>
        </is>
      </c>
      <c r="C5" s="29">
        <f>TODAY()</f>
        <v>42998</v>
      </c>
    </row>
    <row r="7" spans="1:16384" customHeight="1" ht="39.75">
      <c r="A7" s="30" t="s">
        <v>46</v>
      </c>
      <c r="B7" s="31" t="inlineStr">
        <is>
          <t>NOM PRENOM</t>
        </is>
      </c>
      <c r="C7" s="31" t="s">
        <v>0</v>
      </c>
      <c r="D7" s="32" t="s">
        <v>5</v>
      </c>
      <c r="E7" s="32" t="s">
        <v>6</v>
      </c>
      <c r="F7" s="32" t="s">
        <v>7</v>
      </c>
      <c r="G7" s="32" t="inlineStr">
        <is>
          <t>Option 1</t>
        </is>
      </c>
      <c r="H7" s="32" t="s">
        <v>4</v>
      </c>
    </row>
    <row r="8" spans="1:16384" customHeight="1" ht="14.25">
      <c r="A8" t="inlineStr">
        <is>
          <t>.</t>
        </is>
      </c>
      <c r="B8" s="33">
        <v>1</v>
      </c>
      <c r="C8" s="34">
        <v>2</v>
      </c>
      <c r="D8" s="35">
        <v>4</v>
      </c>
      <c r="E8" s="35">
        <v>6</v>
      </c>
      <c r="F8" s="35">
        <v>6</v>
      </c>
      <c r="G8" s="35">
        <v>6</v>
      </c>
      <c r="H8" s="35">
        <v>6</v>
      </c>
    </row>
    <row r="9" spans="1:16384">
      <c r="A9">
        <v>1</v>
      </c>
      <c r="B9" s="36" t="s">
        <f>IF(ISNA(VLOOKUP(A$7&amp;TEXT(A9,"x0"),PRESENT,COLUMNS(PRESENT),0)),"",VLOOKUP(A$7&amp;TEXT(A9,"x0"),PRESENT,COLUMNS(PRESENT),0))</f>
        <v>43</v>
      </c>
      <c r="C9" s="37">
        <f>IF($B9&gt;"@",VLOOKUP($B9,Tableau,MATCH(C$7,TitresTableau,0),0),"")</f>
        <v>11611134</v>
      </c>
      <c r="D9" s="37" t="s">
        <f>IF($B9&gt;"@",VLOOKUP($B9,Tableau,MATCH(D$7,TitresTableau,0),0),"")</f>
        <v>49</v>
      </c>
      <c r="E9" s="37" t="s">
        <f>IF($B9&gt;"@",VLOOKUP($B9,Tableau,MATCH(E$7,TitresTableau,0),0),"")</f>
        <v>50</v>
      </c>
      <c r="F9" s="38" t="s">
        <f>IF($B9&gt;"@",VLOOKUP($B9,Tableau,MATCH(F$7,TitresTableau,0),0),"")</f>
        <v>51</v>
      </c>
      <c r="G9" s="37" t="s">
        <f>IF($B9&gt;"@",VLOOKUP($B9,Tableau,MATCH(G$7,TitresTableau,0),0),"")</f>
        <v>47</v>
      </c>
      <c r="H9" s="37" t="s">
        <f>IF($B9&gt;"@",VLOOKUP($B9,Tableau,MATCH(H$7,TitresTableau,0),0),"")</f>
        <v>48</v>
      </c>
    </row>
    <row r="10" spans="1:16384">
      <c r="A10">
        <f>A9+1</f>
        <v>2</v>
      </c>
      <c r="B10" s="36" t="s">
        <f>IF(ISNA(VLOOKUP(A$7&amp;TEXT(A10,"x0"),PRESENT,COLUMNS(PRESENT),0)),"",VLOOKUP(A$7&amp;TEXT(A10,"x0"),PRESENT,COLUMNS(PRESENT),0))</f>
        <v>53</v>
      </c>
      <c r="C10" s="37">
        <f>IF($B10&gt;"@",VLOOKUP($B10,Tableau,MATCH(C$7,TitresTableau,0),0),"")</f>
        <v>11506630</v>
      </c>
      <c r="D10" s="37" t="s">
        <f>IF($B10&gt;"@",VLOOKUP($B10,Tableau,MATCH(D$7,TitresTableau,0),0),"")</f>
        <v>55</v>
      </c>
      <c r="E10" s="37" t="s">
        <f>IF($B10&gt;"@",VLOOKUP($B10,Tableau,MATCH(E$7,TitresTableau,0),0),"")</f>
        <v>56</v>
      </c>
      <c r="F10" s="38" t="s">
        <f>IF($B10&gt;"@",VLOOKUP($B10,Tableau,MATCH(F$7,TitresTableau,0),0),"")</f>
        <v>57</v>
      </c>
      <c r="G10" s="37">
        <f>IF($B10&gt;"@",VLOOKUP($B10,Tableau,MATCH(G$7,TitresTableau,0),0),"")</f>
        <v>0</v>
      </c>
      <c r="H10" s="37">
        <f>IF($B10&gt;"@",VLOOKUP($B10,Tableau,MATCH(H$7,TitresTableau,0),0),"")</f>
        <v>0</v>
      </c>
    </row>
    <row r="11" spans="1:16384">
      <c r="A11">
        <f>A10+1</f>
        <v>3</v>
      </c>
      <c r="B11" s="36" t="s">
        <f>IF(ISNA(VLOOKUP(A$7&amp;TEXT(A11,"x0"),PRESENT,COLUMNS(PRESENT),0)),"",VLOOKUP(A$7&amp;TEXT(A11,"x0"),PRESENT,COLUMNS(PRESENT),0))</f>
        <v>77</v>
      </c>
      <c r="C11" s="37">
        <f>IF($B11&gt;"@",VLOOKUP($B11,Tableau,MATCH(C$7,TitresTableau,0),0),"")</f>
        <v>11509138</v>
      </c>
      <c r="D11" s="37" t="s">
        <f>IF($B11&gt;"@",VLOOKUP($B11,Tableau,MATCH(D$7,TitresTableau,0),0),"")</f>
        <v>55</v>
      </c>
      <c r="E11" s="37" t="s">
        <f>IF($B11&gt;"@",VLOOKUP($B11,Tableau,MATCH(E$7,TitresTableau,0),0),"")</f>
        <v>56</v>
      </c>
      <c r="F11" s="38" t="s">
        <f>IF($B11&gt;"@",VLOOKUP($B11,Tableau,MATCH(F$7,TitresTableau,0),0),"")</f>
        <v>57</v>
      </c>
      <c r="G11" s="37" t="s">
        <f>IF($B11&gt;"@",VLOOKUP($B11,Tableau,MATCH(G$7,TitresTableau,0),0),"")</f>
        <v>79</v>
      </c>
      <c r="H11" s="37" t="s">
        <f>IF($B11&gt;"@",VLOOKUP($B11,Tableau,MATCH(H$7,TitresTableau,0),0),"")</f>
        <v>48</v>
      </c>
    </row>
    <row r="12" spans="1:16384">
      <c r="A12">
        <f>A11+1</f>
        <v>4</v>
      </c>
      <c r="B12" s="36" t="s">
        <f>IF(ISNA(VLOOKUP(A$7&amp;TEXT(A12,"x0"),PRESENT,COLUMNS(PRESENT),0)),"",VLOOKUP(A$7&amp;TEXT(A12,"x0"),PRESENT,COLUMNS(PRESENT),0))</f>
        <v>86</v>
      </c>
      <c r="C12" s="37">
        <f>IF($B12&gt;"@",VLOOKUP($B12,Tableau,MATCH(C$7,TitresTableau,0),0),"")</f>
        <v>11403815</v>
      </c>
      <c r="D12" s="37" t="s">
        <f>IF($B12&gt;"@",VLOOKUP($B12,Tableau,MATCH(D$7,TitresTableau,0),0),"")</f>
        <v>49</v>
      </c>
      <c r="E12" s="37" t="s">
        <f>IF($B12&gt;"@",VLOOKUP($B12,Tableau,MATCH(E$7,TitresTableau,0),0),"")</f>
        <v>50</v>
      </c>
      <c r="F12" s="38" t="s">
        <f>IF($B12&gt;"@",VLOOKUP($B12,Tableau,MATCH(F$7,TitresTableau,0),0),"")</f>
        <v>51</v>
      </c>
      <c r="G12" s="37" t="s">
        <f>IF($B12&gt;"@",VLOOKUP($B12,Tableau,MATCH(G$7,TitresTableau,0),0),"")</f>
        <v>47</v>
      </c>
      <c r="H12" s="37" t="s">
        <f>IF($B12&gt;"@",VLOOKUP($B12,Tableau,MATCH(H$7,TitresTableau,0),0),"")</f>
        <v>88</v>
      </c>
    </row>
    <row r="13" spans="1:16384">
      <c r="A13">
        <f>A12+1</f>
        <v>5</v>
      </c>
      <c r="B13" s="36" t="s">
        <f>IF(ISNA(VLOOKUP(A$7&amp;TEXT(A13,"x0"),PRESENT,COLUMNS(PRESENT),0)),"",VLOOKUP(A$7&amp;TEXT(A13,"x0"),PRESENT,COLUMNS(PRESENT),0))</f>
        <v>90</v>
      </c>
      <c r="C13" s="37">
        <f>IF($B13&gt;"@",VLOOKUP($B13,Tableau,MATCH(C$7,TitresTableau,0),0),"")</f>
        <v>11506957</v>
      </c>
      <c r="D13" s="37" t="s">
        <f>IF($B13&gt;"@",VLOOKUP($B13,Tableau,MATCH(D$7,TitresTableau,0),0),"")</f>
        <v>55</v>
      </c>
      <c r="E13" s="37" t="s">
        <f>IF($B13&gt;"@",VLOOKUP($B13,Tableau,MATCH(E$7,TitresTableau,0),0),"")</f>
        <v>56</v>
      </c>
      <c r="F13" s="38" t="s">
        <f>IF($B13&gt;"@",VLOOKUP($B13,Tableau,MATCH(F$7,TitresTableau,0),0),"")</f>
        <v>57</v>
      </c>
      <c r="G13" s="37" t="s">
        <f>IF($B13&gt;"@",VLOOKUP($B13,Tableau,MATCH(G$7,TitresTableau,0),0),"")</f>
        <v>79</v>
      </c>
      <c r="H13" s="37" t="s">
        <f>IF($B13&gt;"@",VLOOKUP($B13,Tableau,MATCH(H$7,TitresTableau,0),0),"")</f>
        <v>48</v>
      </c>
    </row>
    <row r="14" spans="1:16384">
      <c r="A14">
        <f>A13+1</f>
        <v>6</v>
      </c>
      <c r="B14" s="36" t="s">
        <f>IF(ISNA(VLOOKUP(A$7&amp;TEXT(A14,"x0"),PRESENT,COLUMNS(PRESENT),0)),"",VLOOKUP(A$7&amp;TEXT(A14,"x0"),PRESENT,COLUMNS(PRESENT),0))</f>
        <v>94</v>
      </c>
      <c r="C14" s="37">
        <f>IF($B14&gt;"@",VLOOKUP($B14,Tableau,MATCH(C$7,TitresTableau,0),0),"")</f>
        <v>11503194</v>
      </c>
      <c r="D14" s="37" t="s">
        <f>IF($B14&gt;"@",VLOOKUP($B14,Tableau,MATCH(D$7,TitresTableau,0),0),"")</f>
        <v>49</v>
      </c>
      <c r="E14" s="37" t="s">
        <f>IF($B14&gt;"@",VLOOKUP($B14,Tableau,MATCH(E$7,TitresTableau,0),0),"")</f>
        <v>50</v>
      </c>
      <c r="F14" s="38" t="s">
        <f>IF($B14&gt;"@",VLOOKUP($B14,Tableau,MATCH(F$7,TitresTableau,0),0),"")</f>
        <v>51</v>
      </c>
      <c r="G14" s="37" t="s">
        <f>IF($B14&gt;"@",VLOOKUP($B14,Tableau,MATCH(G$7,TitresTableau,0),0),"")</f>
        <v>47</v>
      </c>
      <c r="H14" s="37" t="s">
        <f>IF($B14&gt;"@",VLOOKUP($B14,Tableau,MATCH(H$7,TitresTableau,0),0),"")</f>
        <v>88</v>
      </c>
    </row>
    <row r="15" spans="1:16384">
      <c r="A15">
        <f>A14+1</f>
        <v>7</v>
      </c>
      <c r="B15" s="36" t="s">
        <f>IF(ISNA(VLOOKUP(A$7&amp;TEXT(A15,"x0"),PRESENT,COLUMNS(PRESENT),0)),"",VLOOKUP(A$7&amp;TEXT(A15,"x0"),PRESENT,COLUMNS(PRESENT),0))</f>
        <v>97</v>
      </c>
      <c r="C15" s="37">
        <f>IF($B15&gt;"@",VLOOKUP($B15,Tableau,MATCH(C$7,TitresTableau,0),0),"")</f>
        <v>0</v>
      </c>
      <c r="D15" s="37" t="s">
        <f>IF($B15&gt;"@",VLOOKUP($B15,Tableau,MATCH(D$7,TitresTableau,0),0),"")</f>
        <v>55</v>
      </c>
      <c r="E15" s="37" t="s">
        <f>IF($B15&gt;"@",VLOOKUP($B15,Tableau,MATCH(E$7,TitresTableau,0),0),"")</f>
        <v>56</v>
      </c>
      <c r="F15" s="38" t="s">
        <f>IF($B15&gt;"@",VLOOKUP($B15,Tableau,MATCH(F$7,TitresTableau,0),0),"")</f>
        <v>57</v>
      </c>
      <c r="G15" s="37" t="s">
        <f>IF($B15&gt;"@",VLOOKUP($B15,Tableau,MATCH(G$7,TitresTableau,0),0),"")</f>
        <v>47</v>
      </c>
      <c r="H15" s="37" t="s">
        <f>IF($B15&gt;"@",VLOOKUP($B15,Tableau,MATCH(H$7,TitresTableau,0),0),"")</f>
        <v>48</v>
      </c>
    </row>
    <row r="16" spans="1:16384">
      <c r="A16">
        <f>A15+1</f>
        <v>8</v>
      </c>
      <c r="B16" s="36" t="s">
        <f>IF(ISNA(VLOOKUP(A$7&amp;TEXT(A16,"x0"),PRESENT,COLUMNS(PRESENT),0)),"",VLOOKUP(A$7&amp;TEXT(A16,"x0"),PRESENT,COLUMNS(PRESENT),0))</f>
        <v>107</v>
      </c>
      <c r="C16" s="37">
        <f>IF($B16&gt;"@",VLOOKUP($B16,Tableau,MATCH(C$7,TitresTableau,0),0),"")</f>
        <v>0</v>
      </c>
      <c r="D16" s="37" t="s">
        <f>IF($B16&gt;"@",VLOOKUP($B16,Tableau,MATCH(D$7,TitresTableau,0),0),"")</f>
        <v>49</v>
      </c>
      <c r="E16" s="37" t="s">
        <f>IF($B16&gt;"@",VLOOKUP($B16,Tableau,MATCH(E$7,TitresTableau,0),0),"")</f>
        <v>50</v>
      </c>
      <c r="F16" s="38" t="s">
        <f>IF($B16&gt;"@",VLOOKUP($B16,Tableau,MATCH(F$7,TitresTableau,0),0),"")</f>
        <v>51</v>
      </c>
      <c r="G16" s="37" t="s">
        <f>IF($B16&gt;"@",VLOOKUP($B16,Tableau,MATCH(G$7,TitresTableau,0),0),"")</f>
        <v>47</v>
      </c>
      <c r="H16" s="37" t="s">
        <f>IF($B16&gt;"@",VLOOKUP($B16,Tableau,MATCH(H$7,TitresTableau,0),0),"")</f>
        <v>88</v>
      </c>
    </row>
    <row r="17" spans="1:16384">
      <c r="A17">
        <f>A16+1</f>
        <v>9</v>
      </c>
      <c r="B17" s="36" t="s">
        <f>IF(ISNA(VLOOKUP(A$7&amp;TEXT(A17,"x0"),PRESENT,COLUMNS(PRESENT),0)),"",VLOOKUP(A$7&amp;TEXT(A17,"x0"),PRESENT,COLUMNS(PRESENT),0))</f>
        <v>109</v>
      </c>
      <c r="C17" s="37">
        <f>IF($B17&gt;"@",VLOOKUP($B17,Tableau,MATCH(C$7,TitresTableau,0),0),"")</f>
        <v>11305734</v>
      </c>
      <c r="D17" s="37" t="s">
        <f>IF($B17&gt;"@",VLOOKUP($B17,Tableau,MATCH(D$7,TitresTableau,0),0),"")</f>
        <v>55</v>
      </c>
      <c r="E17" s="37" t="s">
        <f>IF($B17&gt;"@",VLOOKUP($B17,Tableau,MATCH(E$7,TitresTableau,0),0),"")</f>
        <v>56</v>
      </c>
      <c r="F17" s="38" t="s">
        <f>IF($B17&gt;"@",VLOOKUP($B17,Tableau,MATCH(F$7,TitresTableau,0),0),"")</f>
        <v>57</v>
      </c>
      <c r="G17" s="37" t="s">
        <f>IF($B17&gt;"@",VLOOKUP($B17,Tableau,MATCH(G$7,TitresTableau,0),0),"")</f>
        <v>79</v>
      </c>
      <c r="H17" s="37" t="s">
        <f>IF($B17&gt;"@",VLOOKUP($B17,Tableau,MATCH(H$7,TitresTableau,0),0),"")</f>
        <v>48</v>
      </c>
    </row>
    <row r="18" spans="1:16384">
      <c r="A18">
        <f>A17+1</f>
        <v>10</v>
      </c>
      <c r="B18" s="36" t="s">
        <f>IF(ISNA(VLOOKUP(A$7&amp;TEXT(A18,"x0"),PRESENT,COLUMNS(PRESENT),0)),"",VLOOKUP(A$7&amp;TEXT(A18,"x0"),PRESENT,COLUMNS(PRESENT),0))</f>
        <v>112</v>
      </c>
      <c r="C18" s="37">
        <f>IF($B18&gt;"@",VLOOKUP($B18,Tableau,MATCH(C$7,TitresTableau,0),0),"")</f>
        <v>11602939</v>
      </c>
      <c r="D18" s="37" t="s">
        <f>IF($B18&gt;"@",VLOOKUP($B18,Tableau,MATCH(D$7,TitresTableau,0),0),"")</f>
        <v>55</v>
      </c>
      <c r="E18" s="37" t="s">
        <f>IF($B18&gt;"@",VLOOKUP($B18,Tableau,MATCH(E$7,TitresTableau,0),0),"")</f>
        <v>56</v>
      </c>
      <c r="F18" s="38" t="s">
        <f>IF($B18&gt;"@",VLOOKUP($B18,Tableau,MATCH(F$7,TitresTableau,0),0),"")</f>
        <v>57</v>
      </c>
      <c r="G18" s="37" t="s">
        <f>IF($B18&gt;"@",VLOOKUP($B18,Tableau,MATCH(G$7,TitresTableau,0),0),"")</f>
        <v>79</v>
      </c>
      <c r="H18" s="37" t="s">
        <f>IF($B18&gt;"@",VLOOKUP($B18,Tableau,MATCH(H$7,TitresTableau,0),0),"")</f>
        <v>48</v>
      </c>
    </row>
    <row r="19" spans="1:16384">
      <c r="A19">
        <f>A18+1</f>
        <v>11</v>
      </c>
      <c r="B19" s="36" t="s">
        <f>IF(ISNA(VLOOKUP(A$7&amp;TEXT(A19,"x0"),PRESENT,COLUMNS(PRESENT),0)),"",VLOOKUP(A$7&amp;TEXT(A19,"x0"),PRESENT,COLUMNS(PRESENT),0))</f>
        <v>123</v>
      </c>
      <c r="C19" s="37">
        <f>IF($B19&gt;"@",VLOOKUP($B19,Tableau,MATCH(C$7,TitresTableau,0),0),"")</f>
        <v>11506565</v>
      </c>
      <c r="D19" s="37" t="s">
        <f>IF($B19&gt;"@",VLOOKUP($B19,Tableau,MATCH(D$7,TitresTableau,0),0),"")</f>
        <v>55</v>
      </c>
      <c r="E19" s="37" t="s">
        <f>IF($B19&gt;"@",VLOOKUP($B19,Tableau,MATCH(E$7,TitresTableau,0),0),"")</f>
        <v>56</v>
      </c>
      <c r="F19" s="38" t="s">
        <f>IF($B19&gt;"@",VLOOKUP($B19,Tableau,MATCH(F$7,TitresTableau,0),0),"")</f>
        <v>57</v>
      </c>
      <c r="G19" s="37" t="s">
        <f>IF($B19&gt;"@",VLOOKUP($B19,Tableau,MATCH(G$7,TitresTableau,0),0),"")</f>
        <v>47</v>
      </c>
      <c r="H19" s="37" t="s">
        <f>IF($B19&gt;"@",VLOOKUP($B19,Tableau,MATCH(H$7,TitresTableau,0),0),"")</f>
        <v>48</v>
      </c>
    </row>
    <row r="20" spans="1:16384">
      <c r="A20">
        <f>A19+1</f>
        <v>12</v>
      </c>
      <c r="B20" s="36" t="s">
        <f>IF(ISNA(VLOOKUP(A$7&amp;TEXT(A20,"x0"),PRESENT,COLUMNS(PRESENT),0)),"",VLOOKUP(A$7&amp;TEXT(A20,"x0"),PRESENT,COLUMNS(PRESENT),0))</f>
        <v>133</v>
      </c>
      <c r="C20" s="37">
        <f>IF($B20&gt;"@",VLOOKUP($B20,Tableau,MATCH(C$7,TitresTableau,0),0),"")</f>
        <v>11506109</v>
      </c>
      <c r="D20" s="37" t="s">
        <f>IF($B20&gt;"@",VLOOKUP($B20,Tableau,MATCH(D$7,TitresTableau,0),0),"")</f>
        <v>55</v>
      </c>
      <c r="E20" s="37" t="s">
        <f>IF($B20&gt;"@",VLOOKUP($B20,Tableau,MATCH(E$7,TitresTableau,0),0),"")</f>
        <v>56</v>
      </c>
      <c r="F20" s="38" t="s">
        <f>IF($B20&gt;"@",VLOOKUP($B20,Tableau,MATCH(F$7,TitresTableau,0),0),"")</f>
        <v>57</v>
      </c>
      <c r="G20" s="37" t="s">
        <f>IF($B20&gt;"@",VLOOKUP($B20,Tableau,MATCH(G$7,TitresTableau,0),0),"")</f>
        <v>79</v>
      </c>
      <c r="H20" s="37" t="s">
        <f>IF($B20&gt;"@",VLOOKUP($B20,Tableau,MATCH(H$7,TitresTableau,0),0),"")</f>
        <v>48</v>
      </c>
    </row>
    <row r="21" spans="1:16384">
      <c r="A21">
        <f>A20+1</f>
        <v>13</v>
      </c>
      <c r="B21" s="36" t="s">
        <f>IF(ISNA(VLOOKUP(A$7&amp;TEXT(A21,"x0"),PRESENT,COLUMNS(PRESENT),0)),"",VLOOKUP(A$7&amp;TEXT(A21,"x0"),PRESENT,COLUMNS(PRESENT),0))</f>
        <v>139</v>
      </c>
      <c r="C21" s="37">
        <f>IF($B21&gt;"@",VLOOKUP($B21,Tableau,MATCH(C$7,TitresTableau,0),0),"")</f>
        <v>11513855</v>
      </c>
      <c r="D21" s="37" t="s">
        <f>IF($B21&gt;"@",VLOOKUP($B21,Tableau,MATCH(D$7,TitresTableau,0),0),"")</f>
        <v>55</v>
      </c>
      <c r="E21" s="37" t="s">
        <f>IF($B21&gt;"@",VLOOKUP($B21,Tableau,MATCH(E$7,TitresTableau,0),0),"")</f>
        <v>56</v>
      </c>
      <c r="F21" s="38" t="s">
        <f>IF($B21&gt;"@",VLOOKUP($B21,Tableau,MATCH(F$7,TitresTableau,0),0),"")</f>
        <v>57</v>
      </c>
      <c r="G21" s="37" t="s">
        <f>IF($B21&gt;"@",VLOOKUP($B21,Tableau,MATCH(G$7,TitresTableau,0),0),"")</f>
        <v>79</v>
      </c>
      <c r="H21" s="37" t="s">
        <f>IF($B21&gt;"@",VLOOKUP($B21,Tableau,MATCH(H$7,TitresTableau,0),0),"")</f>
        <v>48</v>
      </c>
    </row>
    <row r="22" spans="1:16384">
      <c r="A22">
        <f>A21+1</f>
        <v>14</v>
      </c>
      <c r="B22" s="36" t="s">
        <f>IF(ISNA(VLOOKUP(A$7&amp;TEXT(A22,"x0"),PRESENT,COLUMNS(PRESENT),0)),"",VLOOKUP(A$7&amp;TEXT(A22,"x0"),PRESENT,COLUMNS(PRESENT),0))</f>
        <v>141</v>
      </c>
      <c r="C22" s="37">
        <f>IF($B22&gt;"@",VLOOKUP($B22,Tableau,MATCH(C$7,TitresTableau,0),0),"")</f>
        <v>11503850</v>
      </c>
      <c r="D22" s="37" t="s">
        <f>IF($B22&gt;"@",VLOOKUP($B22,Tableau,MATCH(D$7,TitresTableau,0),0),"")</f>
        <v>55</v>
      </c>
      <c r="E22" s="37" t="s">
        <f>IF($B22&gt;"@",VLOOKUP($B22,Tableau,MATCH(E$7,TitresTableau,0),0),"")</f>
        <v>56</v>
      </c>
      <c r="F22" s="38" t="s">
        <f>IF($B22&gt;"@",VLOOKUP($B22,Tableau,MATCH(F$7,TitresTableau,0),0),"")</f>
        <v>57</v>
      </c>
      <c r="G22" s="37" t="s">
        <f>IF($B22&gt;"@",VLOOKUP($B22,Tableau,MATCH(G$7,TitresTableau,0),0),"")</f>
        <v>79</v>
      </c>
      <c r="H22" s="37" t="s">
        <f>IF($B22&gt;"@",VLOOKUP($B22,Tableau,MATCH(H$7,TitresTableau,0),0),"")</f>
        <v>48</v>
      </c>
    </row>
    <row r="23" spans="1:16384">
      <c r="A23">
        <f>A22+1</f>
        <v>15</v>
      </c>
      <c r="B23" s="36" t="s">
        <f>IF(ISNA(VLOOKUP(A$7&amp;TEXT(A23,"x0"),PRESENT,COLUMNS(PRESENT),0)),"",VLOOKUP(A$7&amp;TEXT(A23,"x0"),PRESENT,COLUMNS(PRESENT),0))</f>
        <v>143</v>
      </c>
      <c r="C23" s="37">
        <f>IF($B23&gt;"@",VLOOKUP($B23,Tableau,MATCH(C$7,TitresTableau,0),0),"")</f>
        <v>0</v>
      </c>
      <c r="D23" s="37" t="s">
        <f>IF($B23&gt;"@",VLOOKUP($B23,Tableau,MATCH(D$7,TitresTableau,0),0),"")</f>
        <v>55</v>
      </c>
      <c r="E23" s="37" t="s">
        <f>IF($B23&gt;"@",VLOOKUP($B23,Tableau,MATCH(E$7,TitresTableau,0),0),"")</f>
        <v>56</v>
      </c>
      <c r="F23" s="38" t="s">
        <f>IF($B23&gt;"@",VLOOKUP($B23,Tableau,MATCH(F$7,TitresTableau,0),0),"")</f>
        <v>57</v>
      </c>
      <c r="G23" s="37" t="s">
        <f>IF($B23&gt;"@",VLOOKUP($B23,Tableau,MATCH(G$7,TitresTableau,0),0),"")</f>
        <v>47</v>
      </c>
      <c r="H23" s="37" t="s">
        <f>IF($B23&gt;"@",VLOOKUP($B23,Tableau,MATCH(H$7,TitresTableau,0),0),"")</f>
        <v>48</v>
      </c>
    </row>
    <row r="24" spans="1:16384">
      <c r="A24">
        <f>A23+1</f>
        <v>16</v>
      </c>
      <c r="B24" s="36" t="s">
        <f>IF(ISNA(VLOOKUP(A$7&amp;TEXT(A24,"x0"),PRESENT,COLUMNS(PRESENT),0)),"",VLOOKUP(A$7&amp;TEXT(A24,"x0"),PRESENT,COLUMNS(PRESENT),0))</f>
        <v>152</v>
      </c>
      <c r="C24" s="37">
        <f>IF($B24&gt;"@",VLOOKUP($B24,Tableau,MATCH(C$7,TitresTableau,0),0),"")</f>
        <v>11509135</v>
      </c>
      <c r="D24" s="37" t="s">
        <f>IF($B24&gt;"@",VLOOKUP($B24,Tableau,MATCH(D$7,TitresTableau,0),0),"")</f>
        <v>55</v>
      </c>
      <c r="E24" s="37" t="s">
        <f>IF($B24&gt;"@",VLOOKUP($B24,Tableau,MATCH(E$7,TitresTableau,0),0),"")</f>
        <v>56</v>
      </c>
      <c r="F24" s="38" t="s">
        <f>IF($B24&gt;"@",VLOOKUP($B24,Tableau,MATCH(F$7,TitresTableau,0),0),"")</f>
        <v>57</v>
      </c>
      <c r="G24" s="37" t="s">
        <f>IF($B24&gt;"@",VLOOKUP($B24,Tableau,MATCH(G$7,TitresTableau,0),0),"")</f>
        <v>79</v>
      </c>
      <c r="H24" s="37" t="s">
        <f>IF($B24&gt;"@",VLOOKUP($B24,Tableau,MATCH(H$7,TitresTableau,0),0),"")</f>
        <v>48</v>
      </c>
    </row>
    <row r="25" spans="1:16384">
      <c r="A25">
        <f>A24+1</f>
        <v>17</v>
      </c>
      <c r="B25" s="36" t="s">
        <f>IF(ISNA(VLOOKUP(A$7&amp;TEXT(A25,"x0"),PRESENT,COLUMNS(PRESENT),0)),"",VLOOKUP(A$7&amp;TEXT(A25,"x0"),PRESENT,COLUMNS(PRESENT),0))</f>
        <v>154</v>
      </c>
      <c r="C25" s="37">
        <f>IF($B25&gt;"@",VLOOKUP($B25,Tableau,MATCH(C$7,TitresTableau,0),0),"")</f>
        <v>11315679</v>
      </c>
      <c r="D25" s="37" t="s">
        <f>IF($B25&gt;"@",VLOOKUP($B25,Tableau,MATCH(D$7,TitresTableau,0),0),"")</f>
        <v>55</v>
      </c>
      <c r="E25" s="37" t="s">
        <f>IF($B25&gt;"@",VLOOKUP($B25,Tableau,MATCH(E$7,TitresTableau,0),0),"")</f>
        <v>56</v>
      </c>
      <c r="F25" s="38" t="s">
        <f>IF($B25&gt;"@",VLOOKUP($B25,Tableau,MATCH(F$7,TitresTableau,0),0),"")</f>
        <v>57</v>
      </c>
      <c r="G25" s="37" t="s">
        <f>IF($B25&gt;"@",VLOOKUP($B25,Tableau,MATCH(G$7,TitresTableau,0),0),"")</f>
        <v>79</v>
      </c>
      <c r="H25" s="37" t="s">
        <f>IF($B25&gt;"@",VLOOKUP($B25,Tableau,MATCH(H$7,TitresTableau,0),0),"")</f>
        <v>48</v>
      </c>
    </row>
    <row r="26" spans="1:16384">
      <c r="A26">
        <f>A25+1</f>
        <v>18</v>
      </c>
      <c r="B26" s="36" t="s">
        <f>IF(ISNA(VLOOKUP(A$7&amp;TEXT(A26,"x0"),PRESENT,COLUMNS(PRESENT),0)),"",VLOOKUP(A$7&amp;TEXT(A26,"x0"),PRESENT,COLUMNS(PRESENT),0))</f>
        <v>158</v>
      </c>
      <c r="C26" s="37">
        <f>IF($B26&gt;"@",VLOOKUP($B26,Tableau,MATCH(C$7,TitresTableau,0),0),"")</f>
        <v>11607325</v>
      </c>
      <c r="D26" s="37">
        <f>IF($B26&gt;"@",VLOOKUP($B26,Tableau,MATCH(D$7,TitresTableau,0),0),"")</f>
        <v>0</v>
      </c>
      <c r="E26" s="37">
        <f>IF($B26&gt;"@",VLOOKUP($B26,Tableau,MATCH(E$7,TitresTableau,0),0),"")</f>
        <v>0</v>
      </c>
      <c r="F26" s="38" t="s">
        <f>IF($B26&gt;"@",VLOOKUP($B26,Tableau,MATCH(F$7,TitresTableau,0),0),"")</f>
        <v>51</v>
      </c>
      <c r="G26" s="37">
        <f>IF($B26&gt;"@",VLOOKUP($B26,Tableau,MATCH(G$7,TitresTableau,0),0),"")</f>
        <v>0</v>
      </c>
      <c r="H26" s="37">
        <f>IF($B26&gt;"@",VLOOKUP($B26,Tableau,MATCH(H$7,TitresTableau,0),0),"")</f>
        <v>0</v>
      </c>
    </row>
    <row r="27" spans="1:16384">
      <c r="A27">
        <f>A26+1</f>
        <v>19</v>
      </c>
      <c r="B27" s="36" t="s">
        <f>IF(ISNA(VLOOKUP(A$7&amp;TEXT(A27,"x0"),PRESENT,COLUMNS(PRESENT),0)),"",VLOOKUP(A$7&amp;TEXT(A27,"x0"),PRESENT,COLUMNS(PRESENT),0))</f>
        <v>164</v>
      </c>
      <c r="C27" s="37">
        <f>IF($B27&gt;"@",VLOOKUP($B27,Tableau,MATCH(C$7,TitresTableau,0),0),"")</f>
        <v>11500914</v>
      </c>
      <c r="D27" s="37" t="s">
        <f>IF($B27&gt;"@",VLOOKUP($B27,Tableau,MATCH(D$7,TitresTableau,0),0),"")</f>
        <v>55</v>
      </c>
      <c r="E27" s="37" t="s">
        <f>IF($B27&gt;"@",VLOOKUP($B27,Tableau,MATCH(E$7,TitresTableau,0),0),"")</f>
        <v>56</v>
      </c>
      <c r="F27" s="38" t="s">
        <f>IF($B27&gt;"@",VLOOKUP($B27,Tableau,MATCH(F$7,TitresTableau,0),0),"")</f>
        <v>57</v>
      </c>
      <c r="G27" s="37" t="s">
        <f>IF($B27&gt;"@",VLOOKUP($B27,Tableau,MATCH(G$7,TitresTableau,0),0),"")</f>
        <v>79</v>
      </c>
      <c r="H27" s="37" t="s">
        <f>IF($B27&gt;"@",VLOOKUP($B27,Tableau,MATCH(H$7,TitresTableau,0),0),"")</f>
        <v>48</v>
      </c>
    </row>
    <row r="28" spans="1:16384">
      <c r="A28">
        <f>A27+1</f>
        <v>20</v>
      </c>
      <c r="B28" s="36" t="s">
        <f>IF(ISNA(VLOOKUP(A$7&amp;TEXT(A28,"x0"),PRESENT,COLUMNS(PRESENT),0)),"",VLOOKUP(A$7&amp;TEXT(A28,"x0"),PRESENT,COLUMNS(PRESENT),0))</f>
        <v>166</v>
      </c>
      <c r="C28" s="37">
        <f>IF($B28&gt;"@",VLOOKUP($B28,Tableau,MATCH(C$7,TitresTableau,0),0),"")</f>
        <v>11509894</v>
      </c>
      <c r="D28" s="37" t="s">
        <f>IF($B28&gt;"@",VLOOKUP($B28,Tableau,MATCH(D$7,TitresTableau,0),0),"")</f>
        <v>55</v>
      </c>
      <c r="E28" s="37" t="s">
        <f>IF($B28&gt;"@",VLOOKUP($B28,Tableau,MATCH(E$7,TitresTableau,0),0),"")</f>
        <v>56</v>
      </c>
      <c r="F28" s="38" t="s">
        <f>IF($B28&gt;"@",VLOOKUP($B28,Tableau,MATCH(F$7,TitresTableau,0),0),"")</f>
        <v>57</v>
      </c>
      <c r="G28" s="37" t="s">
        <f>IF($B28&gt;"@",VLOOKUP($B28,Tableau,MATCH(G$7,TitresTableau,0),0),"")</f>
        <v>79</v>
      </c>
      <c r="H28" s="37" t="s">
        <f>IF($B28&gt;"@",VLOOKUP($B28,Tableau,MATCH(H$7,TitresTableau,0),0),"")</f>
        <v>48</v>
      </c>
    </row>
    <row r="29" spans="1:16384">
      <c r="A29">
        <f>A28+1</f>
        <v>21</v>
      </c>
      <c r="B29" s="36" t="s">
        <f>IF(ISNA(VLOOKUP(A$7&amp;TEXT(A29,"x0"),PRESENT,COLUMNS(PRESENT),0)),"",VLOOKUP(A$7&amp;TEXT(A29,"x0"),PRESENT,COLUMNS(PRESENT),0))</f>
        <v>168</v>
      </c>
      <c r="C29" s="37">
        <f>IF($B29&gt;"@",VLOOKUP($B29,Tableau,MATCH(C$7,TitresTableau,0),0),"")</f>
        <v>11603494</v>
      </c>
      <c r="D29" s="37" t="s">
        <f>IF($B29&gt;"@",VLOOKUP($B29,Tableau,MATCH(D$7,TitresTableau,0),0),"")</f>
        <v>55</v>
      </c>
      <c r="E29" s="37" t="s">
        <f>IF($B29&gt;"@",VLOOKUP($B29,Tableau,MATCH(E$7,TitresTableau,0),0),"")</f>
        <v>56</v>
      </c>
      <c r="F29" s="38" t="s">
        <f>IF($B29&gt;"@",VLOOKUP($B29,Tableau,MATCH(F$7,TitresTableau,0),0),"")</f>
        <v>57</v>
      </c>
      <c r="G29" s="37" t="s">
        <f>IF($B29&gt;"@",VLOOKUP($B29,Tableau,MATCH(G$7,TitresTableau,0),0),"")</f>
        <v>47</v>
      </c>
      <c r="H29" s="37" t="s">
        <f>IF($B29&gt;"@",VLOOKUP($B29,Tableau,MATCH(H$7,TitresTableau,0),0),"")</f>
        <v>48</v>
      </c>
    </row>
    <row r="30" spans="1:16384">
      <c r="A30">
        <f>A29+1</f>
        <v>22</v>
      </c>
      <c r="B30" s="36" t="s">
        <f>IF(ISNA(VLOOKUP(A$7&amp;TEXT(A30,"x0"),PRESENT,COLUMNS(PRESENT),0)),"",VLOOKUP(A$7&amp;TEXT(A30,"x0"),PRESENT,COLUMNS(PRESENT),0))</f>
        <v>173</v>
      </c>
      <c r="C30" s="37">
        <f>IF($B30&gt;"@",VLOOKUP($B30,Tableau,MATCH(C$7,TitresTableau,0),0),"")</f>
        <v>11504570</v>
      </c>
      <c r="D30" s="37" t="s">
        <f>IF($B30&gt;"@",VLOOKUP($B30,Tableau,MATCH(D$7,TitresTableau,0),0),"")</f>
        <v>55</v>
      </c>
      <c r="E30" s="37" t="s">
        <f>IF($B30&gt;"@",VLOOKUP($B30,Tableau,MATCH(E$7,TitresTableau,0),0),"")</f>
        <v>56</v>
      </c>
      <c r="F30" s="38" t="s">
        <f>IF($B30&gt;"@",VLOOKUP($B30,Tableau,MATCH(F$7,TitresTableau,0),0),"")</f>
        <v>57</v>
      </c>
      <c r="G30" s="37" t="s">
        <f>IF($B30&gt;"@",VLOOKUP($B30,Tableau,MATCH(G$7,TitresTableau,0),0),"")</f>
        <v>79</v>
      </c>
      <c r="H30" s="37" t="s">
        <f>IF($B30&gt;"@",VLOOKUP($B30,Tableau,MATCH(H$7,TitresTableau,0),0),"")</f>
        <v>48</v>
      </c>
    </row>
    <row r="31" spans="1:16384">
      <c r="A31">
        <f>A30+1</f>
        <v>23</v>
      </c>
      <c r="B31" s="36" t="s">
        <f>IF(ISNA(VLOOKUP(A$7&amp;TEXT(A31,"x0"),PRESENT,COLUMNS(PRESENT),0)),"",VLOOKUP(A$7&amp;TEXT(A31,"x0"),PRESENT,COLUMNS(PRESENT),0))</f>
        <v>179</v>
      </c>
      <c r="C31" s="37">
        <f>IF($B31&gt;"@",VLOOKUP($B31,Tableau,MATCH(C$7,TitresTableau,0),0),"")</f>
        <v>0</v>
      </c>
      <c r="D31" s="37" t="s">
        <f>IF($B31&gt;"@",VLOOKUP($B31,Tableau,MATCH(D$7,TitresTableau,0),0),"")</f>
        <v>49</v>
      </c>
      <c r="E31" s="37" t="s">
        <f>IF($B31&gt;"@",VLOOKUP($B31,Tableau,MATCH(E$7,TitresTableau,0),0),"")</f>
        <v>50</v>
      </c>
      <c r="F31" s="38" t="s">
        <f>IF($B31&gt;"@",VLOOKUP($B31,Tableau,MATCH(F$7,TitresTableau,0),0),"")</f>
        <v>51</v>
      </c>
      <c r="G31" s="37">
        <f>IF($B31&gt;"@",VLOOKUP($B31,Tableau,MATCH(G$7,TitresTableau,0),0),"")</f>
        <v>0</v>
      </c>
      <c r="H31" s="37">
        <f>IF($B31&gt;"@",VLOOKUP($B31,Tableau,MATCH(H$7,TitresTableau,0),0),"")</f>
        <v>0</v>
      </c>
    </row>
    <row r="32" spans="1:16384">
      <c r="A32">
        <f>A31+1</f>
        <v>24</v>
      </c>
      <c r="B32" s="36" t="s">
        <f>IF(ISNA(VLOOKUP(A$7&amp;TEXT(A32,"x0"),PRESENT,COLUMNS(PRESENT),0)),"",VLOOKUP(A$7&amp;TEXT(A32,"x0"),PRESENT,COLUMNS(PRESENT),0))</f>
        <v>189</v>
      </c>
      <c r="C32" s="37">
        <f>IF($B32&gt;"@",VLOOKUP($B32,Tableau,MATCH(C$7,TitresTableau,0),0),"")</f>
        <v>11507496</v>
      </c>
      <c r="D32" s="37" t="s">
        <f>IF($B32&gt;"@",VLOOKUP($B32,Tableau,MATCH(D$7,TitresTableau,0),0),"")</f>
        <v>49</v>
      </c>
      <c r="E32" s="37" t="s">
        <f>IF($B32&gt;"@",VLOOKUP($B32,Tableau,MATCH(E$7,TitresTableau,0),0),"")</f>
        <v>50</v>
      </c>
      <c r="F32" s="38" t="s">
        <f>IF($B32&gt;"@",VLOOKUP($B32,Tableau,MATCH(F$7,TitresTableau,0),0),"")</f>
        <v>51</v>
      </c>
      <c r="G32" s="37" t="s">
        <f>IF($B32&gt;"@",VLOOKUP($B32,Tableau,MATCH(G$7,TitresTableau,0),0),"")</f>
        <v>47</v>
      </c>
      <c r="H32" s="37" t="s">
        <f>IF($B32&gt;"@",VLOOKUP($B32,Tableau,MATCH(H$7,TitresTableau,0),0),"")</f>
        <v>88</v>
      </c>
    </row>
    <row r="33" spans="1:16384">
      <c r="A33">
        <f>A32+1</f>
        <v>25</v>
      </c>
      <c r="B33" s="36" t="s">
        <f>IF(ISNA(VLOOKUP(A$7&amp;TEXT(A33,"x0"),PRESENT,COLUMNS(PRESENT),0)),"",VLOOKUP(A$7&amp;TEXT(A33,"x0"),PRESENT,COLUMNS(PRESENT),0))</f>
        <v>191</v>
      </c>
      <c r="C33" s="37">
        <f>IF($B33&gt;"@",VLOOKUP($B33,Tableau,MATCH(C$7,TitresTableau,0),0),"")</f>
        <v>11513406</v>
      </c>
      <c r="D33" s="37" t="s">
        <f>IF($B33&gt;"@",VLOOKUP($B33,Tableau,MATCH(D$7,TitresTableau,0),0),"")</f>
        <v>49</v>
      </c>
      <c r="E33" s="37" t="s">
        <f>IF($B33&gt;"@",VLOOKUP($B33,Tableau,MATCH(E$7,TitresTableau,0),0),"")</f>
        <v>50</v>
      </c>
      <c r="F33" s="38" t="s">
        <f>IF($B33&gt;"@",VLOOKUP($B33,Tableau,MATCH(F$7,TitresTableau,0),0),"")</f>
        <v>51</v>
      </c>
      <c r="G33" s="37" t="s">
        <f>IF($B33&gt;"@",VLOOKUP($B33,Tableau,MATCH(G$7,TitresTableau,0),0),"")</f>
        <v>47</v>
      </c>
      <c r="H33" s="37" t="s">
        <f>IF($B33&gt;"@",VLOOKUP($B33,Tableau,MATCH(H$7,TitresTableau,0),0),"")</f>
        <v>88</v>
      </c>
    </row>
    <row r="34" spans="1:16384">
      <c r="A34">
        <f>A33+1</f>
        <v>26</v>
      </c>
      <c r="B34" s="36" t="s">
        <f>IF(ISNA(VLOOKUP(A$7&amp;TEXT(A34,"x0"),PRESENT,COLUMNS(PRESENT),0)),"",VLOOKUP(A$7&amp;TEXT(A34,"x0"),PRESENT,COLUMNS(PRESENT),0))</f>
        <v>194</v>
      </c>
      <c r="C34" s="37">
        <f>IF($B34&gt;"@",VLOOKUP($B34,Tableau,MATCH(C$7,TitresTableau,0),0),"")</f>
        <v>11601373</v>
      </c>
      <c r="D34" s="37">
        <f>IF($B34&gt;"@",VLOOKUP($B34,Tableau,MATCH(D$7,TitresTableau,0),0),"")</f>
        <v>0</v>
      </c>
      <c r="E34" s="37">
        <f>IF($B34&gt;"@",VLOOKUP($B34,Tableau,MATCH(E$7,TitresTableau,0),0),"")</f>
        <v>0</v>
      </c>
      <c r="F34" s="38" t="s">
        <f>IF($B34&gt;"@",VLOOKUP($B34,Tableau,MATCH(F$7,TitresTableau,0),0),"")</f>
        <v>51</v>
      </c>
      <c r="G34" s="37">
        <f>IF($B34&gt;"@",VLOOKUP($B34,Tableau,MATCH(G$7,TitresTableau,0),0),"")</f>
        <v>0</v>
      </c>
      <c r="H34" s="37">
        <f>IF($B34&gt;"@",VLOOKUP($B34,Tableau,MATCH(H$7,TitresTableau,0),0),"")</f>
        <v>0</v>
      </c>
    </row>
    <row r="35" spans="1:16384">
      <c r="A35">
        <f>A34+1</f>
        <v>27</v>
      </c>
      <c r="B35" s="36" t="s">
        <f>IF(ISNA(VLOOKUP(A$7&amp;TEXT(A35,"x0"),PRESENT,COLUMNS(PRESENT),0)),"",VLOOKUP(A$7&amp;TEXT(A35,"x0"),PRESENT,COLUMNS(PRESENT),0))</f>
        <v>198</v>
      </c>
      <c r="C35" s="37">
        <f>IF($B35&gt;"@",VLOOKUP($B35,Tableau,MATCH(C$7,TitresTableau,0),0),"")</f>
        <v>0</v>
      </c>
      <c r="D35" s="37">
        <f>IF($B35&gt;"@",VLOOKUP($B35,Tableau,MATCH(D$7,TitresTableau,0),0),"")</f>
        <v>0</v>
      </c>
      <c r="E35" s="37">
        <f>IF($B35&gt;"@",VLOOKUP($B35,Tableau,MATCH(E$7,TitresTableau,0),0),"")</f>
        <v>0</v>
      </c>
      <c r="F35" s="38" t="s">
        <f>IF($B35&gt;"@",VLOOKUP($B35,Tableau,MATCH(F$7,TitresTableau,0),0),"")</f>
        <v>51</v>
      </c>
      <c r="G35" s="37">
        <f>IF($B35&gt;"@",VLOOKUP($B35,Tableau,MATCH(G$7,TitresTableau,0),0),"")</f>
        <v>0</v>
      </c>
      <c r="H35" s="37">
        <f>IF($B35&gt;"@",VLOOKUP($B35,Tableau,MATCH(H$7,TitresTableau,0),0),"")</f>
        <v>0</v>
      </c>
    </row>
    <row r="36" spans="1:16384">
      <c r="A36">
        <f>A35+1</f>
        <v>28</v>
      </c>
      <c r="B36" s="36" t="s">
        <f>IF(ISNA(VLOOKUP(A$7&amp;TEXT(A36,"x0"),PRESENT,COLUMNS(PRESENT),0)),"",VLOOKUP(A$7&amp;TEXT(A36,"x0"),PRESENT,COLUMNS(PRESENT),0))</f>
        <v>200</v>
      </c>
      <c r="C36" s="37">
        <f>IF($B36&gt;"@",VLOOKUP($B36,Tableau,MATCH(C$7,TitresTableau,0),0),"")</f>
        <v>11505754</v>
      </c>
      <c r="D36" s="37" t="s">
        <f>IF($B36&gt;"@",VLOOKUP($B36,Tableau,MATCH(D$7,TitresTableau,0),0),"")</f>
        <v>49</v>
      </c>
      <c r="E36" s="37" t="s">
        <f>IF($B36&gt;"@",VLOOKUP($B36,Tableau,MATCH(E$7,TitresTableau,0),0),"")</f>
        <v>50</v>
      </c>
      <c r="F36" s="38" t="s">
        <f>IF($B36&gt;"@",VLOOKUP($B36,Tableau,MATCH(F$7,TitresTableau,0),0),"")</f>
        <v>51</v>
      </c>
      <c r="G36" s="37" t="s">
        <f>IF($B36&gt;"@",VLOOKUP($B36,Tableau,MATCH(G$7,TitresTableau,0),0),"")</f>
        <v>47</v>
      </c>
      <c r="H36" s="37" t="s">
        <f>IF($B36&gt;"@",VLOOKUP($B36,Tableau,MATCH(H$7,TitresTableau,0),0),"")</f>
        <v>88</v>
      </c>
    </row>
    <row r="37" spans="1:16384">
      <c r="A37">
        <f>A36+1</f>
        <v>29</v>
      </c>
      <c r="B37" s="36" t="s">
        <f>IF(ISNA(VLOOKUP(A$7&amp;TEXT(A37,"x0"),PRESENT,COLUMNS(PRESENT),0)),"",VLOOKUP(A$7&amp;TEXT(A37,"x0"),PRESENT,COLUMNS(PRESENT),0))</f>
        <v>203</v>
      </c>
      <c r="C37" s="37">
        <f>IF($B37&gt;"@",VLOOKUP($B37,Tableau,MATCH(C$7,TitresTableau,0),0),"")</f>
        <v>11607973</v>
      </c>
      <c r="D37" s="37" t="s">
        <f>IF($B37&gt;"@",VLOOKUP($B37,Tableau,MATCH(D$7,TitresTableau,0),0),"")</f>
        <v>55</v>
      </c>
      <c r="E37" s="37" t="s">
        <f>IF($B37&gt;"@",VLOOKUP($B37,Tableau,MATCH(E$7,TitresTableau,0),0),"")</f>
        <v>56</v>
      </c>
      <c r="F37" s="38" t="s">
        <f>IF($B37&gt;"@",VLOOKUP($B37,Tableau,MATCH(F$7,TitresTableau,0),0),"")</f>
        <v>57</v>
      </c>
      <c r="G37" s="37" t="s">
        <f>IF($B37&gt;"@",VLOOKUP($B37,Tableau,MATCH(G$7,TitresTableau,0),0),"")</f>
        <v>79</v>
      </c>
      <c r="H37" s="37" t="s">
        <f>IF($B37&gt;"@",VLOOKUP($B37,Tableau,MATCH(H$7,TitresTableau,0),0),"")</f>
        <v>48</v>
      </c>
    </row>
    <row r="38" spans="1:16384">
      <c r="A38">
        <f>A37+1</f>
        <v>30</v>
      </c>
      <c r="B38" s="36" t="s">
        <f>IF(ISNA(VLOOKUP(A$7&amp;TEXT(A38,"x0"),PRESENT,COLUMNS(PRESENT),0)),"",VLOOKUP(A$7&amp;TEXT(A38,"x0"),PRESENT,COLUMNS(PRESENT),0))</f>
        <v>205</v>
      </c>
      <c r="C38" s="37">
        <f>IF($B38&gt;"@",VLOOKUP($B38,Tableau,MATCH(C$7,TitresTableau,0),0),"")</f>
        <v>11602674</v>
      </c>
      <c r="D38" s="37" t="s">
        <f>IF($B38&gt;"@",VLOOKUP($B38,Tableau,MATCH(D$7,TitresTableau,0),0),"")</f>
        <v>49</v>
      </c>
      <c r="E38" s="37" t="s">
        <f>IF($B38&gt;"@",VLOOKUP($B38,Tableau,MATCH(E$7,TitresTableau,0),0),"")</f>
        <v>50</v>
      </c>
      <c r="F38" s="38" t="s">
        <f>IF($B38&gt;"@",VLOOKUP($B38,Tableau,MATCH(F$7,TitresTableau,0),0),"")</f>
        <v>51</v>
      </c>
      <c r="G38" s="37" t="s">
        <f>IF($B38&gt;"@",VLOOKUP($B38,Tableau,MATCH(G$7,TitresTableau,0),0),"")</f>
        <v>47</v>
      </c>
      <c r="H38" s="37" t="s">
        <f>IF($B38&gt;"@",VLOOKUP($B38,Tableau,MATCH(H$7,TitresTableau,0),0),"")</f>
        <v>88</v>
      </c>
    </row>
    <row r="39" spans="1:16384">
      <c r="A39">
        <f>A38+1</f>
        <v>31</v>
      </c>
      <c r="B39" s="36" t="s">
        <f>IF(ISNA(VLOOKUP(A$7&amp;TEXT(A39,"x0"),PRESENT,COLUMNS(PRESENT),0)),"",VLOOKUP(A$7&amp;TEXT(A39,"x0"),PRESENT,COLUMNS(PRESENT),0))</f>
        <v>210</v>
      </c>
      <c r="C39" s="37">
        <f>IF($B39&gt;"@",VLOOKUP($B39,Tableau,MATCH(C$7,TitresTableau,0),0),"")</f>
        <v>11606514</v>
      </c>
      <c r="D39" s="37" t="s">
        <f>IF($B39&gt;"@",VLOOKUP($B39,Tableau,MATCH(D$7,TitresTableau,0),0),"")</f>
        <v>49</v>
      </c>
      <c r="E39" s="37" t="s">
        <f>IF($B39&gt;"@",VLOOKUP($B39,Tableau,MATCH(E$7,TitresTableau,0),0),"")</f>
        <v>50</v>
      </c>
      <c r="F39" s="38" t="s">
        <f>IF($B39&gt;"@",VLOOKUP($B39,Tableau,MATCH(F$7,TitresTableau,0),0),"")</f>
        <v>51</v>
      </c>
      <c r="G39" s="37" t="s">
        <f>IF($B39&gt;"@",VLOOKUP($B39,Tableau,MATCH(G$7,TitresTableau,0),0),"")</f>
        <v>47</v>
      </c>
      <c r="H39" s="37" t="s">
        <f>IF($B39&gt;"@",VLOOKUP($B39,Tableau,MATCH(H$7,TitresTableau,0),0),"")</f>
        <v>88</v>
      </c>
    </row>
    <row r="40" spans="1:16384">
      <c r="A40">
        <f>A39+1</f>
        <v>32</v>
      </c>
      <c r="B40" s="36" t="s">
        <f>IF(ISNA(VLOOKUP(A$7&amp;TEXT(A40,"x0"),PRESENT,COLUMNS(PRESENT),0)),"",VLOOKUP(A$7&amp;TEXT(A40,"x0"),PRESENT,COLUMNS(PRESENT),0))</f>
        <v>215</v>
      </c>
      <c r="C40" s="37">
        <f>IF($B40&gt;"@",VLOOKUP($B40,Tableau,MATCH(C$7,TitresTableau,0),0),"")</f>
        <v>11601655</v>
      </c>
      <c r="D40" s="37" t="s">
        <f>IF($B40&gt;"@",VLOOKUP($B40,Tableau,MATCH(D$7,TitresTableau,0),0),"")</f>
        <v>55</v>
      </c>
      <c r="E40" s="37" t="s">
        <f>IF($B40&gt;"@",VLOOKUP($B40,Tableau,MATCH(E$7,TitresTableau,0),0),"")</f>
        <v>56</v>
      </c>
      <c r="F40" s="38" t="s">
        <f>IF($B40&gt;"@",VLOOKUP($B40,Tableau,MATCH(F$7,TitresTableau,0),0),"")</f>
        <v>57</v>
      </c>
      <c r="G40" s="37" t="s">
        <f>IF($B40&gt;"@",VLOOKUP($B40,Tableau,MATCH(G$7,TitresTableau,0),0),"")</f>
        <v>47</v>
      </c>
      <c r="H40" s="37" t="s">
        <f>IF($B40&gt;"@",VLOOKUP($B40,Tableau,MATCH(H$7,TitresTableau,0),0),"")</f>
        <v>48</v>
      </c>
    </row>
    <row r="41" spans="1:16384">
      <c r="A41">
        <f>A40+1</f>
        <v>33</v>
      </c>
      <c r="B41" s="36" t="s">
        <f>IF(ISNA(VLOOKUP(A$7&amp;TEXT(A41,"x0"),PRESENT,COLUMNS(PRESENT),0)),"",VLOOKUP(A$7&amp;TEXT(A41,"x0"),PRESENT,COLUMNS(PRESENT),0))</f>
        <v>217</v>
      </c>
      <c r="C41" s="37">
        <f>IF($B41&gt;"@",VLOOKUP($B41,Tableau,MATCH(C$7,TitresTableau,0),0),"")</f>
        <v>11605309</v>
      </c>
      <c r="D41" s="37" t="s">
        <f>IF($B41&gt;"@",VLOOKUP($B41,Tableau,MATCH(D$7,TitresTableau,0),0),"")</f>
        <v>55</v>
      </c>
      <c r="E41" s="37" t="s">
        <f>IF($B41&gt;"@",VLOOKUP($B41,Tableau,MATCH(E$7,TitresTableau,0),0),"")</f>
        <v>56</v>
      </c>
      <c r="F41" s="38" t="s">
        <f>IF($B41&gt;"@",VLOOKUP($B41,Tableau,MATCH(F$7,TitresTableau,0),0),"")</f>
        <v>57</v>
      </c>
      <c r="G41" s="37" t="s">
        <f>IF($B41&gt;"@",VLOOKUP($B41,Tableau,MATCH(G$7,TitresTableau,0),0),"")</f>
        <v>79</v>
      </c>
      <c r="H41" s="37" t="s">
        <f>IF($B41&gt;"@",VLOOKUP($B41,Tableau,MATCH(H$7,TitresTableau,0),0),"")</f>
        <v>48</v>
      </c>
    </row>
    <row r="42" spans="1:16384">
      <c r="A42">
        <f>A41+1</f>
        <v>34</v>
      </c>
      <c r="B42" s="36" t="s">
        <f>IF(ISNA(VLOOKUP(A$7&amp;TEXT(A42,"x0"),PRESENT,COLUMNS(PRESENT),0)),"",VLOOKUP(A$7&amp;TEXT(A42,"x0"),PRESENT,COLUMNS(PRESENT),0))</f>
        <v>220</v>
      </c>
      <c r="C42" s="37">
        <f>IF($B42&gt;"@",VLOOKUP($B42,Tableau,MATCH(C$7,TitresTableau,0),0),"")</f>
        <v>11605567</v>
      </c>
      <c r="D42" s="37" t="s">
        <f>IF($B42&gt;"@",VLOOKUP($B42,Tableau,MATCH(D$7,TitresTableau,0),0),"")</f>
        <v>49</v>
      </c>
      <c r="E42" s="37" t="s">
        <f>IF($B42&gt;"@",VLOOKUP($B42,Tableau,MATCH(E$7,TitresTableau,0),0),"")</f>
        <v>50</v>
      </c>
      <c r="F42" s="38" t="s">
        <f>IF($B42&gt;"@",VLOOKUP($B42,Tableau,MATCH(F$7,TitresTableau,0),0),"")</f>
        <v>51</v>
      </c>
      <c r="G42" s="37" t="s">
        <f>IF($B42&gt;"@",VLOOKUP($B42,Tableau,MATCH(G$7,TitresTableau,0),0),"")</f>
        <v>47</v>
      </c>
      <c r="H42" s="37">
        <f>IF($B42&gt;"@",VLOOKUP($B42,Tableau,MATCH(H$7,TitresTableau,0),0),"")</f>
        <v>0</v>
      </c>
    </row>
    <row r="43" spans="1:16384">
      <c r="A43">
        <f>A42+1</f>
        <v>35</v>
      </c>
      <c r="B43" s="36" t="s">
        <f>IF(ISNA(VLOOKUP(A$7&amp;TEXT(A43,"x0"),PRESENT,COLUMNS(PRESENT),0)),"",VLOOKUP(A$7&amp;TEXT(A43,"x0"),PRESENT,COLUMNS(PRESENT),0))</f>
        <v>228</v>
      </c>
      <c r="C43" s="37">
        <f>IF($B43&gt;"@",VLOOKUP($B43,Tableau,MATCH(C$7,TitresTableau,0),0),"")</f>
        <v>11513817</v>
      </c>
      <c r="D43" s="37">
        <f>IF($B43&gt;"@",VLOOKUP($B43,Tableau,MATCH(D$7,TitresTableau,0),0),"")</f>
        <v>0</v>
      </c>
      <c r="E43" s="37">
        <f>IF($B43&gt;"@",VLOOKUP($B43,Tableau,MATCH(E$7,TitresTableau,0),0),"")</f>
        <v>0</v>
      </c>
      <c r="F43" s="38" t="s">
        <f>IF($B43&gt;"@",VLOOKUP($B43,Tableau,MATCH(F$7,TitresTableau,0),0),"")</f>
        <v>51</v>
      </c>
      <c r="G43" s="37">
        <f>IF($B43&gt;"@",VLOOKUP($B43,Tableau,MATCH(G$7,TitresTableau,0),0),"")</f>
        <v>0</v>
      </c>
      <c r="H43" s="37">
        <f>IF($B43&gt;"@",VLOOKUP($B43,Tableau,MATCH(H$7,TitresTableau,0),0),"")</f>
        <v>0</v>
      </c>
    </row>
    <row r="44" spans="1:16384">
      <c r="A44">
        <f>A43+1</f>
        <v>36</v>
      </c>
      <c r="B44" s="36" t="s">
        <f>IF(ISNA(VLOOKUP(A$7&amp;TEXT(A44,"x0"),PRESENT,COLUMNS(PRESENT),0)),"",VLOOKUP(A$7&amp;TEXT(A44,"x0"),PRESENT,COLUMNS(PRESENT),0))</f>
        <v>238</v>
      </c>
      <c r="C44" s="37">
        <f>IF($B44&gt;"@",VLOOKUP($B44,Tableau,MATCH(C$7,TitresTableau,0),0),"")</f>
        <v>11607247</v>
      </c>
      <c r="D44" s="37" t="s">
        <f>IF($B44&gt;"@",VLOOKUP($B44,Tableau,MATCH(D$7,TitresTableau,0),0),"")</f>
        <v>49</v>
      </c>
      <c r="E44" s="37" t="s">
        <f>IF($B44&gt;"@",VLOOKUP($B44,Tableau,MATCH(E$7,TitresTableau,0),0),"")</f>
        <v>50</v>
      </c>
      <c r="F44" s="38" t="s">
        <f>IF($B44&gt;"@",VLOOKUP($B44,Tableau,MATCH(F$7,TitresTableau,0),0),"")</f>
        <v>51</v>
      </c>
      <c r="G44" s="37" t="s">
        <f>IF($B44&gt;"@",VLOOKUP($B44,Tableau,MATCH(G$7,TitresTableau,0),0),"")</f>
        <v>47</v>
      </c>
      <c r="H44" s="37" t="s">
        <f>IF($B44&gt;"@",VLOOKUP($B44,Tableau,MATCH(H$7,TitresTableau,0),0),"")</f>
        <v>88</v>
      </c>
    </row>
    <row r="45" spans="1:16384">
      <c r="A45">
        <f>A44+1</f>
        <v>37</v>
      </c>
      <c r="B45" s="36" t="s">
        <f>IF(ISNA(VLOOKUP(A$7&amp;TEXT(A45,"x0"),PRESENT,COLUMNS(PRESENT),0)),"",VLOOKUP(A$7&amp;TEXT(A45,"x0"),PRESENT,COLUMNS(PRESENT),0))</f>
        <v>244</v>
      </c>
      <c r="C45" s="37">
        <f>IF($B45&gt;"@",VLOOKUP($B45,Tableau,MATCH(C$7,TitresTableau,0),0),"")</f>
        <v>11503072</v>
      </c>
      <c r="D45" s="37" t="s">
        <f>IF($B45&gt;"@",VLOOKUP($B45,Tableau,MATCH(D$7,TitresTableau,0),0),"")</f>
        <v>55</v>
      </c>
      <c r="E45" s="37" t="s">
        <f>IF($B45&gt;"@",VLOOKUP($B45,Tableau,MATCH(E$7,TitresTableau,0),0),"")</f>
        <v>56</v>
      </c>
      <c r="F45" s="38" t="s">
        <f>IF($B45&gt;"@",VLOOKUP($B45,Tableau,MATCH(F$7,TitresTableau,0),0),"")</f>
        <v>57</v>
      </c>
      <c r="G45" s="37" t="s">
        <f>IF($B45&gt;"@",VLOOKUP($B45,Tableau,MATCH(G$7,TitresTableau,0),0),"")</f>
        <v>79</v>
      </c>
      <c r="H45" s="37" t="s">
        <f>IF($B45&gt;"@",VLOOKUP($B45,Tableau,MATCH(H$7,TitresTableau,0),0),"")</f>
        <v>48</v>
      </c>
    </row>
    <row r="46" spans="1:16384">
      <c r="A46">
        <f>A45+1</f>
        <v>38</v>
      </c>
      <c r="B46" s="36" t="s">
        <f>IF(ISNA(VLOOKUP(A$7&amp;TEXT(A46,"x0"),PRESENT,COLUMNS(PRESENT),0)),"",VLOOKUP(A$7&amp;TEXT(A46,"x0"),PRESENT,COLUMNS(PRESENT),0))</f>
        <v>245</v>
      </c>
      <c r="C46" s="37">
        <f>IF($B46&gt;"@",VLOOKUP($B46,Tableau,MATCH(C$7,TitresTableau,0),0),"")</f>
        <v>11603669</v>
      </c>
      <c r="D46" s="37" t="s">
        <f>IF($B46&gt;"@",VLOOKUP($B46,Tableau,MATCH(D$7,TitresTableau,0),0),"")</f>
        <v>49</v>
      </c>
      <c r="E46" s="37" t="s">
        <f>IF($B46&gt;"@",VLOOKUP($B46,Tableau,MATCH(E$7,TitresTableau,0),0),"")</f>
        <v>50</v>
      </c>
      <c r="F46" s="38" t="s">
        <f>IF($B46&gt;"@",VLOOKUP($B46,Tableau,MATCH(F$7,TitresTableau,0),0),"")</f>
        <v>51</v>
      </c>
      <c r="G46" s="37" t="s">
        <f>IF($B46&gt;"@",VLOOKUP($B46,Tableau,MATCH(G$7,TitresTableau,0),0),"")</f>
        <v>47</v>
      </c>
      <c r="H46" s="37" t="s">
        <f>IF($B46&gt;"@",VLOOKUP($B46,Tableau,MATCH(H$7,TitresTableau,0),0),"")</f>
        <v>88</v>
      </c>
    </row>
    <row r="47" spans="1:16384">
      <c r="A47">
        <f>A46+1</f>
        <v>39</v>
      </c>
      <c r="B47" s="36" t="s">
        <f>IF(ISNA(VLOOKUP(A$7&amp;TEXT(A47,"x0"),PRESENT,COLUMNS(PRESENT),0)),"",VLOOKUP(A$7&amp;TEXT(A47,"x0"),PRESENT,COLUMNS(PRESENT),0))</f>
        <v>247</v>
      </c>
      <c r="C47" s="37">
        <f>IF($B47&gt;"@",VLOOKUP($B47,Tableau,MATCH(C$7,TitresTableau,0),0),"")</f>
        <v>11513414</v>
      </c>
      <c r="D47" s="37" t="s">
        <f>IF($B47&gt;"@",VLOOKUP($B47,Tableau,MATCH(D$7,TitresTableau,0),0),"")</f>
        <v>49</v>
      </c>
      <c r="E47" s="37" t="s">
        <f>IF($B47&gt;"@",VLOOKUP($B47,Tableau,MATCH(E$7,TitresTableau,0),0),"")</f>
        <v>50</v>
      </c>
      <c r="F47" s="38" t="s">
        <f>IF($B47&gt;"@",VLOOKUP($B47,Tableau,MATCH(F$7,TitresTableau,0),0),"")</f>
        <v>51</v>
      </c>
      <c r="G47" s="37" t="s">
        <f>IF($B47&gt;"@",VLOOKUP($B47,Tableau,MATCH(G$7,TitresTableau,0),0),"")</f>
        <v>47</v>
      </c>
      <c r="H47" s="37" t="s">
        <f>IF($B47&gt;"@",VLOOKUP($B47,Tableau,MATCH(H$7,TitresTableau,0),0),"")</f>
        <v>88</v>
      </c>
    </row>
    <row r="48" spans="1:16384">
      <c r="A48">
        <f>A47+1</f>
        <v>40</v>
      </c>
      <c r="B48" s="36" t="s">
        <f>IF(ISNA(VLOOKUP(A$7&amp;TEXT(A48,"x0"),PRESENT,COLUMNS(PRESENT),0)),"",VLOOKUP(A$7&amp;TEXT(A48,"x0"),PRESENT,COLUMNS(PRESENT),0))</f>
        <v>248</v>
      </c>
      <c r="C48" s="37">
        <f>IF($B48&gt;"@",VLOOKUP($B48,Tableau,MATCH(C$7,TitresTableau,0),0),"")</f>
        <v>11603860</v>
      </c>
      <c r="D48" s="37" t="s">
        <f>IF($B48&gt;"@",VLOOKUP($B48,Tableau,MATCH(D$7,TitresTableau,0),0),"")</f>
        <v>55</v>
      </c>
      <c r="E48" s="37" t="s">
        <f>IF($B48&gt;"@",VLOOKUP($B48,Tableau,MATCH(E$7,TitresTableau,0),0),"")</f>
        <v>56</v>
      </c>
      <c r="F48" s="38" t="s">
        <f>IF($B48&gt;"@",VLOOKUP($B48,Tableau,MATCH(F$7,TitresTableau,0),0),"")</f>
        <v>57</v>
      </c>
      <c r="G48" s="37" t="s">
        <f>IF($B48&gt;"@",VLOOKUP($B48,Tableau,MATCH(G$7,TitresTableau,0),0),"")</f>
        <v>47</v>
      </c>
      <c r="H48" s="37" t="s">
        <f>IF($B48&gt;"@",VLOOKUP($B48,Tableau,MATCH(H$7,TitresTableau,0),0),"")</f>
        <v>48</v>
      </c>
    </row>
    <row r="49" spans="1:16384">
      <c r="A49">
        <f>A48+1</f>
        <v>41</v>
      </c>
      <c r="B49" s="36" t="s">
        <f>IF(ISNA(VLOOKUP(A$7&amp;TEXT(A49,"x0"),PRESENT,COLUMNS(PRESENT),0)),"",VLOOKUP(A$7&amp;TEXT(A49,"x0"),PRESENT,COLUMNS(PRESENT),0))</f>
        <v>254</v>
      </c>
      <c r="C49" s="37">
        <f>IF($B49&gt;"@",VLOOKUP($B49,Tableau,MATCH(C$7,TitresTableau,0),0),"")</f>
        <v>11608227</v>
      </c>
      <c r="D49" s="37" t="s">
        <f>IF($B49&gt;"@",VLOOKUP($B49,Tableau,MATCH(D$7,TitresTableau,0),0),"")</f>
        <v>49</v>
      </c>
      <c r="E49" s="37" t="s">
        <f>IF($B49&gt;"@",VLOOKUP($B49,Tableau,MATCH(E$7,TitresTableau,0),0),"")</f>
        <v>50</v>
      </c>
      <c r="F49" s="38" t="s">
        <f>IF($B49&gt;"@",VLOOKUP($B49,Tableau,MATCH(F$7,TitresTableau,0),0),"")</f>
        <v>51</v>
      </c>
      <c r="G49" s="37" t="s">
        <f>IF($B49&gt;"@",VLOOKUP($B49,Tableau,MATCH(G$7,TitresTableau,0),0),"")</f>
        <v>47</v>
      </c>
      <c r="H49" s="37" t="s">
        <f>IF($B49&gt;"@",VLOOKUP($B49,Tableau,MATCH(H$7,TitresTableau,0),0),"")</f>
        <v>88</v>
      </c>
    </row>
    <row r="50" spans="1:16384">
      <c r="A50">
        <f>A49+1</f>
        <v>42</v>
      </c>
      <c r="B50" s="36" t="s">
        <f>IF(ISNA(VLOOKUP(A$7&amp;TEXT(A50,"x0"),PRESENT,COLUMNS(PRESENT),0)),"",VLOOKUP(A$7&amp;TEXT(A50,"x0"),PRESENT,COLUMNS(PRESENT),0))</f>
        <v>256</v>
      </c>
      <c r="C50" s="37">
        <f>IF($B50&gt;"@",VLOOKUP($B50,Tableau,MATCH(C$7,TitresTableau,0),0),"")</f>
        <v>11613089</v>
      </c>
      <c r="D50" s="37" t="s">
        <f>IF($B50&gt;"@",VLOOKUP($B50,Tableau,MATCH(D$7,TitresTableau,0),0),"")</f>
        <v>49</v>
      </c>
      <c r="E50" s="37" t="s">
        <f>IF($B50&gt;"@",VLOOKUP($B50,Tableau,MATCH(E$7,TitresTableau,0),0),"")</f>
        <v>50</v>
      </c>
      <c r="F50" s="38" t="s">
        <f>IF($B50&gt;"@",VLOOKUP($B50,Tableau,MATCH(F$7,TitresTableau,0),0),"")</f>
        <v>51</v>
      </c>
      <c r="G50" s="37" t="s">
        <f>IF($B50&gt;"@",VLOOKUP($B50,Tableau,MATCH(G$7,TitresTableau,0),0),"")</f>
        <v>47</v>
      </c>
      <c r="H50" s="37" t="s">
        <f>IF($B50&gt;"@",VLOOKUP($B50,Tableau,MATCH(H$7,TitresTableau,0),0),"")</f>
        <v>88</v>
      </c>
    </row>
    <row r="51" spans="1:16384">
      <c r="A51">
        <f>A50+1</f>
        <v>43</v>
      </c>
      <c r="B51" s="36" t="s">
        <f>IF(ISNA(VLOOKUP(A$7&amp;TEXT(A51,"x0"),PRESENT,COLUMNS(PRESENT),0)),"",VLOOKUP(A$7&amp;TEXT(A51,"x0"),PRESENT,COLUMNS(PRESENT),0))</f>
        <v>257</v>
      </c>
      <c r="C51" s="37">
        <f>IF($B51&gt;"@",VLOOKUP($B51,Tableau,MATCH(C$7,TitresTableau,0),0),"")</f>
        <v>11510580</v>
      </c>
      <c r="D51" s="37" t="s">
        <f>IF($B51&gt;"@",VLOOKUP($B51,Tableau,MATCH(D$7,TitresTableau,0),0),"")</f>
        <v>55</v>
      </c>
      <c r="E51" s="37" t="s">
        <f>IF($B51&gt;"@",VLOOKUP($B51,Tableau,MATCH(E$7,TitresTableau,0),0),"")</f>
        <v>56</v>
      </c>
      <c r="F51" s="38" t="s">
        <f>IF($B51&gt;"@",VLOOKUP($B51,Tableau,MATCH(F$7,TitresTableau,0),0),"")</f>
        <v>57</v>
      </c>
      <c r="G51" s="37" t="s">
        <f>IF($B51&gt;"@",VLOOKUP($B51,Tableau,MATCH(G$7,TitresTableau,0),0),"")</f>
        <v>79</v>
      </c>
      <c r="H51" s="37" t="s">
        <f>IF($B51&gt;"@",VLOOKUP($B51,Tableau,MATCH(H$7,TitresTableau,0),0),"")</f>
        <v>48</v>
      </c>
    </row>
    <row r="52" spans="1:16384">
      <c r="A52">
        <f>A51+1</f>
        <v>44</v>
      </c>
      <c r="B52" s="36" t="s">
        <f>IF(ISNA(VLOOKUP(A$7&amp;TEXT(A52,"x0"),PRESENT,COLUMNS(PRESENT),0)),"",VLOOKUP(A$7&amp;TEXT(A52,"x0"),PRESENT,COLUMNS(PRESENT),0))</f>
        <v>260</v>
      </c>
      <c r="C52" s="37">
        <f>IF($B52&gt;"@",VLOOKUP($B52,Tableau,MATCH(C$7,TitresTableau,0),0),"")</f>
        <v>11605613</v>
      </c>
      <c r="D52" s="37" t="s">
        <f>IF($B52&gt;"@",VLOOKUP($B52,Tableau,MATCH(D$7,TitresTableau,0),0),"")</f>
        <v>55</v>
      </c>
      <c r="E52" s="37" t="s">
        <f>IF($B52&gt;"@",VLOOKUP($B52,Tableau,MATCH(E$7,TitresTableau,0),0),"")</f>
        <v>56</v>
      </c>
      <c r="F52" s="38" t="s">
        <f>IF($B52&gt;"@",VLOOKUP($B52,Tableau,MATCH(F$7,TitresTableau,0),0),"")</f>
        <v>57</v>
      </c>
      <c r="G52" s="37" t="s">
        <f>IF($B52&gt;"@",VLOOKUP($B52,Tableau,MATCH(G$7,TitresTableau,0),0),"")</f>
        <v>79</v>
      </c>
      <c r="H52" s="37" t="s">
        <f>IF($B52&gt;"@",VLOOKUP($B52,Tableau,MATCH(H$7,TitresTableau,0),0),"")</f>
        <v>48</v>
      </c>
    </row>
    <row r="53" spans="1:16384">
      <c r="A53">
        <f>A52+1</f>
        <v>45</v>
      </c>
      <c r="B53" s="36" t="s">
        <f>IF(ISNA(VLOOKUP(A$7&amp;TEXT(A53,"x0"),PRESENT,COLUMNS(PRESENT),0)),"",VLOOKUP(A$7&amp;TEXT(A53,"x0"),PRESENT,COLUMNS(PRESENT),0))</f>
        <v>263</v>
      </c>
      <c r="C53" s="37">
        <f>IF($B53&gt;"@",VLOOKUP($B53,Tableau,MATCH(C$7,TitresTableau,0),0),"")</f>
        <v>11602989</v>
      </c>
      <c r="D53" s="37">
        <f>IF($B53&gt;"@",VLOOKUP($B53,Tableau,MATCH(D$7,TitresTableau,0),0),"")</f>
        <v>0</v>
      </c>
      <c r="E53" s="37">
        <f>IF($B53&gt;"@",VLOOKUP($B53,Tableau,MATCH(E$7,TitresTableau,0),0),"")</f>
        <v>0</v>
      </c>
      <c r="F53" s="38" t="s">
        <f>IF($B53&gt;"@",VLOOKUP($B53,Tableau,MATCH(F$7,TitresTableau,0),0),"")</f>
        <v>51</v>
      </c>
      <c r="G53" s="37">
        <f>IF($B53&gt;"@",VLOOKUP($B53,Tableau,MATCH(G$7,TitresTableau,0),0),"")</f>
        <v>0</v>
      </c>
      <c r="H53" s="37">
        <f>IF($B53&gt;"@",VLOOKUP($B53,Tableau,MATCH(H$7,TitresTableau,0),0),"")</f>
        <v>0</v>
      </c>
    </row>
    <row r="54" spans="1:16384">
      <c r="A54">
        <f>A53+1</f>
        <v>46</v>
      </c>
      <c r="B54" s="36" t="s">
        <f>IF(ISNA(VLOOKUP(A$7&amp;TEXT(A54,"x0"),PRESENT,COLUMNS(PRESENT),0)),"",VLOOKUP(A$7&amp;TEXT(A54,"x0"),PRESENT,COLUMNS(PRESENT),0))</f>
        <v>264</v>
      </c>
      <c r="C54" s="37">
        <f>IF($B54&gt;"@",VLOOKUP($B54,Tableau,MATCH(C$7,TitresTableau,0),0),"")</f>
        <v>11406410</v>
      </c>
      <c r="D54" s="37" t="s">
        <f>IF($B54&gt;"@",VLOOKUP($B54,Tableau,MATCH(D$7,TitresTableau,0),0),"")</f>
        <v>49</v>
      </c>
      <c r="E54" s="37" t="s">
        <f>IF($B54&gt;"@",VLOOKUP($B54,Tableau,MATCH(E$7,TitresTableau,0),0),"")</f>
        <v>50</v>
      </c>
      <c r="F54" s="38" t="s">
        <f>IF($B54&gt;"@",VLOOKUP($B54,Tableau,MATCH(F$7,TitresTableau,0),0),"")</f>
        <v>51</v>
      </c>
      <c r="G54" s="37" t="s">
        <f>IF($B54&gt;"@",VLOOKUP($B54,Tableau,MATCH(G$7,TitresTableau,0),0),"")</f>
        <v>47</v>
      </c>
      <c r="H54" s="37">
        <f>IF($B54&gt;"@",VLOOKUP($B54,Tableau,MATCH(H$7,TitresTableau,0),0),"")</f>
        <v>0</v>
      </c>
    </row>
    <row r="55" spans="1:16384">
      <c r="A55">
        <f>A54+1</f>
        <v>47</v>
      </c>
      <c r="B55" s="36" t="s">
        <f>IF(ISNA(VLOOKUP(A$7&amp;TEXT(A55,"x0"),PRESENT,COLUMNS(PRESENT),0)),"",VLOOKUP(A$7&amp;TEXT(A55,"x0"),PRESENT,COLUMNS(PRESENT),0))</f>
        <v>265</v>
      </c>
      <c r="C55" s="37">
        <f>IF($B55&gt;"@",VLOOKUP($B55,Tableau,MATCH(C$7,TitresTableau,0),0),"")</f>
        <v>11601320</v>
      </c>
      <c r="D55" s="37" t="s">
        <f>IF($B55&gt;"@",VLOOKUP($B55,Tableau,MATCH(D$7,TitresTableau,0),0),"")</f>
        <v>49</v>
      </c>
      <c r="E55" s="37" t="s">
        <f>IF($B55&gt;"@",VLOOKUP($B55,Tableau,MATCH(E$7,TitresTableau,0),0),"")</f>
        <v>50</v>
      </c>
      <c r="F55" s="38" t="s">
        <f>IF($B55&gt;"@",VLOOKUP($B55,Tableau,MATCH(F$7,TitresTableau,0),0),"")</f>
        <v>51</v>
      </c>
      <c r="G55" s="37" t="s">
        <f>IF($B55&gt;"@",VLOOKUP($B55,Tableau,MATCH(G$7,TitresTableau,0),0),"")</f>
        <v>47</v>
      </c>
      <c r="H55" s="37" t="s">
        <f>IF($B55&gt;"@",VLOOKUP($B55,Tableau,MATCH(H$7,TitresTableau,0),0),"")</f>
        <v>48</v>
      </c>
    </row>
    <row r="56" spans="1:16384">
      <c r="A56">
        <f>A55+1</f>
        <v>48</v>
      </c>
      <c r="B56" s="36" t="s">
        <f>IF(ISNA(VLOOKUP(A$7&amp;TEXT(A56,"x0"),PRESENT,COLUMNS(PRESENT),0)),"",VLOOKUP(A$7&amp;TEXT(A56,"x0"),PRESENT,COLUMNS(PRESENT),0))</f>
        <v>271</v>
      </c>
      <c r="C56" s="37">
        <f>IF($B56&gt;"@",VLOOKUP($B56,Tableau,MATCH(C$7,TitresTableau,0),0),"")</f>
        <v>11513812</v>
      </c>
      <c r="D56" s="37">
        <f>IF($B56&gt;"@",VLOOKUP($B56,Tableau,MATCH(D$7,TitresTableau,0),0),"")</f>
        <v>0</v>
      </c>
      <c r="E56" s="37">
        <f>IF($B56&gt;"@",VLOOKUP($B56,Tableau,MATCH(E$7,TitresTableau,0),0),"")</f>
        <v>0</v>
      </c>
      <c r="F56" s="38" t="s">
        <f>IF($B56&gt;"@",VLOOKUP($B56,Tableau,MATCH(F$7,TitresTableau,0),0),"")</f>
        <v>51</v>
      </c>
      <c r="G56" s="37">
        <f>IF($B56&gt;"@",VLOOKUP($B56,Tableau,MATCH(G$7,TitresTableau,0),0),"")</f>
        <v>0</v>
      </c>
      <c r="H56" s="37">
        <f>IF($B56&gt;"@",VLOOKUP($B56,Tableau,MATCH(H$7,TitresTableau,0),0),"")</f>
        <v>0</v>
      </c>
    </row>
    <row r="57" spans="1:16384">
      <c r="A57">
        <f>A56+1</f>
        <v>49</v>
      </c>
      <c r="B57" s="36" t="s">
        <f>IF(ISNA(VLOOKUP(A$7&amp;TEXT(A57,"x0"),PRESENT,COLUMNS(PRESENT),0)),"",VLOOKUP(A$7&amp;TEXT(A57,"x0"),PRESENT,COLUMNS(PRESENT),0))</f>
        <v>272</v>
      </c>
      <c r="C57" s="37">
        <f>IF($B57&gt;"@",VLOOKUP($B57,Tableau,MATCH(C$7,TitresTableau,0),0),"")</f>
        <v>11604156</v>
      </c>
      <c r="D57" s="37">
        <f>IF($B57&gt;"@",VLOOKUP($B57,Tableau,MATCH(D$7,TitresTableau,0),0),"")</f>
        <v>0</v>
      </c>
      <c r="E57" s="37">
        <f>IF($B57&gt;"@",VLOOKUP($B57,Tableau,MATCH(E$7,TitresTableau,0),0),"")</f>
        <v>0</v>
      </c>
      <c r="F57" s="38" t="s">
        <f>IF($B57&gt;"@",VLOOKUP($B57,Tableau,MATCH(F$7,TitresTableau,0),0),"")</f>
        <v>51</v>
      </c>
      <c r="G57" s="37">
        <f>IF($B57&gt;"@",VLOOKUP($B57,Tableau,MATCH(G$7,TitresTableau,0),0),"")</f>
        <v>0</v>
      </c>
      <c r="H57" s="37">
        <f>IF($B57&gt;"@",VLOOKUP($B57,Tableau,MATCH(H$7,TitresTableau,0),0),"")</f>
        <v>0</v>
      </c>
    </row>
    <row r="58" spans="1:16384">
      <c r="A58">
        <f>A57+1</f>
        <v>50</v>
      </c>
      <c r="B58" s="36" t="s">
        <f>IF(ISNA(VLOOKUP(A$7&amp;TEXT(A58,"x0"),PRESENT,COLUMNS(PRESENT),0)),"",VLOOKUP(A$7&amp;TEXT(A58,"x0"),PRESENT,COLUMNS(PRESENT),0))</f>
        <v>276</v>
      </c>
      <c r="C58" s="37">
        <f>IF($B58&gt;"@",VLOOKUP($B58,Tableau,MATCH(C$7,TitresTableau,0),0),"")</f>
        <v>0</v>
      </c>
      <c r="D58" s="37" t="s">
        <f>IF($B58&gt;"@",VLOOKUP($B58,Tableau,MATCH(D$7,TitresTableau,0),0),"")</f>
        <v>49</v>
      </c>
      <c r="E58" s="37" t="s">
        <f>IF($B58&gt;"@",VLOOKUP($B58,Tableau,MATCH(E$7,TitresTableau,0),0),"")</f>
        <v>50</v>
      </c>
      <c r="F58" s="38" t="s">
        <f>IF($B58&gt;"@",VLOOKUP($B58,Tableau,MATCH(F$7,TitresTableau,0),0),"")</f>
        <v>51</v>
      </c>
      <c r="G58" s="37" t="s">
        <f>IF($B58&gt;"@",VLOOKUP($B58,Tableau,MATCH(G$7,TitresTableau,0),0),"")</f>
        <v>47</v>
      </c>
      <c r="H58" s="37" t="s">
        <f>IF($B58&gt;"@",VLOOKUP($B58,Tableau,MATCH(H$7,TitresTableau,0),0),"")</f>
        <v>48</v>
      </c>
    </row>
    <row r="59" spans="1:16384">
      <c r="A59">
        <f>A58+1</f>
        <v>51</v>
      </c>
      <c r="B59" s="36" t="s">
        <f>IF(ISNA(VLOOKUP(A$7&amp;TEXT(A59,"x0"),PRESENT,COLUMNS(PRESENT),0)),"",VLOOKUP(A$7&amp;TEXT(A59,"x0"),PRESENT,COLUMNS(PRESENT),0))</f>
        <v>280</v>
      </c>
      <c r="C59" s="37">
        <f>IF($B59&gt;"@",VLOOKUP($B59,Tableau,MATCH(C$7,TitresTableau,0),0),"")</f>
        <v>0</v>
      </c>
      <c r="D59" s="37" t="s">
        <f>IF($B59&gt;"@",VLOOKUP($B59,Tableau,MATCH(D$7,TitresTableau,0),0),"")</f>
        <v>49</v>
      </c>
      <c r="E59" s="37" t="s">
        <f>IF($B59&gt;"@",VLOOKUP($B59,Tableau,MATCH(E$7,TitresTableau,0),0),"")</f>
        <v>50</v>
      </c>
      <c r="F59" s="38" t="s">
        <f>IF($B59&gt;"@",VLOOKUP($B59,Tableau,MATCH(F$7,TitresTableau,0),0),"")</f>
        <v>51</v>
      </c>
      <c r="G59" s="37" t="s">
        <f>IF($B59&gt;"@",VLOOKUP($B59,Tableau,MATCH(G$7,TitresTableau,0),0),"")</f>
        <v>47</v>
      </c>
      <c r="H59" s="37" t="s">
        <f>IF($B59&gt;"@",VLOOKUP($B59,Tableau,MATCH(H$7,TitresTableau,0),0),"")</f>
        <v>88</v>
      </c>
    </row>
    <row r="60" spans="1:16384">
      <c r="A60">
        <f>A59+1</f>
        <v>52</v>
      </c>
      <c r="B60" s="36" t="s">
        <f>IF(ISNA(VLOOKUP(A$7&amp;TEXT(A60,"x0"),PRESENT,COLUMNS(PRESENT),0)),"",VLOOKUP(A$7&amp;TEXT(A60,"x0"),PRESENT,COLUMNS(PRESENT),0))</f>
        <v>282</v>
      </c>
      <c r="C60" s="37">
        <f>IF($B60&gt;"@",VLOOKUP($B60,Tableau,MATCH(C$7,TitresTableau,0),0),"")</f>
        <v>11607110</v>
      </c>
      <c r="D60" s="37" t="s">
        <f>IF($B60&gt;"@",VLOOKUP($B60,Tableau,MATCH(D$7,TitresTableau,0),0),"")</f>
        <v>55</v>
      </c>
      <c r="E60" s="37" t="s">
        <f>IF($B60&gt;"@",VLOOKUP($B60,Tableau,MATCH(E$7,TitresTableau,0),0),"")</f>
        <v>56</v>
      </c>
      <c r="F60" s="38" t="s">
        <f>IF($B60&gt;"@",VLOOKUP($B60,Tableau,MATCH(F$7,TitresTableau,0),0),"")</f>
        <v>57</v>
      </c>
      <c r="G60" s="37" t="s">
        <f>IF($B60&gt;"@",VLOOKUP($B60,Tableau,MATCH(G$7,TitresTableau,0),0),"")</f>
        <v>47</v>
      </c>
      <c r="H60" s="37" t="s">
        <f>IF($B60&gt;"@",VLOOKUP($B60,Tableau,MATCH(H$7,TitresTableau,0),0),"")</f>
        <v>48</v>
      </c>
    </row>
    <row r="61" spans="1:16384">
      <c r="A61">
        <f>A60+1</f>
        <v>53</v>
      </c>
      <c r="B61" s="36" t="s">
        <f>IF(ISNA(VLOOKUP(A$7&amp;TEXT(A61,"x0"),PRESENT,COLUMNS(PRESENT),0)),"",VLOOKUP(A$7&amp;TEXT(A61,"x0"),PRESENT,COLUMNS(PRESENT),0))</f>
        <v>284</v>
      </c>
      <c r="C61" s="37">
        <f>IF($B61&gt;"@",VLOOKUP($B61,Tableau,MATCH(C$7,TitresTableau,0),0),"")</f>
        <v>11609178</v>
      </c>
      <c r="D61" s="37">
        <f>IF($B61&gt;"@",VLOOKUP($B61,Tableau,MATCH(D$7,TitresTableau,0),0),"")</f>
        <v>0</v>
      </c>
      <c r="E61" s="37">
        <f>IF($B61&gt;"@",VLOOKUP($B61,Tableau,MATCH(E$7,TitresTableau,0),0),"")</f>
        <v>0</v>
      </c>
      <c r="F61" s="38" t="s">
        <f>IF($B61&gt;"@",VLOOKUP($B61,Tableau,MATCH(F$7,TitresTableau,0),0),"")</f>
        <v>51</v>
      </c>
      <c r="G61" s="37">
        <f>IF($B61&gt;"@",VLOOKUP($B61,Tableau,MATCH(G$7,TitresTableau,0),0),"")</f>
        <v>0</v>
      </c>
      <c r="H61" s="37">
        <f>IF($B61&gt;"@",VLOOKUP($B61,Tableau,MATCH(H$7,TitresTableau,0),0),"")</f>
        <v>0</v>
      </c>
    </row>
    <row r="62" spans="1:16384">
      <c r="A62">
        <f>A61+1</f>
        <v>54</v>
      </c>
      <c r="B62" s="36" t="s">
        <f>IF(ISNA(VLOOKUP(A$7&amp;TEXT(A62,"x0"),PRESENT,COLUMNS(PRESENT),0)),"",VLOOKUP(A$7&amp;TEXT(A62,"x0"),PRESENT,COLUMNS(PRESENT),0))</f>
        <v>285</v>
      </c>
      <c r="C62" s="37">
        <f>IF($B62&gt;"@",VLOOKUP($B62,Tableau,MATCH(C$7,TitresTableau,0),0),"")</f>
        <v>11600771</v>
      </c>
      <c r="D62" s="37" t="s">
        <f>IF($B62&gt;"@",VLOOKUP($B62,Tableau,MATCH(D$7,TitresTableau,0),0),"")</f>
        <v>49</v>
      </c>
      <c r="E62" s="37" t="s">
        <f>IF($B62&gt;"@",VLOOKUP($B62,Tableau,MATCH(E$7,TitresTableau,0),0),"")</f>
        <v>50</v>
      </c>
      <c r="F62" s="38" t="s">
        <f>IF($B62&gt;"@",VLOOKUP($B62,Tableau,MATCH(F$7,TitresTableau,0),0),"")</f>
        <v>51</v>
      </c>
      <c r="G62" s="37" t="s">
        <f>IF($B62&gt;"@",VLOOKUP($B62,Tableau,MATCH(G$7,TitresTableau,0),0),"")</f>
        <v>47</v>
      </c>
      <c r="H62" s="37" t="s">
        <f>IF($B62&gt;"@",VLOOKUP($B62,Tableau,MATCH(H$7,TitresTableau,0),0),"")</f>
        <v>88</v>
      </c>
    </row>
    <row r="63" spans="1:16384">
      <c r="A63">
        <f>A62+1</f>
        <v>55</v>
      </c>
      <c r="B63" s="36" t="s">
        <f>IF(ISNA(VLOOKUP(A$7&amp;TEXT(A63,"x0"),PRESENT,COLUMNS(PRESENT),0)),"",VLOOKUP(A$7&amp;TEXT(A63,"x0"),PRESENT,COLUMNS(PRESENT),0))</f>
        <v>286</v>
      </c>
      <c r="C63" s="37">
        <f>IF($B63&gt;"@",VLOOKUP($B63,Tableau,MATCH(C$7,TitresTableau,0),0),"")</f>
        <v>11502168</v>
      </c>
      <c r="D63" s="37" t="s">
        <f>IF($B63&gt;"@",VLOOKUP($B63,Tableau,MATCH(D$7,TitresTableau,0),0),"")</f>
        <v>55</v>
      </c>
      <c r="E63" s="37" t="s">
        <f>IF($B63&gt;"@",VLOOKUP($B63,Tableau,MATCH(E$7,TitresTableau,0),0),"")</f>
        <v>56</v>
      </c>
      <c r="F63" s="38" t="s">
        <f>IF($B63&gt;"@",VLOOKUP($B63,Tableau,MATCH(F$7,TitresTableau,0),0),"")</f>
        <v>57</v>
      </c>
      <c r="G63" s="37" t="s">
        <f>IF($B63&gt;"@",VLOOKUP($B63,Tableau,MATCH(G$7,TitresTableau,0),0),"")</f>
        <v>47</v>
      </c>
      <c r="H63" s="37" t="s">
        <f>IF($B63&gt;"@",VLOOKUP($B63,Tableau,MATCH(H$7,TitresTableau,0),0),"")</f>
        <v>48</v>
      </c>
    </row>
    <row r="64" spans="1:16384">
      <c r="A64">
        <f>A63+1</f>
        <v>56</v>
      </c>
      <c r="B64" s="36" t="s">
        <f>IF(ISNA(VLOOKUP(A$7&amp;TEXT(A64,"x0"),PRESENT,COLUMNS(PRESENT),0)),"",VLOOKUP(A$7&amp;TEXT(A64,"x0"),PRESENT,COLUMNS(PRESENT),0))</f>
        <v>288</v>
      </c>
      <c r="C64" s="37">
        <f>IF($B64&gt;"@",VLOOKUP($B64,Tableau,MATCH(C$7,TitresTableau,0),0),"")</f>
        <v>11500878</v>
      </c>
      <c r="D64" s="37" t="s">
        <f>IF($B64&gt;"@",VLOOKUP($B64,Tableau,MATCH(D$7,TitresTableau,0),0),"")</f>
        <v>55</v>
      </c>
      <c r="E64" s="37" t="s">
        <f>IF($B64&gt;"@",VLOOKUP($B64,Tableau,MATCH(E$7,TitresTableau,0),0),"")</f>
        <v>56</v>
      </c>
      <c r="F64" s="38" t="s">
        <f>IF($B64&gt;"@",VLOOKUP($B64,Tableau,MATCH(F$7,TitresTableau,0),0),"")</f>
        <v>57</v>
      </c>
      <c r="G64" s="37" t="s">
        <f>IF($B64&gt;"@",VLOOKUP($B64,Tableau,MATCH(G$7,TitresTableau,0),0),"")</f>
        <v>47</v>
      </c>
      <c r="H64" s="37" t="s">
        <f>IF($B64&gt;"@",VLOOKUP($B64,Tableau,MATCH(H$7,TitresTableau,0),0),"")</f>
        <v>48</v>
      </c>
    </row>
    <row r="65" spans="1:16384">
      <c r="A65">
        <f>A64+1</f>
        <v>57</v>
      </c>
      <c r="B65" s="36" t="s">
        <f>IF(ISNA(VLOOKUP(A$7&amp;TEXT(A65,"x0"),PRESENT,COLUMNS(PRESENT),0)),"",VLOOKUP(A$7&amp;TEXT(A65,"x0"),PRESENT,COLUMNS(PRESENT),0))</f>
        <v>290</v>
      </c>
      <c r="C65" s="37">
        <f>IF($B65&gt;"@",VLOOKUP($B65,Tableau,MATCH(C$7,TitresTableau,0),0),"")</f>
        <v>11508068</v>
      </c>
      <c r="D65" s="37" t="s">
        <f>IF($B65&gt;"@",VLOOKUP($B65,Tableau,MATCH(D$7,TitresTableau,0),0),"")</f>
        <v>55</v>
      </c>
      <c r="E65" s="37" t="s">
        <f>IF($B65&gt;"@",VLOOKUP($B65,Tableau,MATCH(E$7,TitresTableau,0),0),"")</f>
        <v>56</v>
      </c>
      <c r="F65" s="38" t="s">
        <f>IF($B65&gt;"@",VLOOKUP($B65,Tableau,MATCH(F$7,TitresTableau,0),0),"")</f>
        <v>57</v>
      </c>
      <c r="G65" s="37" t="s">
        <f>IF($B65&gt;"@",VLOOKUP($B65,Tableau,MATCH(G$7,TitresTableau,0),0),"")</f>
        <v>79</v>
      </c>
      <c r="H65" s="37" t="s">
        <f>IF($B65&gt;"@",VLOOKUP($B65,Tableau,MATCH(H$7,TitresTableau,0),0),"")</f>
        <v>48</v>
      </c>
    </row>
    <row r="66" spans="1:16384">
      <c r="A66">
        <f>A65+1</f>
        <v>58</v>
      </c>
      <c r="B66" s="36" t="s">
        <f>IF(ISNA(VLOOKUP(A$7&amp;TEXT(A66,"x0"),PRESENT,COLUMNS(PRESENT),0)),"",VLOOKUP(A$7&amp;TEXT(A66,"x0"),PRESENT,COLUMNS(PRESENT),0))</f>
        <v>291</v>
      </c>
      <c r="C66" s="37">
        <f>IF($B66&gt;"@",VLOOKUP($B66,Tableau,MATCH(C$7,TitresTableau,0),0),"")</f>
        <v>11501205</v>
      </c>
      <c r="D66" s="37" t="s">
        <f>IF($B66&gt;"@",VLOOKUP($B66,Tableau,MATCH(D$7,TitresTableau,0),0),"")</f>
        <v>49</v>
      </c>
      <c r="E66" s="37" t="s">
        <f>IF($B66&gt;"@",VLOOKUP($B66,Tableau,MATCH(E$7,TitresTableau,0),0),"")</f>
        <v>50</v>
      </c>
      <c r="F66" s="38" t="s">
        <f>IF($B66&gt;"@",VLOOKUP($B66,Tableau,MATCH(F$7,TitresTableau,0),0),"")</f>
        <v>57</v>
      </c>
      <c r="G66" s="37" t="s">
        <f>IF($B66&gt;"@",VLOOKUP($B66,Tableau,MATCH(G$7,TitresTableau,0),0),"")</f>
        <v>79</v>
      </c>
      <c r="H66" s="37" t="s">
        <f>IF($B66&gt;"@",VLOOKUP($B66,Tableau,MATCH(H$7,TitresTableau,0),0),"")</f>
        <v>48</v>
      </c>
    </row>
    <row r="67" spans="1:16384">
      <c r="A67">
        <f>A66+1</f>
        <v>59</v>
      </c>
      <c r="B67" s="36" t="s">
        <f>IF(ISNA(VLOOKUP(A$7&amp;TEXT(A67,"x0"),PRESENT,COLUMNS(PRESENT),0)),"",VLOOKUP(A$7&amp;TEXT(A67,"x0"),PRESENT,COLUMNS(PRESENT),0))</f>
        <v>293</v>
      </c>
      <c r="C67" s="37">
        <f>IF($B67&gt;"@",VLOOKUP($B67,Tableau,MATCH(C$7,TitresTableau,0),0),"")</f>
        <v>11609513</v>
      </c>
      <c r="D67" s="37">
        <f>IF($B67&gt;"@",VLOOKUP($B67,Tableau,MATCH(D$7,TitresTableau,0),0),"")</f>
        <v>0</v>
      </c>
      <c r="E67" s="37">
        <f>IF($B67&gt;"@",VLOOKUP($B67,Tableau,MATCH(E$7,TitresTableau,0),0),"")</f>
        <v>0</v>
      </c>
      <c r="F67" s="38" t="s">
        <f>IF($B67&gt;"@",VLOOKUP($B67,Tableau,MATCH(F$7,TitresTableau,0),0),"")</f>
        <v>51</v>
      </c>
      <c r="G67" s="37">
        <f>IF($B67&gt;"@",VLOOKUP($B67,Tableau,MATCH(G$7,TitresTableau,0),0),"")</f>
        <v>0</v>
      </c>
      <c r="H67" s="37">
        <f>IF($B67&gt;"@",VLOOKUP($B67,Tableau,MATCH(H$7,TitresTableau,0),0),"")</f>
        <v>0</v>
      </c>
    </row>
    <row r="68" spans="1:16384">
      <c r="A68">
        <f>A67+1</f>
        <v>60</v>
      </c>
      <c r="B68" s="36" t="s">
        <f>IF(ISNA(VLOOKUP(A$7&amp;TEXT(A68,"x0"),PRESENT,COLUMNS(PRESENT),0)),"",VLOOKUP(A$7&amp;TEXT(A68,"x0"),PRESENT,COLUMNS(PRESENT),0))</f>
        <v>37</v>
      </c>
      <c r="C68" s="37" t="s">
        <f>IF($B68&gt;"@",VLOOKUP($B68,Tableau,MATCH(C$7,TitresTableau,0),0),"")</f>
        <v>37</v>
      </c>
      <c r="D68" s="37" t="s">
        <f>IF($B68&gt;"@",VLOOKUP($B68,Tableau,MATCH(D$7,TitresTableau,0),0),"")</f>
        <v>37</v>
      </c>
      <c r="E68" s="37" t="s">
        <f>IF($B68&gt;"@",VLOOKUP($B68,Tableau,MATCH(E$7,TitresTableau,0),0),"")</f>
        <v>37</v>
      </c>
      <c r="F68" s="38" t="s">
        <f>IF($B68&gt;"@",VLOOKUP($B68,Tableau,MATCH(F$7,TitresTableau,0),0),"")</f>
        <v>37</v>
      </c>
      <c r="G68" s="37" t="s">
        <f>IF($B68&gt;"@",VLOOKUP($B68,Tableau,MATCH(G$7,TitresTableau,0),0),"")</f>
        <v>37</v>
      </c>
      <c r="H68" s="37" t="s">
        <f>IF($B68&gt;"@",VLOOKUP($B68,Tableau,MATCH(H$7,TitresTableau,0),0),"")</f>
        <v>37</v>
      </c>
    </row>
    <row r="69" spans="1:16384">
      <c r="A69">
        <f>A68+1</f>
        <v>61</v>
      </c>
      <c r="B69" s="36" t="s">
        <f>IF(ISNA(VLOOKUP(A$7&amp;TEXT(A69,"x0"),PRESENT,COLUMNS(PRESENT),0)),"",VLOOKUP(A$7&amp;TEXT(A69,"x0"),PRESENT,COLUMNS(PRESENT),0))</f>
        <v>37</v>
      </c>
      <c r="C69" s="37" t="s">
        <f>IF($B69&gt;"@",VLOOKUP($B69,Tableau,MATCH(C$7,TitresTableau,0),0),"")</f>
        <v>37</v>
      </c>
      <c r="D69" s="37" t="s">
        <f>IF($B69&gt;"@",VLOOKUP($B69,Tableau,MATCH(D$7,TitresTableau,0),0),"")</f>
        <v>37</v>
      </c>
      <c r="E69" s="37" t="s">
        <f>IF($B69&gt;"@",VLOOKUP($B69,Tableau,MATCH(E$7,TitresTableau,0),0),"")</f>
        <v>37</v>
      </c>
      <c r="F69" s="38" t="s">
        <f>IF($B69&gt;"@",VLOOKUP($B69,Tableau,MATCH(F$7,TitresTableau,0),0),"")</f>
        <v>37</v>
      </c>
      <c r="G69" s="37" t="s">
        <f>IF($B69&gt;"@",VLOOKUP($B69,Tableau,MATCH(G$7,TitresTableau,0),0),"")</f>
        <v>37</v>
      </c>
      <c r="H69" s="37" t="s">
        <f>IF($B69&gt;"@",VLOOKUP($B69,Tableau,MATCH(H$7,TitresTableau,0),0),"")</f>
        <v>37</v>
      </c>
    </row>
    <row r="70" spans="1:16384">
      <c r="A70">
        <f>A69+1</f>
        <v>62</v>
      </c>
      <c r="B70" s="36" t="s">
        <f>IF(ISNA(VLOOKUP(A$7&amp;TEXT(A70,"x0"),PRESENT,COLUMNS(PRESENT),0)),"",VLOOKUP(A$7&amp;TEXT(A70,"x0"),PRESENT,COLUMNS(PRESENT),0))</f>
        <v>37</v>
      </c>
      <c r="C70" s="37" t="s">
        <f>IF($B70&gt;"@",VLOOKUP($B70,Tableau,MATCH(C$7,TitresTableau,0),0),"")</f>
        <v>37</v>
      </c>
      <c r="D70" s="37" t="s">
        <f>IF($B70&gt;"@",VLOOKUP($B70,Tableau,MATCH(D$7,TitresTableau,0),0),"")</f>
        <v>37</v>
      </c>
      <c r="E70" s="37" t="s">
        <f>IF($B70&gt;"@",VLOOKUP($B70,Tableau,MATCH(E$7,TitresTableau,0),0),"")</f>
        <v>37</v>
      </c>
      <c r="F70" s="38" t="s">
        <f>IF($B70&gt;"@",VLOOKUP($B70,Tableau,MATCH(F$7,TitresTableau,0),0),"")</f>
        <v>37</v>
      </c>
      <c r="G70" s="37" t="s">
        <f>IF($B70&gt;"@",VLOOKUP($B70,Tableau,MATCH(G$7,TitresTableau,0),0),"")</f>
        <v>37</v>
      </c>
      <c r="H70" s="37" t="s">
        <f>IF($B70&gt;"@",VLOOKUP($B70,Tableau,MATCH(H$7,TitresTableau,0),0),"")</f>
        <v>37</v>
      </c>
    </row>
    <row r="71" spans="1:16384">
      <c r="A71">
        <f>A70+1</f>
        <v>63</v>
      </c>
      <c r="B71" s="36" t="s">
        <f>IF(ISNA(VLOOKUP(A$7&amp;TEXT(A71,"x0"),PRESENT,COLUMNS(PRESENT),0)),"",VLOOKUP(A$7&amp;TEXT(A71,"x0"),PRESENT,COLUMNS(PRESENT),0))</f>
        <v>37</v>
      </c>
      <c r="C71" s="37" t="s">
        <f>IF($B71&gt;"@",VLOOKUP($B71,Tableau,MATCH(C$7,TitresTableau,0),0),"")</f>
        <v>37</v>
      </c>
      <c r="D71" s="37" t="s">
        <f>IF($B71&gt;"@",VLOOKUP($B71,Tableau,MATCH(D$7,TitresTableau,0),0),"")</f>
        <v>37</v>
      </c>
      <c r="E71" s="37" t="s">
        <f>IF($B71&gt;"@",VLOOKUP($B71,Tableau,MATCH(E$7,TitresTableau,0),0),"")</f>
        <v>37</v>
      </c>
      <c r="F71" s="38" t="s">
        <f>IF($B71&gt;"@",VLOOKUP($B71,Tableau,MATCH(F$7,TitresTableau,0),0),"")</f>
        <v>37</v>
      </c>
      <c r="G71" s="37" t="s">
        <f>IF($B71&gt;"@",VLOOKUP($B71,Tableau,MATCH(G$7,TitresTableau,0),0),"")</f>
        <v>37</v>
      </c>
      <c r="H71" s="37" t="s">
        <f>IF($B71&gt;"@",VLOOKUP($B71,Tableau,MATCH(H$7,TitresTableau,0),0),"")</f>
        <v>37</v>
      </c>
    </row>
    <row r="72" spans="1:16384">
      <c r="A72">
        <f>A71+1</f>
        <v>64</v>
      </c>
      <c r="B72" s="36" t="s">
        <f>IF(ISNA(VLOOKUP(A$7&amp;TEXT(A72,"x0"),PRESENT,COLUMNS(PRESENT),0)),"",VLOOKUP(A$7&amp;TEXT(A72,"x0"),PRESENT,COLUMNS(PRESENT),0))</f>
        <v>37</v>
      </c>
      <c r="C72" s="37" t="s">
        <f>IF($B72&gt;"@",VLOOKUP($B72,Tableau,MATCH(C$7,TitresTableau,0),0),"")</f>
        <v>37</v>
      </c>
      <c r="D72" s="37" t="s">
        <f>IF($B72&gt;"@",VLOOKUP($B72,Tableau,MATCH(D$7,TitresTableau,0),0),"")</f>
        <v>37</v>
      </c>
      <c r="E72" s="37" t="s">
        <f>IF($B72&gt;"@",VLOOKUP($B72,Tableau,MATCH(E$7,TitresTableau,0),0),"")</f>
        <v>37</v>
      </c>
      <c r="F72" s="38" t="s">
        <f>IF($B72&gt;"@",VLOOKUP($B72,Tableau,MATCH(F$7,TitresTableau,0),0),"")</f>
        <v>37</v>
      </c>
      <c r="G72" s="37" t="s">
        <f>IF($B72&gt;"@",VLOOKUP($B72,Tableau,MATCH(G$7,TitresTableau,0),0),"")</f>
        <v>37</v>
      </c>
      <c r="H72" s="37" t="s">
        <f>IF($B72&gt;"@",VLOOKUP($B72,Tableau,MATCH(H$7,TitresTableau,0),0),"")</f>
        <v>37</v>
      </c>
    </row>
    <row r="73" spans="1:16384">
      <c r="A73">
        <f>A72+1</f>
        <v>65</v>
      </c>
      <c r="B73" s="39" t="inlineStr">
        <is>
          <r>
            <rPr/>
            <t>                                                                                 </t>
          </r>
          <r>
            <rPr>
              <rFont val="2"/>
              <b val="true"/>
              <color rgb="ffff0000"/>
              <sz val="10"/>
            </rPr>
            <t>Groupes Proba : le groupe P1 correspond aux TD ayant lieu en anglais.      </t>
          </r>
          <r>
            <rPr>
              <rFont val="2"/>
              <b val="true"/>
              <sz val="10"/>
            </rPr>
            <t>                                                                                SEULS LES ETUDIANTS VOLONTAIRES ET LES ETUDIANTS EN DL SONT INSCRITS DANS CE GROUPE</t>
          </r>
          <r>
            <rPr/>
            <t/>
          </r>
        </is>
      </c>
      <c r="C73" s="40"/>
      <c r="D73" s="40"/>
      <c r="E73" s="40"/>
      <c r="F73" s="40"/>
      <c r="G73" s="40"/>
      <c r="H73" s="41"/>
    </row>
    <row r="74" spans="1:16384">
      <c r="A74">
        <f>A73+1</f>
        <v>66</v>
      </c>
      <c r="B74" s="42"/>
      <c r="C74" s="43"/>
      <c r="D74" s="43"/>
      <c r="E74" s="43"/>
      <c r="F74" s="43"/>
      <c r="G74" s="43"/>
      <c r="H74" s="44"/>
    </row>
    <row r="75" spans="1:16384">
      <c r="A75">
        <f>A74+1</f>
        <v>67</v>
      </c>
      <c r="B75" s="36" t="s">
        <f>IF(ISNA(VLOOKUP(A$7&amp;TEXT(A75,"x0"),PRESENT,COLUMNS(PRESENT),0)),"",VLOOKUP(A$7&amp;TEXT(A75,"x0"),PRESENT,COLUMNS(PRESENT),0))</f>
        <v>37</v>
      </c>
      <c r="C75" s="37" t="s">
        <f>IF($B75&gt;"@",VLOOKUP($B75,Tableau,MATCH(C$7,TitresTableau,0),0),"")</f>
        <v>37</v>
      </c>
      <c r="D75" s="37" t="s">
        <f>IF($B75&gt;"@",VLOOKUP($B75,Tableau,MATCH(D$7,TitresTableau,0),0),"")</f>
        <v>37</v>
      </c>
      <c r="E75" s="37" t="s">
        <f>IF($B75&gt;"@",VLOOKUP($B75,Tableau,MATCH(E$7,TitresTableau,0),0),"")</f>
        <v>37</v>
      </c>
      <c r="F75" s="38" t="s">
        <f>IF($B75&gt;"@",VLOOKUP($B75,Tableau,MATCH(F$7,TitresTableau,0),0),"")</f>
        <v>37</v>
      </c>
      <c r="G75" s="37" t="s">
        <f>IF($B75&gt;"@",VLOOKUP($B75,Tableau,MATCH(G$7,TitresTableau,0),0),"")</f>
        <v>37</v>
      </c>
      <c r="H75" s="37" t="s">
        <f>IF($B75&gt;"@",VLOOKUP($B75,Tableau,MATCH(H$7,TitresTableau,0),0),"")</f>
        <v>37</v>
      </c>
    </row>
    <row r="76" spans="1:16384">
      <c r="A76">
        <f>A75+1</f>
        <v>68</v>
      </c>
      <c r="B76" s="36" t="s">
        <f>IF(ISNA(VLOOKUP(A$7&amp;TEXT(A76,"x0"),PRESENT,COLUMNS(PRESENT),0)),"",VLOOKUP(A$7&amp;TEXT(A76,"x0"),PRESENT,COLUMNS(PRESENT),0))</f>
        <v>37</v>
      </c>
      <c r="C76" s="37" t="s">
        <f>IF($B76&gt;"@",VLOOKUP($B76,Tableau,MATCH(C$7,TitresTableau,0),0),"")</f>
        <v>37</v>
      </c>
      <c r="D76" s="37" t="s">
        <f>IF($B76&gt;"@",VLOOKUP($B76,Tableau,MATCH(D$7,TitresTableau,0),0),"")</f>
        <v>37</v>
      </c>
      <c r="E76" s="37" t="s">
        <f>IF($B76&gt;"@",VLOOKUP($B76,Tableau,MATCH(E$7,TitresTableau,0),0),"")</f>
        <v>37</v>
      </c>
      <c r="F76" s="38" t="s">
        <f>IF($B76&gt;"@",VLOOKUP($B76,Tableau,MATCH(F$7,TitresTableau,0),0),"")</f>
        <v>37</v>
      </c>
      <c r="G76" s="37" t="s">
        <f>IF($B76&gt;"@",VLOOKUP($B76,Tableau,MATCH(G$7,TitresTableau,0),0),"")</f>
        <v>37</v>
      </c>
      <c r="H76" s="37" t="s">
        <f>IF($B76&gt;"@",VLOOKUP($B76,Tableau,MATCH(H$7,TitresTableau,0),0),"")</f>
        <v>37</v>
      </c>
    </row>
    <row r="77" spans="1:16384">
      <c r="A77">
        <v>90</v>
      </c>
      <c r="B77" s="45" t="inlineStr">
        <is>
          <t>LES ETUDIANTS ABSENTS DE CES LISTES SONT PRIES DE SE PRESENTER RAPIDEMENT AU SECRETARIAT</t>
        </is>
      </c>
      <c r="C77" s="46"/>
      <c r="D77" s="46"/>
      <c r="E77" s="46"/>
      <c r="F77" s="46"/>
      <c r="G77" s="46"/>
      <c r="H77" s="47"/>
    </row>
    <row r="78" spans="1:16384">
      <c r="A78">
        <v>91</v>
      </c>
      <c r="B78" s="48"/>
      <c r="C78" s="49"/>
      <c r="D78" s="49"/>
      <c r="E78" s="49"/>
      <c r="F78" s="49"/>
      <c r="G78" s="49"/>
      <c r="H78" s="50"/>
    </row>
    <row r="79" spans="1:16384">
      <c r="A79">
        <v>92</v>
      </c>
      <c r="B79" s="51"/>
      <c r="C79" s="52"/>
      <c r="D79" s="52"/>
      <c r="E79" s="52"/>
      <c r="F79" s="52"/>
      <c r="G79" s="52"/>
      <c r="H79" s="53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B77:H79"/>
    <mergeCell ref="B73:H74"/>
    <mergeCell ref="C3:E3"/>
    <mergeCell ref="B2:H2"/>
    <mergeCell ref="B1:H1"/>
  </mergeCells>
  <printOptions/>
  <pageMargins left="0.5905511811023623" right="0.1968503937007874" top="0.35433070866141736" bottom="0.8267716535433072" header="0" footer="0"/>
  <pageSetup blackAndWhite="0" cellComments="asDisplayed" draft="0" errors="displayed" orientation="portrait" pageOrder="downThenOver" paperSize="9" scale="76" useFirstPageNumber="0"/>
  <headerFooter>
    <oddHeader>&amp;C&amp;A</oddHeader>
    <oddFooter>&amp;CLES ETUDIANTS ABSENTS DE CES LISTES SONT PRIES DE SE PRESENTER RAPIDEMENT AU SECRETARIAT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tabColor rgb="FFFF99FF"/>
    <pageSetUpPr fitToPage="0"/>
  </sheetPr>
  <dimension ref="A1:XFD76"/>
  <sheetViews>
    <sheetView workbookViewId="0" zoomScale="60">
      <selection activeCell="B25" sqref="B25"/>
    </sheetView>
  </sheetViews>
  <sheetFormatPr defaultRowHeight="12.75"/>
  <cols>
    <col min="1" max="1" style="25" width="3.75" customWidth="1"/>
    <col min="2" max="2" style="25" width="29.75" customWidth="1"/>
    <col min="3" max="3" style="25" width="11.75" customWidth="1"/>
    <col min="4" max="8" style="25" width="11" bestFit="1" customWidth="1"/>
    <col min="9" max="9" style="25" width="14.749999999999998" customWidth="1"/>
    <col min="10" max="256" style="25" width="11" bestFit="1" customWidth="1"/>
    <col min="257" max="257" style="25" width="3.375" customWidth="1"/>
    <col min="258" max="258" style="25" width="26.125" customWidth="1"/>
    <col min="259" max="259" style="25" width="10.375" customWidth="1"/>
    <col min="260" max="512" style="25" width="11" bestFit="1" customWidth="1"/>
    <col min="513" max="513" style="25" width="3.375" customWidth="1"/>
    <col min="514" max="514" style="25" width="26.125" customWidth="1"/>
    <col min="515" max="515" style="25" width="10.375" customWidth="1"/>
    <col min="516" max="768" style="25" width="11" bestFit="1" customWidth="1"/>
    <col min="769" max="769" style="25" width="3.375" customWidth="1"/>
    <col min="770" max="770" style="25" width="26.125" customWidth="1"/>
    <col min="771" max="771" style="25" width="10.375" customWidth="1"/>
    <col min="772" max="1024" style="25" width="11" bestFit="1" customWidth="1"/>
    <col min="1025" max="1025" style="25" width="3.375" customWidth="1"/>
    <col min="1026" max="1026" style="25" width="26.125" customWidth="1"/>
    <col min="1027" max="1027" style="25" width="10.375" customWidth="1"/>
    <col min="1028" max="1280" style="25" width="11" bestFit="1" customWidth="1"/>
    <col min="1281" max="1281" style="25" width="3.375" customWidth="1"/>
    <col min="1282" max="1282" style="25" width="26.125" customWidth="1"/>
    <col min="1283" max="1283" style="25" width="10.375" customWidth="1"/>
    <col min="1284" max="1536" style="25" width="11" bestFit="1" customWidth="1"/>
    <col min="1537" max="1537" style="25" width="3.375" customWidth="1"/>
    <col min="1538" max="1538" style="25" width="26.125" customWidth="1"/>
    <col min="1539" max="1539" style="25" width="10.375" customWidth="1"/>
    <col min="1540" max="1792" style="25" width="11" bestFit="1" customWidth="1"/>
    <col min="1793" max="1793" style="25" width="3.375" customWidth="1"/>
    <col min="1794" max="1794" style="25" width="26.125" customWidth="1"/>
    <col min="1795" max="1795" style="25" width="10.375" customWidth="1"/>
    <col min="1796" max="2048" style="25" width="11" bestFit="1" customWidth="1"/>
    <col min="2049" max="2049" style="25" width="3.375" customWidth="1"/>
    <col min="2050" max="2050" style="25" width="26.125" customWidth="1"/>
    <col min="2051" max="2051" style="25" width="10.375" customWidth="1"/>
    <col min="2052" max="2304" style="25" width="11" bestFit="1" customWidth="1"/>
    <col min="2305" max="2305" style="25" width="3.375" customWidth="1"/>
    <col min="2306" max="2306" style="25" width="26.125" customWidth="1"/>
    <col min="2307" max="2307" style="25" width="10.375" customWidth="1"/>
    <col min="2308" max="2560" style="25" width="11" bestFit="1" customWidth="1"/>
    <col min="2561" max="2561" style="25" width="3.375" customWidth="1"/>
    <col min="2562" max="2562" style="25" width="26.125" customWidth="1"/>
    <col min="2563" max="2563" style="25" width="10.375" customWidth="1"/>
    <col min="2564" max="2816" style="25" width="11" bestFit="1" customWidth="1"/>
    <col min="2817" max="2817" style="25" width="3.375" customWidth="1"/>
    <col min="2818" max="2818" style="25" width="26.125" customWidth="1"/>
    <col min="2819" max="2819" style="25" width="10.375" customWidth="1"/>
    <col min="2820" max="3072" style="25" width="11" bestFit="1" customWidth="1"/>
    <col min="3073" max="3073" style="25" width="3.375" customWidth="1"/>
    <col min="3074" max="3074" style="25" width="26.125" customWidth="1"/>
    <col min="3075" max="3075" style="25" width="10.375" customWidth="1"/>
    <col min="3076" max="3328" style="25" width="11" bestFit="1" customWidth="1"/>
    <col min="3329" max="3329" style="25" width="3.375" customWidth="1"/>
    <col min="3330" max="3330" style="25" width="26.125" customWidth="1"/>
    <col min="3331" max="3331" style="25" width="10.375" customWidth="1"/>
    <col min="3332" max="3584" style="25" width="11" bestFit="1" customWidth="1"/>
    <col min="3585" max="3585" style="25" width="3.375" customWidth="1"/>
    <col min="3586" max="3586" style="25" width="26.125" customWidth="1"/>
    <col min="3587" max="3587" style="25" width="10.375" customWidth="1"/>
    <col min="3588" max="3840" style="25" width="11" bestFit="1" customWidth="1"/>
    <col min="3841" max="3841" style="25" width="3.375" customWidth="1"/>
    <col min="3842" max="3842" style="25" width="26.125" customWidth="1"/>
    <col min="3843" max="3843" style="25" width="10.375" customWidth="1"/>
    <col min="3844" max="4096" style="25" width="11" bestFit="1" customWidth="1"/>
    <col min="4097" max="4097" style="25" width="3.375" customWidth="1"/>
    <col min="4098" max="4098" style="25" width="26.125" customWidth="1"/>
    <col min="4099" max="4099" style="25" width="10.375" customWidth="1"/>
    <col min="4100" max="4352" style="25" width="11" bestFit="1" customWidth="1"/>
    <col min="4353" max="4353" style="25" width="3.375" customWidth="1"/>
    <col min="4354" max="4354" style="25" width="26.125" customWidth="1"/>
    <col min="4355" max="4355" style="25" width="10.375" customWidth="1"/>
    <col min="4356" max="4608" style="25" width="11" bestFit="1" customWidth="1"/>
    <col min="4609" max="4609" style="25" width="3.375" customWidth="1"/>
    <col min="4610" max="4610" style="25" width="26.125" customWidth="1"/>
    <col min="4611" max="4611" style="25" width="10.375" customWidth="1"/>
    <col min="4612" max="4864" style="25" width="11" bestFit="1" customWidth="1"/>
    <col min="4865" max="4865" style="25" width="3.375" customWidth="1"/>
    <col min="4866" max="4866" style="25" width="26.125" customWidth="1"/>
    <col min="4867" max="4867" style="25" width="10.375" customWidth="1"/>
    <col min="4868" max="5120" style="25" width="11" bestFit="1" customWidth="1"/>
    <col min="5121" max="5121" style="25" width="3.375" customWidth="1"/>
    <col min="5122" max="5122" style="25" width="26.125" customWidth="1"/>
    <col min="5123" max="5123" style="25" width="10.375" customWidth="1"/>
    <col min="5124" max="5376" style="25" width="11" bestFit="1" customWidth="1"/>
    <col min="5377" max="5377" style="25" width="3.375" customWidth="1"/>
    <col min="5378" max="5378" style="25" width="26.125" customWidth="1"/>
    <col min="5379" max="5379" style="25" width="10.375" customWidth="1"/>
    <col min="5380" max="5632" style="25" width="11" bestFit="1" customWidth="1"/>
    <col min="5633" max="5633" style="25" width="3.375" customWidth="1"/>
    <col min="5634" max="5634" style="25" width="26.125" customWidth="1"/>
    <col min="5635" max="5635" style="25" width="10.375" customWidth="1"/>
    <col min="5636" max="5888" style="25" width="11" bestFit="1" customWidth="1"/>
    <col min="5889" max="5889" style="25" width="3.375" customWidth="1"/>
    <col min="5890" max="5890" style="25" width="26.125" customWidth="1"/>
    <col min="5891" max="5891" style="25" width="10.375" customWidth="1"/>
    <col min="5892" max="6144" style="25" width="11" bestFit="1" customWidth="1"/>
    <col min="6145" max="6145" style="25" width="3.375" customWidth="1"/>
    <col min="6146" max="6146" style="25" width="26.125" customWidth="1"/>
    <col min="6147" max="6147" style="25" width="10.375" customWidth="1"/>
    <col min="6148" max="6400" style="25" width="11" bestFit="1" customWidth="1"/>
    <col min="6401" max="6401" style="25" width="3.375" customWidth="1"/>
    <col min="6402" max="6402" style="25" width="26.125" customWidth="1"/>
    <col min="6403" max="6403" style="25" width="10.375" customWidth="1"/>
    <col min="6404" max="6656" style="25" width="11" bestFit="1" customWidth="1"/>
    <col min="6657" max="6657" style="25" width="3.375" customWidth="1"/>
    <col min="6658" max="6658" style="25" width="26.125" customWidth="1"/>
    <col min="6659" max="6659" style="25" width="10.375" customWidth="1"/>
    <col min="6660" max="6912" style="25" width="11" bestFit="1" customWidth="1"/>
    <col min="6913" max="6913" style="25" width="3.375" customWidth="1"/>
    <col min="6914" max="6914" style="25" width="26.125" customWidth="1"/>
    <col min="6915" max="6915" style="25" width="10.375" customWidth="1"/>
    <col min="6916" max="7168" style="25" width="11" bestFit="1" customWidth="1"/>
    <col min="7169" max="7169" style="25" width="3.375" customWidth="1"/>
    <col min="7170" max="7170" style="25" width="26.125" customWidth="1"/>
    <col min="7171" max="7171" style="25" width="10.375" customWidth="1"/>
    <col min="7172" max="7424" style="25" width="11" bestFit="1" customWidth="1"/>
    <col min="7425" max="7425" style="25" width="3.375" customWidth="1"/>
    <col min="7426" max="7426" style="25" width="26.125" customWidth="1"/>
    <col min="7427" max="7427" style="25" width="10.375" customWidth="1"/>
    <col min="7428" max="7680" style="25" width="11" bestFit="1" customWidth="1"/>
    <col min="7681" max="7681" style="25" width="3.375" customWidth="1"/>
    <col min="7682" max="7682" style="25" width="26.125" customWidth="1"/>
    <col min="7683" max="7683" style="25" width="10.375" customWidth="1"/>
    <col min="7684" max="7936" style="25" width="11" bestFit="1" customWidth="1"/>
    <col min="7937" max="7937" style="25" width="3.375" customWidth="1"/>
    <col min="7938" max="7938" style="25" width="26.125" customWidth="1"/>
    <col min="7939" max="7939" style="25" width="10.375" customWidth="1"/>
    <col min="7940" max="8192" style="25" width="11" bestFit="1" customWidth="1"/>
    <col min="8193" max="8193" style="25" width="3.375" customWidth="1"/>
    <col min="8194" max="8194" style="25" width="26.125" customWidth="1"/>
    <col min="8195" max="8195" style="25" width="10.375" customWidth="1"/>
    <col min="8196" max="8448" style="25" width="11" bestFit="1" customWidth="1"/>
    <col min="8449" max="8449" style="25" width="3.375" customWidth="1"/>
    <col min="8450" max="8450" style="25" width="26.125" customWidth="1"/>
    <col min="8451" max="8451" style="25" width="10.375" customWidth="1"/>
    <col min="8452" max="8704" style="25" width="11" bestFit="1" customWidth="1"/>
    <col min="8705" max="8705" style="25" width="3.375" customWidth="1"/>
    <col min="8706" max="8706" style="25" width="26.125" customWidth="1"/>
    <col min="8707" max="8707" style="25" width="10.375" customWidth="1"/>
    <col min="8708" max="8960" style="25" width="11" bestFit="1" customWidth="1"/>
    <col min="8961" max="8961" style="25" width="3.375" customWidth="1"/>
    <col min="8962" max="8962" style="25" width="26.125" customWidth="1"/>
    <col min="8963" max="8963" style="25" width="10.375" customWidth="1"/>
    <col min="8964" max="9216" style="25" width="11" bestFit="1" customWidth="1"/>
    <col min="9217" max="9217" style="25" width="3.375" customWidth="1"/>
    <col min="9218" max="9218" style="25" width="26.125" customWidth="1"/>
    <col min="9219" max="9219" style="25" width="10.375" customWidth="1"/>
    <col min="9220" max="9472" style="25" width="11" bestFit="1" customWidth="1"/>
    <col min="9473" max="9473" style="25" width="3.375" customWidth="1"/>
    <col min="9474" max="9474" style="25" width="26.125" customWidth="1"/>
    <col min="9475" max="9475" style="25" width="10.375" customWidth="1"/>
    <col min="9476" max="9728" style="25" width="11" bestFit="1" customWidth="1"/>
    <col min="9729" max="9729" style="25" width="3.375" customWidth="1"/>
    <col min="9730" max="9730" style="25" width="26.125" customWidth="1"/>
    <col min="9731" max="9731" style="25" width="10.375" customWidth="1"/>
    <col min="9732" max="9984" style="25" width="11" bestFit="1" customWidth="1"/>
    <col min="9985" max="9985" style="25" width="3.375" customWidth="1"/>
    <col min="9986" max="9986" style="25" width="26.125" customWidth="1"/>
    <col min="9987" max="9987" style="25" width="10.375" customWidth="1"/>
    <col min="9988" max="10240" style="25" width="11" bestFit="1" customWidth="1"/>
    <col min="10241" max="10241" style="25" width="3.375" customWidth="1"/>
    <col min="10242" max="10242" style="25" width="26.125" customWidth="1"/>
    <col min="10243" max="10243" style="25" width="10.375" customWidth="1"/>
    <col min="10244" max="10496" style="25" width="11" bestFit="1" customWidth="1"/>
    <col min="10497" max="10497" style="25" width="3.375" customWidth="1"/>
    <col min="10498" max="10498" style="25" width="26.125" customWidth="1"/>
    <col min="10499" max="10499" style="25" width="10.375" customWidth="1"/>
    <col min="10500" max="10752" style="25" width="11" bestFit="1" customWidth="1"/>
    <col min="10753" max="10753" style="25" width="3.375" customWidth="1"/>
    <col min="10754" max="10754" style="25" width="26.125" customWidth="1"/>
    <col min="10755" max="10755" style="25" width="10.375" customWidth="1"/>
    <col min="10756" max="11008" style="25" width="11" bestFit="1" customWidth="1"/>
    <col min="11009" max="11009" style="25" width="3.375" customWidth="1"/>
    <col min="11010" max="11010" style="25" width="26.125" customWidth="1"/>
    <col min="11011" max="11011" style="25" width="10.375" customWidth="1"/>
    <col min="11012" max="11264" style="25" width="11" bestFit="1" customWidth="1"/>
    <col min="11265" max="11265" style="25" width="3.375" customWidth="1"/>
    <col min="11266" max="11266" style="25" width="26.125" customWidth="1"/>
    <col min="11267" max="11267" style="25" width="10.375" customWidth="1"/>
    <col min="11268" max="11520" style="25" width="11" bestFit="1" customWidth="1"/>
    <col min="11521" max="11521" style="25" width="3.375" customWidth="1"/>
    <col min="11522" max="11522" style="25" width="26.125" customWidth="1"/>
    <col min="11523" max="11523" style="25" width="10.375" customWidth="1"/>
    <col min="11524" max="11776" style="25" width="11" bestFit="1" customWidth="1"/>
    <col min="11777" max="11777" style="25" width="3.375" customWidth="1"/>
    <col min="11778" max="11778" style="25" width="26.125" customWidth="1"/>
    <col min="11779" max="11779" style="25" width="10.375" customWidth="1"/>
    <col min="11780" max="12032" style="25" width="11" bestFit="1" customWidth="1"/>
    <col min="12033" max="12033" style="25" width="3.375" customWidth="1"/>
    <col min="12034" max="12034" style="25" width="26.125" customWidth="1"/>
    <col min="12035" max="12035" style="25" width="10.375" customWidth="1"/>
    <col min="12036" max="12288" style="25" width="11" bestFit="1" customWidth="1"/>
    <col min="12289" max="12289" style="25" width="3.375" customWidth="1"/>
    <col min="12290" max="12290" style="25" width="26.125" customWidth="1"/>
    <col min="12291" max="12291" style="25" width="10.375" customWidth="1"/>
    <col min="12292" max="12544" style="25" width="11" bestFit="1" customWidth="1"/>
    <col min="12545" max="12545" style="25" width="3.375" customWidth="1"/>
    <col min="12546" max="12546" style="25" width="26.125" customWidth="1"/>
    <col min="12547" max="12547" style="25" width="10.375" customWidth="1"/>
    <col min="12548" max="12800" style="25" width="11" bestFit="1" customWidth="1"/>
    <col min="12801" max="12801" style="25" width="3.375" customWidth="1"/>
    <col min="12802" max="12802" style="25" width="26.125" customWidth="1"/>
    <col min="12803" max="12803" style="25" width="10.375" customWidth="1"/>
    <col min="12804" max="13056" style="25" width="11" bestFit="1" customWidth="1"/>
    <col min="13057" max="13057" style="25" width="3.375" customWidth="1"/>
    <col min="13058" max="13058" style="25" width="26.125" customWidth="1"/>
    <col min="13059" max="13059" style="25" width="10.375" customWidth="1"/>
    <col min="13060" max="13312" style="25" width="11" bestFit="1" customWidth="1"/>
    <col min="13313" max="13313" style="25" width="3.375" customWidth="1"/>
    <col min="13314" max="13314" style="25" width="26.125" customWidth="1"/>
    <col min="13315" max="13315" style="25" width="10.375" customWidth="1"/>
    <col min="13316" max="13568" style="25" width="11" bestFit="1" customWidth="1"/>
    <col min="13569" max="13569" style="25" width="3.375" customWidth="1"/>
    <col min="13570" max="13570" style="25" width="26.125" customWidth="1"/>
    <col min="13571" max="13571" style="25" width="10.375" customWidth="1"/>
    <col min="13572" max="13824" style="25" width="11" bestFit="1" customWidth="1"/>
    <col min="13825" max="13825" style="25" width="3.375" customWidth="1"/>
    <col min="13826" max="13826" style="25" width="26.125" customWidth="1"/>
    <col min="13827" max="13827" style="25" width="10.375" customWidth="1"/>
    <col min="13828" max="14080" style="25" width="11" bestFit="1" customWidth="1"/>
    <col min="14081" max="14081" style="25" width="3.375" customWidth="1"/>
    <col min="14082" max="14082" style="25" width="26.125" customWidth="1"/>
    <col min="14083" max="14083" style="25" width="10.375" customWidth="1"/>
    <col min="14084" max="14336" style="25" width="11" bestFit="1" customWidth="1"/>
    <col min="14337" max="14337" style="25" width="3.375" customWidth="1"/>
    <col min="14338" max="14338" style="25" width="26.125" customWidth="1"/>
    <col min="14339" max="14339" style="25" width="10.375" customWidth="1"/>
    <col min="14340" max="14592" style="25" width="11" bestFit="1" customWidth="1"/>
    <col min="14593" max="14593" style="25" width="3.375" customWidth="1"/>
    <col min="14594" max="14594" style="25" width="26.125" customWidth="1"/>
    <col min="14595" max="14595" style="25" width="10.375" customWidth="1"/>
    <col min="14596" max="14848" style="25" width="11" bestFit="1" customWidth="1"/>
    <col min="14849" max="14849" style="25" width="3.375" customWidth="1"/>
    <col min="14850" max="14850" style="25" width="26.125" customWidth="1"/>
    <col min="14851" max="14851" style="25" width="10.375" customWidth="1"/>
    <col min="14852" max="15104" style="25" width="11" bestFit="1" customWidth="1"/>
    <col min="15105" max="15105" style="25" width="3.375" customWidth="1"/>
    <col min="15106" max="15106" style="25" width="26.125" customWidth="1"/>
    <col min="15107" max="15107" style="25" width="10.375" customWidth="1"/>
    <col min="15108" max="15360" style="25" width="11" bestFit="1" customWidth="1"/>
    <col min="15361" max="15361" style="25" width="3.375" customWidth="1"/>
    <col min="15362" max="15362" style="25" width="26.125" customWidth="1"/>
    <col min="15363" max="15363" style="25" width="10.375" customWidth="1"/>
    <col min="15364" max="15616" style="25" width="11" bestFit="1" customWidth="1"/>
    <col min="15617" max="15617" style="25" width="3.375" customWidth="1"/>
    <col min="15618" max="15618" style="25" width="26.125" customWidth="1"/>
    <col min="15619" max="15619" style="25" width="10.375" customWidth="1"/>
    <col min="15620" max="15872" style="25" width="11" bestFit="1" customWidth="1"/>
    <col min="15873" max="15873" style="25" width="3.375" customWidth="1"/>
    <col min="15874" max="15874" style="25" width="26.125" customWidth="1"/>
    <col min="15875" max="15875" style="25" width="10.375" customWidth="1"/>
    <col min="15876" max="16128" style="25" width="11" bestFit="1" customWidth="1"/>
    <col min="16129" max="16129" style="25" width="3.375" customWidth="1"/>
    <col min="16130" max="16130" style="25" width="26.125" customWidth="1"/>
    <col min="16131" max="16131" style="25" width="10.375" customWidth="1"/>
    <col min="16132" max="16384" style="25" width="11" bestFit="1" customWidth="1"/>
  </cols>
  <sheetData>
    <row r="1" spans="1:16384" ht="18">
      <c r="B1" s="54"/>
      <c r="C1" s="55" t="s">
        <v>302</v>
      </c>
      <c r="I1" s="56" t="s">
        <v>303</v>
      </c>
    </row>
    <row r="3" spans="1:16384">
      <c r="B3" s="57" t="inlineStr">
        <is>
          <t>PROMO L2</t>
        </is>
      </c>
    </row>
    <row r="4" spans="1:16384" ht="20.25">
      <c r="B4" s="58"/>
      <c r="D4" s="59" t="s">
        <v>304</v>
      </c>
    </row>
    <row r="5" spans="1:16384" ht="23.25">
      <c r="B5" s="57"/>
      <c r="D5" s="60" t="inlineStr">
        <is>
          <t>MATIERE : </t>
        </is>
      </c>
      <c r="E5" s="58"/>
      <c r="F5" s="58"/>
    </row>
    <row r="6" spans="1:16384">
      <c r="B6" s="58" t="s">
        <v>305</v>
      </c>
      <c r="C6" s="61">
        <f>TODAY()</f>
        <v>42998</v>
      </c>
      <c r="D6" s="62"/>
      <c r="E6" s="62"/>
      <c r="F6" s="62"/>
    </row>
    <row r="7" spans="1:16384" customHeight="1" ht="15">
      <c r="B7" s="63" t="s">
        <v>306</v>
      </c>
      <c r="C7" s="63" t="s">
        <v>0</v>
      </c>
      <c r="D7" s="64"/>
      <c r="E7" s="64"/>
      <c r="F7" s="64"/>
      <c r="G7" s="64"/>
      <c r="H7" s="64"/>
      <c r="I7" s="64"/>
    </row>
    <row r="8" spans="1:16384" customHeight="1" ht="15">
      <c r="A8" s="65">
        <f>ROW()-ROW(A$7)</f>
        <v>1</v>
      </c>
      <c r="B8" s="65" t="inlineStr">
        <is>
          <t>AALAMI IMANE</t>
        </is>
      </c>
      <c r="C8" s="66">
        <v>11402497</v>
      </c>
      <c r="D8" s="65"/>
      <c r="E8" s="65"/>
      <c r="F8" s="65"/>
      <c r="G8" s="65"/>
      <c r="H8" s="65"/>
      <c r="I8" s="65"/>
    </row>
    <row r="9" spans="1:16384" customHeight="1" ht="15">
      <c r="A9" s="65">
        <f>ROW()-ROW(A$7)</f>
        <v>2</v>
      </c>
      <c r="B9" s="65" t="inlineStr">
        <is>
          <t>ABDELKADER HANANE</t>
        </is>
      </c>
      <c r="C9" s="66">
        <v>11513489</v>
      </c>
      <c r="D9" s="65"/>
      <c r="E9" s="65"/>
      <c r="F9" s="65"/>
      <c r="G9" s="65"/>
      <c r="H9" s="65"/>
      <c r="I9" s="65"/>
    </row>
    <row r="10" spans="1:16384" customHeight="1" ht="15">
      <c r="A10" s="65">
        <f>ROW()-ROW(A$7)</f>
        <v>3</v>
      </c>
      <c r="B10" s="65" t="inlineStr">
        <is>
          <t>ADJOUDJ TASSADIT</t>
        </is>
      </c>
      <c r="C10" s="66">
        <v>11504360</v>
      </c>
      <c r="D10" s="65"/>
      <c r="E10" s="65"/>
      <c r="F10" s="65"/>
      <c r="G10" s="65"/>
      <c r="H10" s="65"/>
      <c r="I10" s="65"/>
    </row>
    <row r="11" spans="1:16384" customHeight="1" ht="15">
      <c r="A11" s="65">
        <f>ROW()-ROW(A$7)</f>
        <v>4</v>
      </c>
      <c r="B11" s="65" t="inlineStr">
        <is>
          <t>AHBIB HASSAN</t>
        </is>
      </c>
      <c r="C11" s="66">
        <v>11308157</v>
      </c>
      <c r="D11" s="65"/>
      <c r="E11" s="65"/>
      <c r="F11" s="65"/>
      <c r="G11" s="65"/>
      <c r="H11" s="65"/>
      <c r="I11" s="65"/>
    </row>
    <row r="12" spans="1:16384" customHeight="1" ht="15">
      <c r="A12" s="65">
        <f>ROW()-ROW(A$7)</f>
        <v>5</v>
      </c>
      <c r="B12" s="65" t="inlineStr">
        <is>
          <t>AHMED FAIDA</t>
        </is>
      </c>
      <c r="C12" s="66">
        <v>11509533</v>
      </c>
      <c r="D12" s="65"/>
      <c r="E12" s="65"/>
      <c r="F12" s="65"/>
      <c r="G12" s="65"/>
      <c r="H12" s="65"/>
      <c r="I12" s="65"/>
    </row>
    <row r="13" spans="1:16384" customHeight="1" ht="15">
      <c r="A13" s="65">
        <f>ROW()-ROW(A$7)</f>
        <v>6</v>
      </c>
      <c r="B13" s="65" t="s">
        <v>38</v>
      </c>
      <c r="C13" s="66">
        <v>11509598</v>
      </c>
      <c r="D13" s="65"/>
      <c r="E13" s="65"/>
      <c r="F13" s="65"/>
      <c r="G13" s="65"/>
      <c r="H13" s="65"/>
      <c r="I13" s="65"/>
    </row>
    <row r="14" spans="1:16384" customHeight="1" ht="15">
      <c r="A14" s="65">
        <f>ROW()-ROW(A$7)</f>
        <v>7</v>
      </c>
      <c r="B14" s="65" t="s">
        <v>64</v>
      </c>
      <c r="C14" s="66">
        <v>11400542</v>
      </c>
      <c r="D14" s="65"/>
      <c r="E14" s="65"/>
      <c r="F14" s="65"/>
      <c r="G14" s="65"/>
      <c r="H14" s="65"/>
      <c r="I14" s="65"/>
    </row>
    <row r="15" spans="1:16384" customHeight="1" ht="15">
      <c r="A15" s="65">
        <f>ROW()-ROW(A$7)</f>
        <v>8</v>
      </c>
      <c r="B15" s="65" t="s">
        <v>67</v>
      </c>
      <c r="C15" s="66">
        <v>11611140</v>
      </c>
      <c r="D15" s="65"/>
      <c r="E15" s="65"/>
      <c r="F15" s="65"/>
      <c r="G15" s="65"/>
      <c r="H15" s="65"/>
      <c r="I15" s="65"/>
    </row>
    <row r="16" spans="1:16384" customHeight="1" ht="15">
      <c r="A16" s="65">
        <f>ROW()-ROW(A$7)</f>
        <v>9</v>
      </c>
      <c r="B16" s="65" t="s">
        <v>83</v>
      </c>
      <c r="C16" s="66">
        <v>11319137</v>
      </c>
      <c r="D16" s="65"/>
      <c r="E16" s="65"/>
      <c r="F16" s="65"/>
      <c r="G16" s="65"/>
      <c r="H16" s="65"/>
      <c r="I16" s="65"/>
    </row>
    <row r="17" spans="1:16384" customHeight="1" ht="15">
      <c r="A17" s="65">
        <f>ROW()-ROW(A$7)</f>
        <v>10</v>
      </c>
      <c r="B17" s="65" t="inlineStr">
        <is>
          <t>BAUDOT Julien</t>
        </is>
      </c>
      <c r="C17" s="66">
        <v>11507539</v>
      </c>
      <c r="D17" s="65"/>
      <c r="E17" s="65"/>
      <c r="F17" s="65"/>
      <c r="G17" s="65"/>
      <c r="H17" s="65"/>
      <c r="I17" s="65"/>
    </row>
    <row r="18" spans="1:16384" customHeight="1" ht="15">
      <c r="A18" s="65">
        <f>ROW()-ROW(A$7)</f>
        <v>11</v>
      </c>
      <c r="B18" s="65" t="s">
        <v>94</v>
      </c>
      <c r="C18" s="66">
        <v>11503194</v>
      </c>
      <c r="D18" s="65"/>
      <c r="E18" s="65"/>
      <c r="F18" s="65"/>
      <c r="G18" s="65"/>
      <c r="H18" s="65"/>
      <c r="I18" s="65"/>
    </row>
    <row r="19" spans="1:16384" customHeight="1" ht="15">
      <c r="A19" s="65">
        <f>ROW()-ROW(A$7)</f>
        <v>12</v>
      </c>
      <c r="B19" s="65" t="inlineStr">
        <is>
          <t>BENLAIFAOUI MOUNDHIR</t>
        </is>
      </c>
      <c r="C19" s="66">
        <v>11304998</v>
      </c>
      <c r="D19" s="65"/>
      <c r="E19" s="65"/>
      <c r="F19" s="65"/>
      <c r="G19" s="65"/>
      <c r="H19" s="65"/>
      <c r="I19" s="65"/>
    </row>
    <row r="20" spans="1:16384" customHeight="1" ht="15">
      <c r="A20" s="65">
        <f>ROW()-ROW(A$7)</f>
        <v>13</v>
      </c>
      <c r="B20" s="65" t="inlineStr">
        <is>
          <t>BODIAN IBRAHIMA</t>
        </is>
      </c>
      <c r="C20" s="66">
        <v>11507672</v>
      </c>
      <c r="D20" s="65"/>
      <c r="E20" s="65"/>
      <c r="F20" s="65"/>
      <c r="G20" s="65"/>
      <c r="H20" s="65"/>
      <c r="I20" s="65"/>
    </row>
    <row r="21" spans="1:16384" customHeight="1" ht="15">
      <c r="A21" s="65">
        <f>ROW()-ROW(A$7)</f>
        <v>14</v>
      </c>
      <c r="B21" s="65" t="s">
        <v>109</v>
      </c>
      <c r="C21" s="66">
        <v>11305734</v>
      </c>
      <c r="D21" s="65"/>
      <c r="E21" s="65"/>
      <c r="F21" s="65"/>
      <c r="G21" s="65"/>
      <c r="H21" s="65"/>
      <c r="I21" s="65"/>
    </row>
    <row r="22" spans="1:16384" customHeight="1" ht="15">
      <c r="A22" s="65">
        <f>ROW()-ROW(A$7)</f>
        <v>15</v>
      </c>
      <c r="B22" s="65" t="s">
        <v>114</v>
      </c>
      <c r="C22" s="66">
        <v>11205212</v>
      </c>
      <c r="D22" s="65"/>
      <c r="E22" s="65"/>
      <c r="F22" s="65"/>
      <c r="G22" s="65"/>
      <c r="H22" s="65"/>
      <c r="I22" s="65"/>
    </row>
    <row r="23" spans="1:16384" customHeight="1" ht="15">
      <c r="A23" s="65">
        <f>ROW()-ROW(A$7)</f>
        <v>16</v>
      </c>
      <c r="B23" s="65" t="inlineStr">
        <is>
          <t>BOUZEBOUDJA Mahdi</t>
        </is>
      </c>
      <c r="C23" s="66">
        <v>11507307</v>
      </c>
      <c r="D23" s="65"/>
      <c r="E23" s="65"/>
      <c r="F23" s="65"/>
      <c r="G23" s="65"/>
      <c r="H23" s="65"/>
      <c r="I23" s="65"/>
    </row>
    <row r="24" spans="1:16384" customHeight="1" ht="15">
      <c r="A24" s="65">
        <f>ROW()-ROW(A$7)</f>
        <v>17</v>
      </c>
      <c r="B24" s="65" t="s">
        <v>127</v>
      </c>
      <c r="C24" s="66">
        <v>11300052</v>
      </c>
      <c r="D24" s="65"/>
      <c r="E24" s="65"/>
      <c r="F24" s="65"/>
      <c r="G24" s="65"/>
      <c r="H24" s="65"/>
      <c r="I24" s="65"/>
    </row>
    <row r="25" spans="1:16384" customHeight="1" ht="15">
      <c r="A25" s="65">
        <f>ROW()-ROW(A$7)</f>
        <v>18</v>
      </c>
      <c r="B25" s="65" t="s">
        <v>130</v>
      </c>
      <c r="C25" s="66">
        <v>11401949</v>
      </c>
      <c r="D25" s="65"/>
      <c r="E25" s="65"/>
      <c r="F25" s="65"/>
      <c r="G25" s="65"/>
      <c r="H25" s="65"/>
      <c r="I25" s="65"/>
    </row>
    <row r="26" spans="1:16384" customHeight="1" ht="15">
      <c r="A26" s="65">
        <f>ROW()-ROW(A$7)</f>
        <v>19</v>
      </c>
      <c r="B26" s="65" t="inlineStr">
        <is>
          <t>CARPENTIER LAURA</t>
        </is>
      </c>
      <c r="C26" s="66">
        <v>11500640</v>
      </c>
      <c r="D26" s="65"/>
      <c r="E26" s="65"/>
      <c r="F26" s="65"/>
      <c r="G26" s="65"/>
      <c r="H26" s="65"/>
      <c r="I26" s="65"/>
    </row>
    <row r="27" spans="1:16384" customHeight="1" ht="15">
      <c r="A27" s="65">
        <f>ROW()-ROW(A$7)</f>
        <v>20</v>
      </c>
      <c r="B27" s="65" t="inlineStr">
        <is>
          <t>CERTEAUX MANON</t>
        </is>
      </c>
      <c r="C27" s="66">
        <v>11501017</v>
      </c>
      <c r="D27" s="65"/>
      <c r="E27" s="65"/>
      <c r="F27" s="65"/>
      <c r="G27" s="65"/>
      <c r="H27" s="65"/>
      <c r="I27" s="65"/>
    </row>
    <row r="28" spans="1:16384" customHeight="1" ht="15">
      <c r="A28" s="65">
        <f>ROW()-ROW(A$7)</f>
        <v>21</v>
      </c>
      <c r="B28" s="65" t="inlineStr">
        <is>
          <t>CHALAL SOFIANE</t>
        </is>
      </c>
      <c r="C28" s="66">
        <v>11608689</v>
      </c>
      <c r="D28" s="65"/>
      <c r="E28" s="65"/>
      <c r="F28" s="65"/>
      <c r="G28" s="65"/>
      <c r="H28" s="65"/>
      <c r="I28" s="65"/>
    </row>
    <row r="29" spans="1:16384" customHeight="1" ht="15">
      <c r="A29" s="65">
        <f>ROW()-ROW(A$7)</f>
        <v>22</v>
      </c>
      <c r="B29" s="65" t="inlineStr">
        <is>
          <t>CHEBBI OUSSAMA</t>
        </is>
      </c>
      <c r="C29" s="66">
        <v>11506109</v>
      </c>
      <c r="D29" s="65"/>
      <c r="E29" s="65"/>
      <c r="F29" s="65"/>
      <c r="G29" s="65"/>
      <c r="H29" s="65"/>
      <c r="I29" s="65"/>
    </row>
    <row r="30" spans="1:16384" customHeight="1" ht="15">
      <c r="A30" s="65">
        <f>ROW()-ROW(A$7)</f>
        <v>23</v>
      </c>
      <c r="B30" s="65" t="inlineStr">
        <is>
          <t>COUDRAI Laetitia</t>
        </is>
      </c>
      <c r="C30" s="66">
        <v>11507768</v>
      </c>
      <c r="D30" s="65"/>
      <c r="E30" s="65"/>
      <c r="F30" s="65"/>
      <c r="G30" s="65"/>
      <c r="H30" s="65"/>
      <c r="I30" s="65"/>
    </row>
    <row r="31" spans="1:16384" customHeight="1" ht="15">
      <c r="A31" s="65">
        <f>ROW()-ROW(A$7)</f>
        <v>24</v>
      </c>
      <c r="B31" s="65" t="inlineStr">
        <is>
          <t>DIAGNE ASSANE</t>
        </is>
      </c>
      <c r="C31" s="66">
        <v>11609036</v>
      </c>
      <c r="D31" s="65"/>
      <c r="E31" s="65"/>
      <c r="F31" s="65"/>
      <c r="G31" s="65"/>
      <c r="H31" s="65"/>
      <c r="I31" s="65"/>
    </row>
    <row r="32" spans="1:16384" customHeight="1" ht="15">
      <c r="A32" s="65">
        <f>ROW()-ROW(A$7)</f>
        <v>25</v>
      </c>
      <c r="B32" s="65" t="inlineStr">
        <is>
          <t>DIALLO ABDOULAYE</t>
        </is>
      </c>
      <c r="C32" s="66">
        <v>11507510</v>
      </c>
      <c r="D32" s="65"/>
      <c r="E32" s="65"/>
      <c r="F32" s="65"/>
      <c r="G32" s="65"/>
      <c r="H32" s="65"/>
      <c r="I32" s="65"/>
    </row>
    <row r="33" spans="1:16384" customHeight="1" ht="15">
      <c r="A33" s="65">
        <f>ROW()-ROW(A$7)</f>
        <v>26</v>
      </c>
      <c r="B33" s="65" t="s">
        <v>154</v>
      </c>
      <c r="C33" s="66">
        <v>11315679</v>
      </c>
      <c r="D33" s="65"/>
      <c r="E33" s="65"/>
      <c r="F33" s="65"/>
      <c r="G33" s="65"/>
      <c r="H33" s="65"/>
      <c r="I33" s="65"/>
    </row>
    <row r="34" spans="1:16384" customHeight="1" ht="15">
      <c r="A34" s="65">
        <f>ROW()-ROW(A$7)</f>
        <v>27</v>
      </c>
      <c r="B34" s="65" t="inlineStr">
        <is>
          <t>DIAWARA FATOUMATA</t>
        </is>
      </c>
      <c r="C34" s="66">
        <v>11305985</v>
      </c>
      <c r="D34" s="65"/>
      <c r="E34" s="65"/>
      <c r="F34" s="65"/>
      <c r="G34" s="65"/>
      <c r="H34" s="65"/>
      <c r="I34" s="65"/>
    </row>
    <row r="35" spans="1:16384" customHeight="1" ht="15">
      <c r="A35" s="65">
        <f>ROW()-ROW(A$7)</f>
        <v>28</v>
      </c>
      <c r="B35" s="65" t="inlineStr">
        <is>
          <t>DOUBEICHE BACAR</t>
        </is>
      </c>
      <c r="C35" s="66">
        <v>11605693</v>
      </c>
      <c r="D35" s="65"/>
      <c r="E35" s="65"/>
      <c r="F35" s="65"/>
      <c r="G35" s="65"/>
      <c r="H35" s="65"/>
      <c r="I35" s="65"/>
    </row>
    <row r="36" spans="1:16384" customHeight="1" ht="15">
      <c r="A36" s="65">
        <f>ROW()-ROW(A$7)</f>
        <v>29</v>
      </c>
      <c r="B36" s="65" t="inlineStr">
        <is>
          <t>DUMAY Kilian</t>
        </is>
      </c>
      <c r="C36" s="66">
        <v>11500431</v>
      </c>
      <c r="D36" s="65"/>
      <c r="E36" s="65"/>
      <c r="F36" s="65"/>
      <c r="G36" s="65"/>
      <c r="H36" s="65"/>
      <c r="I36" s="65"/>
    </row>
    <row r="37" spans="1:16384" customHeight="1" ht="15">
      <c r="A37" s="65">
        <f>ROW()-ROW(A$7)</f>
        <v>30</v>
      </c>
      <c r="B37" s="65" t="s">
        <v>170</v>
      </c>
      <c r="C37" s="66">
        <v>11409179</v>
      </c>
      <c r="D37" s="65"/>
      <c r="E37" s="65"/>
      <c r="F37" s="65"/>
      <c r="G37" s="65"/>
      <c r="H37" s="65"/>
      <c r="I37" s="65"/>
    </row>
    <row r="38" spans="1:16384" customHeight="1" ht="15">
      <c r="A38" s="65">
        <f>ROW()-ROW(A$7)</f>
        <v>31</v>
      </c>
      <c r="B38" s="65" t="s">
        <v>182</v>
      </c>
      <c r="C38" s="66">
        <v>11313554</v>
      </c>
      <c r="D38" s="65"/>
      <c r="E38" s="65"/>
      <c r="F38" s="65"/>
      <c r="G38" s="65"/>
      <c r="H38" s="65"/>
      <c r="I38" s="65"/>
    </row>
    <row r="39" spans="1:16384" customHeight="1" ht="15">
      <c r="A39" s="65">
        <f>ROW()-ROW(A$7)</f>
        <v>32</v>
      </c>
      <c r="B39" s="65" t="inlineStr">
        <is>
          <t>EL OUFIR AMINE MOHAMMED</t>
        </is>
      </c>
      <c r="C39" s="66"/>
      <c r="D39" s="65"/>
      <c r="E39" s="65"/>
      <c r="F39" s="65"/>
      <c r="G39" s="65"/>
      <c r="H39" s="65"/>
      <c r="I39" s="65"/>
    </row>
    <row r="40" spans="1:16384" customHeight="1" ht="15">
      <c r="A40" s="65">
        <f>ROW()-ROW(A$7)</f>
        <v>33</v>
      </c>
      <c r="B40" s="65" t="s">
        <v>200</v>
      </c>
      <c r="C40" s="66">
        <v>11505754</v>
      </c>
      <c r="D40" s="65"/>
      <c r="E40" s="65"/>
      <c r="F40" s="65"/>
      <c r="G40" s="65"/>
      <c r="H40" s="65"/>
      <c r="I40" s="65"/>
    </row>
    <row r="41" spans="1:16384" customHeight="1" ht="15">
      <c r="A41" s="65">
        <f>ROW()-ROW(A$7)</f>
        <v>34</v>
      </c>
      <c r="B41" s="65" t="inlineStr">
        <is>
          <t>GHENAI ABDELOUADOUD</t>
        </is>
      </c>
      <c r="C41" s="66">
        <v>11504636</v>
      </c>
      <c r="D41" s="65"/>
      <c r="E41" s="65"/>
      <c r="F41" s="65"/>
      <c r="G41" s="65"/>
      <c r="H41" s="65"/>
      <c r="I41" s="65"/>
    </row>
    <row r="42" spans="1:16384" customHeight="1" ht="15">
      <c r="A42" s="65">
        <f>ROW()-ROW(A$7)</f>
        <v>35</v>
      </c>
      <c r="B42" s="65" t="inlineStr">
        <is>
          <t>GIRARDI ORIANE</t>
        </is>
      </c>
      <c r="C42" s="66">
        <v>11401754</v>
      </c>
      <c r="D42" s="65"/>
      <c r="E42" s="65"/>
      <c r="F42" s="65"/>
      <c r="G42" s="65"/>
      <c r="H42" s="65"/>
      <c r="I42" s="65"/>
    </row>
    <row r="43" spans="1:16384" customHeight="1" ht="15">
      <c r="A43" s="65">
        <f>ROW()-ROW(A$7)</f>
        <v>36</v>
      </c>
      <c r="B43" s="65" t="s">
        <v>225</v>
      </c>
      <c r="C43" s="66">
        <v>11210974</v>
      </c>
      <c r="D43" s="65"/>
      <c r="E43" s="65"/>
      <c r="F43" s="65"/>
      <c r="G43" s="65"/>
      <c r="H43" s="65"/>
      <c r="I43" s="65"/>
    </row>
    <row r="44" spans="1:16384" customHeight="1" ht="15">
      <c r="A44" s="65">
        <f>ROW()-ROW(A$7)</f>
        <v>37</v>
      </c>
      <c r="B44" s="65" t="s">
        <v>230</v>
      </c>
      <c r="C44" s="66">
        <v>11500751</v>
      </c>
      <c r="D44" s="65"/>
      <c r="E44" s="65"/>
      <c r="F44" s="65"/>
      <c r="G44" s="65"/>
      <c r="H44" s="65"/>
      <c r="I44" s="65"/>
    </row>
    <row r="45" spans="1:16384" customHeight="1" ht="15">
      <c r="A45" s="65">
        <f>ROW()-ROW(A$7)</f>
        <v>38</v>
      </c>
      <c r="B45" s="65" t="inlineStr">
        <is>
          <t>KARUNANITHY KANITAN</t>
        </is>
      </c>
      <c r="C45" s="66">
        <v>11506793</v>
      </c>
      <c r="D45" s="65"/>
      <c r="E45" s="65"/>
      <c r="F45" s="65"/>
      <c r="G45" s="65"/>
      <c r="H45" s="65"/>
      <c r="I45" s="65"/>
    </row>
    <row r="46" spans="1:16384" customHeight="1" ht="15">
      <c r="A46" s="65">
        <f>ROW()-ROW(A$7)</f>
        <v>39</v>
      </c>
      <c r="B46" s="65" t="s">
        <v>244</v>
      </c>
      <c r="C46" s="66">
        <v>11503072</v>
      </c>
      <c r="D46" s="65"/>
      <c r="E46" s="65"/>
      <c r="F46" s="65"/>
      <c r="G46" s="65"/>
      <c r="H46" s="65"/>
      <c r="I46" s="65"/>
    </row>
    <row r="47" spans="1:16384" customHeight="1" ht="15">
      <c r="A47" s="65">
        <f>ROW()-ROW(A$7)</f>
        <v>40</v>
      </c>
      <c r="B47" s="65" t="inlineStr">
        <is>
          <t>KUMAR DIFHANT</t>
        </is>
      </c>
      <c r="C47" s="66">
        <v>11309480</v>
      </c>
      <c r="D47" s="65"/>
      <c r="E47" s="65"/>
      <c r="F47" s="65"/>
      <c r="G47" s="65"/>
      <c r="H47" s="65"/>
      <c r="I47" s="65"/>
    </row>
    <row r="48" spans="1:16384" customHeight="1" ht="15">
      <c r="A48" s="65">
        <f>ROW()-ROW(A$7)</f>
        <v>41</v>
      </c>
      <c r="B48" s="65" t="inlineStr">
        <is>
          <t>LAHEER FATHIMA LAHREENA</t>
        </is>
      </c>
      <c r="C48" s="66">
        <v>11209809</v>
      </c>
      <c r="D48" s="65"/>
      <c r="E48" s="65"/>
      <c r="F48" s="65"/>
      <c r="G48" s="65"/>
      <c r="H48" s="65"/>
      <c r="I48" s="65"/>
    </row>
    <row r="49" spans="1:16384" customHeight="1" ht="15">
      <c r="A49" s="65">
        <f>ROW()-ROW(A$7)</f>
        <v>42</v>
      </c>
      <c r="B49" s="65" t="s">
        <v>250</v>
      </c>
      <c r="C49" s="66">
        <v>11121392</v>
      </c>
      <c r="D49" s="65"/>
      <c r="E49" s="65"/>
      <c r="F49" s="65"/>
      <c r="G49" s="65"/>
      <c r="H49" s="65"/>
      <c r="I49" s="65"/>
    </row>
    <row r="50" spans="1:16384" customHeight="1" ht="15">
      <c r="A50" s="65">
        <f>ROW()-ROW(A$7)</f>
        <v>43</v>
      </c>
      <c r="B50" s="65" t="inlineStr">
        <is>
          <t>MAKADJI SEYDOU</t>
        </is>
      </c>
      <c r="C50" s="66">
        <v>11505306</v>
      </c>
      <c r="D50" s="65"/>
      <c r="E50" s="65"/>
      <c r="F50" s="65"/>
      <c r="G50" s="65"/>
      <c r="H50" s="65"/>
      <c r="I50" s="65"/>
    </row>
    <row r="51" spans="1:16384" customHeight="1" ht="15">
      <c r="A51" s="65">
        <f>ROW()-ROW(A$7)</f>
        <v>44</v>
      </c>
      <c r="B51" s="65" t="inlineStr">
        <is>
          <t>MARTINEAU CLEMENT</t>
        </is>
      </c>
      <c r="C51" s="66">
        <v>11507444</v>
      </c>
      <c r="D51" s="65"/>
      <c r="E51" s="65"/>
      <c r="F51" s="65"/>
      <c r="G51" s="65"/>
      <c r="H51" s="65"/>
      <c r="I51" s="65"/>
    </row>
    <row r="52" spans="1:16384" customHeight="1" ht="15">
      <c r="A52" s="65">
        <f>ROW()-ROW(A$7)</f>
        <v>45</v>
      </c>
      <c r="B52" s="65" t="inlineStr">
        <is>
          <t>MELGOU YOUSSEF</t>
        </is>
      </c>
      <c r="C52" s="66">
        <v>11508123</v>
      </c>
      <c r="D52" s="65"/>
      <c r="E52" s="65"/>
      <c r="F52" s="65"/>
      <c r="G52" s="65"/>
      <c r="H52" s="65"/>
      <c r="I52" s="65"/>
    </row>
    <row r="53" spans="1:16384" customHeight="1" ht="15">
      <c r="A53" s="65">
        <f>ROW()-ROW(A$7)</f>
        <v>46</v>
      </c>
      <c r="B53" s="65" t="inlineStr">
        <is>
          <t>MESSAOUDI MOHAMED-AMIN</t>
        </is>
      </c>
      <c r="C53" s="66">
        <v>11507395</v>
      </c>
      <c r="D53" s="65"/>
      <c r="E53" s="65"/>
      <c r="F53" s="65"/>
      <c r="G53" s="65"/>
      <c r="H53" s="65"/>
      <c r="I53" s="65"/>
    </row>
    <row r="54" spans="1:16384" customHeight="1" ht="15">
      <c r="A54" s="65">
        <f>ROW()-ROW(A$7)</f>
        <v>47</v>
      </c>
      <c r="B54" s="65" t="inlineStr">
        <is>
          <t>MOUDJAHED BILEL</t>
        </is>
      </c>
      <c r="C54" s="66">
        <v>11406706</v>
      </c>
      <c r="D54" s="65"/>
      <c r="E54" s="65"/>
      <c r="F54" s="65"/>
      <c r="G54" s="65"/>
      <c r="H54" s="65"/>
      <c r="I54" s="65"/>
    </row>
    <row r="55" spans="1:16384" customHeight="1" ht="15">
      <c r="A55" s="65">
        <f>ROW()-ROW(A$7)</f>
        <v>48</v>
      </c>
      <c r="B55" s="65" t="inlineStr">
        <is>
          <t>NDEMBA ATANGANA VICTORINE</t>
        </is>
      </c>
      <c r="C55" s="66">
        <v>11611116</v>
      </c>
      <c r="D55" s="65"/>
      <c r="E55" s="65"/>
      <c r="F55" s="65"/>
      <c r="G55" s="65"/>
      <c r="H55" s="65"/>
      <c r="I55" s="65"/>
    </row>
    <row r="56" spans="1:16384" customHeight="1" ht="15">
      <c r="A56" s="65">
        <f>ROW()-ROW(A$7)</f>
        <v>49</v>
      </c>
      <c r="B56" s="65" t="s">
        <v>269</v>
      </c>
      <c r="C56" s="66">
        <v>11209802</v>
      </c>
      <c r="D56" s="65"/>
      <c r="E56" s="65"/>
      <c r="F56" s="65"/>
      <c r="G56" s="65"/>
      <c r="H56" s="65"/>
      <c r="I56" s="65"/>
    </row>
    <row r="57" spans="1:16384" customHeight="1" ht="15">
      <c r="A57" s="65">
        <f>ROW()-ROW(A$7)</f>
        <v>50</v>
      </c>
      <c r="B57" s="65" t="inlineStr">
        <is>
          <t>OUTMANI OMAR</t>
        </is>
      </c>
      <c r="C57" s="66">
        <v>11304006</v>
      </c>
      <c r="D57" s="65"/>
      <c r="E57" s="65"/>
      <c r="F57" s="65"/>
      <c r="G57" s="65"/>
      <c r="H57" s="65"/>
      <c r="I57" s="65"/>
    </row>
    <row r="58" spans="1:16384" customHeight="1" ht="15">
      <c r="A58" s="65">
        <f>ROW()-ROW(A$7)</f>
        <v>51</v>
      </c>
      <c r="B58" s="65" t="inlineStr">
        <is>
          <t>RAKOTOSOLOFO MORGANE</t>
        </is>
      </c>
      <c r="C58" s="66">
        <v>11306493</v>
      </c>
      <c r="D58" s="65"/>
      <c r="E58" s="65"/>
      <c r="F58" s="65"/>
      <c r="G58" s="65"/>
      <c r="H58" s="65"/>
      <c r="I58" s="65"/>
    </row>
    <row r="59" spans="1:16384" customHeight="1" ht="15">
      <c r="A59" s="65">
        <f>ROW()-ROW(A$7)</f>
        <v>52</v>
      </c>
      <c r="B59" s="65" t="inlineStr">
        <is>
          <t>SAICHI Said</t>
        </is>
      </c>
      <c r="C59" s="66">
        <v>11507769</v>
      </c>
      <c r="D59" s="65"/>
      <c r="E59" s="65"/>
      <c r="F59" s="65"/>
      <c r="G59" s="65"/>
      <c r="H59" s="65"/>
      <c r="I59" s="65"/>
    </row>
    <row r="60" spans="1:16384" customHeight="1" ht="15">
      <c r="A60" s="65">
        <f>ROW()-ROW(A$7)</f>
        <v>53</v>
      </c>
      <c r="B60" s="65" t="s">
        <v>287</v>
      </c>
      <c r="C60" s="66">
        <v>11408409</v>
      </c>
      <c r="D60" s="65"/>
      <c r="E60" s="65"/>
      <c r="F60" s="65"/>
      <c r="G60" s="65"/>
      <c r="H60" s="65"/>
      <c r="I60" s="65"/>
    </row>
    <row r="61" spans="1:16384" customHeight="1" ht="15">
      <c r="A61" s="65">
        <f>ROW()-ROW(A$7)</f>
        <v>54</v>
      </c>
      <c r="B61" s="65" t="inlineStr">
        <is>
          <t>SID ALI Yazid</t>
        </is>
      </c>
      <c r="C61" s="66">
        <v>11507680</v>
      </c>
      <c r="D61" s="65"/>
      <c r="E61" s="65"/>
      <c r="F61" s="65"/>
      <c r="G61" s="65"/>
      <c r="H61" s="65"/>
      <c r="I61" s="65"/>
    </row>
    <row r="62" spans="1:16384" customHeight="1" ht="15">
      <c r="A62" s="65">
        <f>ROW()-ROW(A$7)</f>
        <v>55</v>
      </c>
      <c r="B62" s="65" t="inlineStr">
        <is>
          <t>SIVE CHRISTOPHE</t>
        </is>
      </c>
      <c r="C62" s="66">
        <v>11503887</v>
      </c>
      <c r="D62" s="65"/>
      <c r="E62" s="65"/>
      <c r="F62" s="65"/>
      <c r="G62" s="65"/>
      <c r="H62" s="65"/>
      <c r="I62" s="65"/>
    </row>
    <row r="63" spans="1:16384" customHeight="1" ht="15">
      <c r="A63" s="65">
        <f>ROW()-ROW(A$7)</f>
        <v>56</v>
      </c>
      <c r="B63" s="65" t="inlineStr">
        <is>
          <t>SOW YOUSSOUF</t>
        </is>
      </c>
      <c r="C63" s="66">
        <v>11509220</v>
      </c>
      <c r="D63" s="65"/>
      <c r="E63" s="65"/>
      <c r="F63" s="65"/>
      <c r="G63" s="65"/>
      <c r="H63" s="65"/>
      <c r="I63" s="65"/>
    </row>
    <row r="64" spans="1:16384" customHeight="1" ht="15">
      <c r="A64" s="65">
        <f>ROW()-ROW(A$7)</f>
        <v>57</v>
      </c>
      <c r="B64" s="65" t="inlineStr">
        <is>
          <t>TCHICAYA CHRIS</t>
        </is>
      </c>
      <c r="C64" s="66">
        <v>11605790</v>
      </c>
      <c r="D64" s="65"/>
      <c r="E64" s="65"/>
      <c r="F64" s="65"/>
      <c r="G64" s="65"/>
      <c r="H64" s="65"/>
      <c r="I64" s="65"/>
    </row>
    <row r="65" spans="1:16384" customHeight="1" ht="15">
      <c r="A65" s="65">
        <f>ROW()-ROW(A$7)</f>
        <v>58</v>
      </c>
      <c r="B65" s="65" t="inlineStr">
        <is>
          <t>TERKI AMAZIGH</t>
        </is>
      </c>
      <c r="C65" s="66">
        <v>11402208</v>
      </c>
      <c r="D65" s="65"/>
      <c r="E65" s="65"/>
      <c r="F65" s="65"/>
      <c r="G65" s="65"/>
      <c r="H65" s="65"/>
      <c r="I65" s="65"/>
    </row>
    <row r="66" spans="1:16384" customHeight="1" ht="15">
      <c r="A66" s="65">
        <f>ROW()-ROW(A$7)</f>
        <v>59</v>
      </c>
      <c r="B66" s="65" t="inlineStr">
        <is>
          <t>TOUFFAH Hind</t>
        </is>
      </c>
      <c r="C66" s="66">
        <v>11504273</v>
      </c>
      <c r="D66" s="65"/>
      <c r="E66" s="65"/>
      <c r="F66" s="65"/>
      <c r="G66" s="65"/>
      <c r="H66" s="65"/>
      <c r="I66" s="65"/>
    </row>
    <row r="67" spans="1:16384" customHeight="1" ht="15">
      <c r="A67" s="65">
        <f>ROW()-ROW(A$7)</f>
        <v>60</v>
      </c>
      <c r="B67" s="65" t="s">
        <v>292</v>
      </c>
      <c r="C67" s="66">
        <v>11507232</v>
      </c>
      <c r="D67" s="65"/>
      <c r="E67" s="65"/>
      <c r="F67" s="65"/>
      <c r="G67" s="65"/>
      <c r="H67" s="65"/>
      <c r="I67" s="65"/>
    </row>
    <row r="68" spans="1:16384" customHeight="1" ht="15">
      <c r="A68" s="65">
        <f>ROW()-ROW(A$7)</f>
        <v>61</v>
      </c>
      <c r="B68" s="65" t="inlineStr">
        <is>
          <t>VINCENT VALERYANE</t>
        </is>
      </c>
      <c r="C68" s="66">
        <v>11507754</v>
      </c>
      <c r="D68" s="65"/>
      <c r="E68" s="65"/>
      <c r="F68" s="65"/>
      <c r="G68" s="65"/>
      <c r="H68" s="65"/>
      <c r="I68" s="65"/>
    </row>
    <row r="69" spans="1:16384" customHeight="1" ht="15">
      <c r="A69" s="65">
        <f>ROW()-ROW(A$7)</f>
        <v>62</v>
      </c>
      <c r="B69" s="65" t="inlineStr">
        <is>
          <t>VIRLOUVET BRENDA-NOOR</t>
        </is>
      </c>
      <c r="C69" s="66">
        <v>11507845</v>
      </c>
      <c r="D69" s="65"/>
      <c r="E69" s="65"/>
      <c r="F69" s="65"/>
      <c r="G69" s="65"/>
      <c r="H69" s="65"/>
      <c r="I69" s="65"/>
    </row>
    <row r="70" spans="1:16384" customHeight="1" ht="15">
      <c r="A70" s="65">
        <f>ROW()-ROW(A$7)</f>
        <v>63</v>
      </c>
      <c r="B70" s="65" t="inlineStr">
        <is>
          <t>VOLAIRE-JOSEPH IRIS</t>
        </is>
      </c>
      <c r="C70" s="66">
        <v>11500783</v>
      </c>
      <c r="D70" s="65"/>
      <c r="E70" s="65"/>
      <c r="F70" s="65"/>
      <c r="G70" s="65"/>
      <c r="H70" s="65"/>
      <c r="I70" s="65"/>
    </row>
    <row r="71" spans="1:16384" customHeight="1" ht="15">
      <c r="A71" s="65">
        <f>ROW()-ROW(A$7)</f>
        <v>64</v>
      </c>
      <c r="B71" s="65" t="inlineStr">
        <is>
          <t>WANG HONGXING</t>
        </is>
      </c>
      <c r="C71" s="66">
        <v>11407980</v>
      </c>
      <c r="D71" s="65"/>
      <c r="E71" s="65"/>
      <c r="F71" s="65"/>
      <c r="G71" s="65"/>
      <c r="H71" s="65"/>
      <c r="I71" s="65"/>
    </row>
    <row r="72" spans="1:16384" customHeight="1" ht="15">
      <c r="A72" s="65">
        <f>ROW()-ROW(A$7)</f>
        <v>65</v>
      </c>
      <c r="B72" s="65" t="inlineStr">
        <is>
          <t>WILUNGULA MUTUMBI MAKULU VICTORIEN</t>
        </is>
      </c>
      <c r="C72" s="66">
        <v>11505778</v>
      </c>
      <c r="D72" s="65"/>
      <c r="E72" s="65"/>
      <c r="F72" s="65"/>
      <c r="G72" s="65"/>
      <c r="H72" s="65"/>
      <c r="I72" s="65"/>
    </row>
    <row r="73" spans="1:16384" customHeight="1" ht="15">
      <c r="A73" s="65">
        <f>ROW()-ROW(A$7)</f>
        <v>66</v>
      </c>
      <c r="B73" s="65" t="inlineStr">
        <is>
          <t>ZAOUAM Sirageddine</t>
        </is>
      </c>
      <c r="C73" s="66">
        <v>11508749</v>
      </c>
      <c r="D73" s="65"/>
      <c r="E73" s="65"/>
      <c r="F73" s="65"/>
      <c r="G73" s="65"/>
      <c r="H73" s="65"/>
      <c r="I73" s="65"/>
    </row>
    <row r="74" spans="1:16384" customHeight="1" ht="15">
      <c r="A74" s="65">
        <f>ROW()-ROW(A$7)</f>
        <v>67</v>
      </c>
      <c r="B74" s="65" t="s">
        <v>297</v>
      </c>
      <c r="C74" s="66">
        <v>11301973</v>
      </c>
      <c r="D74" s="65"/>
      <c r="E74" s="65"/>
      <c r="F74" s="65"/>
      <c r="G74" s="65"/>
      <c r="H74" s="65"/>
      <c r="I74" s="65"/>
    </row>
    <row r="75" spans="1:16384" customHeight="1" ht="15">
      <c r="A75" s="65">
        <f>ROW()-ROW(A$7)</f>
        <v>68</v>
      </c>
      <c r="B75" s="65" t="e">
        <f>IF(ISNA(VLOOKUP(A$3&amp;TEXT(A75,"x0"),FP,COLUMNS(FP),0)),"",VLOOKUP(A$3&amp;TEXT(A75,"x0"),FP,COLUMNS(FP),0))</f>
        <v>#REF!</v>
      </c>
      <c r="C75" s="66" t="e">
        <f>IF($B75&gt;"@",VLOOKUP($B75,Tableau,MATCH(C$7,TitresTableau,0),0),"")</f>
        <v>#REF!</v>
      </c>
      <c r="D75" s="65"/>
      <c r="E75" s="65"/>
      <c r="F75" s="65"/>
      <c r="G75" s="65"/>
      <c r="H75" s="65"/>
      <c r="I75" s="65"/>
    </row>
    <row r="76" spans="1:16384" customHeight="1" ht="15">
      <c r="A76" s="65"/>
      <c r="B76" s="65"/>
      <c r="C76" s="66" t="s">
        <v>307</v>
      </c>
      <c r="D76" s="65"/>
      <c r="E76" s="65"/>
      <c r="F76" s="65"/>
      <c r="G76" s="65"/>
      <c r="H76" s="65"/>
      <c r="I76" s="65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5433070866141736" right="0.1968503937007874" top="0.15748031496062992" bottom="0.1968503937007874" header="0.11811023622047245" footer="0.11811023622047245"/>
  <pageSetup blackAndWhite="0" cellComments="asDisplayed" draft="0" errors="displayed" firstPageNumber="0" orientation="portrait" pageOrder="downThenOver" paperSize="9" scale="78" useFirstPageNumber="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tabColor rgb="FFFF99FF"/>
    <pageSetUpPr fitToPage="0"/>
  </sheetPr>
  <dimension ref="A1:XFD51"/>
  <sheetViews>
    <sheetView workbookViewId="0" zoomScale="60">
      <selection activeCell="B8" sqref="B8:B29"/>
    </sheetView>
  </sheetViews>
  <sheetFormatPr defaultRowHeight="12.75"/>
  <cols>
    <col min="1" max="1" style="25" width="3.75" customWidth="1"/>
    <col min="2" max="2" style="25" width="29.75" customWidth="1"/>
    <col min="3" max="3" style="25" width="11.75" customWidth="1"/>
    <col min="4" max="8" style="25" width="11" bestFit="1" customWidth="1"/>
    <col min="9" max="9" style="25" width="14.749999999999998" customWidth="1"/>
    <col min="10" max="10" style="25" width="11" bestFit="1" customWidth="1"/>
    <col min="11" max="256" style="25" width="10" bestFit="1" customWidth="1"/>
    <col min="257" max="257" style="25" width="3.375" customWidth="1"/>
    <col min="258" max="258" style="25" width="26.125" customWidth="1"/>
    <col min="259" max="259" style="25" width="10.375" customWidth="1"/>
    <col min="260" max="512" style="25" width="10" bestFit="1" customWidth="1"/>
    <col min="513" max="513" style="25" width="3.375" customWidth="1"/>
    <col min="514" max="514" style="25" width="26.125" customWidth="1"/>
    <col min="515" max="515" style="25" width="10.375" customWidth="1"/>
    <col min="516" max="768" style="25" width="10" bestFit="1" customWidth="1"/>
    <col min="769" max="769" style="25" width="3.375" customWidth="1"/>
    <col min="770" max="770" style="25" width="26.125" customWidth="1"/>
    <col min="771" max="771" style="25" width="10.375" customWidth="1"/>
    <col min="772" max="1024" style="25" width="11" bestFit="1" customWidth="1"/>
    <col min="1025" max="1025" style="25" width="3.375" customWidth="1"/>
    <col min="1026" max="1026" style="25" width="26.125" customWidth="1"/>
    <col min="1027" max="1027" style="25" width="10.375" customWidth="1"/>
    <col min="1028" max="1280" style="25" width="10" bestFit="1" customWidth="1"/>
    <col min="1281" max="1281" style="25" width="3.375" customWidth="1"/>
    <col min="1282" max="1282" style="25" width="26.125" customWidth="1"/>
    <col min="1283" max="1283" style="25" width="10.375" customWidth="1"/>
    <col min="1284" max="1536" style="25" width="10" bestFit="1" customWidth="1"/>
    <col min="1537" max="1537" style="25" width="3.375" customWidth="1"/>
    <col min="1538" max="1538" style="25" width="26.125" customWidth="1"/>
    <col min="1539" max="1539" style="25" width="10.375" customWidth="1"/>
    <col min="1540" max="1792" style="25" width="10" bestFit="1" customWidth="1"/>
    <col min="1793" max="1793" style="25" width="3.375" customWidth="1"/>
    <col min="1794" max="1794" style="25" width="26.125" customWidth="1"/>
    <col min="1795" max="1795" style="25" width="10.375" customWidth="1"/>
    <col min="1796" max="2048" style="25" width="11" bestFit="1" customWidth="1"/>
    <col min="2049" max="2049" style="25" width="3.375" customWidth="1"/>
    <col min="2050" max="2050" style="25" width="26.125" customWidth="1"/>
    <col min="2051" max="2051" style="25" width="10.375" customWidth="1"/>
    <col min="2052" max="2304" style="25" width="10" bestFit="1" customWidth="1"/>
    <col min="2305" max="2305" style="25" width="3.375" customWidth="1"/>
    <col min="2306" max="2306" style="25" width="26.125" customWidth="1"/>
    <col min="2307" max="2307" style="25" width="10.375" customWidth="1"/>
    <col min="2308" max="2560" style="25" width="10" bestFit="1" customWidth="1"/>
    <col min="2561" max="2561" style="25" width="3.375" customWidth="1"/>
    <col min="2562" max="2562" style="25" width="26.125" customWidth="1"/>
    <col min="2563" max="2563" style="25" width="10.375" customWidth="1"/>
    <col min="2564" max="2816" style="25" width="10" bestFit="1" customWidth="1"/>
    <col min="2817" max="2817" style="25" width="3.375" customWidth="1"/>
    <col min="2818" max="2818" style="25" width="26.125" customWidth="1"/>
    <col min="2819" max="2819" style="25" width="10.375" customWidth="1"/>
    <col min="2820" max="3072" style="25" width="11" bestFit="1" customWidth="1"/>
    <col min="3073" max="3073" style="25" width="3.375" customWidth="1"/>
    <col min="3074" max="3074" style="25" width="26.125" customWidth="1"/>
    <col min="3075" max="3075" style="25" width="10.375" customWidth="1"/>
    <col min="3076" max="3328" style="25" width="10" bestFit="1" customWidth="1"/>
    <col min="3329" max="3329" style="25" width="3.375" customWidth="1"/>
    <col min="3330" max="3330" style="25" width="26.125" customWidth="1"/>
    <col min="3331" max="3331" style="25" width="10.375" customWidth="1"/>
    <col min="3332" max="3584" style="25" width="10" bestFit="1" customWidth="1"/>
    <col min="3585" max="3585" style="25" width="3.375" customWidth="1"/>
    <col min="3586" max="3586" style="25" width="26.125" customWidth="1"/>
    <col min="3587" max="3587" style="25" width="10.375" customWidth="1"/>
    <col min="3588" max="3840" style="25" width="10" bestFit="1" customWidth="1"/>
    <col min="3841" max="3841" style="25" width="3.375" customWidth="1"/>
    <col min="3842" max="3842" style="25" width="26.125" customWidth="1"/>
    <col min="3843" max="3843" style="25" width="10.375" customWidth="1"/>
    <col min="3844" max="4096" style="25" width="11" bestFit="1" customWidth="1"/>
    <col min="4097" max="4097" style="25" width="3.375" customWidth="1"/>
    <col min="4098" max="4098" style="25" width="26.125" customWidth="1"/>
    <col min="4099" max="4099" style="25" width="10.375" customWidth="1"/>
    <col min="4100" max="4352" style="25" width="10" bestFit="1" customWidth="1"/>
    <col min="4353" max="4353" style="25" width="3.375" customWidth="1"/>
    <col min="4354" max="4354" style="25" width="26.125" customWidth="1"/>
    <col min="4355" max="4355" style="25" width="10.375" customWidth="1"/>
    <col min="4356" max="4608" style="25" width="10" bestFit="1" customWidth="1"/>
    <col min="4609" max="4609" style="25" width="3.375" customWidth="1"/>
    <col min="4610" max="4610" style="25" width="26.125" customWidth="1"/>
    <col min="4611" max="4611" style="25" width="10.375" customWidth="1"/>
    <col min="4612" max="4864" style="25" width="10" bestFit="1" customWidth="1"/>
    <col min="4865" max="4865" style="25" width="3.375" customWidth="1"/>
    <col min="4866" max="4866" style="25" width="26.125" customWidth="1"/>
    <col min="4867" max="4867" style="25" width="10.375" customWidth="1"/>
    <col min="4868" max="5120" style="25" width="11" bestFit="1" customWidth="1"/>
    <col min="5121" max="5121" style="25" width="3.375" customWidth="1"/>
    <col min="5122" max="5122" style="25" width="26.125" customWidth="1"/>
    <col min="5123" max="5123" style="25" width="10.375" customWidth="1"/>
    <col min="5124" max="5376" style="25" width="10" bestFit="1" customWidth="1"/>
    <col min="5377" max="5377" style="25" width="3.375" customWidth="1"/>
    <col min="5378" max="5378" style="25" width="26.125" customWidth="1"/>
    <col min="5379" max="5379" style="25" width="10.375" customWidth="1"/>
    <col min="5380" max="5632" style="25" width="10" bestFit="1" customWidth="1"/>
    <col min="5633" max="5633" style="25" width="3.375" customWidth="1"/>
    <col min="5634" max="5634" style="25" width="26.125" customWidth="1"/>
    <col min="5635" max="5635" style="25" width="10.375" customWidth="1"/>
    <col min="5636" max="5888" style="25" width="10" bestFit="1" customWidth="1"/>
    <col min="5889" max="5889" style="25" width="3.375" customWidth="1"/>
    <col min="5890" max="5890" style="25" width="26.125" customWidth="1"/>
    <col min="5891" max="5891" style="25" width="10.375" customWidth="1"/>
    <col min="5892" max="6144" style="25" width="11" bestFit="1" customWidth="1"/>
    <col min="6145" max="6145" style="25" width="3.375" customWidth="1"/>
    <col min="6146" max="6146" style="25" width="26.125" customWidth="1"/>
    <col min="6147" max="6147" style="25" width="10.375" customWidth="1"/>
    <col min="6148" max="6400" style="25" width="10" bestFit="1" customWidth="1"/>
    <col min="6401" max="6401" style="25" width="3.375" customWidth="1"/>
    <col min="6402" max="6402" style="25" width="26.125" customWidth="1"/>
    <col min="6403" max="6403" style="25" width="10.375" customWidth="1"/>
    <col min="6404" max="6656" style="25" width="10" bestFit="1" customWidth="1"/>
    <col min="6657" max="6657" style="25" width="3.375" customWidth="1"/>
    <col min="6658" max="6658" style="25" width="26.125" customWidth="1"/>
    <col min="6659" max="6659" style="25" width="10.375" customWidth="1"/>
    <col min="6660" max="6912" style="25" width="10" bestFit="1" customWidth="1"/>
    <col min="6913" max="6913" style="25" width="3.375" customWidth="1"/>
    <col min="6914" max="6914" style="25" width="26.125" customWidth="1"/>
    <col min="6915" max="6915" style="25" width="10.375" customWidth="1"/>
    <col min="6916" max="7168" style="25" width="11" bestFit="1" customWidth="1"/>
    <col min="7169" max="7169" style="25" width="3.375" customWidth="1"/>
    <col min="7170" max="7170" style="25" width="26.125" customWidth="1"/>
    <col min="7171" max="7171" style="25" width="10.375" customWidth="1"/>
    <col min="7172" max="7424" style="25" width="10" bestFit="1" customWidth="1"/>
    <col min="7425" max="7425" style="25" width="3.375" customWidth="1"/>
    <col min="7426" max="7426" style="25" width="26.125" customWidth="1"/>
    <col min="7427" max="7427" style="25" width="10.375" customWidth="1"/>
    <col min="7428" max="7680" style="25" width="10" bestFit="1" customWidth="1"/>
    <col min="7681" max="7681" style="25" width="3.375" customWidth="1"/>
    <col min="7682" max="7682" style="25" width="26.125" customWidth="1"/>
    <col min="7683" max="7683" style="25" width="10.375" customWidth="1"/>
    <col min="7684" max="7936" style="25" width="10" bestFit="1" customWidth="1"/>
    <col min="7937" max="7937" style="25" width="3.375" customWidth="1"/>
    <col min="7938" max="7938" style="25" width="26.125" customWidth="1"/>
    <col min="7939" max="7939" style="25" width="10.375" customWidth="1"/>
    <col min="7940" max="8192" style="25" width="11" bestFit="1" customWidth="1"/>
    <col min="8193" max="8193" style="25" width="3.375" customWidth="1"/>
    <col min="8194" max="8194" style="25" width="26.125" customWidth="1"/>
    <col min="8195" max="8195" style="25" width="10.375" customWidth="1"/>
    <col min="8196" max="8448" style="25" width="10" bestFit="1" customWidth="1"/>
    <col min="8449" max="8449" style="25" width="3.375" customWidth="1"/>
    <col min="8450" max="8450" style="25" width="26.125" customWidth="1"/>
    <col min="8451" max="8451" style="25" width="10.375" customWidth="1"/>
    <col min="8452" max="8704" style="25" width="10" bestFit="1" customWidth="1"/>
    <col min="8705" max="8705" style="25" width="3.375" customWidth="1"/>
    <col min="8706" max="8706" style="25" width="26.125" customWidth="1"/>
    <col min="8707" max="8707" style="25" width="10.375" customWidth="1"/>
    <col min="8708" max="8960" style="25" width="10" bestFit="1" customWidth="1"/>
    <col min="8961" max="8961" style="25" width="3.375" customWidth="1"/>
    <col min="8962" max="8962" style="25" width="26.125" customWidth="1"/>
    <col min="8963" max="8963" style="25" width="10.375" customWidth="1"/>
    <col min="8964" max="9216" style="25" width="11" bestFit="1" customWidth="1"/>
    <col min="9217" max="9217" style="25" width="3.375" customWidth="1"/>
    <col min="9218" max="9218" style="25" width="26.125" customWidth="1"/>
    <col min="9219" max="9219" style="25" width="10.375" customWidth="1"/>
    <col min="9220" max="9472" style="25" width="10" bestFit="1" customWidth="1"/>
    <col min="9473" max="9473" style="25" width="3.375" customWidth="1"/>
    <col min="9474" max="9474" style="25" width="26.125" customWidth="1"/>
    <col min="9475" max="9475" style="25" width="10.375" customWidth="1"/>
    <col min="9476" max="9728" style="25" width="10" bestFit="1" customWidth="1"/>
    <col min="9729" max="9729" style="25" width="3.375" customWidth="1"/>
    <col min="9730" max="9730" style="25" width="26.125" customWidth="1"/>
    <col min="9731" max="9731" style="25" width="10.375" customWidth="1"/>
    <col min="9732" max="9984" style="25" width="10" bestFit="1" customWidth="1"/>
    <col min="9985" max="9985" style="25" width="3.375" customWidth="1"/>
    <col min="9986" max="9986" style="25" width="26.125" customWidth="1"/>
    <col min="9987" max="9987" style="25" width="10.375" customWidth="1"/>
    <col min="9988" max="10240" style="25" width="11" bestFit="1" customWidth="1"/>
    <col min="10241" max="10241" style="25" width="3.375" customWidth="1"/>
    <col min="10242" max="10242" style="25" width="26.125" customWidth="1"/>
    <col min="10243" max="10243" style="25" width="10.375" customWidth="1"/>
    <col min="10244" max="10496" style="25" width="10" bestFit="1" customWidth="1"/>
    <col min="10497" max="10497" style="25" width="3.375" customWidth="1"/>
    <col min="10498" max="10498" style="25" width="26.125" customWidth="1"/>
    <col min="10499" max="10499" style="25" width="10.375" customWidth="1"/>
    <col min="10500" max="10752" style="25" width="10" bestFit="1" customWidth="1"/>
    <col min="10753" max="10753" style="25" width="3.375" customWidth="1"/>
    <col min="10754" max="10754" style="25" width="26.125" customWidth="1"/>
    <col min="10755" max="10755" style="25" width="10.375" customWidth="1"/>
    <col min="10756" max="11008" style="25" width="10" bestFit="1" customWidth="1"/>
    <col min="11009" max="11009" style="25" width="3.375" customWidth="1"/>
    <col min="11010" max="11010" style="25" width="26.125" customWidth="1"/>
    <col min="11011" max="11011" style="25" width="10.375" customWidth="1"/>
    <col min="11012" max="11264" style="25" width="11" bestFit="1" customWidth="1"/>
    <col min="11265" max="11265" style="25" width="3.375" customWidth="1"/>
    <col min="11266" max="11266" style="25" width="26.125" customWidth="1"/>
    <col min="11267" max="11267" style="25" width="10.375" customWidth="1"/>
    <col min="11268" max="11520" style="25" width="10" bestFit="1" customWidth="1"/>
    <col min="11521" max="11521" style="25" width="3.375" customWidth="1"/>
    <col min="11522" max="11522" style="25" width="26.125" customWidth="1"/>
    <col min="11523" max="11523" style="25" width="10.375" customWidth="1"/>
    <col min="11524" max="11776" style="25" width="10" bestFit="1" customWidth="1"/>
    <col min="11777" max="11777" style="25" width="3.375" customWidth="1"/>
    <col min="11778" max="11778" style="25" width="26.125" customWidth="1"/>
    <col min="11779" max="11779" style="25" width="10.375" customWidth="1"/>
    <col min="11780" max="12032" style="25" width="10" bestFit="1" customWidth="1"/>
    <col min="12033" max="12033" style="25" width="3.375" customWidth="1"/>
    <col min="12034" max="12034" style="25" width="26.125" customWidth="1"/>
    <col min="12035" max="12035" style="25" width="10.375" customWidth="1"/>
    <col min="12036" max="12288" style="25" width="11" bestFit="1" customWidth="1"/>
    <col min="12289" max="12289" style="25" width="3.375" customWidth="1"/>
    <col min="12290" max="12290" style="25" width="26.125" customWidth="1"/>
    <col min="12291" max="12291" style="25" width="10.375" customWidth="1"/>
    <col min="12292" max="12544" style="25" width="10" bestFit="1" customWidth="1"/>
    <col min="12545" max="12545" style="25" width="3.375" customWidth="1"/>
    <col min="12546" max="12546" style="25" width="26.125" customWidth="1"/>
    <col min="12547" max="12547" style="25" width="10.375" customWidth="1"/>
    <col min="12548" max="12800" style="25" width="10" bestFit="1" customWidth="1"/>
    <col min="12801" max="12801" style="25" width="3.375" customWidth="1"/>
    <col min="12802" max="12802" style="25" width="26.125" customWidth="1"/>
    <col min="12803" max="12803" style="25" width="10.375" customWidth="1"/>
    <col min="12804" max="13056" style="25" width="10" bestFit="1" customWidth="1"/>
    <col min="13057" max="13057" style="25" width="3.375" customWidth="1"/>
    <col min="13058" max="13058" style="25" width="26.125" customWidth="1"/>
    <col min="13059" max="13059" style="25" width="10.375" customWidth="1"/>
    <col min="13060" max="13312" style="25" width="11" bestFit="1" customWidth="1"/>
    <col min="13313" max="13313" style="25" width="3.375" customWidth="1"/>
    <col min="13314" max="13314" style="25" width="26.125" customWidth="1"/>
    <col min="13315" max="13315" style="25" width="10.375" customWidth="1"/>
    <col min="13316" max="13568" style="25" width="10" bestFit="1" customWidth="1"/>
    <col min="13569" max="13569" style="25" width="3.375" customWidth="1"/>
    <col min="13570" max="13570" style="25" width="26.125" customWidth="1"/>
    <col min="13571" max="13571" style="25" width="10.375" customWidth="1"/>
    <col min="13572" max="13824" style="25" width="10" bestFit="1" customWidth="1"/>
    <col min="13825" max="13825" style="25" width="3.375" customWidth="1"/>
    <col min="13826" max="13826" style="25" width="26.125" customWidth="1"/>
    <col min="13827" max="13827" style="25" width="10.375" customWidth="1"/>
    <col min="13828" max="14080" style="25" width="10" bestFit="1" customWidth="1"/>
    <col min="14081" max="14081" style="25" width="3.375" customWidth="1"/>
    <col min="14082" max="14082" style="25" width="26.125" customWidth="1"/>
    <col min="14083" max="14083" style="25" width="10.375" customWidth="1"/>
    <col min="14084" max="14336" style="25" width="11" bestFit="1" customWidth="1"/>
    <col min="14337" max="14337" style="25" width="3.375" customWidth="1"/>
    <col min="14338" max="14338" style="25" width="26.125" customWidth="1"/>
    <col min="14339" max="14339" style="25" width="10.375" customWidth="1"/>
    <col min="14340" max="14592" style="25" width="10" bestFit="1" customWidth="1"/>
    <col min="14593" max="14593" style="25" width="3.375" customWidth="1"/>
    <col min="14594" max="14594" style="25" width="26.125" customWidth="1"/>
    <col min="14595" max="14595" style="25" width="10.375" customWidth="1"/>
    <col min="14596" max="14848" style="25" width="10" bestFit="1" customWidth="1"/>
    <col min="14849" max="14849" style="25" width="3.375" customWidth="1"/>
    <col min="14850" max="14850" style="25" width="26.125" customWidth="1"/>
    <col min="14851" max="14851" style="25" width="10.375" customWidth="1"/>
    <col min="14852" max="15104" style="25" width="10" bestFit="1" customWidth="1"/>
    <col min="15105" max="15105" style="25" width="3.375" customWidth="1"/>
    <col min="15106" max="15106" style="25" width="26.125" customWidth="1"/>
    <col min="15107" max="15107" style="25" width="10.375" customWidth="1"/>
    <col min="15108" max="15360" style="25" width="11" bestFit="1" customWidth="1"/>
    <col min="15361" max="15361" style="25" width="3.375" customWidth="1"/>
    <col min="15362" max="15362" style="25" width="26.125" customWidth="1"/>
    <col min="15363" max="15363" style="25" width="10.375" customWidth="1"/>
    <col min="15364" max="15616" style="25" width="10" bestFit="1" customWidth="1"/>
    <col min="15617" max="15617" style="25" width="3.375" customWidth="1"/>
    <col min="15618" max="15618" style="25" width="26.125" customWidth="1"/>
    <col min="15619" max="15619" style="25" width="10.375" customWidth="1"/>
    <col min="15620" max="15872" style="25" width="10" bestFit="1" customWidth="1"/>
    <col min="15873" max="15873" style="25" width="3.375" customWidth="1"/>
    <col min="15874" max="15874" style="25" width="26.125" customWidth="1"/>
    <col min="15875" max="15875" style="25" width="10.375" customWidth="1"/>
    <col min="15876" max="16128" style="25" width="10" bestFit="1" customWidth="1"/>
    <col min="16129" max="16129" style="25" width="3.375" customWidth="1"/>
    <col min="16130" max="16130" style="25" width="26.125" customWidth="1"/>
    <col min="16131" max="16131" style="25" width="10.375" customWidth="1"/>
    <col min="16132" max="16384" style="25" width="11" bestFit="1" customWidth="1"/>
  </cols>
  <sheetData>
    <row r="1" spans="1:16384" ht="18">
      <c r="B1" s="54"/>
      <c r="C1" s="55" t="s">
        <v>302</v>
      </c>
      <c r="I1" s="56" t="s">
        <v>303</v>
      </c>
    </row>
    <row r="3" spans="1:16384">
      <c r="A3" t="s">
        <v>49</v>
      </c>
      <c r="B3" s="57" t="str">
        <f>"GROUPE "&amp;A3</f>
        <v>GROUPE AN1</v>
      </c>
    </row>
    <row r="4" spans="1:16384" ht="20.25">
      <c r="B4" s="58"/>
      <c r="D4" s="59" t="s">
        <v>304</v>
      </c>
    </row>
    <row r="5" spans="1:16384" ht="23.25">
      <c r="B5" s="57"/>
      <c r="D5" s="60" t="s">
        <v>308</v>
      </c>
      <c r="E5" s="58"/>
      <c r="F5" s="58"/>
    </row>
    <row r="6" spans="1:16384">
      <c r="B6" s="58" t="s">
        <v>305</v>
      </c>
      <c r="C6" s="61">
        <f>TODAY()</f>
        <v>42998</v>
      </c>
      <c r="D6" s="62"/>
      <c r="E6" s="62"/>
      <c r="F6" s="62"/>
    </row>
    <row r="7" spans="1:16384" customHeight="1" ht="15">
      <c r="B7" s="63" t="s">
        <v>306</v>
      </c>
      <c r="C7" s="63" t="s">
        <v>0</v>
      </c>
      <c r="D7" s="64"/>
      <c r="E7" s="64"/>
      <c r="F7" s="64"/>
      <c r="G7" s="64"/>
      <c r="H7" s="64"/>
      <c r="I7" s="64"/>
    </row>
    <row r="8" spans="1:16384" customHeight="1" ht="15">
      <c r="A8" s="65">
        <f>ROW()-ROW(A$7)</f>
        <v>1</v>
      </c>
      <c r="B8" s="65" t="s">
        <f>IF(ISNA(VLOOKUP(A$3&amp;TEXT(A8,"x0"),GRTDAN,COLUMNS(GRTDAN),0)),"",VLOOKUP(A$3&amp;TEXT(A8,"x0"),GRTDAN,COLUMNS(GRTDAN),0))</f>
        <v>43</v>
      </c>
      <c r="C8" s="66">
        <f>IF($B8&gt;"@",VLOOKUP($B8,Tableau,MATCH(C$7,TitresTableau,0),0),"")</f>
        <v>11611134</v>
      </c>
      <c r="D8" s="65"/>
      <c r="E8" s="65"/>
      <c r="F8" s="65"/>
      <c r="G8" s="65"/>
      <c r="H8" s="65"/>
      <c r="I8" s="65"/>
    </row>
    <row r="9" spans="1:16384" customHeight="1" ht="15">
      <c r="A9" s="65">
        <f>ROW()-ROW(A$7)</f>
        <v>2</v>
      </c>
      <c r="B9" s="65" t="s">
        <f>IF(ISNA(VLOOKUP(A$3&amp;TEXT(A9,"x0"),GRTDAN,COLUMNS(GRTDAN),0)),"",VLOOKUP(A$3&amp;TEXT(A9,"x0"),GRTDAN,COLUMNS(GRTDAN),0))</f>
        <v>86</v>
      </c>
      <c r="C9" s="66">
        <f>IF($B9&gt;"@",VLOOKUP($B9,Tableau,MATCH(C$7,TitresTableau,0),0),"")</f>
        <v>11403815</v>
      </c>
      <c r="D9" s="65"/>
      <c r="E9" s="65"/>
      <c r="F9" s="65"/>
      <c r="G9" s="65"/>
      <c r="H9" s="65"/>
      <c r="I9" s="65"/>
    </row>
    <row r="10" spans="1:16384" customHeight="1" ht="15">
      <c r="A10" s="65">
        <f>ROW()-ROW(A$7)</f>
        <v>3</v>
      </c>
      <c r="B10" s="65" t="s">
        <f>IF(ISNA(VLOOKUP(A$3&amp;TEXT(A10,"x0"),GRTDAN,COLUMNS(GRTDAN),0)),"",VLOOKUP(A$3&amp;TEXT(A10,"x0"),GRTDAN,COLUMNS(GRTDAN),0))</f>
        <v>94</v>
      </c>
      <c r="C10" s="66">
        <f>IF($B10&gt;"@",VLOOKUP($B10,Tableau,MATCH(C$7,TitresTableau,0),0),"")</f>
        <v>11503194</v>
      </c>
      <c r="D10" s="65"/>
      <c r="E10" s="65"/>
      <c r="F10" s="65"/>
      <c r="G10" s="65"/>
      <c r="H10" s="65"/>
      <c r="I10" s="65"/>
    </row>
    <row r="11" spans="1:16384" customHeight="1" ht="15">
      <c r="A11" s="65">
        <f>ROW()-ROW(A$7)</f>
        <v>4</v>
      </c>
      <c r="B11" s="65" t="s">
        <f>IF(ISNA(VLOOKUP(A$3&amp;TEXT(A11,"x0"),GRTDAN,COLUMNS(GRTDAN),0)),"",VLOOKUP(A$3&amp;TEXT(A11,"x0"),GRTDAN,COLUMNS(GRTDAN),0))</f>
        <v>107</v>
      </c>
      <c r="C11" s="66">
        <f>IF($B11&gt;"@",VLOOKUP($B11,Tableau,MATCH(C$7,TitresTableau,0),0),"")</f>
        <v>0</v>
      </c>
      <c r="D11" s="65"/>
      <c r="E11" s="65"/>
      <c r="F11" s="65"/>
      <c r="G11" s="65"/>
      <c r="H11" s="65"/>
      <c r="I11" s="65"/>
    </row>
    <row r="12" spans="1:16384" customHeight="1" ht="15">
      <c r="A12" s="65">
        <f>ROW()-ROW(A$7)</f>
        <v>5</v>
      </c>
      <c r="B12" s="65" t="s">
        <f>IF(ISNA(VLOOKUP(A$3&amp;TEXT(A12,"x0"),GRTDAN,COLUMNS(GRTDAN),0)),"",VLOOKUP(A$3&amp;TEXT(A12,"x0"),GRTDAN,COLUMNS(GRTDAN),0))</f>
        <v>179</v>
      </c>
      <c r="C12" s="66">
        <f>IF($B12&gt;"@",VLOOKUP($B12,Tableau,MATCH(C$7,TitresTableau,0),0),"")</f>
        <v>0</v>
      </c>
      <c r="D12" s="65"/>
      <c r="E12" s="65"/>
      <c r="F12" s="65"/>
      <c r="G12" s="65"/>
      <c r="H12" s="65"/>
      <c r="I12" s="65"/>
    </row>
    <row r="13" spans="1:16384" customHeight="1" ht="15">
      <c r="A13" s="65">
        <f>ROW()-ROW(A$7)</f>
        <v>6</v>
      </c>
      <c r="B13" s="65" t="s">
        <f>IF(ISNA(VLOOKUP(A$3&amp;TEXT(A13,"x0"),GRTDAN,COLUMNS(GRTDAN),0)),"",VLOOKUP(A$3&amp;TEXT(A13,"x0"),GRTDAN,COLUMNS(GRTDAN),0))</f>
        <v>189</v>
      </c>
      <c r="C13" s="66">
        <f>IF($B13&gt;"@",VLOOKUP($B13,Tableau,MATCH(C$7,TitresTableau,0),0),"")</f>
        <v>11507496</v>
      </c>
      <c r="D13" s="65"/>
      <c r="E13" s="65"/>
      <c r="F13" s="65"/>
      <c r="G13" s="65"/>
      <c r="H13" s="65"/>
      <c r="I13" s="65"/>
    </row>
    <row r="14" spans="1:16384" customHeight="1" ht="15">
      <c r="A14" s="65">
        <f>ROW()-ROW(A$7)</f>
        <v>7</v>
      </c>
      <c r="B14" s="65" t="s">
        <f>IF(ISNA(VLOOKUP(A$3&amp;TEXT(A14,"x0"),GRTDAN,COLUMNS(GRTDAN),0)),"",VLOOKUP(A$3&amp;TEXT(A14,"x0"),GRTDAN,COLUMNS(GRTDAN),0))</f>
        <v>191</v>
      </c>
      <c r="C14" s="66">
        <f>IF($B14&gt;"@",VLOOKUP($B14,Tableau,MATCH(C$7,TitresTableau,0),0),"")</f>
        <v>11513406</v>
      </c>
      <c r="D14" s="65"/>
      <c r="E14" s="65"/>
      <c r="F14" s="65"/>
      <c r="G14" s="65"/>
      <c r="H14" s="65"/>
      <c r="I14" s="65"/>
    </row>
    <row r="15" spans="1:16384" customHeight="1" ht="15">
      <c r="A15" s="65">
        <f>ROW()-ROW(A$7)</f>
        <v>8</v>
      </c>
      <c r="B15" s="65" t="s">
        <f>IF(ISNA(VLOOKUP(A$3&amp;TEXT(A15,"x0"),GRTDAN,COLUMNS(GRTDAN),0)),"",VLOOKUP(A$3&amp;TEXT(A15,"x0"),GRTDAN,COLUMNS(GRTDAN),0))</f>
        <v>200</v>
      </c>
      <c r="C15" s="66">
        <f>IF($B15&gt;"@",VLOOKUP($B15,Tableau,MATCH(C$7,TitresTableau,0),0),"")</f>
        <v>11505754</v>
      </c>
      <c r="D15" s="65"/>
      <c r="E15" s="65"/>
      <c r="F15" s="65"/>
      <c r="G15" s="65"/>
      <c r="H15" s="65"/>
      <c r="I15" s="65"/>
    </row>
    <row r="16" spans="1:16384" customHeight="1" ht="15">
      <c r="A16" s="65">
        <f>ROW()-ROW(A$7)</f>
        <v>9</v>
      </c>
      <c r="B16" s="65" t="s">
        <f>IF(ISNA(VLOOKUP(A$3&amp;TEXT(A16,"x0"),GRTDAN,COLUMNS(GRTDAN),0)),"",VLOOKUP(A$3&amp;TEXT(A16,"x0"),GRTDAN,COLUMNS(GRTDAN),0))</f>
        <v>205</v>
      </c>
      <c r="C16" s="66">
        <f>IF($B16&gt;"@",VLOOKUP($B16,Tableau,MATCH(C$7,TitresTableau,0),0),"")</f>
        <v>11602674</v>
      </c>
      <c r="D16" s="65"/>
      <c r="E16" s="65"/>
      <c r="F16" s="65"/>
      <c r="G16" s="65"/>
      <c r="H16" s="65"/>
      <c r="I16" s="65"/>
    </row>
    <row r="17" spans="1:16384" customHeight="1" ht="15">
      <c r="A17" s="65">
        <f>ROW()-ROW(A$7)</f>
        <v>10</v>
      </c>
      <c r="B17" s="65" t="s">
        <f>IF(ISNA(VLOOKUP(A$3&amp;TEXT(A17,"x0"),GRTDAN,COLUMNS(GRTDAN),0)),"",VLOOKUP(A$3&amp;TEXT(A17,"x0"),GRTDAN,COLUMNS(GRTDAN),0))</f>
        <v>210</v>
      </c>
      <c r="C17" s="66">
        <f>IF($B17&gt;"@",VLOOKUP($B17,Tableau,MATCH(C$7,TitresTableau,0),0),"")</f>
        <v>11606514</v>
      </c>
      <c r="D17" s="65"/>
      <c r="E17" s="65"/>
      <c r="F17" s="65"/>
      <c r="G17" s="65"/>
      <c r="H17" s="65"/>
      <c r="I17" s="65"/>
    </row>
    <row r="18" spans="1:16384" customHeight="1" ht="15">
      <c r="A18" s="65">
        <f>ROW()-ROW(A$7)</f>
        <v>11</v>
      </c>
      <c r="B18" s="65" t="s">
        <f>IF(ISNA(VLOOKUP(A$3&amp;TEXT(A18,"x0"),GRTDAN,COLUMNS(GRTDAN),0)),"",VLOOKUP(A$3&amp;TEXT(A18,"x0"),GRTDAN,COLUMNS(GRTDAN),0))</f>
        <v>220</v>
      </c>
      <c r="C18" s="66">
        <f>IF($B18&gt;"@",VLOOKUP($B18,Tableau,MATCH(C$7,TitresTableau,0),0),"")</f>
        <v>11605567</v>
      </c>
      <c r="D18" s="65"/>
      <c r="E18" s="65"/>
      <c r="F18" s="65"/>
      <c r="G18" s="65"/>
      <c r="H18" s="65"/>
      <c r="I18" s="65"/>
    </row>
    <row r="19" spans="1:16384" customHeight="1" ht="15">
      <c r="A19" s="65">
        <f>ROW()-ROW(A$7)</f>
        <v>12</v>
      </c>
      <c r="B19" s="65" t="s">
        <f>IF(ISNA(VLOOKUP(A$3&amp;TEXT(A19,"x0"),GRTDAN,COLUMNS(GRTDAN),0)),"",VLOOKUP(A$3&amp;TEXT(A19,"x0"),GRTDAN,COLUMNS(GRTDAN),0))</f>
        <v>238</v>
      </c>
      <c r="C19" s="66">
        <f>IF($B19&gt;"@",VLOOKUP($B19,Tableau,MATCH(C$7,TitresTableau,0),0),"")</f>
        <v>11607247</v>
      </c>
      <c r="D19" s="65"/>
      <c r="E19" s="65"/>
      <c r="F19" s="65"/>
      <c r="G19" s="65"/>
      <c r="H19" s="65"/>
      <c r="I19" s="65"/>
    </row>
    <row r="20" spans="1:16384" customHeight="1" ht="15">
      <c r="A20" s="65">
        <f>ROW()-ROW(A$7)</f>
        <v>13</v>
      </c>
      <c r="B20" s="65" t="s">
        <f>IF(ISNA(VLOOKUP(A$3&amp;TEXT(A20,"x0"),GRTDAN,COLUMNS(GRTDAN),0)),"",VLOOKUP(A$3&amp;TEXT(A20,"x0"),GRTDAN,COLUMNS(GRTDAN),0))</f>
        <v>245</v>
      </c>
      <c r="C20" s="66">
        <f>IF($B20&gt;"@",VLOOKUP($B20,Tableau,MATCH(C$7,TitresTableau,0),0),"")</f>
        <v>11603669</v>
      </c>
      <c r="D20" s="65"/>
      <c r="E20" s="65"/>
      <c r="F20" s="65"/>
      <c r="G20" s="65"/>
      <c r="H20" s="65"/>
      <c r="I20" s="65"/>
    </row>
    <row r="21" spans="1:16384" customHeight="1" ht="15">
      <c r="A21" s="65">
        <f>ROW()-ROW(A$7)</f>
        <v>14</v>
      </c>
      <c r="B21" s="65" t="s">
        <f>IF(ISNA(VLOOKUP(A$3&amp;TEXT(A21,"x0"),GRTDAN,COLUMNS(GRTDAN),0)),"",VLOOKUP(A$3&amp;TEXT(A21,"x0"),GRTDAN,COLUMNS(GRTDAN),0))</f>
        <v>247</v>
      </c>
      <c r="C21" s="66">
        <f>IF($B21&gt;"@",VLOOKUP($B21,Tableau,MATCH(C$7,TitresTableau,0),0),"")</f>
        <v>11513414</v>
      </c>
      <c r="D21" s="65"/>
      <c r="E21" s="65"/>
      <c r="F21" s="65"/>
      <c r="G21" s="65"/>
      <c r="H21" s="65"/>
      <c r="I21" s="65"/>
    </row>
    <row r="22" spans="1:16384" customHeight="1" ht="15">
      <c r="A22" s="65">
        <f>ROW()-ROW(A$7)</f>
        <v>15</v>
      </c>
      <c r="B22" s="65" t="s">
        <f>IF(ISNA(VLOOKUP(A$3&amp;TEXT(A22,"x0"),GRTDAN,COLUMNS(GRTDAN),0)),"",VLOOKUP(A$3&amp;TEXT(A22,"x0"),GRTDAN,COLUMNS(GRTDAN),0))</f>
        <v>254</v>
      </c>
      <c r="C22" s="66">
        <f>IF($B22&gt;"@",VLOOKUP($B22,Tableau,MATCH(C$7,TitresTableau,0),0),"")</f>
        <v>11608227</v>
      </c>
      <c r="D22" s="65"/>
      <c r="E22" s="65"/>
      <c r="F22" s="65"/>
      <c r="G22" s="65"/>
      <c r="H22" s="65"/>
      <c r="I22" s="65"/>
    </row>
    <row r="23" spans="1:16384" customHeight="1" ht="15">
      <c r="A23" s="65">
        <f>ROW()-ROW(A$7)</f>
        <v>16</v>
      </c>
      <c r="B23" s="65" t="s">
        <f>IF(ISNA(VLOOKUP(A$3&amp;TEXT(A23,"x0"),GRTDAN,COLUMNS(GRTDAN),0)),"",VLOOKUP(A$3&amp;TEXT(A23,"x0"),GRTDAN,COLUMNS(GRTDAN),0))</f>
        <v>256</v>
      </c>
      <c r="C23" s="66">
        <f>IF($B23&gt;"@",VLOOKUP($B23,Tableau,MATCH(C$7,TitresTableau,0),0),"")</f>
        <v>11613089</v>
      </c>
      <c r="D23" s="65"/>
      <c r="E23" s="65"/>
      <c r="F23" s="65"/>
      <c r="G23" s="65"/>
      <c r="H23" s="65"/>
      <c r="I23" s="65"/>
    </row>
    <row r="24" spans="1:16384" customHeight="1" ht="15">
      <c r="A24" s="65">
        <f>ROW()-ROW(A$7)</f>
        <v>17</v>
      </c>
      <c r="B24" s="65" t="s">
        <f>IF(ISNA(VLOOKUP(A$3&amp;TEXT(A24,"x0"),GRTDAN,COLUMNS(GRTDAN),0)),"",VLOOKUP(A$3&amp;TEXT(A24,"x0"),GRTDAN,COLUMNS(GRTDAN),0))</f>
        <v>264</v>
      </c>
      <c r="C24" s="66">
        <f>IF($B24&gt;"@",VLOOKUP($B24,Tableau,MATCH(C$7,TitresTableau,0),0),"")</f>
        <v>11406410</v>
      </c>
      <c r="D24" s="65"/>
      <c r="E24" s="65"/>
      <c r="F24" s="65"/>
      <c r="G24" s="65"/>
      <c r="H24" s="65"/>
      <c r="I24" s="65"/>
    </row>
    <row r="25" spans="1:16384" customHeight="1" ht="15">
      <c r="A25" s="65">
        <f>ROW()-ROW(A$7)</f>
        <v>18</v>
      </c>
      <c r="B25" s="65" t="s">
        <f>IF(ISNA(VLOOKUP(A$3&amp;TEXT(A25,"x0"),GRTDAN,COLUMNS(GRTDAN),0)),"",VLOOKUP(A$3&amp;TEXT(A25,"x0"),GRTDAN,COLUMNS(GRTDAN),0))</f>
        <v>265</v>
      </c>
      <c r="C25" s="66">
        <f>IF($B25&gt;"@",VLOOKUP($B25,Tableau,MATCH(C$7,TitresTableau,0),0),"")</f>
        <v>11601320</v>
      </c>
      <c r="D25" s="65"/>
      <c r="E25" s="65"/>
      <c r="F25" s="65"/>
      <c r="G25" s="65"/>
      <c r="H25" s="65"/>
      <c r="I25" s="65"/>
    </row>
    <row r="26" spans="1:16384" customHeight="1" ht="15">
      <c r="A26" s="65">
        <f>ROW()-ROW(A$7)</f>
        <v>19</v>
      </c>
      <c r="B26" s="65" t="s">
        <f>IF(ISNA(VLOOKUP(A$3&amp;TEXT(A26,"x0"),GRTDAN,COLUMNS(GRTDAN),0)),"",VLOOKUP(A$3&amp;TEXT(A26,"x0"),GRTDAN,COLUMNS(GRTDAN),0))</f>
        <v>267</v>
      </c>
      <c r="C26" s="66">
        <f>IF($B26&gt;"@",VLOOKUP($B26,Tableau,MATCH(C$7,TitresTableau,0),0),"")</f>
        <v>11612382</v>
      </c>
      <c r="D26" s="65"/>
      <c r="E26" s="65"/>
      <c r="F26" s="65"/>
      <c r="G26" s="65"/>
      <c r="H26" s="65"/>
      <c r="I26" s="65"/>
    </row>
    <row r="27" spans="1:16384" customHeight="1" ht="15">
      <c r="A27" s="65">
        <f>ROW()-ROW(A$7)</f>
        <v>20</v>
      </c>
      <c r="B27" s="65" t="s">
        <f>IF(ISNA(VLOOKUP(A$3&amp;TEXT(A27,"x0"),GRTDAN,COLUMNS(GRTDAN),0)),"",VLOOKUP(A$3&amp;TEXT(A27,"x0"),GRTDAN,COLUMNS(GRTDAN),0))</f>
        <v>276</v>
      </c>
      <c r="C27" s="66">
        <f>IF($B27&gt;"@",VLOOKUP($B27,Tableau,MATCH(C$7,TitresTableau,0),0),"")</f>
        <v>0</v>
      </c>
      <c r="D27" s="65"/>
      <c r="E27" s="65"/>
      <c r="F27" s="65"/>
      <c r="G27" s="65"/>
      <c r="H27" s="65"/>
      <c r="I27" s="65"/>
    </row>
    <row r="28" spans="1:16384" customHeight="1" ht="15">
      <c r="A28" s="65">
        <f>ROW()-ROW(A$7)</f>
        <v>21</v>
      </c>
      <c r="B28" s="65" t="s">
        <f>IF(ISNA(VLOOKUP(A$3&amp;TEXT(A28,"x0"),GRTDAN,COLUMNS(GRTDAN),0)),"",VLOOKUP(A$3&amp;TEXT(A28,"x0"),GRTDAN,COLUMNS(GRTDAN),0))</f>
        <v>280</v>
      </c>
      <c r="C28" s="66">
        <f>IF($B28&gt;"@",VLOOKUP($B28,Tableau,MATCH(C$7,TitresTableau,0),0),"")</f>
        <v>0</v>
      </c>
      <c r="D28" s="65"/>
      <c r="E28" s="65"/>
      <c r="F28" s="65"/>
      <c r="G28" s="65"/>
      <c r="H28" s="65"/>
      <c r="I28" s="65"/>
    </row>
    <row r="29" spans="1:16384" customHeight="1" ht="15">
      <c r="A29" s="65">
        <f>ROW()-ROW(A$7)</f>
        <v>22</v>
      </c>
      <c r="B29" s="65" t="s">
        <f>IF(ISNA(VLOOKUP(A$3&amp;TEXT(A29,"x0"),GRTDAN,COLUMNS(GRTDAN),0)),"",VLOOKUP(A$3&amp;TEXT(A29,"x0"),GRTDAN,COLUMNS(GRTDAN),0))</f>
        <v>285</v>
      </c>
      <c r="C29" s="66">
        <f>IF($B29&gt;"@",VLOOKUP($B29,Tableau,MATCH(C$7,TitresTableau,0),0),"")</f>
        <v>11600771</v>
      </c>
      <c r="D29" s="65"/>
      <c r="E29" s="65"/>
      <c r="F29" s="65"/>
      <c r="G29" s="65"/>
      <c r="H29" s="65"/>
      <c r="I29" s="65"/>
    </row>
    <row r="30" spans="1:16384" customHeight="1" ht="15">
      <c r="A30" s="65">
        <f>ROW()-ROW(A$7)</f>
        <v>23</v>
      </c>
      <c r="B30" s="65" t="s">
        <f>IF(ISNA(VLOOKUP(A$3&amp;TEXT(A30,"x0"),GRTDAN,COLUMNS(GRTDAN),0)),"",VLOOKUP(A$3&amp;TEXT(A30,"x0"),GRTDAN,COLUMNS(GRTDAN),0))</f>
        <v>291</v>
      </c>
      <c r="C30" s="66">
        <f>IF($B30&gt;"@",VLOOKUP($B30,Tableau,MATCH(C$7,TitresTableau,0),0),"")</f>
        <v>11501205</v>
      </c>
      <c r="D30" s="65"/>
      <c r="E30" s="65"/>
      <c r="F30" s="65"/>
      <c r="G30" s="65"/>
      <c r="H30" s="65"/>
      <c r="I30" s="65"/>
    </row>
    <row r="31" spans="1:16384" customHeight="1" ht="15">
      <c r="A31" s="65">
        <f>ROW()-ROW(A$7)</f>
        <v>24</v>
      </c>
      <c r="B31" s="65" t="s">
        <f>IF(ISNA(VLOOKUP(A$3&amp;TEXT(A31,"x0"),GRTDAN,COLUMNS(GRTDAN),0)),"",VLOOKUP(A$3&amp;TEXT(A31,"x0"),GRTDAN,COLUMNS(GRTDAN),0))</f>
        <v>296</v>
      </c>
      <c r="C31" s="66">
        <f>IF($B31&gt;"@",VLOOKUP($B31,Tableau,MATCH(C$7,TitresTableau,0),0),"")</f>
        <v>11608252</v>
      </c>
      <c r="D31" s="65"/>
      <c r="E31" s="65"/>
      <c r="F31" s="65"/>
      <c r="G31" s="65"/>
      <c r="H31" s="65"/>
      <c r="I31" s="65"/>
    </row>
    <row r="32" spans="1:16384" customHeight="1" ht="15">
      <c r="A32" s="65">
        <f>ROW()-ROW(A$7)</f>
        <v>25</v>
      </c>
      <c r="B32" s="65" t="s">
        <f>IF(ISNA(VLOOKUP(A$3&amp;TEXT(A32,"x0"),GRTDAN,COLUMNS(GRTDAN),0)),"",VLOOKUP(A$3&amp;TEXT(A32,"x0"),GRTDAN,COLUMNS(GRTDAN),0))</f>
        <v>37</v>
      </c>
      <c r="C32" s="66" t="s">
        <f>IF($B32&gt;"@",VLOOKUP($B32,Tableau,MATCH(C$7,TitresTableau,0),0),"")</f>
        <v>37</v>
      </c>
      <c r="D32" s="65"/>
      <c r="E32" s="65"/>
      <c r="F32" s="65"/>
      <c r="G32" s="65"/>
      <c r="H32" s="65"/>
      <c r="I32" s="65"/>
    </row>
    <row r="33" spans="1:16384" customHeight="1" ht="15">
      <c r="A33" s="65">
        <f>ROW()-ROW(A$7)</f>
        <v>26</v>
      </c>
      <c r="B33" s="65" t="s">
        <f>IF(ISNA(VLOOKUP(A$3&amp;TEXT(A33,"x0"),GRTDAN,COLUMNS(GRTDAN),0)),"",VLOOKUP(A$3&amp;TEXT(A33,"x0"),GRTDAN,COLUMNS(GRTDAN),0))</f>
        <v>37</v>
      </c>
      <c r="C33" s="66" t="s">
        <f>IF($B33&gt;"@",VLOOKUP($B33,Tableau,MATCH(C$7,TitresTableau,0),0),"")</f>
        <v>37</v>
      </c>
      <c r="D33" s="65"/>
      <c r="E33" s="65"/>
      <c r="F33" s="65"/>
      <c r="G33" s="65"/>
      <c r="H33" s="65"/>
      <c r="I33" s="65"/>
    </row>
    <row r="34" spans="1:16384" customHeight="1" ht="15">
      <c r="A34" s="65">
        <f>ROW()-ROW(A$7)</f>
        <v>27</v>
      </c>
      <c r="B34" s="65" t="s">
        <f>IF(ISNA(VLOOKUP(A$3&amp;TEXT(A34,"x0"),GRTDAN,COLUMNS(GRTDAN),0)),"",VLOOKUP(A$3&amp;TEXT(A34,"x0"),GRTDAN,COLUMNS(GRTDAN),0))</f>
        <v>37</v>
      </c>
      <c r="C34" s="66" t="s">
        <f>IF($B34&gt;"@",VLOOKUP($B34,Tableau,MATCH(C$7,TitresTableau,0),0),"")</f>
        <v>37</v>
      </c>
      <c r="D34" s="65"/>
      <c r="E34" s="65"/>
      <c r="F34" s="65"/>
      <c r="G34" s="65"/>
      <c r="H34" s="65"/>
      <c r="I34" s="65"/>
    </row>
    <row r="35" spans="1:16384" customHeight="1" ht="15">
      <c r="A35" s="65">
        <f>ROW()-ROW(A$7)</f>
        <v>28</v>
      </c>
      <c r="B35" s="65" t="s">
        <f>IF(ISNA(VLOOKUP(A$3&amp;TEXT(A35,"x0"),GRTDAN,COLUMNS(GRTDAN),0)),"",VLOOKUP(A$3&amp;TEXT(A35,"x0"),GRTDAN,COLUMNS(GRTDAN),0))</f>
        <v>37</v>
      </c>
      <c r="C35" s="66" t="s">
        <f>IF($B35&gt;"@",VLOOKUP($B35,Tableau,MATCH(C$7,TitresTableau,0),0),"")</f>
        <v>37</v>
      </c>
      <c r="D35" s="65"/>
      <c r="E35" s="65"/>
      <c r="F35" s="65"/>
      <c r="G35" s="65"/>
      <c r="H35" s="65"/>
      <c r="I35" s="65"/>
    </row>
    <row r="36" spans="1:16384" customHeight="1" ht="15">
      <c r="A36" s="65">
        <f>ROW()-ROW(A$7)</f>
        <v>29</v>
      </c>
      <c r="B36" s="65" t="s">
        <f>IF(ISNA(VLOOKUP(A$3&amp;TEXT(A36,"x0"),GRTDAN,COLUMNS(GRTDAN),0)),"",VLOOKUP(A$3&amp;TEXT(A36,"x0"),GRTDAN,COLUMNS(GRTDAN),0))</f>
        <v>37</v>
      </c>
      <c r="C36" s="66" t="s">
        <f>IF($B36&gt;"@",VLOOKUP($B36,Tableau,MATCH(C$7,TitresTableau,0),0),"")</f>
        <v>37</v>
      </c>
      <c r="D36" s="65"/>
      <c r="E36" s="65"/>
      <c r="F36" s="65"/>
      <c r="G36" s="65"/>
      <c r="H36" s="65"/>
      <c r="I36" s="65"/>
    </row>
    <row r="37" spans="1:16384" customHeight="1" ht="15">
      <c r="A37" s="65">
        <f>ROW()-ROW(A$7)</f>
        <v>30</v>
      </c>
      <c r="B37" s="65" t="s">
        <f>IF(ISNA(VLOOKUP(A$3&amp;TEXT(A37,"x0"),GRTDAN,COLUMNS(GRTDAN),0)),"",VLOOKUP(A$3&amp;TEXT(A37,"x0"),GRTDAN,COLUMNS(GRTDAN),0))</f>
        <v>37</v>
      </c>
      <c r="C37" s="66" t="s">
        <f>IF($B37&gt;"@",VLOOKUP($B37,Tableau,MATCH(C$7,TitresTableau,0),0),"")</f>
        <v>37</v>
      </c>
      <c r="D37" s="65"/>
      <c r="E37" s="65"/>
      <c r="F37" s="65"/>
      <c r="G37" s="65"/>
      <c r="H37" s="65"/>
      <c r="I37" s="65"/>
    </row>
    <row r="38" spans="1:16384" customHeight="1" ht="15">
      <c r="A38" s="65">
        <f>ROW()-ROW(A$7)</f>
        <v>31</v>
      </c>
      <c r="B38" s="65" t="s">
        <f>IF(ISNA(VLOOKUP(A$3&amp;TEXT(A38,"x0"),GRTDAN,COLUMNS(GRTDAN),0)),"",VLOOKUP(A$3&amp;TEXT(A38,"x0"),GRTDAN,COLUMNS(GRTDAN),0))</f>
        <v>37</v>
      </c>
      <c r="C38" s="66" t="s">
        <f>IF($B38&gt;"@",VLOOKUP($B38,Tableau,MATCH(C$7,TitresTableau,0),0),"")</f>
        <v>37</v>
      </c>
      <c r="D38" s="65"/>
      <c r="E38" s="65"/>
      <c r="F38" s="65"/>
      <c r="G38" s="65"/>
      <c r="H38" s="65"/>
      <c r="I38" s="65"/>
    </row>
    <row r="39" spans="1:16384" customHeight="1" ht="15">
      <c r="A39" s="65">
        <f>ROW()-ROW(A$7)</f>
        <v>32</v>
      </c>
      <c r="B39" s="65" t="s">
        <f>IF(ISNA(VLOOKUP(A$3&amp;TEXT(A39,"x0"),GRTDAN,COLUMNS(GRTDAN),0)),"",VLOOKUP(A$3&amp;TEXT(A39,"x0"),GRTDAN,COLUMNS(GRTDAN),0))</f>
        <v>37</v>
      </c>
      <c r="C39" s="66" t="s">
        <f>IF($B39&gt;"@",VLOOKUP($B39,Tableau,MATCH(C$7,TitresTableau,0),0),"")</f>
        <v>37</v>
      </c>
      <c r="D39" s="65"/>
      <c r="E39" s="65"/>
      <c r="F39" s="65"/>
      <c r="G39" s="65"/>
      <c r="H39" s="65"/>
      <c r="I39" s="65"/>
    </row>
    <row r="40" spans="1:16384" customHeight="1" ht="15">
      <c r="A40" s="65">
        <f>ROW()-ROW(A$7)</f>
        <v>33</v>
      </c>
      <c r="B40" s="65" t="s">
        <f>IF(ISNA(VLOOKUP(A$3&amp;TEXT(A40,"x0"),GRTDAN,COLUMNS(GRTDAN),0)),"",VLOOKUP(A$3&amp;TEXT(A40,"x0"),GRTDAN,COLUMNS(GRTDAN),0))</f>
        <v>37</v>
      </c>
      <c r="C40" s="66" t="s">
        <f>IF($B40&gt;"@",VLOOKUP($B40,Tableau,MATCH(C$7,TitresTableau,0),0),"")</f>
        <v>37</v>
      </c>
      <c r="D40" s="65"/>
      <c r="E40" s="65"/>
      <c r="F40" s="65"/>
      <c r="G40" s="65"/>
      <c r="H40" s="65"/>
      <c r="I40" s="65"/>
    </row>
    <row r="41" spans="1:16384" customHeight="1" ht="15">
      <c r="A41" s="65">
        <f>ROW()-ROW(A$7)</f>
        <v>34</v>
      </c>
      <c r="B41" s="65" t="s">
        <f>IF(ISNA(VLOOKUP(A$3&amp;TEXT(A41,"x0"),GRTDAN,COLUMNS(GRTDAN),0)),"",VLOOKUP(A$3&amp;TEXT(A41,"x0"),GRTDAN,COLUMNS(GRTDAN),0))</f>
        <v>37</v>
      </c>
      <c r="C41" s="66" t="s">
        <f>IF($B41&gt;"@",VLOOKUP($B41,Tableau,MATCH(C$7,TitresTableau,0),0),"")</f>
        <v>37</v>
      </c>
      <c r="D41" s="65"/>
      <c r="E41" s="65"/>
      <c r="F41" s="65"/>
      <c r="G41" s="65"/>
      <c r="H41" s="65"/>
      <c r="I41" s="65"/>
    </row>
    <row r="42" spans="1:16384" customHeight="1" ht="15">
      <c r="A42" s="65">
        <f>ROW()-ROW(A$7)</f>
        <v>35</v>
      </c>
      <c r="B42" s="65" t="s">
        <f>IF(ISNA(VLOOKUP(A$3&amp;TEXT(A42,"x0"),GRTDAN,COLUMNS(GRTDAN),0)),"",VLOOKUP(A$3&amp;TEXT(A42,"x0"),GRTDAN,COLUMNS(GRTDAN),0))</f>
        <v>37</v>
      </c>
      <c r="C42" s="66" t="s">
        <f>IF($B42&gt;"@",VLOOKUP($B42,Tableau,MATCH(C$7,TitresTableau,0),0),"")</f>
        <v>37</v>
      </c>
      <c r="D42" s="65"/>
      <c r="E42" s="65"/>
      <c r="F42" s="65"/>
      <c r="G42" s="65"/>
      <c r="H42" s="65"/>
      <c r="I42" s="65"/>
    </row>
    <row r="43" spans="1:16384" customHeight="1" ht="15">
      <c r="A43" s="65">
        <f>ROW()-ROW(A$7)</f>
        <v>36</v>
      </c>
      <c r="B43" s="65" t="s">
        <f>IF(ISNA(VLOOKUP(A$3&amp;TEXT(A43,"x0"),GRTDAN,COLUMNS(GRTDAN),0)),"",VLOOKUP(A$3&amp;TEXT(A43,"x0"),GRTDAN,COLUMNS(GRTDAN),0))</f>
        <v>37</v>
      </c>
      <c r="C43" s="66" t="s">
        <f>IF($B43&gt;"@",VLOOKUP($B43,Tableau,MATCH(C$7,TitresTableau,0),0),"")</f>
        <v>37</v>
      </c>
      <c r="D43" s="65"/>
      <c r="E43" s="65"/>
      <c r="F43" s="65"/>
      <c r="G43" s="65"/>
      <c r="H43" s="65"/>
      <c r="I43" s="65"/>
    </row>
    <row r="44" spans="1:16384" customHeight="1" ht="15">
      <c r="A44" s="65">
        <f>ROW()-ROW(A$7)</f>
        <v>37</v>
      </c>
      <c r="B44" s="65" t="s">
        <f>IF(ISNA(VLOOKUP(A$3&amp;TEXT(A44,"x0"),GRTDAN,COLUMNS(GRTDAN),0)),"",VLOOKUP(A$3&amp;TEXT(A44,"x0"),GRTDAN,COLUMNS(GRTDAN),0))</f>
        <v>37</v>
      </c>
      <c r="C44" s="66" t="s">
        <f>IF($B44&gt;"@",VLOOKUP($B44,Tableau,MATCH(C$7,TitresTableau,0),0),"")</f>
        <v>37</v>
      </c>
      <c r="D44" s="65"/>
      <c r="E44" s="65"/>
      <c r="F44" s="65"/>
      <c r="G44" s="65"/>
      <c r="H44" s="65"/>
      <c r="I44" s="65"/>
    </row>
    <row r="45" spans="1:16384" customHeight="1" ht="15">
      <c r="A45" s="65">
        <f>ROW()-ROW(A$7)</f>
        <v>38</v>
      </c>
      <c r="B45" s="65" t="s">
        <f>IF(ISNA(VLOOKUP(A$3&amp;TEXT(A45,"x0"),GRTDAN,COLUMNS(GRTDAN),0)),"",VLOOKUP(A$3&amp;TEXT(A45,"x0"),GRTDAN,COLUMNS(GRTDAN),0))</f>
        <v>37</v>
      </c>
      <c r="C45" s="66" t="s">
        <f>IF($B45&gt;"@",VLOOKUP($B45,Tableau,MATCH(C$7,TitresTableau,0),0),"")</f>
        <v>37</v>
      </c>
      <c r="D45" s="65"/>
      <c r="E45" s="65"/>
      <c r="F45" s="65"/>
      <c r="G45" s="65"/>
      <c r="H45" s="65"/>
      <c r="I45" s="65"/>
    </row>
    <row r="46" spans="1:16384" customHeight="1" ht="15">
      <c r="A46" s="65">
        <f>ROW()-ROW(A$7)</f>
        <v>39</v>
      </c>
      <c r="B46" s="65" t="s">
        <f>IF(ISNA(VLOOKUP(A$3&amp;TEXT(A46,"x0"),GRTDAN,COLUMNS(GRTDAN),0)),"",VLOOKUP(A$3&amp;TEXT(A46,"x0"),GRTDAN,COLUMNS(GRTDAN),0))</f>
        <v>37</v>
      </c>
      <c r="C46" s="66" t="s">
        <f>IF($B46&gt;"@",VLOOKUP($B46,Tableau,MATCH(C$7,TitresTableau,0),0),"")</f>
        <v>37</v>
      </c>
      <c r="D46" s="65"/>
      <c r="E46" s="65"/>
      <c r="F46" s="65"/>
      <c r="G46" s="65"/>
      <c r="H46" s="65"/>
      <c r="I46" s="65"/>
    </row>
    <row r="47" spans="1:16384" customHeight="1" ht="15">
      <c r="A47" s="65">
        <f>ROW()-ROW(A$7)</f>
        <v>40</v>
      </c>
      <c r="B47" s="65" t="s">
        <f>IF(ISNA(VLOOKUP(A$3&amp;TEXT(A47,"x0"),GRTDAN,COLUMNS(GRTDAN),0)),"",VLOOKUP(A$3&amp;TEXT(A47,"x0"),GRTDAN,COLUMNS(GRTDAN),0))</f>
        <v>37</v>
      </c>
      <c r="C47" s="66" t="s">
        <f>IF($B47&gt;"@",VLOOKUP($B47,Tableau,MATCH(C$7,TitresTableau,0),0),"")</f>
        <v>37</v>
      </c>
      <c r="D47" s="65"/>
      <c r="E47" s="65"/>
      <c r="F47" s="65"/>
      <c r="G47" s="65"/>
      <c r="H47" s="65"/>
      <c r="I47" s="65"/>
    </row>
    <row r="48" spans="1:16384" customHeight="1" ht="15">
      <c r="A48" s="65">
        <f>ROW()-ROW(A$7)</f>
        <v>41</v>
      </c>
      <c r="B48" s="65" t="s">
        <f>IF(ISNA(VLOOKUP(A$3&amp;TEXT(A48,"x0"),GRTDAN,COLUMNS(GRTDAN),0)),"",VLOOKUP(A$3&amp;TEXT(A48,"x0"),GRTDAN,COLUMNS(GRTDAN),0))</f>
        <v>37</v>
      </c>
      <c r="C48" s="66" t="s">
        <f>IF($B48&gt;"@",VLOOKUP($B48,Tableau,MATCH(C$7,TitresTableau,0),0),"")</f>
        <v>37</v>
      </c>
      <c r="D48" s="65"/>
      <c r="E48" s="65"/>
      <c r="F48" s="65"/>
      <c r="G48" s="65"/>
      <c r="H48" s="65"/>
      <c r="I48" s="65"/>
    </row>
    <row r="49" spans="1:16384" customHeight="1" ht="15">
      <c r="A49" s="65">
        <f>ROW()-ROW(A$7)</f>
        <v>42</v>
      </c>
      <c r="B49" s="65" t="s">
        <f>IF(ISNA(VLOOKUP(A$3&amp;TEXT(A49,"x0"),GRTDAN,COLUMNS(GRTDAN),0)),"",VLOOKUP(A$3&amp;TEXT(A49,"x0"),GRTDAN,COLUMNS(GRTDAN),0))</f>
        <v>37</v>
      </c>
      <c r="C49" s="66" t="s">
        <f>IF($B49&gt;"@",VLOOKUP($B49,Tableau,MATCH(C$7,TitresTableau,0),0),"")</f>
        <v>37</v>
      </c>
      <c r="D49" s="65"/>
      <c r="E49" s="65"/>
      <c r="F49" s="65"/>
      <c r="G49" s="65"/>
      <c r="H49" s="65"/>
      <c r="I49" s="65"/>
    </row>
    <row r="50" spans="1:16384" customHeight="1" ht="15">
      <c r="A50" s="65">
        <f>ROW()-ROW(A$7)</f>
        <v>43</v>
      </c>
      <c r="B50" s="65" t="s">
        <f>IF(ISNA(VLOOKUP(A$3&amp;TEXT(A50,"x0"),GRTDAN,COLUMNS(GRTDAN),0)),"",VLOOKUP(A$3&amp;TEXT(A50,"x0"),GRTDAN,COLUMNS(GRTDAN),0))</f>
        <v>37</v>
      </c>
      <c r="C50" s="66" t="s">
        <f>IF($B50&gt;"@",VLOOKUP($B50,Tableau,MATCH(C$7,TitresTableau,0),0),"")</f>
        <v>37</v>
      </c>
      <c r="D50" s="65"/>
      <c r="E50" s="65"/>
      <c r="F50" s="65"/>
      <c r="G50" s="65"/>
      <c r="H50" s="65"/>
      <c r="I50" s="65"/>
    </row>
    <row r="51" spans="1:16384" customHeight="1" ht="15">
      <c r="A51" s="65"/>
      <c r="B51" s="65"/>
      <c r="C51" s="66" t="s">
        <v>307</v>
      </c>
      <c r="D51" s="65"/>
      <c r="E51" s="65"/>
      <c r="F51" s="65"/>
      <c r="G51" s="65"/>
      <c r="H51" s="65"/>
      <c r="I51" s="65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5433070866141736" right="0.1968503937007874" top="0.15748031496062992" bottom="0.1968503937007874" header="0.11811023622047245" footer="0.11811023622047245"/>
  <pageSetup blackAndWhite="0" cellComments="asDisplayed" draft="0" errors="displayed" firstPageNumber="0" orientation="portrait" pageOrder="downThenOver" paperSize="9" scale="78" useFirstPageNumber="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gnmx="http://www.gnumeric.org/ext/spreadsheetml">
  <sheetPr>
    <tabColor rgb="FFFF99FF"/>
    <pageSetUpPr fitToPage="0"/>
  </sheetPr>
  <dimension ref="A1:XFD51"/>
  <sheetViews>
    <sheetView workbookViewId="0" zoomScale="60">
      <selection activeCell="D38" sqref="D38"/>
    </sheetView>
  </sheetViews>
  <sheetFormatPr defaultRowHeight="12.75"/>
  <cols>
    <col min="1" max="1" style="25" width="3.75" customWidth="1"/>
    <col min="2" max="2" style="25" width="29.75" customWidth="1"/>
    <col min="3" max="3" style="25" width="11.75" customWidth="1"/>
    <col min="4" max="8" style="25" width="11" bestFit="1" customWidth="1"/>
    <col min="9" max="9" style="25" width="14.749999999999998" customWidth="1"/>
    <col min="10" max="10" style="25" width="11" bestFit="1" customWidth="1"/>
    <col min="11" max="256" style="25" width="10" bestFit="1" customWidth="1"/>
    <col min="257" max="257" style="25" width="3.375" customWidth="1"/>
    <col min="258" max="258" style="25" width="26.125" customWidth="1"/>
    <col min="259" max="259" style="25" width="10.375" customWidth="1"/>
    <col min="260" max="512" style="25" width="10" bestFit="1" customWidth="1"/>
    <col min="513" max="513" style="25" width="3.375" customWidth="1"/>
    <col min="514" max="514" style="25" width="26.125" customWidth="1"/>
    <col min="515" max="515" style="25" width="10.375" customWidth="1"/>
    <col min="516" max="768" style="25" width="10" bestFit="1" customWidth="1"/>
    <col min="769" max="769" style="25" width="3.375" customWidth="1"/>
    <col min="770" max="770" style="25" width="26.125" customWidth="1"/>
    <col min="771" max="771" style="25" width="10.375" customWidth="1"/>
    <col min="772" max="1024" style="25" width="11" bestFit="1" customWidth="1"/>
    <col min="1025" max="1025" style="25" width="3.375" customWidth="1"/>
    <col min="1026" max="1026" style="25" width="26.125" customWidth="1"/>
    <col min="1027" max="1027" style="25" width="10.375" customWidth="1"/>
    <col min="1028" max="1280" style="25" width="10" bestFit="1" customWidth="1"/>
    <col min="1281" max="1281" style="25" width="3.375" customWidth="1"/>
    <col min="1282" max="1282" style="25" width="26.125" customWidth="1"/>
    <col min="1283" max="1283" style="25" width="10.375" customWidth="1"/>
    <col min="1284" max="1536" style="25" width="10" bestFit="1" customWidth="1"/>
    <col min="1537" max="1537" style="25" width="3.375" customWidth="1"/>
    <col min="1538" max="1538" style="25" width="26.125" customWidth="1"/>
    <col min="1539" max="1539" style="25" width="10.375" customWidth="1"/>
    <col min="1540" max="1792" style="25" width="10" bestFit="1" customWidth="1"/>
    <col min="1793" max="1793" style="25" width="3.375" customWidth="1"/>
    <col min="1794" max="1794" style="25" width="26.125" customWidth="1"/>
    <col min="1795" max="1795" style="25" width="10.375" customWidth="1"/>
    <col min="1796" max="2048" style="25" width="11" bestFit="1" customWidth="1"/>
    <col min="2049" max="2049" style="25" width="3.375" customWidth="1"/>
    <col min="2050" max="2050" style="25" width="26.125" customWidth="1"/>
    <col min="2051" max="2051" style="25" width="10.375" customWidth="1"/>
    <col min="2052" max="2304" style="25" width="10" bestFit="1" customWidth="1"/>
    <col min="2305" max="2305" style="25" width="3.375" customWidth="1"/>
    <col min="2306" max="2306" style="25" width="26.125" customWidth="1"/>
    <col min="2307" max="2307" style="25" width="10.375" customWidth="1"/>
    <col min="2308" max="2560" style="25" width="10" bestFit="1" customWidth="1"/>
    <col min="2561" max="2561" style="25" width="3.375" customWidth="1"/>
    <col min="2562" max="2562" style="25" width="26.125" customWidth="1"/>
    <col min="2563" max="2563" style="25" width="10.375" customWidth="1"/>
    <col min="2564" max="2816" style="25" width="10" bestFit="1" customWidth="1"/>
    <col min="2817" max="2817" style="25" width="3.375" customWidth="1"/>
    <col min="2818" max="2818" style="25" width="26.125" customWidth="1"/>
    <col min="2819" max="2819" style="25" width="10.375" customWidth="1"/>
    <col min="2820" max="3072" style="25" width="11" bestFit="1" customWidth="1"/>
    <col min="3073" max="3073" style="25" width="3.375" customWidth="1"/>
    <col min="3074" max="3074" style="25" width="26.125" customWidth="1"/>
    <col min="3075" max="3075" style="25" width="10.375" customWidth="1"/>
    <col min="3076" max="3328" style="25" width="10" bestFit="1" customWidth="1"/>
    <col min="3329" max="3329" style="25" width="3.375" customWidth="1"/>
    <col min="3330" max="3330" style="25" width="26.125" customWidth="1"/>
    <col min="3331" max="3331" style="25" width="10.375" customWidth="1"/>
    <col min="3332" max="3584" style="25" width="10" bestFit="1" customWidth="1"/>
    <col min="3585" max="3585" style="25" width="3.375" customWidth="1"/>
    <col min="3586" max="3586" style="25" width="26.125" customWidth="1"/>
    <col min="3587" max="3587" style="25" width="10.375" customWidth="1"/>
    <col min="3588" max="3840" style="25" width="10" bestFit="1" customWidth="1"/>
    <col min="3841" max="3841" style="25" width="3.375" customWidth="1"/>
    <col min="3842" max="3842" style="25" width="26.125" customWidth="1"/>
    <col min="3843" max="3843" style="25" width="10.375" customWidth="1"/>
    <col min="3844" max="4096" style="25" width="11" bestFit="1" customWidth="1"/>
    <col min="4097" max="4097" style="25" width="3.375" customWidth="1"/>
    <col min="4098" max="4098" style="25" width="26.125" customWidth="1"/>
    <col min="4099" max="4099" style="25" width="10.375" customWidth="1"/>
    <col min="4100" max="4352" style="25" width="10" bestFit="1" customWidth="1"/>
    <col min="4353" max="4353" style="25" width="3.375" customWidth="1"/>
    <col min="4354" max="4354" style="25" width="26.125" customWidth="1"/>
    <col min="4355" max="4355" style="25" width="10.375" customWidth="1"/>
    <col min="4356" max="4608" style="25" width="10" bestFit="1" customWidth="1"/>
    <col min="4609" max="4609" style="25" width="3.375" customWidth="1"/>
    <col min="4610" max="4610" style="25" width="26.125" customWidth="1"/>
    <col min="4611" max="4611" style="25" width="10.375" customWidth="1"/>
    <col min="4612" max="4864" style="25" width="10" bestFit="1" customWidth="1"/>
    <col min="4865" max="4865" style="25" width="3.375" customWidth="1"/>
    <col min="4866" max="4866" style="25" width="26.125" customWidth="1"/>
    <col min="4867" max="4867" style="25" width="10.375" customWidth="1"/>
    <col min="4868" max="5120" style="25" width="11" bestFit="1" customWidth="1"/>
    <col min="5121" max="5121" style="25" width="3.375" customWidth="1"/>
    <col min="5122" max="5122" style="25" width="26.125" customWidth="1"/>
    <col min="5123" max="5123" style="25" width="10.375" customWidth="1"/>
    <col min="5124" max="5376" style="25" width="10" bestFit="1" customWidth="1"/>
    <col min="5377" max="5377" style="25" width="3.375" customWidth="1"/>
    <col min="5378" max="5378" style="25" width="26.125" customWidth="1"/>
    <col min="5379" max="5379" style="25" width="10.375" customWidth="1"/>
    <col min="5380" max="5632" style="25" width="10" bestFit="1" customWidth="1"/>
    <col min="5633" max="5633" style="25" width="3.375" customWidth="1"/>
    <col min="5634" max="5634" style="25" width="26.125" customWidth="1"/>
    <col min="5635" max="5635" style="25" width="10.375" customWidth="1"/>
    <col min="5636" max="5888" style="25" width="10" bestFit="1" customWidth="1"/>
    <col min="5889" max="5889" style="25" width="3.375" customWidth="1"/>
    <col min="5890" max="5890" style="25" width="26.125" customWidth="1"/>
    <col min="5891" max="5891" style="25" width="10.375" customWidth="1"/>
    <col min="5892" max="6144" style="25" width="11" bestFit="1" customWidth="1"/>
    <col min="6145" max="6145" style="25" width="3.375" customWidth="1"/>
    <col min="6146" max="6146" style="25" width="26.125" customWidth="1"/>
    <col min="6147" max="6147" style="25" width="10.375" customWidth="1"/>
    <col min="6148" max="6400" style="25" width="10" bestFit="1" customWidth="1"/>
    <col min="6401" max="6401" style="25" width="3.375" customWidth="1"/>
    <col min="6402" max="6402" style="25" width="26.125" customWidth="1"/>
    <col min="6403" max="6403" style="25" width="10.375" customWidth="1"/>
    <col min="6404" max="6656" style="25" width="10" bestFit="1" customWidth="1"/>
    <col min="6657" max="6657" style="25" width="3.375" customWidth="1"/>
    <col min="6658" max="6658" style="25" width="26.125" customWidth="1"/>
    <col min="6659" max="6659" style="25" width="10.375" customWidth="1"/>
    <col min="6660" max="6912" style="25" width="10" bestFit="1" customWidth="1"/>
    <col min="6913" max="6913" style="25" width="3.375" customWidth="1"/>
    <col min="6914" max="6914" style="25" width="26.125" customWidth="1"/>
    <col min="6915" max="6915" style="25" width="10.375" customWidth="1"/>
    <col min="6916" max="7168" style="25" width="11" bestFit="1" customWidth="1"/>
    <col min="7169" max="7169" style="25" width="3.375" customWidth="1"/>
    <col min="7170" max="7170" style="25" width="26.125" customWidth="1"/>
    <col min="7171" max="7171" style="25" width="10.375" customWidth="1"/>
    <col min="7172" max="7424" style="25" width="10" bestFit="1" customWidth="1"/>
    <col min="7425" max="7425" style="25" width="3.375" customWidth="1"/>
    <col min="7426" max="7426" style="25" width="26.125" customWidth="1"/>
    <col min="7427" max="7427" style="25" width="10.375" customWidth="1"/>
    <col min="7428" max="7680" style="25" width="10" bestFit="1" customWidth="1"/>
    <col min="7681" max="7681" style="25" width="3.375" customWidth="1"/>
    <col min="7682" max="7682" style="25" width="26.125" customWidth="1"/>
    <col min="7683" max="7683" style="25" width="10.375" customWidth="1"/>
    <col min="7684" max="7936" style="25" width="10" bestFit="1" customWidth="1"/>
    <col min="7937" max="7937" style="25" width="3.375" customWidth="1"/>
    <col min="7938" max="7938" style="25" width="26.125" customWidth="1"/>
    <col min="7939" max="7939" style="25" width="10.375" customWidth="1"/>
    <col min="7940" max="8192" style="25" width="11" bestFit="1" customWidth="1"/>
    <col min="8193" max="8193" style="25" width="3.375" customWidth="1"/>
    <col min="8194" max="8194" style="25" width="26.125" customWidth="1"/>
    <col min="8195" max="8195" style="25" width="10.375" customWidth="1"/>
    <col min="8196" max="8448" style="25" width="10" bestFit="1" customWidth="1"/>
    <col min="8449" max="8449" style="25" width="3.375" customWidth="1"/>
    <col min="8450" max="8450" style="25" width="26.125" customWidth="1"/>
    <col min="8451" max="8451" style="25" width="10.375" customWidth="1"/>
    <col min="8452" max="8704" style="25" width="10" bestFit="1" customWidth="1"/>
    <col min="8705" max="8705" style="25" width="3.375" customWidth="1"/>
    <col min="8706" max="8706" style="25" width="26.125" customWidth="1"/>
    <col min="8707" max="8707" style="25" width="10.375" customWidth="1"/>
    <col min="8708" max="8960" style="25" width="10" bestFit="1" customWidth="1"/>
    <col min="8961" max="8961" style="25" width="3.375" customWidth="1"/>
    <col min="8962" max="8962" style="25" width="26.125" customWidth="1"/>
    <col min="8963" max="8963" style="25" width="10.375" customWidth="1"/>
    <col min="8964" max="9216" style="25" width="11" bestFit="1" customWidth="1"/>
    <col min="9217" max="9217" style="25" width="3.375" customWidth="1"/>
    <col min="9218" max="9218" style="25" width="26.125" customWidth="1"/>
    <col min="9219" max="9219" style="25" width="10.375" customWidth="1"/>
    <col min="9220" max="9472" style="25" width="10" bestFit="1" customWidth="1"/>
    <col min="9473" max="9473" style="25" width="3.375" customWidth="1"/>
    <col min="9474" max="9474" style="25" width="26.125" customWidth="1"/>
    <col min="9475" max="9475" style="25" width="10.375" customWidth="1"/>
    <col min="9476" max="9728" style="25" width="10" bestFit="1" customWidth="1"/>
    <col min="9729" max="9729" style="25" width="3.375" customWidth="1"/>
    <col min="9730" max="9730" style="25" width="26.125" customWidth="1"/>
    <col min="9731" max="9731" style="25" width="10.375" customWidth="1"/>
    <col min="9732" max="9984" style="25" width="10" bestFit="1" customWidth="1"/>
    <col min="9985" max="9985" style="25" width="3.375" customWidth="1"/>
    <col min="9986" max="9986" style="25" width="26.125" customWidth="1"/>
    <col min="9987" max="9987" style="25" width="10.375" customWidth="1"/>
    <col min="9988" max="10240" style="25" width="11" bestFit="1" customWidth="1"/>
    <col min="10241" max="10241" style="25" width="3.375" customWidth="1"/>
    <col min="10242" max="10242" style="25" width="26.125" customWidth="1"/>
    <col min="10243" max="10243" style="25" width="10.375" customWidth="1"/>
    <col min="10244" max="10496" style="25" width="10" bestFit="1" customWidth="1"/>
    <col min="10497" max="10497" style="25" width="3.375" customWidth="1"/>
    <col min="10498" max="10498" style="25" width="26.125" customWidth="1"/>
    <col min="10499" max="10499" style="25" width="10.375" customWidth="1"/>
    <col min="10500" max="10752" style="25" width="10" bestFit="1" customWidth="1"/>
    <col min="10753" max="10753" style="25" width="3.375" customWidth="1"/>
    <col min="10754" max="10754" style="25" width="26.125" customWidth="1"/>
    <col min="10755" max="10755" style="25" width="10.375" customWidth="1"/>
    <col min="10756" max="11008" style="25" width="10" bestFit="1" customWidth="1"/>
    <col min="11009" max="11009" style="25" width="3.375" customWidth="1"/>
    <col min="11010" max="11010" style="25" width="26.125" customWidth="1"/>
    <col min="11011" max="11011" style="25" width="10.375" customWidth="1"/>
    <col min="11012" max="11264" style="25" width="11" bestFit="1" customWidth="1"/>
    <col min="11265" max="11265" style="25" width="3.375" customWidth="1"/>
    <col min="11266" max="11266" style="25" width="26.125" customWidth="1"/>
    <col min="11267" max="11267" style="25" width="10.375" customWidth="1"/>
    <col min="11268" max="11520" style="25" width="10" bestFit="1" customWidth="1"/>
    <col min="11521" max="11521" style="25" width="3.375" customWidth="1"/>
    <col min="11522" max="11522" style="25" width="26.125" customWidth="1"/>
    <col min="11523" max="11523" style="25" width="10.375" customWidth="1"/>
    <col min="11524" max="11776" style="25" width="10" bestFit="1" customWidth="1"/>
    <col min="11777" max="11777" style="25" width="3.375" customWidth="1"/>
    <col min="11778" max="11778" style="25" width="26.125" customWidth="1"/>
    <col min="11779" max="11779" style="25" width="10.375" customWidth="1"/>
    <col min="11780" max="12032" style="25" width="10" bestFit="1" customWidth="1"/>
    <col min="12033" max="12033" style="25" width="3.375" customWidth="1"/>
    <col min="12034" max="12034" style="25" width="26.125" customWidth="1"/>
    <col min="12035" max="12035" style="25" width="10.375" customWidth="1"/>
    <col min="12036" max="12288" style="25" width="11" bestFit="1" customWidth="1"/>
    <col min="12289" max="12289" style="25" width="3.375" customWidth="1"/>
    <col min="12290" max="12290" style="25" width="26.125" customWidth="1"/>
    <col min="12291" max="12291" style="25" width="10.375" customWidth="1"/>
    <col min="12292" max="12544" style="25" width="10" bestFit="1" customWidth="1"/>
    <col min="12545" max="12545" style="25" width="3.375" customWidth="1"/>
    <col min="12546" max="12546" style="25" width="26.125" customWidth="1"/>
    <col min="12547" max="12547" style="25" width="10.375" customWidth="1"/>
    <col min="12548" max="12800" style="25" width="10" bestFit="1" customWidth="1"/>
    <col min="12801" max="12801" style="25" width="3.375" customWidth="1"/>
    <col min="12802" max="12802" style="25" width="26.125" customWidth="1"/>
    <col min="12803" max="12803" style="25" width="10.375" customWidth="1"/>
    <col min="12804" max="13056" style="25" width="10" bestFit="1" customWidth="1"/>
    <col min="13057" max="13057" style="25" width="3.375" customWidth="1"/>
    <col min="13058" max="13058" style="25" width="26.125" customWidth="1"/>
    <col min="13059" max="13059" style="25" width="10.375" customWidth="1"/>
    <col min="13060" max="13312" style="25" width="11" bestFit="1" customWidth="1"/>
    <col min="13313" max="13313" style="25" width="3.375" customWidth="1"/>
    <col min="13314" max="13314" style="25" width="26.125" customWidth="1"/>
    <col min="13315" max="13315" style="25" width="10.375" customWidth="1"/>
    <col min="13316" max="13568" style="25" width="10" bestFit="1" customWidth="1"/>
    <col min="13569" max="13569" style="25" width="3.375" customWidth="1"/>
    <col min="13570" max="13570" style="25" width="26.125" customWidth="1"/>
    <col min="13571" max="13571" style="25" width="10.375" customWidth="1"/>
    <col min="13572" max="13824" style="25" width="10" bestFit="1" customWidth="1"/>
    <col min="13825" max="13825" style="25" width="3.375" customWidth="1"/>
    <col min="13826" max="13826" style="25" width="26.125" customWidth="1"/>
    <col min="13827" max="13827" style="25" width="10.375" customWidth="1"/>
    <col min="13828" max="14080" style="25" width="10" bestFit="1" customWidth="1"/>
    <col min="14081" max="14081" style="25" width="3.375" customWidth="1"/>
    <col min="14082" max="14082" style="25" width="26.125" customWidth="1"/>
    <col min="14083" max="14083" style="25" width="10.375" customWidth="1"/>
    <col min="14084" max="14336" style="25" width="11" bestFit="1" customWidth="1"/>
    <col min="14337" max="14337" style="25" width="3.375" customWidth="1"/>
    <col min="14338" max="14338" style="25" width="26.125" customWidth="1"/>
    <col min="14339" max="14339" style="25" width="10.375" customWidth="1"/>
    <col min="14340" max="14592" style="25" width="10" bestFit="1" customWidth="1"/>
    <col min="14593" max="14593" style="25" width="3.375" customWidth="1"/>
    <col min="14594" max="14594" style="25" width="26.125" customWidth="1"/>
    <col min="14595" max="14595" style="25" width="10.375" customWidth="1"/>
    <col min="14596" max="14848" style="25" width="10" bestFit="1" customWidth="1"/>
    <col min="14849" max="14849" style="25" width="3.375" customWidth="1"/>
    <col min="14850" max="14850" style="25" width="26.125" customWidth="1"/>
    <col min="14851" max="14851" style="25" width="10.375" customWidth="1"/>
    <col min="14852" max="15104" style="25" width="10" bestFit="1" customWidth="1"/>
    <col min="15105" max="15105" style="25" width="3.375" customWidth="1"/>
    <col min="15106" max="15106" style="25" width="26.125" customWidth="1"/>
    <col min="15107" max="15107" style="25" width="10.375" customWidth="1"/>
    <col min="15108" max="15360" style="25" width="11" bestFit="1" customWidth="1"/>
    <col min="15361" max="15361" style="25" width="3.375" customWidth="1"/>
    <col min="15362" max="15362" style="25" width="26.125" customWidth="1"/>
    <col min="15363" max="15363" style="25" width="10.375" customWidth="1"/>
    <col min="15364" max="15616" style="25" width="10" bestFit="1" customWidth="1"/>
    <col min="15617" max="15617" style="25" width="3.375" customWidth="1"/>
    <col min="15618" max="15618" style="25" width="26.125" customWidth="1"/>
    <col min="15619" max="15619" style="25" width="10.375" customWidth="1"/>
    <col min="15620" max="15872" style="25" width="10" bestFit="1" customWidth="1"/>
    <col min="15873" max="15873" style="25" width="3.375" customWidth="1"/>
    <col min="15874" max="15874" style="25" width="26.125" customWidth="1"/>
    <col min="15875" max="15875" style="25" width="10.375" customWidth="1"/>
    <col min="15876" max="16128" style="25" width="10" bestFit="1" customWidth="1"/>
    <col min="16129" max="16129" style="25" width="3.375" customWidth="1"/>
    <col min="16130" max="16130" style="25" width="26.125" customWidth="1"/>
    <col min="16131" max="16131" style="25" width="10.375" customWidth="1"/>
    <col min="16132" max="16384" style="25" width="11" bestFit="1" customWidth="1"/>
  </cols>
  <sheetData>
    <row r="1" spans="1:16384" ht="18">
      <c r="B1" s="54"/>
      <c r="C1" s="55" t="s">
        <v>302</v>
      </c>
      <c r="I1" s="56" t="s">
        <v>303</v>
      </c>
    </row>
    <row r="3" spans="1:16384">
      <c r="A3" t="s">
        <v>55</v>
      </c>
      <c r="B3" s="57" t="str">
        <f>"GROUPE "&amp;A3</f>
        <v>GROUPE AN2</v>
      </c>
    </row>
    <row r="4" spans="1:16384" ht="20.25">
      <c r="B4" s="58"/>
      <c r="D4" s="59" t="s">
        <v>304</v>
      </c>
    </row>
    <row r="5" spans="1:16384" ht="23.25">
      <c r="B5" s="57"/>
      <c r="D5" s="60" t="s">
        <v>308</v>
      </c>
      <c r="E5" s="58"/>
      <c r="F5" s="58"/>
    </row>
    <row r="6" spans="1:16384">
      <c r="B6" s="58" t="s">
        <v>305</v>
      </c>
      <c r="C6" s="61">
        <f>TODAY()</f>
        <v>42998</v>
      </c>
      <c r="D6" s="62"/>
      <c r="E6" s="62"/>
      <c r="F6" s="62"/>
    </row>
    <row r="7" spans="1:16384" customHeight="1" ht="15">
      <c r="B7" s="63" t="s">
        <v>306</v>
      </c>
      <c r="C7" s="63" t="s">
        <v>0</v>
      </c>
      <c r="D7" s="64"/>
      <c r="E7" s="64"/>
      <c r="F7" s="64"/>
      <c r="G7" s="64"/>
      <c r="H7" s="64"/>
      <c r="I7" s="64"/>
    </row>
    <row r="8" spans="1:16384" customHeight="1" ht="15">
      <c r="A8" s="65">
        <f>ROW()-ROW(A$7)</f>
        <v>1</v>
      </c>
      <c r="B8" s="65" t="s">
        <f>IF(ISNA(VLOOKUP(A$3&amp;TEXT(A8,"x0"),GRTDAN,COLUMNS(GRTDAN),0)),"",VLOOKUP(A$3&amp;TEXT(A8,"x0"),GRTDAN,COLUMNS(GRTDAN),0))</f>
        <v>53</v>
      </c>
      <c r="C8" s="66">
        <f>IF($B8&gt;"@",VLOOKUP($B8,Tableau,MATCH(C$7,TitresTableau,0),0),"")</f>
        <v>11506630</v>
      </c>
      <c r="D8" s="65"/>
      <c r="E8" s="65"/>
      <c r="F8" s="65"/>
      <c r="G8" s="65"/>
      <c r="H8" s="65"/>
      <c r="I8" s="65"/>
    </row>
    <row r="9" spans="1:16384" customHeight="1" ht="15">
      <c r="A9" s="65">
        <f>ROW()-ROW(A$7)</f>
        <v>2</v>
      </c>
      <c r="B9" s="65" t="s">
        <f>IF(ISNA(VLOOKUP(A$3&amp;TEXT(A9,"x0"),GRTDAN,COLUMNS(GRTDAN),0)),"",VLOOKUP(A$3&amp;TEXT(A9,"x0"),GRTDAN,COLUMNS(GRTDAN),0))</f>
        <v>77</v>
      </c>
      <c r="C9" s="66">
        <f>IF($B9&gt;"@",VLOOKUP($B9,Tableau,MATCH(C$7,TitresTableau,0),0),"")</f>
        <v>11509138</v>
      </c>
      <c r="D9" s="65"/>
      <c r="E9" s="65"/>
      <c r="F9" s="65"/>
      <c r="G9" s="65"/>
      <c r="H9" s="65"/>
      <c r="I9" s="65"/>
    </row>
    <row r="10" spans="1:16384" customHeight="1" ht="15">
      <c r="A10" s="65">
        <f>ROW()-ROW(A$7)</f>
        <v>3</v>
      </c>
      <c r="B10" s="65" t="s">
        <f>IF(ISNA(VLOOKUP(A$3&amp;TEXT(A10,"x0"),GRTDAN,COLUMNS(GRTDAN),0)),"",VLOOKUP(A$3&amp;TEXT(A10,"x0"),GRTDAN,COLUMNS(GRTDAN),0))</f>
        <v>90</v>
      </c>
      <c r="C10" s="66">
        <f>IF($B10&gt;"@",VLOOKUP($B10,Tableau,MATCH(C$7,TitresTableau,0),0),"")</f>
        <v>11506957</v>
      </c>
      <c r="D10" s="65"/>
      <c r="E10" s="65"/>
      <c r="F10" s="65"/>
      <c r="G10" s="65"/>
      <c r="H10" s="65"/>
      <c r="I10" s="65"/>
    </row>
    <row r="11" spans="1:16384" customHeight="1" ht="15">
      <c r="A11" s="65">
        <f>ROW()-ROW(A$7)</f>
        <v>4</v>
      </c>
      <c r="B11" s="65" t="s">
        <f>IF(ISNA(VLOOKUP(A$3&amp;TEXT(A11,"x0"),GRTDAN,COLUMNS(GRTDAN),0)),"",VLOOKUP(A$3&amp;TEXT(A11,"x0"),GRTDAN,COLUMNS(GRTDAN),0))</f>
        <v>97</v>
      </c>
      <c r="C11" s="66">
        <f>IF($B11&gt;"@",VLOOKUP($B11,Tableau,MATCH(C$7,TitresTableau,0),0),"")</f>
        <v>0</v>
      </c>
      <c r="D11" s="65"/>
      <c r="E11" s="65"/>
      <c r="F11" s="65"/>
      <c r="G11" s="65"/>
      <c r="H11" s="65"/>
      <c r="I11" s="65"/>
    </row>
    <row r="12" spans="1:16384" customHeight="1" ht="15">
      <c r="A12" s="65">
        <f>ROW()-ROW(A$7)</f>
        <v>5</v>
      </c>
      <c r="B12" s="65" t="s">
        <f>IF(ISNA(VLOOKUP(A$3&amp;TEXT(A12,"x0"),GRTDAN,COLUMNS(GRTDAN),0)),"",VLOOKUP(A$3&amp;TEXT(A12,"x0"),GRTDAN,COLUMNS(GRTDAN),0))</f>
        <v>101</v>
      </c>
      <c r="C12" s="66">
        <f>IF($B12&gt;"@",VLOOKUP($B12,Tableau,MATCH(C$7,TitresTableau,0),0),"")</f>
        <v>11602614</v>
      </c>
      <c r="D12" s="65"/>
      <c r="E12" s="65"/>
      <c r="F12" s="65"/>
      <c r="G12" s="65"/>
      <c r="H12" s="65"/>
      <c r="I12" s="65"/>
    </row>
    <row r="13" spans="1:16384" customHeight="1" ht="15">
      <c r="A13" s="65">
        <f>ROW()-ROW(A$7)</f>
        <v>6</v>
      </c>
      <c r="B13" s="65" t="s">
        <f>IF(ISNA(VLOOKUP(A$3&amp;TEXT(A13,"x0"),GRTDAN,COLUMNS(GRTDAN),0)),"",VLOOKUP(A$3&amp;TEXT(A13,"x0"),GRTDAN,COLUMNS(GRTDAN),0))</f>
        <v>109</v>
      </c>
      <c r="C13" s="66">
        <f>IF($B13&gt;"@",VLOOKUP($B13,Tableau,MATCH(C$7,TitresTableau,0),0),"")</f>
        <v>11305734</v>
      </c>
      <c r="D13" s="65"/>
      <c r="E13" s="65"/>
      <c r="F13" s="65"/>
      <c r="G13" s="65"/>
      <c r="H13" s="65"/>
      <c r="I13" s="65"/>
    </row>
    <row r="14" spans="1:16384" customHeight="1" ht="15">
      <c r="A14" s="65">
        <f>ROW()-ROW(A$7)</f>
        <v>7</v>
      </c>
      <c r="B14" s="65" t="s">
        <f>IF(ISNA(VLOOKUP(A$3&amp;TEXT(A14,"x0"),GRTDAN,COLUMNS(GRTDAN),0)),"",VLOOKUP(A$3&amp;TEXT(A14,"x0"),GRTDAN,COLUMNS(GRTDAN),0))</f>
        <v>112</v>
      </c>
      <c r="C14" s="66">
        <f>IF($B14&gt;"@",VLOOKUP($B14,Tableau,MATCH(C$7,TitresTableau,0),0),"")</f>
        <v>11602939</v>
      </c>
      <c r="D14" s="65"/>
      <c r="E14" s="65"/>
      <c r="F14" s="65"/>
      <c r="G14" s="65"/>
      <c r="H14" s="65"/>
      <c r="I14" s="65"/>
    </row>
    <row r="15" spans="1:16384" customHeight="1" ht="15">
      <c r="A15" s="65">
        <f>ROW()-ROW(A$7)</f>
        <v>8</v>
      </c>
      <c r="B15" s="65" t="s">
        <f>IF(ISNA(VLOOKUP(A$3&amp;TEXT(A15,"x0"),GRTDAN,COLUMNS(GRTDAN),0)),"",VLOOKUP(A$3&amp;TEXT(A15,"x0"),GRTDAN,COLUMNS(GRTDAN),0))</f>
        <v>123</v>
      </c>
      <c r="C15" s="66">
        <f>IF($B15&gt;"@",VLOOKUP($B15,Tableau,MATCH(C$7,TitresTableau,0),0),"")</f>
        <v>11506565</v>
      </c>
      <c r="D15" s="65"/>
      <c r="E15" s="65"/>
      <c r="F15" s="65"/>
      <c r="G15" s="65"/>
      <c r="H15" s="65"/>
      <c r="I15" s="65"/>
    </row>
    <row r="16" spans="1:16384" customHeight="1" ht="15">
      <c r="A16" s="65">
        <f>ROW()-ROW(A$7)</f>
        <v>9</v>
      </c>
      <c r="B16" s="65" t="s">
        <f>IF(ISNA(VLOOKUP(A$3&amp;TEXT(A16,"x0"),GRTDAN,COLUMNS(GRTDAN),0)),"",VLOOKUP(A$3&amp;TEXT(A16,"x0"),GRTDAN,COLUMNS(GRTDAN),0))</f>
        <v>133</v>
      </c>
      <c r="C16" s="66">
        <f>IF($B16&gt;"@",VLOOKUP($B16,Tableau,MATCH(C$7,TitresTableau,0),0),"")</f>
        <v>11506109</v>
      </c>
      <c r="D16" s="65"/>
      <c r="E16" s="65"/>
      <c r="F16" s="65"/>
      <c r="G16" s="65"/>
      <c r="H16" s="65"/>
      <c r="I16" s="65"/>
    </row>
    <row r="17" spans="1:16384" customHeight="1" ht="15">
      <c r="A17" s="65">
        <f>ROW()-ROW(A$7)</f>
        <v>10</v>
      </c>
      <c r="B17" s="65" t="s">
        <f>IF(ISNA(VLOOKUP(A$3&amp;TEXT(A17,"x0"),GRTDAN,COLUMNS(GRTDAN),0)),"",VLOOKUP(A$3&amp;TEXT(A17,"x0"),GRTDAN,COLUMNS(GRTDAN),0))</f>
        <v>139</v>
      </c>
      <c r="C17" s="66">
        <f>IF($B17&gt;"@",VLOOKUP($B17,Tableau,MATCH(C$7,TitresTableau,0),0),"")</f>
        <v>11513855</v>
      </c>
      <c r="D17" s="65"/>
      <c r="E17" s="65"/>
      <c r="F17" s="65"/>
      <c r="G17" s="65"/>
      <c r="H17" s="65"/>
      <c r="I17" s="65"/>
    </row>
    <row r="18" spans="1:16384" customHeight="1" ht="15">
      <c r="A18" s="65">
        <f>ROW()-ROW(A$7)</f>
        <v>11</v>
      </c>
      <c r="B18" s="65" t="s">
        <f>IF(ISNA(VLOOKUP(A$3&amp;TEXT(A18,"x0"),GRTDAN,COLUMNS(GRTDAN),0)),"",VLOOKUP(A$3&amp;TEXT(A18,"x0"),GRTDAN,COLUMNS(GRTDAN),0))</f>
        <v>141</v>
      </c>
      <c r="C18" s="66">
        <f>IF($B18&gt;"@",VLOOKUP($B18,Tableau,MATCH(C$7,TitresTableau,0),0),"")</f>
        <v>11503850</v>
      </c>
      <c r="D18" s="65"/>
      <c r="E18" s="65"/>
      <c r="F18" s="65"/>
      <c r="G18" s="65"/>
      <c r="H18" s="65"/>
      <c r="I18" s="65"/>
    </row>
    <row r="19" spans="1:16384" customHeight="1" ht="15">
      <c r="A19" s="65">
        <f>ROW()-ROW(A$7)</f>
        <v>12</v>
      </c>
      <c r="B19" s="65" t="s">
        <f>IF(ISNA(VLOOKUP(A$3&amp;TEXT(A19,"x0"),GRTDAN,COLUMNS(GRTDAN),0)),"",VLOOKUP(A$3&amp;TEXT(A19,"x0"),GRTDAN,COLUMNS(GRTDAN),0))</f>
        <v>143</v>
      </c>
      <c r="C19" s="66">
        <f>IF($B19&gt;"@",VLOOKUP($B19,Tableau,MATCH(C$7,TitresTableau,0),0),"")</f>
        <v>0</v>
      </c>
      <c r="D19" s="65"/>
      <c r="E19" s="65"/>
      <c r="F19" s="65"/>
      <c r="G19" s="65"/>
      <c r="H19" s="65"/>
      <c r="I19" s="65"/>
    </row>
    <row r="20" spans="1:16384" customHeight="1" ht="15">
      <c r="A20" s="65">
        <f>ROW()-ROW(A$7)</f>
        <v>13</v>
      </c>
      <c r="B20" s="65" t="s">
        <f>IF(ISNA(VLOOKUP(A$3&amp;TEXT(A20,"x0"),GRTDAN,COLUMNS(GRTDAN),0)),"",VLOOKUP(A$3&amp;TEXT(A20,"x0"),GRTDAN,COLUMNS(GRTDAN),0))</f>
        <v>152</v>
      </c>
      <c r="C20" s="66">
        <f>IF($B20&gt;"@",VLOOKUP($B20,Tableau,MATCH(C$7,TitresTableau,0),0),"")</f>
        <v>11509135</v>
      </c>
      <c r="D20" s="65"/>
      <c r="E20" s="65"/>
      <c r="F20" s="65"/>
      <c r="G20" s="65"/>
      <c r="H20" s="65"/>
      <c r="I20" s="65"/>
    </row>
    <row r="21" spans="1:16384" customHeight="1" ht="15">
      <c r="A21" s="65">
        <f>ROW()-ROW(A$7)</f>
        <v>14</v>
      </c>
      <c r="B21" s="65" t="s">
        <f>IF(ISNA(VLOOKUP(A$3&amp;TEXT(A21,"x0"),GRTDAN,COLUMNS(GRTDAN),0)),"",VLOOKUP(A$3&amp;TEXT(A21,"x0"),GRTDAN,COLUMNS(GRTDAN),0))</f>
        <v>154</v>
      </c>
      <c r="C21" s="66">
        <f>IF($B21&gt;"@",VLOOKUP($B21,Tableau,MATCH(C$7,TitresTableau,0),0),"")</f>
        <v>11315679</v>
      </c>
      <c r="D21" s="65"/>
      <c r="E21" s="65"/>
      <c r="F21" s="65"/>
      <c r="G21" s="65"/>
      <c r="H21" s="65"/>
      <c r="I21" s="65"/>
    </row>
    <row r="22" spans="1:16384" customHeight="1" ht="15">
      <c r="A22" s="65">
        <f>ROW()-ROW(A$7)</f>
        <v>15</v>
      </c>
      <c r="B22" s="65" t="s">
        <f>IF(ISNA(VLOOKUP(A$3&amp;TEXT(A22,"x0"),GRTDAN,COLUMNS(GRTDAN),0)),"",VLOOKUP(A$3&amp;TEXT(A22,"x0"),GRTDAN,COLUMNS(GRTDAN),0))</f>
        <v>164</v>
      </c>
      <c r="C22" s="66">
        <f>IF($B22&gt;"@",VLOOKUP($B22,Tableau,MATCH(C$7,TitresTableau,0),0),"")</f>
        <v>11500914</v>
      </c>
      <c r="D22" s="65"/>
      <c r="E22" s="65"/>
      <c r="F22" s="65"/>
      <c r="G22" s="65"/>
      <c r="H22" s="65"/>
      <c r="I22" s="65"/>
    </row>
    <row r="23" spans="1:16384" customHeight="1" ht="15">
      <c r="A23" s="65">
        <f>ROW()-ROW(A$7)</f>
        <v>16</v>
      </c>
      <c r="B23" s="65" t="s">
        <f>IF(ISNA(VLOOKUP(A$3&amp;TEXT(A23,"x0"),GRTDAN,COLUMNS(GRTDAN),0)),"",VLOOKUP(A$3&amp;TEXT(A23,"x0"),GRTDAN,COLUMNS(GRTDAN),0))</f>
        <v>166</v>
      </c>
      <c r="C23" s="66">
        <f>IF($B23&gt;"@",VLOOKUP($B23,Tableau,MATCH(C$7,TitresTableau,0),0),"")</f>
        <v>11509894</v>
      </c>
      <c r="D23" s="65"/>
      <c r="E23" s="65"/>
      <c r="F23" s="65"/>
      <c r="G23" s="65"/>
      <c r="H23" s="65"/>
      <c r="I23" s="65"/>
    </row>
    <row r="24" spans="1:16384" customHeight="1" ht="15">
      <c r="A24" s="65">
        <f>ROW()-ROW(A$7)</f>
        <v>17</v>
      </c>
      <c r="B24" s="65" t="s">
        <f>IF(ISNA(VLOOKUP(A$3&amp;TEXT(A24,"x0"),GRTDAN,COLUMNS(GRTDAN),0)),"",VLOOKUP(A$3&amp;TEXT(A24,"x0"),GRTDAN,COLUMNS(GRTDAN),0))</f>
        <v>168</v>
      </c>
      <c r="C24" s="66">
        <f>IF($B24&gt;"@",VLOOKUP($B24,Tableau,MATCH(C$7,TitresTableau,0),0),"")</f>
        <v>11603494</v>
      </c>
      <c r="D24" s="65"/>
      <c r="E24" s="65"/>
      <c r="F24" s="65"/>
      <c r="G24" s="65"/>
      <c r="H24" s="65"/>
      <c r="I24" s="65"/>
    </row>
    <row r="25" spans="1:16384" customHeight="1" ht="15">
      <c r="A25" s="65">
        <f>ROW()-ROW(A$7)</f>
        <v>18</v>
      </c>
      <c r="B25" s="65" t="s">
        <f>IF(ISNA(VLOOKUP(A$3&amp;TEXT(A25,"x0"),GRTDAN,COLUMNS(GRTDAN),0)),"",VLOOKUP(A$3&amp;TEXT(A25,"x0"),GRTDAN,COLUMNS(GRTDAN),0))</f>
        <v>173</v>
      </c>
      <c r="C25" s="66">
        <f>IF($B25&gt;"@",VLOOKUP($B25,Tableau,MATCH(C$7,TitresTableau,0),0),"")</f>
        <v>11504570</v>
      </c>
      <c r="D25" s="65"/>
      <c r="E25" s="65"/>
      <c r="F25" s="65"/>
      <c r="G25" s="65"/>
      <c r="H25" s="65"/>
      <c r="I25" s="65"/>
    </row>
    <row r="26" spans="1:16384" customHeight="1" ht="15">
      <c r="A26" s="65">
        <f>ROW()-ROW(A$7)</f>
        <v>19</v>
      </c>
      <c r="B26" s="65" t="s">
        <f>IF(ISNA(VLOOKUP(A$3&amp;TEXT(A26,"x0"),GRTDAN,COLUMNS(GRTDAN),0)),"",VLOOKUP(A$3&amp;TEXT(A26,"x0"),GRTDAN,COLUMNS(GRTDAN),0))</f>
        <v>203</v>
      </c>
      <c r="C26" s="66">
        <f>IF($B26&gt;"@",VLOOKUP($B26,Tableau,MATCH(C$7,TitresTableau,0),0),"")</f>
        <v>11607973</v>
      </c>
      <c r="D26" s="65"/>
      <c r="E26" s="65"/>
      <c r="F26" s="65"/>
      <c r="G26" s="65"/>
      <c r="H26" s="65"/>
      <c r="I26" s="65"/>
    </row>
    <row r="27" spans="1:16384" customHeight="1" ht="15">
      <c r="A27" s="65">
        <f>ROW()-ROW(A$7)</f>
        <v>20</v>
      </c>
      <c r="B27" s="65" t="s">
        <f>IF(ISNA(VLOOKUP(A$3&amp;TEXT(A27,"x0"),GRTDAN,COLUMNS(GRTDAN),0)),"",VLOOKUP(A$3&amp;TEXT(A27,"x0"),GRTDAN,COLUMNS(GRTDAN),0))</f>
        <v>215</v>
      </c>
      <c r="C27" s="66">
        <f>IF($B27&gt;"@",VLOOKUP($B27,Tableau,MATCH(C$7,TitresTableau,0),0),"")</f>
        <v>11601655</v>
      </c>
      <c r="D27" s="65"/>
      <c r="E27" s="65"/>
      <c r="F27" s="65"/>
      <c r="G27" s="65"/>
      <c r="H27" s="65"/>
      <c r="I27" s="65"/>
    </row>
    <row r="28" spans="1:16384" customHeight="1" ht="15">
      <c r="A28" s="65">
        <f>ROW()-ROW(A$7)</f>
        <v>21</v>
      </c>
      <c r="B28" s="65" t="s">
        <f>IF(ISNA(VLOOKUP(A$3&amp;TEXT(A28,"x0"),GRTDAN,COLUMNS(GRTDAN),0)),"",VLOOKUP(A$3&amp;TEXT(A28,"x0"),GRTDAN,COLUMNS(GRTDAN),0))</f>
        <v>217</v>
      </c>
      <c r="C28" s="66">
        <f>IF($B28&gt;"@",VLOOKUP($B28,Tableau,MATCH(C$7,TitresTableau,0),0),"")</f>
        <v>11605309</v>
      </c>
      <c r="D28" s="65"/>
      <c r="E28" s="65"/>
      <c r="F28" s="65"/>
      <c r="G28" s="65"/>
      <c r="H28" s="65"/>
      <c r="I28" s="65"/>
    </row>
    <row r="29" spans="1:16384" customHeight="1" ht="15">
      <c r="A29" s="65">
        <f>ROW()-ROW(A$7)</f>
        <v>22</v>
      </c>
      <c r="B29" s="65" t="s">
        <f>IF(ISNA(VLOOKUP(A$3&amp;TEXT(A29,"x0"),GRTDAN,COLUMNS(GRTDAN),0)),"",VLOOKUP(A$3&amp;TEXT(A29,"x0"),GRTDAN,COLUMNS(GRTDAN),0))</f>
        <v>244</v>
      </c>
      <c r="C29" s="66">
        <f>IF($B29&gt;"@",VLOOKUP($B29,Tableau,MATCH(C$7,TitresTableau,0),0),"")</f>
        <v>11503072</v>
      </c>
      <c r="D29" s="65"/>
      <c r="E29" s="65"/>
      <c r="F29" s="65"/>
      <c r="G29" s="65"/>
      <c r="H29" s="65"/>
      <c r="I29" s="65"/>
    </row>
    <row r="30" spans="1:16384" customHeight="1" ht="15">
      <c r="A30" s="65">
        <f>ROW()-ROW(A$7)</f>
        <v>23</v>
      </c>
      <c r="B30" s="65" t="s">
        <f>IF(ISNA(VLOOKUP(A$3&amp;TEXT(A30,"x0"),GRTDAN,COLUMNS(GRTDAN),0)),"",VLOOKUP(A$3&amp;TEXT(A30,"x0"),GRTDAN,COLUMNS(GRTDAN),0))</f>
        <v>248</v>
      </c>
      <c r="C30" s="66">
        <f>IF($B30&gt;"@",VLOOKUP($B30,Tableau,MATCH(C$7,TitresTableau,0),0),"")</f>
        <v>11603860</v>
      </c>
      <c r="D30" s="65"/>
      <c r="E30" s="65"/>
      <c r="F30" s="65"/>
      <c r="G30" s="65"/>
      <c r="H30" s="65"/>
      <c r="I30" s="65"/>
    </row>
    <row r="31" spans="1:16384" customHeight="1" ht="15">
      <c r="A31" s="65">
        <f>ROW()-ROW(A$7)</f>
        <v>24</v>
      </c>
      <c r="B31" s="65" t="s">
        <f>IF(ISNA(VLOOKUP(A$3&amp;TEXT(A31,"x0"),GRTDAN,COLUMNS(GRTDAN),0)),"",VLOOKUP(A$3&amp;TEXT(A31,"x0"),GRTDAN,COLUMNS(GRTDAN),0))</f>
        <v>257</v>
      </c>
      <c r="C31" s="66">
        <f>IF($B31&gt;"@",VLOOKUP($B31,Tableau,MATCH(C$7,TitresTableau,0),0),"")</f>
        <v>11510580</v>
      </c>
      <c r="D31" s="65"/>
      <c r="E31" s="65"/>
      <c r="F31" s="65"/>
      <c r="G31" s="65"/>
      <c r="H31" s="65"/>
      <c r="I31" s="65"/>
    </row>
    <row r="32" spans="1:16384" customHeight="1" ht="15">
      <c r="A32" s="65">
        <f>ROW()-ROW(A$7)</f>
        <v>25</v>
      </c>
      <c r="B32" s="65" t="s">
        <f>IF(ISNA(VLOOKUP(A$3&amp;TEXT(A32,"x0"),GRTDAN,COLUMNS(GRTDAN),0)),"",VLOOKUP(A$3&amp;TEXT(A32,"x0"),GRTDAN,COLUMNS(GRTDAN),0))</f>
        <v>260</v>
      </c>
      <c r="C32" s="66">
        <f>IF($B32&gt;"@",VLOOKUP($B32,Tableau,MATCH(C$7,TitresTableau,0),0),"")</f>
        <v>11605613</v>
      </c>
      <c r="D32" s="65"/>
      <c r="E32" s="65"/>
      <c r="F32" s="65"/>
      <c r="G32" s="65"/>
      <c r="H32" s="65"/>
      <c r="I32" s="65"/>
    </row>
    <row r="33" spans="1:16384" customHeight="1" ht="15">
      <c r="A33" s="65">
        <f>ROW()-ROW(A$7)</f>
        <v>26</v>
      </c>
      <c r="B33" s="65" t="s">
        <f>IF(ISNA(VLOOKUP(A$3&amp;TEXT(A33,"x0"),GRTDAN,COLUMNS(GRTDAN),0)),"",VLOOKUP(A$3&amp;TEXT(A33,"x0"),GRTDAN,COLUMNS(GRTDAN),0))</f>
        <v>282</v>
      </c>
      <c r="C33" s="66">
        <f>IF($B33&gt;"@",VLOOKUP($B33,Tableau,MATCH(C$7,TitresTableau,0),0),"")</f>
        <v>11607110</v>
      </c>
      <c r="D33" s="65"/>
      <c r="E33" s="65"/>
      <c r="F33" s="65"/>
      <c r="G33" s="65"/>
      <c r="H33" s="65"/>
      <c r="I33" s="65"/>
    </row>
    <row r="34" spans="1:16384" customHeight="1" ht="15">
      <c r="A34" s="65">
        <f>ROW()-ROW(A$7)</f>
        <v>27</v>
      </c>
      <c r="B34" s="65" t="s">
        <f>IF(ISNA(VLOOKUP(A$3&amp;TEXT(A34,"x0"),GRTDAN,COLUMNS(GRTDAN),0)),"",VLOOKUP(A$3&amp;TEXT(A34,"x0"),GRTDAN,COLUMNS(GRTDAN),0))</f>
        <v>286</v>
      </c>
      <c r="C34" s="66">
        <f>IF($B34&gt;"@",VLOOKUP($B34,Tableau,MATCH(C$7,TitresTableau,0),0),"")</f>
        <v>11502168</v>
      </c>
      <c r="D34" s="65"/>
      <c r="E34" s="65"/>
      <c r="F34" s="65"/>
      <c r="G34" s="65"/>
      <c r="H34" s="65"/>
      <c r="I34" s="65"/>
    </row>
    <row r="35" spans="1:16384" customHeight="1" ht="15">
      <c r="A35" s="65">
        <f>ROW()-ROW(A$7)</f>
        <v>28</v>
      </c>
      <c r="B35" s="65" t="s">
        <f>IF(ISNA(VLOOKUP(A$3&amp;TEXT(A35,"x0"),GRTDAN,COLUMNS(GRTDAN),0)),"",VLOOKUP(A$3&amp;TEXT(A35,"x0"),GRTDAN,COLUMNS(GRTDAN),0))</f>
        <v>288</v>
      </c>
      <c r="C35" s="66">
        <f>IF($B35&gt;"@",VLOOKUP($B35,Tableau,MATCH(C$7,TitresTableau,0),0),"")</f>
        <v>11500878</v>
      </c>
      <c r="D35" s="65"/>
      <c r="E35" s="65"/>
      <c r="F35" s="65"/>
      <c r="G35" s="65"/>
      <c r="H35" s="65"/>
      <c r="I35" s="65"/>
    </row>
    <row r="36" spans="1:16384" customHeight="1" ht="15">
      <c r="A36" s="65">
        <f>ROW()-ROW(A$7)</f>
        <v>29</v>
      </c>
      <c r="B36" s="65" t="s">
        <f>IF(ISNA(VLOOKUP(A$3&amp;TEXT(A36,"x0"),GRTDAN,COLUMNS(GRTDAN),0)),"",VLOOKUP(A$3&amp;TEXT(A36,"x0"),GRTDAN,COLUMNS(GRTDAN),0))</f>
        <v>290</v>
      </c>
      <c r="C36" s="66">
        <f>IF($B36&gt;"@",VLOOKUP($B36,Tableau,MATCH(C$7,TitresTableau,0),0),"")</f>
        <v>11508068</v>
      </c>
      <c r="D36" s="65"/>
      <c r="E36" s="65"/>
      <c r="F36" s="65"/>
      <c r="G36" s="65"/>
      <c r="H36" s="65"/>
      <c r="I36" s="65"/>
    </row>
    <row r="37" spans="1:16384" customHeight="1" ht="15">
      <c r="A37" s="65">
        <f>ROW()-ROW(A$7)</f>
        <v>30</v>
      </c>
      <c r="B37" s="65" t="s">
        <f>IF(ISNA(VLOOKUP(A$3&amp;TEXT(A37,"x0"),GRTDAN,COLUMNS(GRTDAN),0)),"",VLOOKUP(A$3&amp;TEXT(A37,"x0"),GRTDAN,COLUMNS(GRTDAN),0))</f>
        <v>297</v>
      </c>
      <c r="C37" s="66">
        <f>IF($B37&gt;"@",VLOOKUP($B37,Tableau,MATCH(C$7,TitresTableau,0),0),"")</f>
        <v>11301973</v>
      </c>
      <c r="D37" s="65"/>
      <c r="E37" s="65"/>
      <c r="F37" s="65"/>
      <c r="G37" s="65"/>
      <c r="H37" s="65"/>
      <c r="I37" s="65"/>
    </row>
    <row r="38" spans="1:16384" customHeight="1" ht="15">
      <c r="A38" s="65">
        <f>ROW()-ROW(A$7)</f>
        <v>31</v>
      </c>
      <c r="B38" s="65" t="s">
        <f>IF(ISNA(VLOOKUP(A$3&amp;TEXT(A38,"x0"),GRTDAN,COLUMNS(GRTDAN),0)),"",VLOOKUP(A$3&amp;TEXT(A38,"x0"),GRTDAN,COLUMNS(GRTDAN),0))</f>
        <v>37</v>
      </c>
      <c r="C38" s="66" t="s">
        <f>IF($B38&gt;"@",VLOOKUP($B38,Tableau,MATCH(C$7,TitresTableau,0),0),"")</f>
        <v>37</v>
      </c>
      <c r="D38" s="65"/>
      <c r="E38" s="65"/>
      <c r="F38" s="65"/>
      <c r="G38" s="65"/>
      <c r="H38" s="65"/>
      <c r="I38" s="65"/>
    </row>
    <row r="39" spans="1:16384" customHeight="1" ht="15">
      <c r="A39" s="65">
        <f>ROW()-ROW(A$7)</f>
        <v>32</v>
      </c>
      <c r="B39" s="65" t="s">
        <f>IF(ISNA(VLOOKUP(A$3&amp;TEXT(A39,"x0"),GRTDAN,COLUMNS(GRTDAN),0)),"",VLOOKUP(A$3&amp;TEXT(A39,"x0"),GRTDAN,COLUMNS(GRTDAN),0))</f>
        <v>37</v>
      </c>
      <c r="C39" s="66" t="s">
        <f>IF($B39&gt;"@",VLOOKUP($B39,Tableau,MATCH(C$7,TitresTableau,0),0),"")</f>
        <v>37</v>
      </c>
      <c r="D39" s="65"/>
      <c r="E39" s="65"/>
      <c r="F39" s="65"/>
      <c r="G39" s="65"/>
      <c r="H39" s="65"/>
      <c r="I39" s="65"/>
    </row>
    <row r="40" spans="1:16384" customHeight="1" ht="15">
      <c r="A40" s="65">
        <f>ROW()-ROW(A$7)</f>
        <v>33</v>
      </c>
      <c r="B40" s="65" t="s">
        <f>IF(ISNA(VLOOKUP(A$3&amp;TEXT(A40,"x0"),GRTDAN,COLUMNS(GRTDAN),0)),"",VLOOKUP(A$3&amp;TEXT(A40,"x0"),GRTDAN,COLUMNS(GRTDAN),0))</f>
        <v>37</v>
      </c>
      <c r="C40" s="66" t="s">
        <f>IF($B40&gt;"@",VLOOKUP($B40,Tableau,MATCH(C$7,TitresTableau,0),0),"")</f>
        <v>37</v>
      </c>
      <c r="D40" s="65"/>
      <c r="E40" s="65"/>
      <c r="F40" s="65"/>
      <c r="G40" s="65"/>
      <c r="H40" s="65"/>
      <c r="I40" s="65"/>
    </row>
    <row r="41" spans="1:16384" customHeight="1" ht="15">
      <c r="A41" s="65">
        <f>ROW()-ROW(A$7)</f>
        <v>34</v>
      </c>
      <c r="B41" s="65" t="s">
        <f>IF(ISNA(VLOOKUP(A$3&amp;TEXT(A41,"x0"),GRTDAN,COLUMNS(GRTDAN),0)),"",VLOOKUP(A$3&amp;TEXT(A41,"x0"),GRTDAN,COLUMNS(GRTDAN),0))</f>
        <v>37</v>
      </c>
      <c r="C41" s="66" t="s">
        <f>IF($B41&gt;"@",VLOOKUP($B41,Tableau,MATCH(C$7,TitresTableau,0),0),"")</f>
        <v>37</v>
      </c>
      <c r="D41" s="65"/>
      <c r="E41" s="65"/>
      <c r="F41" s="65"/>
      <c r="G41" s="65"/>
      <c r="H41" s="65"/>
      <c r="I41" s="65"/>
    </row>
    <row r="42" spans="1:16384" customHeight="1" ht="15">
      <c r="A42" s="65">
        <f>ROW()-ROW(A$7)</f>
        <v>35</v>
      </c>
      <c r="B42" s="65" t="s">
        <f>IF(ISNA(VLOOKUP(A$3&amp;TEXT(A42,"x0"),GRTDAN,COLUMNS(GRTDAN),0)),"",VLOOKUP(A$3&amp;TEXT(A42,"x0"),GRTDAN,COLUMNS(GRTDAN),0))</f>
        <v>37</v>
      </c>
      <c r="C42" s="66" t="s">
        <f>IF($B42&gt;"@",VLOOKUP($B42,Tableau,MATCH(C$7,TitresTableau,0),0),"")</f>
        <v>37</v>
      </c>
      <c r="D42" s="65"/>
      <c r="E42" s="65"/>
      <c r="F42" s="65"/>
      <c r="G42" s="65"/>
      <c r="H42" s="65"/>
      <c r="I42" s="65"/>
    </row>
    <row r="43" spans="1:16384" customHeight="1" ht="15">
      <c r="A43" s="65">
        <f>ROW()-ROW(A$7)</f>
        <v>36</v>
      </c>
      <c r="B43" s="65" t="s">
        <f>IF(ISNA(VLOOKUP(A$3&amp;TEXT(A43,"x0"),GRTDAN,COLUMNS(GRTDAN),0)),"",VLOOKUP(A$3&amp;TEXT(A43,"x0"),GRTDAN,COLUMNS(GRTDAN),0))</f>
        <v>37</v>
      </c>
      <c r="C43" s="66" t="s">
        <f>IF($B43&gt;"@",VLOOKUP($B43,Tableau,MATCH(C$7,TitresTableau,0),0),"")</f>
        <v>37</v>
      </c>
      <c r="D43" s="65"/>
      <c r="E43" s="65"/>
      <c r="F43" s="65"/>
      <c r="G43" s="65"/>
      <c r="H43" s="65"/>
      <c r="I43" s="65"/>
    </row>
    <row r="44" spans="1:16384" customHeight="1" ht="15">
      <c r="A44" s="65">
        <f>ROW()-ROW(A$7)</f>
        <v>37</v>
      </c>
      <c r="B44" s="65" t="s">
        <f>IF(ISNA(VLOOKUP(A$3&amp;TEXT(A44,"x0"),GRTDAN,COLUMNS(GRTDAN),0)),"",VLOOKUP(A$3&amp;TEXT(A44,"x0"),GRTDAN,COLUMNS(GRTDAN),0))</f>
        <v>37</v>
      </c>
      <c r="C44" s="66" t="s">
        <f>IF($B44&gt;"@",VLOOKUP($B44,Tableau,MATCH(C$7,TitresTableau,0),0),"")</f>
        <v>37</v>
      </c>
      <c r="D44" s="65"/>
      <c r="E44" s="65"/>
      <c r="F44" s="65"/>
      <c r="G44" s="65"/>
      <c r="H44" s="65"/>
      <c r="I44" s="65"/>
    </row>
    <row r="45" spans="1:16384" customHeight="1" ht="15">
      <c r="A45" s="65">
        <f>ROW()-ROW(A$7)</f>
        <v>38</v>
      </c>
      <c r="B45" s="65" t="s">
        <f>IF(ISNA(VLOOKUP(A$3&amp;TEXT(A45,"x0"),GRTDAN,COLUMNS(GRTDAN),0)),"",VLOOKUP(A$3&amp;TEXT(A45,"x0"),GRTDAN,COLUMNS(GRTDAN),0))</f>
        <v>37</v>
      </c>
      <c r="C45" s="66" t="s">
        <f>IF($B45&gt;"@",VLOOKUP($B45,Tableau,MATCH(C$7,TitresTableau,0),0),"")</f>
        <v>37</v>
      </c>
      <c r="D45" s="65"/>
      <c r="E45" s="65"/>
      <c r="F45" s="65"/>
      <c r="G45" s="65"/>
      <c r="H45" s="65"/>
      <c r="I45" s="65"/>
    </row>
    <row r="46" spans="1:16384" customHeight="1" ht="15">
      <c r="A46" s="65">
        <f>ROW()-ROW(A$7)</f>
        <v>39</v>
      </c>
      <c r="B46" s="65" t="s">
        <f>IF(ISNA(VLOOKUP(A$3&amp;TEXT(A46,"x0"),GRTDAN,COLUMNS(GRTDAN),0)),"",VLOOKUP(A$3&amp;TEXT(A46,"x0"),GRTDAN,COLUMNS(GRTDAN),0))</f>
        <v>37</v>
      </c>
      <c r="C46" s="66" t="s">
        <f>IF($B46&gt;"@",VLOOKUP($B46,Tableau,MATCH(C$7,TitresTableau,0),0),"")</f>
        <v>37</v>
      </c>
      <c r="D46" s="65"/>
      <c r="E46" s="65"/>
      <c r="F46" s="65"/>
      <c r="G46" s="65"/>
      <c r="H46" s="65"/>
      <c r="I46" s="65"/>
    </row>
    <row r="47" spans="1:16384" customHeight="1" ht="15">
      <c r="A47" s="65">
        <f>ROW()-ROW(A$7)</f>
        <v>40</v>
      </c>
      <c r="B47" s="65" t="s">
        <f>IF(ISNA(VLOOKUP(A$3&amp;TEXT(A47,"x0"),GRTDAN,COLUMNS(GRTDAN),0)),"",VLOOKUP(A$3&amp;TEXT(A47,"x0"),GRTDAN,COLUMNS(GRTDAN),0))</f>
        <v>37</v>
      </c>
      <c r="C47" s="66" t="s">
        <f>IF($B47&gt;"@",VLOOKUP($B47,Tableau,MATCH(C$7,TitresTableau,0),0),"")</f>
        <v>37</v>
      </c>
      <c r="D47" s="65"/>
      <c r="E47" s="65"/>
      <c r="F47" s="65"/>
      <c r="G47" s="65"/>
      <c r="H47" s="65"/>
      <c r="I47" s="65"/>
    </row>
    <row r="48" spans="1:16384" customHeight="1" ht="15">
      <c r="A48" s="65">
        <f>ROW()-ROW(A$7)</f>
        <v>41</v>
      </c>
      <c r="B48" s="65" t="s">
        <f>IF(ISNA(VLOOKUP(A$3&amp;TEXT(A48,"x0"),GRTDAN,COLUMNS(GRTDAN),0)),"",VLOOKUP(A$3&amp;TEXT(A48,"x0"),GRTDAN,COLUMNS(GRTDAN),0))</f>
        <v>37</v>
      </c>
      <c r="C48" s="66" t="s">
        <f>IF($B48&gt;"@",VLOOKUP($B48,Tableau,MATCH(C$7,TitresTableau,0),0),"")</f>
        <v>37</v>
      </c>
      <c r="D48" s="65"/>
      <c r="E48" s="65"/>
      <c r="F48" s="65"/>
      <c r="G48" s="65"/>
      <c r="H48" s="65"/>
      <c r="I48" s="65"/>
    </row>
    <row r="49" spans="1:16384" customHeight="1" ht="15">
      <c r="A49" s="65">
        <f>ROW()-ROW(A$7)</f>
        <v>42</v>
      </c>
      <c r="B49" s="65" t="s">
        <f>IF(ISNA(VLOOKUP(A$3&amp;TEXT(A49,"x0"),GRTDAN,COLUMNS(GRTDAN),0)),"",VLOOKUP(A$3&amp;TEXT(A49,"x0"),GRTDAN,COLUMNS(GRTDAN),0))</f>
        <v>37</v>
      </c>
      <c r="C49" s="66" t="s">
        <f>IF($B49&gt;"@",VLOOKUP($B49,Tableau,MATCH(C$7,TitresTableau,0),0),"")</f>
        <v>37</v>
      </c>
      <c r="D49" s="65"/>
      <c r="E49" s="65"/>
      <c r="F49" s="65"/>
      <c r="G49" s="65"/>
      <c r="H49" s="65"/>
      <c r="I49" s="65"/>
    </row>
    <row r="50" spans="1:16384" customHeight="1" ht="15">
      <c r="A50" s="65">
        <f>ROW()-ROW(A$7)</f>
        <v>43</v>
      </c>
      <c r="B50" s="65" t="s">
        <f>IF(ISNA(VLOOKUP(A$3&amp;TEXT(A50,"x0"),GRTDOP2,COLUMNS(GRTDOP2),0)),"",VLOOKUP(A$3&amp;TEXT(A50,"x0"),GRTDOP2,COLUMNS(GRTDOP2),0))</f>
        <v>37</v>
      </c>
      <c r="C50" s="66" t="s">
        <f>IF($B50&gt;"@",VLOOKUP($B50,Tableau,MATCH(C$7,TitresTableau,0),0),"")</f>
        <v>37</v>
      </c>
      <c r="D50" s="65"/>
      <c r="E50" s="65"/>
      <c r="F50" s="65"/>
      <c r="G50" s="65"/>
      <c r="H50" s="65"/>
      <c r="I50" s="65"/>
    </row>
    <row r="51" spans="1:16384" customHeight="1" ht="15">
      <c r="A51" s="65"/>
      <c r="B51" s="65"/>
      <c r="C51" s="66" t="s">
        <v>307</v>
      </c>
      <c r="D51" s="65"/>
      <c r="E51" s="65"/>
      <c r="F51" s="65"/>
      <c r="G51" s="65"/>
      <c r="H51" s="65"/>
      <c r="I51" s="65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5433070866141736" right="0.1968503937007874" top="0.15748031496062992" bottom="0.1968503937007874" header="0.11811023622047245" footer="0.11811023622047245"/>
  <pageSetup blackAndWhite="0" cellComments="asDisplayed" draft="0" errors="displayed" firstPageNumber="0" orientation="portrait" pageOrder="downThenOver" paperSize="9" scale="78" useFirstPageNumber="1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gnmx="http://www.gnumeric.org/ext/spreadsheetml">
  <sheetPr>
    <tabColor rgb="FFFF99FF"/>
    <pageSetUpPr fitToPage="0"/>
  </sheetPr>
  <dimension ref="A1:XFD51"/>
  <sheetViews>
    <sheetView workbookViewId="0" zoomScale="60">
      <selection activeCell="B8" sqref="B8:B21"/>
    </sheetView>
  </sheetViews>
  <sheetFormatPr defaultRowHeight="12.75"/>
  <cols>
    <col min="1" max="1" style="25" width="3.75" customWidth="1"/>
    <col min="2" max="2" style="25" width="29.75" customWidth="1"/>
    <col min="3" max="3" style="25" width="11.75" customWidth="1"/>
    <col min="4" max="8" style="25" width="11" bestFit="1" customWidth="1"/>
    <col min="9" max="9" style="25" width="14.749999999999998" customWidth="1"/>
    <col min="10" max="10" style="25" width="11" bestFit="1" customWidth="1"/>
    <col min="11" max="256" style="25" width="10" bestFit="1" customWidth="1"/>
    <col min="257" max="257" style="25" width="3.375" customWidth="1"/>
    <col min="258" max="258" style="25" width="26.125" customWidth="1"/>
    <col min="259" max="259" style="25" width="10.375" customWidth="1"/>
    <col min="260" max="512" style="25" width="10" bestFit="1" customWidth="1"/>
    <col min="513" max="513" style="25" width="3.375" customWidth="1"/>
    <col min="514" max="514" style="25" width="26.125" customWidth="1"/>
    <col min="515" max="515" style="25" width="10.375" customWidth="1"/>
    <col min="516" max="768" style="25" width="10" bestFit="1" customWidth="1"/>
    <col min="769" max="769" style="25" width="3.375" customWidth="1"/>
    <col min="770" max="770" style="25" width="26.125" customWidth="1"/>
    <col min="771" max="771" style="25" width="10.375" customWidth="1"/>
    <col min="772" max="1024" style="25" width="11" bestFit="1" customWidth="1"/>
    <col min="1025" max="1025" style="25" width="3.375" customWidth="1"/>
    <col min="1026" max="1026" style="25" width="26.125" customWidth="1"/>
    <col min="1027" max="1027" style="25" width="10.375" customWidth="1"/>
    <col min="1028" max="1280" style="25" width="10" bestFit="1" customWidth="1"/>
    <col min="1281" max="1281" style="25" width="3.375" customWidth="1"/>
    <col min="1282" max="1282" style="25" width="26.125" customWidth="1"/>
    <col min="1283" max="1283" style="25" width="10.375" customWidth="1"/>
    <col min="1284" max="1536" style="25" width="10" bestFit="1" customWidth="1"/>
    <col min="1537" max="1537" style="25" width="3.375" customWidth="1"/>
    <col min="1538" max="1538" style="25" width="26.125" customWidth="1"/>
    <col min="1539" max="1539" style="25" width="10.375" customWidth="1"/>
    <col min="1540" max="1792" style="25" width="10" bestFit="1" customWidth="1"/>
    <col min="1793" max="1793" style="25" width="3.375" customWidth="1"/>
    <col min="1794" max="1794" style="25" width="26.125" customWidth="1"/>
    <col min="1795" max="1795" style="25" width="10.375" customWidth="1"/>
    <col min="1796" max="2048" style="25" width="11" bestFit="1" customWidth="1"/>
    <col min="2049" max="2049" style="25" width="3.375" customWidth="1"/>
    <col min="2050" max="2050" style="25" width="26.125" customWidth="1"/>
    <col min="2051" max="2051" style="25" width="10.375" customWidth="1"/>
    <col min="2052" max="2304" style="25" width="10" bestFit="1" customWidth="1"/>
    <col min="2305" max="2305" style="25" width="3.375" customWidth="1"/>
    <col min="2306" max="2306" style="25" width="26.125" customWidth="1"/>
    <col min="2307" max="2307" style="25" width="10.375" customWidth="1"/>
    <col min="2308" max="2560" style="25" width="10" bestFit="1" customWidth="1"/>
    <col min="2561" max="2561" style="25" width="3.375" customWidth="1"/>
    <col min="2562" max="2562" style="25" width="26.125" customWidth="1"/>
    <col min="2563" max="2563" style="25" width="10.375" customWidth="1"/>
    <col min="2564" max="2816" style="25" width="10" bestFit="1" customWidth="1"/>
    <col min="2817" max="2817" style="25" width="3.375" customWidth="1"/>
    <col min="2818" max="2818" style="25" width="26.125" customWidth="1"/>
    <col min="2819" max="2819" style="25" width="10.375" customWidth="1"/>
    <col min="2820" max="3072" style="25" width="11" bestFit="1" customWidth="1"/>
    <col min="3073" max="3073" style="25" width="3.375" customWidth="1"/>
    <col min="3074" max="3074" style="25" width="26.125" customWidth="1"/>
    <col min="3075" max="3075" style="25" width="10.375" customWidth="1"/>
    <col min="3076" max="3328" style="25" width="10" bestFit="1" customWidth="1"/>
    <col min="3329" max="3329" style="25" width="3.375" customWidth="1"/>
    <col min="3330" max="3330" style="25" width="26.125" customWidth="1"/>
    <col min="3331" max="3331" style="25" width="10.375" customWidth="1"/>
    <col min="3332" max="3584" style="25" width="10" bestFit="1" customWidth="1"/>
    <col min="3585" max="3585" style="25" width="3.375" customWidth="1"/>
    <col min="3586" max="3586" style="25" width="26.125" customWidth="1"/>
    <col min="3587" max="3587" style="25" width="10.375" customWidth="1"/>
    <col min="3588" max="3840" style="25" width="10" bestFit="1" customWidth="1"/>
    <col min="3841" max="3841" style="25" width="3.375" customWidth="1"/>
    <col min="3842" max="3842" style="25" width="26.125" customWidth="1"/>
    <col min="3843" max="3843" style="25" width="10.375" customWidth="1"/>
    <col min="3844" max="4096" style="25" width="11" bestFit="1" customWidth="1"/>
    <col min="4097" max="4097" style="25" width="3.375" customWidth="1"/>
    <col min="4098" max="4098" style="25" width="26.125" customWidth="1"/>
    <col min="4099" max="4099" style="25" width="10.375" customWidth="1"/>
    <col min="4100" max="4352" style="25" width="10" bestFit="1" customWidth="1"/>
    <col min="4353" max="4353" style="25" width="3.375" customWidth="1"/>
    <col min="4354" max="4354" style="25" width="26.125" customWidth="1"/>
    <col min="4355" max="4355" style="25" width="10.375" customWidth="1"/>
    <col min="4356" max="4608" style="25" width="10" bestFit="1" customWidth="1"/>
    <col min="4609" max="4609" style="25" width="3.375" customWidth="1"/>
    <col min="4610" max="4610" style="25" width="26.125" customWidth="1"/>
    <col min="4611" max="4611" style="25" width="10.375" customWidth="1"/>
    <col min="4612" max="4864" style="25" width="10" bestFit="1" customWidth="1"/>
    <col min="4865" max="4865" style="25" width="3.375" customWidth="1"/>
    <col min="4866" max="4866" style="25" width="26.125" customWidth="1"/>
    <col min="4867" max="4867" style="25" width="10.375" customWidth="1"/>
    <col min="4868" max="5120" style="25" width="11" bestFit="1" customWidth="1"/>
    <col min="5121" max="5121" style="25" width="3.375" customWidth="1"/>
    <col min="5122" max="5122" style="25" width="26.125" customWidth="1"/>
    <col min="5123" max="5123" style="25" width="10.375" customWidth="1"/>
    <col min="5124" max="5376" style="25" width="10" bestFit="1" customWidth="1"/>
    <col min="5377" max="5377" style="25" width="3.375" customWidth="1"/>
    <col min="5378" max="5378" style="25" width="26.125" customWidth="1"/>
    <col min="5379" max="5379" style="25" width="10.375" customWidth="1"/>
    <col min="5380" max="5632" style="25" width="10" bestFit="1" customWidth="1"/>
    <col min="5633" max="5633" style="25" width="3.375" customWidth="1"/>
    <col min="5634" max="5634" style="25" width="26.125" customWidth="1"/>
    <col min="5635" max="5635" style="25" width="10.375" customWidth="1"/>
    <col min="5636" max="5888" style="25" width="10" bestFit="1" customWidth="1"/>
    <col min="5889" max="5889" style="25" width="3.375" customWidth="1"/>
    <col min="5890" max="5890" style="25" width="26.125" customWidth="1"/>
    <col min="5891" max="5891" style="25" width="10.375" customWidth="1"/>
    <col min="5892" max="6144" style="25" width="11" bestFit="1" customWidth="1"/>
    <col min="6145" max="6145" style="25" width="3.375" customWidth="1"/>
    <col min="6146" max="6146" style="25" width="26.125" customWidth="1"/>
    <col min="6147" max="6147" style="25" width="10.375" customWidth="1"/>
    <col min="6148" max="6400" style="25" width="10" bestFit="1" customWidth="1"/>
    <col min="6401" max="6401" style="25" width="3.375" customWidth="1"/>
    <col min="6402" max="6402" style="25" width="26.125" customWidth="1"/>
    <col min="6403" max="6403" style="25" width="10.375" customWidth="1"/>
    <col min="6404" max="6656" style="25" width="10" bestFit="1" customWidth="1"/>
    <col min="6657" max="6657" style="25" width="3.375" customWidth="1"/>
    <col min="6658" max="6658" style="25" width="26.125" customWidth="1"/>
    <col min="6659" max="6659" style="25" width="10.375" customWidth="1"/>
    <col min="6660" max="6912" style="25" width="10" bestFit="1" customWidth="1"/>
    <col min="6913" max="6913" style="25" width="3.375" customWidth="1"/>
    <col min="6914" max="6914" style="25" width="26.125" customWidth="1"/>
    <col min="6915" max="6915" style="25" width="10.375" customWidth="1"/>
    <col min="6916" max="7168" style="25" width="11" bestFit="1" customWidth="1"/>
    <col min="7169" max="7169" style="25" width="3.375" customWidth="1"/>
    <col min="7170" max="7170" style="25" width="26.125" customWidth="1"/>
    <col min="7171" max="7171" style="25" width="10.375" customWidth="1"/>
    <col min="7172" max="7424" style="25" width="10" bestFit="1" customWidth="1"/>
    <col min="7425" max="7425" style="25" width="3.375" customWidth="1"/>
    <col min="7426" max="7426" style="25" width="26.125" customWidth="1"/>
    <col min="7427" max="7427" style="25" width="10.375" customWidth="1"/>
    <col min="7428" max="7680" style="25" width="10" bestFit="1" customWidth="1"/>
    <col min="7681" max="7681" style="25" width="3.375" customWidth="1"/>
    <col min="7682" max="7682" style="25" width="26.125" customWidth="1"/>
    <col min="7683" max="7683" style="25" width="10.375" customWidth="1"/>
    <col min="7684" max="7936" style="25" width="10" bestFit="1" customWidth="1"/>
    <col min="7937" max="7937" style="25" width="3.375" customWidth="1"/>
    <col min="7938" max="7938" style="25" width="26.125" customWidth="1"/>
    <col min="7939" max="7939" style="25" width="10.375" customWidth="1"/>
    <col min="7940" max="8192" style="25" width="11" bestFit="1" customWidth="1"/>
    <col min="8193" max="8193" style="25" width="3.375" customWidth="1"/>
    <col min="8194" max="8194" style="25" width="26.125" customWidth="1"/>
    <col min="8195" max="8195" style="25" width="10.375" customWidth="1"/>
    <col min="8196" max="8448" style="25" width="10" bestFit="1" customWidth="1"/>
    <col min="8449" max="8449" style="25" width="3.375" customWidth="1"/>
    <col min="8450" max="8450" style="25" width="26.125" customWidth="1"/>
    <col min="8451" max="8451" style="25" width="10.375" customWidth="1"/>
    <col min="8452" max="8704" style="25" width="10" bestFit="1" customWidth="1"/>
    <col min="8705" max="8705" style="25" width="3.375" customWidth="1"/>
    <col min="8706" max="8706" style="25" width="26.125" customWidth="1"/>
    <col min="8707" max="8707" style="25" width="10.375" customWidth="1"/>
    <col min="8708" max="8960" style="25" width="10" bestFit="1" customWidth="1"/>
    <col min="8961" max="8961" style="25" width="3.375" customWidth="1"/>
    <col min="8962" max="8962" style="25" width="26.125" customWidth="1"/>
    <col min="8963" max="8963" style="25" width="10.375" customWidth="1"/>
    <col min="8964" max="9216" style="25" width="11" bestFit="1" customWidth="1"/>
    <col min="9217" max="9217" style="25" width="3.375" customWidth="1"/>
    <col min="9218" max="9218" style="25" width="26.125" customWidth="1"/>
    <col min="9219" max="9219" style="25" width="10.375" customWidth="1"/>
    <col min="9220" max="9472" style="25" width="10" bestFit="1" customWidth="1"/>
    <col min="9473" max="9473" style="25" width="3.375" customWidth="1"/>
    <col min="9474" max="9474" style="25" width="26.125" customWidth="1"/>
    <col min="9475" max="9475" style="25" width="10.375" customWidth="1"/>
    <col min="9476" max="9728" style="25" width="10" bestFit="1" customWidth="1"/>
    <col min="9729" max="9729" style="25" width="3.375" customWidth="1"/>
    <col min="9730" max="9730" style="25" width="26.125" customWidth="1"/>
    <col min="9731" max="9731" style="25" width="10.375" customWidth="1"/>
    <col min="9732" max="9984" style="25" width="10" bestFit="1" customWidth="1"/>
    <col min="9985" max="9985" style="25" width="3.375" customWidth="1"/>
    <col min="9986" max="9986" style="25" width="26.125" customWidth="1"/>
    <col min="9987" max="9987" style="25" width="10.375" customWidth="1"/>
    <col min="9988" max="10240" style="25" width="11" bestFit="1" customWidth="1"/>
    <col min="10241" max="10241" style="25" width="3.375" customWidth="1"/>
    <col min="10242" max="10242" style="25" width="26.125" customWidth="1"/>
    <col min="10243" max="10243" style="25" width="10.375" customWidth="1"/>
    <col min="10244" max="10496" style="25" width="10" bestFit="1" customWidth="1"/>
    <col min="10497" max="10497" style="25" width="3.375" customWidth="1"/>
    <col min="10498" max="10498" style="25" width="26.125" customWidth="1"/>
    <col min="10499" max="10499" style="25" width="10.375" customWidth="1"/>
    <col min="10500" max="10752" style="25" width="10" bestFit="1" customWidth="1"/>
    <col min="10753" max="10753" style="25" width="3.375" customWidth="1"/>
    <col min="10754" max="10754" style="25" width="26.125" customWidth="1"/>
    <col min="10755" max="10755" style="25" width="10.375" customWidth="1"/>
    <col min="10756" max="11008" style="25" width="10" bestFit="1" customWidth="1"/>
    <col min="11009" max="11009" style="25" width="3.375" customWidth="1"/>
    <col min="11010" max="11010" style="25" width="26.125" customWidth="1"/>
    <col min="11011" max="11011" style="25" width="10.375" customWidth="1"/>
    <col min="11012" max="11264" style="25" width="11" bestFit="1" customWidth="1"/>
    <col min="11265" max="11265" style="25" width="3.375" customWidth="1"/>
    <col min="11266" max="11266" style="25" width="26.125" customWidth="1"/>
    <col min="11267" max="11267" style="25" width="10.375" customWidth="1"/>
    <col min="11268" max="11520" style="25" width="10" bestFit="1" customWidth="1"/>
    <col min="11521" max="11521" style="25" width="3.375" customWidth="1"/>
    <col min="11522" max="11522" style="25" width="26.125" customWidth="1"/>
    <col min="11523" max="11523" style="25" width="10.375" customWidth="1"/>
    <col min="11524" max="11776" style="25" width="10" bestFit="1" customWidth="1"/>
    <col min="11777" max="11777" style="25" width="3.375" customWidth="1"/>
    <col min="11778" max="11778" style="25" width="26.125" customWidth="1"/>
    <col min="11779" max="11779" style="25" width="10.375" customWidth="1"/>
    <col min="11780" max="12032" style="25" width="10" bestFit="1" customWidth="1"/>
    <col min="12033" max="12033" style="25" width="3.375" customWidth="1"/>
    <col min="12034" max="12034" style="25" width="26.125" customWidth="1"/>
    <col min="12035" max="12035" style="25" width="10.375" customWidth="1"/>
    <col min="12036" max="12288" style="25" width="11" bestFit="1" customWidth="1"/>
    <col min="12289" max="12289" style="25" width="3.375" customWidth="1"/>
    <col min="12290" max="12290" style="25" width="26.125" customWidth="1"/>
    <col min="12291" max="12291" style="25" width="10.375" customWidth="1"/>
    <col min="12292" max="12544" style="25" width="10" bestFit="1" customWidth="1"/>
    <col min="12545" max="12545" style="25" width="3.375" customWidth="1"/>
    <col min="12546" max="12546" style="25" width="26.125" customWidth="1"/>
    <col min="12547" max="12547" style="25" width="10.375" customWidth="1"/>
    <col min="12548" max="12800" style="25" width="10" bestFit="1" customWidth="1"/>
    <col min="12801" max="12801" style="25" width="3.375" customWidth="1"/>
    <col min="12802" max="12802" style="25" width="26.125" customWidth="1"/>
    <col min="12803" max="12803" style="25" width="10.375" customWidth="1"/>
    <col min="12804" max="13056" style="25" width="10" bestFit="1" customWidth="1"/>
    <col min="13057" max="13057" style="25" width="3.375" customWidth="1"/>
    <col min="13058" max="13058" style="25" width="26.125" customWidth="1"/>
    <col min="13059" max="13059" style="25" width="10.375" customWidth="1"/>
    <col min="13060" max="13312" style="25" width="11" bestFit="1" customWidth="1"/>
    <col min="13313" max="13313" style="25" width="3.375" customWidth="1"/>
    <col min="13314" max="13314" style="25" width="26.125" customWidth="1"/>
    <col min="13315" max="13315" style="25" width="10.375" customWidth="1"/>
    <col min="13316" max="13568" style="25" width="10" bestFit="1" customWidth="1"/>
    <col min="13569" max="13569" style="25" width="3.375" customWidth="1"/>
    <col min="13570" max="13570" style="25" width="26.125" customWidth="1"/>
    <col min="13571" max="13571" style="25" width="10.375" customWidth="1"/>
    <col min="13572" max="13824" style="25" width="10" bestFit="1" customWidth="1"/>
    <col min="13825" max="13825" style="25" width="3.375" customWidth="1"/>
    <col min="13826" max="13826" style="25" width="26.125" customWidth="1"/>
    <col min="13827" max="13827" style="25" width="10.375" customWidth="1"/>
    <col min="13828" max="14080" style="25" width="10" bestFit="1" customWidth="1"/>
    <col min="14081" max="14081" style="25" width="3.375" customWidth="1"/>
    <col min="14082" max="14082" style="25" width="26.125" customWidth="1"/>
    <col min="14083" max="14083" style="25" width="10.375" customWidth="1"/>
    <col min="14084" max="14336" style="25" width="11" bestFit="1" customWidth="1"/>
    <col min="14337" max="14337" style="25" width="3.375" customWidth="1"/>
    <col min="14338" max="14338" style="25" width="26.125" customWidth="1"/>
    <col min="14339" max="14339" style="25" width="10.375" customWidth="1"/>
    <col min="14340" max="14592" style="25" width="10" bestFit="1" customWidth="1"/>
    <col min="14593" max="14593" style="25" width="3.375" customWidth="1"/>
    <col min="14594" max="14594" style="25" width="26.125" customWidth="1"/>
    <col min="14595" max="14595" style="25" width="10.375" customWidth="1"/>
    <col min="14596" max="14848" style="25" width="10" bestFit="1" customWidth="1"/>
    <col min="14849" max="14849" style="25" width="3.375" customWidth="1"/>
    <col min="14850" max="14850" style="25" width="26.125" customWidth="1"/>
    <col min="14851" max="14851" style="25" width="10.375" customWidth="1"/>
    <col min="14852" max="15104" style="25" width="10" bestFit="1" customWidth="1"/>
    <col min="15105" max="15105" style="25" width="3.375" customWidth="1"/>
    <col min="15106" max="15106" style="25" width="26.125" customWidth="1"/>
    <col min="15107" max="15107" style="25" width="10.375" customWidth="1"/>
    <col min="15108" max="15360" style="25" width="11" bestFit="1" customWidth="1"/>
    <col min="15361" max="15361" style="25" width="3.375" customWidth="1"/>
    <col min="15362" max="15362" style="25" width="26.125" customWidth="1"/>
    <col min="15363" max="15363" style="25" width="10.375" customWidth="1"/>
    <col min="15364" max="15616" style="25" width="10" bestFit="1" customWidth="1"/>
    <col min="15617" max="15617" style="25" width="3.375" customWidth="1"/>
    <col min="15618" max="15618" style="25" width="26.125" customWidth="1"/>
    <col min="15619" max="15619" style="25" width="10.375" customWidth="1"/>
    <col min="15620" max="15872" style="25" width="10" bestFit="1" customWidth="1"/>
    <col min="15873" max="15873" style="25" width="3.375" customWidth="1"/>
    <col min="15874" max="15874" style="25" width="26.125" customWidth="1"/>
    <col min="15875" max="15875" style="25" width="10.375" customWidth="1"/>
    <col min="15876" max="16128" style="25" width="10" bestFit="1" customWidth="1"/>
    <col min="16129" max="16129" style="25" width="3.375" customWidth="1"/>
    <col min="16130" max="16130" style="25" width="26.125" customWidth="1"/>
    <col min="16131" max="16131" style="25" width="10.375" customWidth="1"/>
    <col min="16132" max="16384" style="25" width="11" bestFit="1" customWidth="1"/>
  </cols>
  <sheetData>
    <row r="1" spans="1:16384" ht="18">
      <c r="B1" s="54"/>
      <c r="C1" s="55" t="s">
        <v>302</v>
      </c>
      <c r="I1" s="56" t="s">
        <v>303</v>
      </c>
    </row>
    <row r="3" spans="1:16384">
      <c r="A3" t="inlineStr">
        <is>
          <t>AN3</t>
        </is>
      </c>
      <c r="B3" s="57" t="str">
        <f>"GROUPE "&amp;A3</f>
        <v>GROUPE AN3</v>
      </c>
    </row>
    <row r="4" spans="1:16384" ht="20.25">
      <c r="B4" s="58"/>
      <c r="D4" s="59" t="s">
        <v>304</v>
      </c>
    </row>
    <row r="5" spans="1:16384" ht="23.25">
      <c r="B5" s="57"/>
      <c r="D5" s="60" t="s">
        <v>308</v>
      </c>
      <c r="E5" s="58"/>
      <c r="F5" s="58"/>
    </row>
    <row r="6" spans="1:16384">
      <c r="B6" s="58" t="s">
        <v>305</v>
      </c>
      <c r="C6" s="61">
        <f>TODAY()</f>
        <v>42998</v>
      </c>
      <c r="D6" s="62"/>
      <c r="E6" s="62"/>
      <c r="F6" s="62"/>
    </row>
    <row r="7" spans="1:16384" customHeight="1" ht="15">
      <c r="B7" s="63" t="s">
        <v>306</v>
      </c>
      <c r="C7" s="63" t="s">
        <v>0</v>
      </c>
      <c r="D7" s="64"/>
      <c r="E7" s="64"/>
      <c r="F7" s="64"/>
      <c r="G7" s="64"/>
      <c r="H7" s="64"/>
      <c r="I7" s="64"/>
    </row>
    <row r="8" spans="1:16384" customHeight="1" ht="15">
      <c r="A8" s="65">
        <f>ROW()-ROW(A$7)</f>
        <v>1</v>
      </c>
      <c r="B8" s="65" t="s">
        <f>IF(ISNA(VLOOKUP(A$3&amp;TEXT(A8,"x0"),GRTDAN,COLUMNS(GRTDAN),0)),"",VLOOKUP(A$3&amp;TEXT(A8,"x0"),GRTDAN,COLUMNS(GRTDAN),0))</f>
        <v>37</v>
      </c>
      <c r="C8" s="66" t="s">
        <f>IF($B8&gt;"@",VLOOKUP($B8,Tableau,MATCH(C$7,TitresTableau,0),0),"")</f>
        <v>37</v>
      </c>
      <c r="D8" s="65"/>
      <c r="E8" s="65"/>
      <c r="F8" s="65"/>
      <c r="G8" s="65"/>
      <c r="H8" s="65"/>
      <c r="I8" s="65"/>
    </row>
    <row r="9" spans="1:16384" customHeight="1" ht="15">
      <c r="A9" s="65">
        <f>ROW()-ROW(A$7)</f>
        <v>2</v>
      </c>
      <c r="B9" s="65" t="s">
        <f>IF(ISNA(VLOOKUP(A$3&amp;TEXT(A9,"x0"),GRTDAN,COLUMNS(GRTDAN),0)),"",VLOOKUP(A$3&amp;TEXT(A9,"x0"),GRTDAN,COLUMNS(GRTDAN),0))</f>
        <v>37</v>
      </c>
      <c r="C9" s="66" t="s">
        <f>IF($B9&gt;"@",VLOOKUP($B9,Tableau,MATCH(C$7,TitresTableau,0),0),"")</f>
        <v>37</v>
      </c>
      <c r="D9" s="65"/>
      <c r="E9" s="65"/>
      <c r="F9" s="65"/>
      <c r="G9" s="65"/>
      <c r="H9" s="65"/>
      <c r="I9" s="65"/>
    </row>
    <row r="10" spans="1:16384" customHeight="1" ht="15">
      <c r="A10" s="65">
        <f>ROW()-ROW(A$7)</f>
        <v>3</v>
      </c>
      <c r="B10" s="65" t="s">
        <f>IF(ISNA(VLOOKUP(A$3&amp;TEXT(A10,"x0"),GRTDAN,COLUMNS(GRTDAN),0)),"",VLOOKUP(A$3&amp;TEXT(A10,"x0"),GRTDAN,COLUMNS(GRTDAN),0))</f>
        <v>37</v>
      </c>
      <c r="C10" s="66" t="s">
        <f>IF($B10&gt;"@",VLOOKUP($B10,Tableau,MATCH(C$7,TitresTableau,0),0),"")</f>
        <v>37</v>
      </c>
      <c r="D10" s="65"/>
      <c r="E10" s="65"/>
      <c r="F10" s="65"/>
      <c r="G10" s="65"/>
      <c r="H10" s="65"/>
      <c r="I10" s="65"/>
    </row>
    <row r="11" spans="1:16384" customHeight="1" ht="15">
      <c r="A11" s="65">
        <f>ROW()-ROW(A$7)</f>
        <v>4</v>
      </c>
      <c r="B11" s="65" t="s">
        <f>IF(ISNA(VLOOKUP(A$3&amp;TEXT(A11,"x0"),GRTDAN,COLUMNS(GRTDAN),0)),"",VLOOKUP(A$3&amp;TEXT(A11,"x0"),GRTDAN,COLUMNS(GRTDAN),0))</f>
        <v>37</v>
      </c>
      <c r="C11" s="66" t="s">
        <f>IF($B11&gt;"@",VLOOKUP($B11,Tableau,MATCH(C$7,TitresTableau,0),0),"")</f>
        <v>37</v>
      </c>
      <c r="D11" s="65"/>
      <c r="E11" s="65"/>
      <c r="F11" s="65"/>
      <c r="G11" s="65"/>
      <c r="H11" s="65"/>
      <c r="I11" s="65"/>
    </row>
    <row r="12" spans="1:16384" customHeight="1" ht="15">
      <c r="A12" s="65">
        <f>ROW()-ROW(A$7)</f>
        <v>5</v>
      </c>
      <c r="B12" s="65" t="s">
        <f>IF(ISNA(VLOOKUP(A$3&amp;TEXT(A12,"x0"),GRTDAN,COLUMNS(GRTDAN),0)),"",VLOOKUP(A$3&amp;TEXT(A12,"x0"),GRTDAN,COLUMNS(GRTDAN),0))</f>
        <v>37</v>
      </c>
      <c r="C12" s="66" t="s">
        <f>IF($B12&gt;"@",VLOOKUP($B12,Tableau,MATCH(C$7,TitresTableau,0),0),"")</f>
        <v>37</v>
      </c>
      <c r="D12" s="65"/>
      <c r="E12" s="65"/>
      <c r="F12" s="65"/>
      <c r="G12" s="65"/>
      <c r="H12" s="65"/>
      <c r="I12" s="65"/>
    </row>
    <row r="13" spans="1:16384" customHeight="1" ht="15">
      <c r="A13" s="65">
        <f>ROW()-ROW(A$7)</f>
        <v>6</v>
      </c>
      <c r="B13" s="65" t="s">
        <f>IF(ISNA(VLOOKUP(A$3&amp;TEXT(A13,"x0"),GRTDAN,COLUMNS(GRTDAN),0)),"",VLOOKUP(A$3&amp;TEXT(A13,"x0"),GRTDAN,COLUMNS(GRTDAN),0))</f>
        <v>37</v>
      </c>
      <c r="C13" s="66" t="s">
        <f>IF($B13&gt;"@",VLOOKUP($B13,Tableau,MATCH(C$7,TitresTableau,0),0),"")</f>
        <v>37</v>
      </c>
      <c r="D13" s="65"/>
      <c r="E13" s="65"/>
      <c r="F13" s="65"/>
      <c r="G13" s="65"/>
      <c r="H13" s="65"/>
      <c r="I13" s="65"/>
    </row>
    <row r="14" spans="1:16384" customHeight="1" ht="15">
      <c r="A14" s="65">
        <f>ROW()-ROW(A$7)</f>
        <v>7</v>
      </c>
      <c r="B14" s="65" t="s">
        <f>IF(ISNA(VLOOKUP(A$3&amp;TEXT(A14,"x0"),GRTDAN,COLUMNS(GRTDAN),0)),"",VLOOKUP(A$3&amp;TEXT(A14,"x0"),GRTDAN,COLUMNS(GRTDAN),0))</f>
        <v>37</v>
      </c>
      <c r="C14" s="66" t="s">
        <f>IF($B14&gt;"@",VLOOKUP($B14,Tableau,MATCH(C$7,TitresTableau,0),0),"")</f>
        <v>37</v>
      </c>
      <c r="D14" s="65"/>
      <c r="E14" s="65"/>
      <c r="F14" s="65"/>
      <c r="G14" s="65"/>
      <c r="H14" s="65"/>
      <c r="I14" s="65"/>
    </row>
    <row r="15" spans="1:16384" customHeight="1" ht="15">
      <c r="A15" s="65">
        <f>ROW()-ROW(A$7)</f>
        <v>8</v>
      </c>
      <c r="B15" s="65" t="s">
        <f>IF(ISNA(VLOOKUP(A$3&amp;TEXT(A15,"x0"),GRTDAN,COLUMNS(GRTDAN),0)),"",VLOOKUP(A$3&amp;TEXT(A15,"x0"),GRTDAN,COLUMNS(GRTDAN),0))</f>
        <v>37</v>
      </c>
      <c r="C15" s="66" t="s">
        <f>IF($B15&gt;"@",VLOOKUP($B15,Tableau,MATCH(C$7,TitresTableau,0),0),"")</f>
        <v>37</v>
      </c>
      <c r="D15" s="65"/>
      <c r="E15" s="65"/>
      <c r="F15" s="65"/>
      <c r="G15" s="65"/>
      <c r="H15" s="65"/>
      <c r="I15" s="65"/>
    </row>
    <row r="16" spans="1:16384" customHeight="1" ht="15">
      <c r="A16" s="65">
        <f>ROW()-ROW(A$7)</f>
        <v>9</v>
      </c>
      <c r="B16" s="65" t="s">
        <f>IF(ISNA(VLOOKUP(A$3&amp;TEXT(A16,"x0"),GRTDAN,COLUMNS(GRTDAN),0)),"",VLOOKUP(A$3&amp;TEXT(A16,"x0"),GRTDAN,COLUMNS(GRTDAN),0))</f>
        <v>37</v>
      </c>
      <c r="C16" s="66" t="s">
        <f>IF($B16&gt;"@",VLOOKUP($B16,Tableau,MATCH(C$7,TitresTableau,0),0),"")</f>
        <v>37</v>
      </c>
      <c r="D16" s="65"/>
      <c r="E16" s="65"/>
      <c r="F16" s="65"/>
      <c r="G16" s="65"/>
      <c r="H16" s="65"/>
      <c r="I16" s="65"/>
    </row>
    <row r="17" spans="1:16384" customHeight="1" ht="15">
      <c r="A17" s="65">
        <f>ROW()-ROW(A$7)</f>
        <v>10</v>
      </c>
      <c r="B17" s="65" t="s">
        <f>IF(ISNA(VLOOKUP(A$3&amp;TEXT(A17,"x0"),GRTDAN,COLUMNS(GRTDAN),0)),"",VLOOKUP(A$3&amp;TEXT(A17,"x0"),GRTDAN,COLUMNS(GRTDAN),0))</f>
        <v>37</v>
      </c>
      <c r="C17" s="66" t="s">
        <f>IF($B17&gt;"@",VLOOKUP($B17,Tableau,MATCH(C$7,TitresTableau,0),0),"")</f>
        <v>37</v>
      </c>
      <c r="D17" s="65"/>
      <c r="E17" s="65"/>
      <c r="F17" s="65"/>
      <c r="G17" s="65"/>
      <c r="H17" s="65"/>
      <c r="I17" s="65"/>
    </row>
    <row r="18" spans="1:16384" customHeight="1" ht="15">
      <c r="A18" s="65">
        <f>ROW()-ROW(A$7)</f>
        <v>11</v>
      </c>
      <c r="B18" s="65" t="s">
        <f>IF(ISNA(VLOOKUP(A$3&amp;TEXT(A18,"x0"),GRTDAN,COLUMNS(GRTDAN),0)),"",VLOOKUP(A$3&amp;TEXT(A18,"x0"),GRTDAN,COLUMNS(GRTDAN),0))</f>
        <v>37</v>
      </c>
      <c r="C18" s="66" t="s">
        <f>IF($B18&gt;"@",VLOOKUP($B18,Tableau,MATCH(C$7,TitresTableau,0),0),"")</f>
        <v>37</v>
      </c>
      <c r="D18" s="65"/>
      <c r="E18" s="65"/>
      <c r="F18" s="65"/>
      <c r="G18" s="65"/>
      <c r="H18" s="65"/>
      <c r="I18" s="65"/>
    </row>
    <row r="19" spans="1:16384" customHeight="1" ht="15">
      <c r="A19" s="65">
        <f>ROW()-ROW(A$7)</f>
        <v>12</v>
      </c>
      <c r="B19" s="65" t="s">
        <f>IF(ISNA(VLOOKUP(A$3&amp;TEXT(A19,"x0"),GRTDAN,COLUMNS(GRTDAN),0)),"",VLOOKUP(A$3&amp;TEXT(A19,"x0"),GRTDAN,COLUMNS(GRTDAN),0))</f>
        <v>37</v>
      </c>
      <c r="C19" s="66" t="s">
        <f>IF($B19&gt;"@",VLOOKUP($B19,Tableau,MATCH(C$7,TitresTableau,0),0),"")</f>
        <v>37</v>
      </c>
      <c r="D19" s="65"/>
      <c r="E19" s="65"/>
      <c r="F19" s="65"/>
      <c r="G19" s="65"/>
      <c r="H19" s="65"/>
      <c r="I19" s="65"/>
    </row>
    <row r="20" spans="1:16384" customHeight="1" ht="15">
      <c r="A20" s="65">
        <f>ROW()-ROW(A$7)</f>
        <v>13</v>
      </c>
      <c r="B20" s="65" t="s">
        <f>IF(ISNA(VLOOKUP(A$3&amp;TEXT(A20,"x0"),GRTDAN,COLUMNS(GRTDAN),0)),"",VLOOKUP(A$3&amp;TEXT(A20,"x0"),GRTDAN,COLUMNS(GRTDAN),0))</f>
        <v>37</v>
      </c>
      <c r="C20" s="66" t="s">
        <f>IF($B20&gt;"@",VLOOKUP($B20,Tableau,MATCH(C$7,TitresTableau,0),0),"")</f>
        <v>37</v>
      </c>
      <c r="D20" s="65"/>
      <c r="E20" s="65"/>
      <c r="F20" s="65"/>
      <c r="G20" s="65"/>
      <c r="H20" s="65"/>
      <c r="I20" s="65"/>
    </row>
    <row r="21" spans="1:16384" customHeight="1" ht="15">
      <c r="A21" s="65">
        <f>ROW()-ROW(A$7)</f>
        <v>14</v>
      </c>
      <c r="B21" s="65" t="s">
        <f>IF(ISNA(VLOOKUP(A$3&amp;TEXT(A21,"x0"),GRTDAN,COLUMNS(GRTDAN),0)),"",VLOOKUP(A$3&amp;TEXT(A21,"x0"),GRTDAN,COLUMNS(GRTDAN),0))</f>
        <v>37</v>
      </c>
      <c r="C21" s="66" t="s">
        <f>IF($B21&gt;"@",VLOOKUP($B21,Tableau,MATCH(C$7,TitresTableau,0),0),"")</f>
        <v>37</v>
      </c>
      <c r="D21" s="65"/>
      <c r="E21" s="65"/>
      <c r="F21" s="65"/>
      <c r="G21" s="65"/>
      <c r="H21" s="65"/>
      <c r="I21" s="65"/>
    </row>
    <row r="22" spans="1:16384" customHeight="1" ht="15">
      <c r="A22" s="65">
        <f>ROW()-ROW(A$7)</f>
        <v>15</v>
      </c>
      <c r="B22" s="65" t="s">
        <f>IF(ISNA(VLOOKUP(A$3&amp;TEXT(A22,"x0"),GRTDAN,COLUMNS(GRTDAN),0)),"",VLOOKUP(A$3&amp;TEXT(A22,"x0"),GRTDAN,COLUMNS(GRTDAN),0))</f>
        <v>37</v>
      </c>
      <c r="C22" s="66" t="s">
        <f>IF($B22&gt;"@",VLOOKUP($B22,Tableau,MATCH(C$7,TitresTableau,0),0),"")</f>
        <v>37</v>
      </c>
      <c r="D22" s="65"/>
      <c r="E22" s="65"/>
      <c r="F22" s="65"/>
      <c r="G22" s="65"/>
      <c r="H22" s="65"/>
      <c r="I22" s="65"/>
    </row>
    <row r="23" spans="1:16384" customHeight="1" ht="15">
      <c r="A23" s="65">
        <f>ROW()-ROW(A$7)</f>
        <v>16</v>
      </c>
      <c r="B23" s="65" t="s">
        <f>IF(ISNA(VLOOKUP(A$3&amp;TEXT(A23,"x0"),GRTDAN,COLUMNS(GRTDAN),0)),"",VLOOKUP(A$3&amp;TEXT(A23,"x0"),GRTDAN,COLUMNS(GRTDAN),0))</f>
        <v>37</v>
      </c>
      <c r="C23" s="66" t="s">
        <f>IF($B23&gt;"@",VLOOKUP($B23,Tableau,MATCH(C$7,TitresTableau,0),0),"")</f>
        <v>37</v>
      </c>
      <c r="D23" s="65"/>
      <c r="E23" s="65"/>
      <c r="F23" s="65"/>
      <c r="G23" s="65"/>
      <c r="H23" s="65"/>
      <c r="I23" s="65"/>
    </row>
    <row r="24" spans="1:16384" customHeight="1" ht="15">
      <c r="A24" s="65">
        <f>ROW()-ROW(A$7)</f>
        <v>17</v>
      </c>
      <c r="B24" s="65" t="s">
        <f>IF(ISNA(VLOOKUP(A$3&amp;TEXT(A24,"x0"),GRTDAN,COLUMNS(GRTDAN),0)),"",VLOOKUP(A$3&amp;TEXT(A24,"x0"),GRTDAN,COLUMNS(GRTDAN),0))</f>
        <v>37</v>
      </c>
      <c r="C24" s="66" t="s">
        <f>IF($B24&gt;"@",VLOOKUP($B24,Tableau,MATCH(C$7,TitresTableau,0),0),"")</f>
        <v>37</v>
      </c>
      <c r="D24" s="65"/>
      <c r="E24" s="65"/>
      <c r="F24" s="65"/>
      <c r="G24" s="65"/>
      <c r="H24" s="65"/>
      <c r="I24" s="65"/>
    </row>
    <row r="25" spans="1:16384" customHeight="1" ht="15">
      <c r="A25" s="65">
        <f>ROW()-ROW(A$7)</f>
        <v>18</v>
      </c>
      <c r="B25" s="65" t="s">
        <f>IF(ISNA(VLOOKUP(A$3&amp;TEXT(A25,"x0"),GRTDAN,COLUMNS(GRTDAN),0)),"",VLOOKUP(A$3&amp;TEXT(A25,"x0"),GRTDAN,COLUMNS(GRTDAN),0))</f>
        <v>37</v>
      </c>
      <c r="C25" s="66" t="s">
        <f>IF($B25&gt;"@",VLOOKUP($B25,Tableau,MATCH(C$7,TitresTableau,0),0),"")</f>
        <v>37</v>
      </c>
      <c r="D25" s="65"/>
      <c r="E25" s="65"/>
      <c r="F25" s="65"/>
      <c r="G25" s="65"/>
      <c r="H25" s="65"/>
      <c r="I25" s="65"/>
    </row>
    <row r="26" spans="1:16384" customHeight="1" ht="15">
      <c r="A26" s="65">
        <f>ROW()-ROW(A$7)</f>
        <v>19</v>
      </c>
      <c r="B26" s="65" t="s">
        <f>IF(ISNA(VLOOKUP(A$3&amp;TEXT(A26,"x0"),GRTDAN,COLUMNS(GRTDAN),0)),"",VLOOKUP(A$3&amp;TEXT(A26,"x0"),GRTDAN,COLUMNS(GRTDAN),0))</f>
        <v>37</v>
      </c>
      <c r="C26" s="66" t="s">
        <f>IF($B26&gt;"@",VLOOKUP($B26,Tableau,MATCH(C$7,TitresTableau,0),0),"")</f>
        <v>37</v>
      </c>
      <c r="D26" s="65"/>
      <c r="E26" s="65"/>
      <c r="F26" s="65"/>
      <c r="G26" s="65"/>
      <c r="H26" s="65"/>
      <c r="I26" s="65"/>
    </row>
    <row r="27" spans="1:16384" customHeight="1" ht="15">
      <c r="A27" s="65">
        <f>ROW()-ROW(A$7)</f>
        <v>20</v>
      </c>
      <c r="B27" s="65" t="s">
        <f>IF(ISNA(VLOOKUP(A$3&amp;TEXT(A27,"x0"),GRTDAN,COLUMNS(GRTDAN),0)),"",VLOOKUP(A$3&amp;TEXT(A27,"x0"),GRTDAN,COLUMNS(GRTDAN),0))</f>
        <v>37</v>
      </c>
      <c r="C27" s="66" t="s">
        <f>IF($B27&gt;"@",VLOOKUP($B27,Tableau,MATCH(C$7,TitresTableau,0),0),"")</f>
        <v>37</v>
      </c>
      <c r="D27" s="65"/>
      <c r="E27" s="65"/>
      <c r="F27" s="65"/>
      <c r="G27" s="65"/>
      <c r="H27" s="65"/>
      <c r="I27" s="65"/>
    </row>
    <row r="28" spans="1:16384" customHeight="1" ht="15">
      <c r="A28" s="65">
        <f>ROW()-ROW(A$7)</f>
        <v>21</v>
      </c>
      <c r="B28" s="65" t="s">
        <f>IF(ISNA(VLOOKUP(A$3&amp;TEXT(A28,"x0"),GRTDAN,COLUMNS(GRTDAN),0)),"",VLOOKUP(A$3&amp;TEXT(A28,"x0"),GRTDAN,COLUMNS(GRTDAN),0))</f>
        <v>37</v>
      </c>
      <c r="C28" s="66" t="s">
        <f>IF($B28&gt;"@",VLOOKUP($B28,Tableau,MATCH(C$7,TitresTableau,0),0),"")</f>
        <v>37</v>
      </c>
      <c r="D28" s="65"/>
      <c r="E28" s="65"/>
      <c r="F28" s="65"/>
      <c r="G28" s="65"/>
      <c r="H28" s="65"/>
      <c r="I28" s="65"/>
    </row>
    <row r="29" spans="1:16384" customHeight="1" ht="15">
      <c r="A29" s="65">
        <f>ROW()-ROW(A$7)</f>
        <v>22</v>
      </c>
      <c r="B29" s="65" t="s">
        <f>IF(ISNA(VLOOKUP(A$3&amp;TEXT(A29,"x0"),GRTDAN,COLUMNS(GRTDAN),0)),"",VLOOKUP(A$3&amp;TEXT(A29,"x0"),GRTDAN,COLUMNS(GRTDAN),0))</f>
        <v>37</v>
      </c>
      <c r="C29" s="66" t="s">
        <f>IF($B29&gt;"@",VLOOKUP($B29,Tableau,MATCH(C$7,TitresTableau,0),0),"")</f>
        <v>37</v>
      </c>
      <c r="D29" s="65"/>
      <c r="E29" s="65"/>
      <c r="F29" s="65"/>
      <c r="G29" s="65"/>
      <c r="H29" s="65"/>
      <c r="I29" s="65"/>
    </row>
    <row r="30" spans="1:16384" customHeight="1" ht="15">
      <c r="A30" s="65">
        <f>ROW()-ROW(A$7)</f>
        <v>23</v>
      </c>
      <c r="B30" s="65" t="s">
        <f>IF(ISNA(VLOOKUP(A$3&amp;TEXT(A30,"x0"),GRTDAN,COLUMNS(GRTDAN),0)),"",VLOOKUP(A$3&amp;TEXT(A30,"x0"),GRTDAN,COLUMNS(GRTDAN),0))</f>
        <v>37</v>
      </c>
      <c r="C30" s="66" t="s">
        <f>IF($B30&gt;"@",VLOOKUP($B30,Tableau,MATCH(C$7,TitresTableau,0),0),"")</f>
        <v>37</v>
      </c>
      <c r="D30" s="65"/>
      <c r="E30" s="65"/>
      <c r="F30" s="65"/>
      <c r="G30" s="65"/>
      <c r="H30" s="65"/>
      <c r="I30" s="65"/>
    </row>
    <row r="31" spans="1:16384" customHeight="1" ht="15">
      <c r="A31" s="65">
        <f>ROW()-ROW(A$7)</f>
        <v>24</v>
      </c>
      <c r="B31" s="65" t="s">
        <f>IF(ISNA(VLOOKUP(A$3&amp;TEXT(A31,"x0"),GRTDAN,COLUMNS(GRTDAN),0)),"",VLOOKUP(A$3&amp;TEXT(A31,"x0"),GRTDAN,COLUMNS(GRTDAN),0))</f>
        <v>37</v>
      </c>
      <c r="C31" s="66" t="s">
        <f>IF($B31&gt;"@",VLOOKUP($B31,Tableau,MATCH(C$7,TitresTableau,0),0),"")</f>
        <v>37</v>
      </c>
      <c r="D31" s="65"/>
      <c r="E31" s="65"/>
      <c r="F31" s="65"/>
      <c r="G31" s="65"/>
      <c r="H31" s="65"/>
      <c r="I31" s="65"/>
    </row>
    <row r="32" spans="1:16384" customHeight="1" ht="15">
      <c r="A32" s="65">
        <f>ROW()-ROW(A$7)</f>
        <v>25</v>
      </c>
      <c r="B32" s="65" t="s">
        <f>IF(ISNA(VLOOKUP(A$3&amp;TEXT(A32,"x0"),GRTDAN,COLUMNS(GRTDAN),0)),"",VLOOKUP(A$3&amp;TEXT(A32,"x0"),GRTDAN,COLUMNS(GRTDAN),0))</f>
        <v>37</v>
      </c>
      <c r="C32" s="66" t="s">
        <f>IF($B32&gt;"@",VLOOKUP($B32,Tableau,MATCH(C$7,TitresTableau,0),0),"")</f>
        <v>37</v>
      </c>
      <c r="D32" s="65"/>
      <c r="E32" s="65"/>
      <c r="F32" s="65"/>
      <c r="G32" s="65"/>
      <c r="H32" s="65"/>
      <c r="I32" s="65"/>
    </row>
    <row r="33" spans="1:16384" customHeight="1" ht="15">
      <c r="A33" s="65">
        <f>ROW()-ROW(A$7)</f>
        <v>26</v>
      </c>
      <c r="B33" s="65" t="s">
        <f>IF(ISNA(VLOOKUP(A$3&amp;TEXT(A33,"x0"),GRTDAN,COLUMNS(GRTDAN),0)),"",VLOOKUP(A$3&amp;TEXT(A33,"x0"),GRTDAN,COLUMNS(GRTDAN),0))</f>
        <v>37</v>
      </c>
      <c r="C33" s="66" t="s">
        <f>IF($B33&gt;"@",VLOOKUP($B33,Tableau,MATCH(C$7,TitresTableau,0),0),"")</f>
        <v>37</v>
      </c>
      <c r="D33" s="65"/>
      <c r="E33" s="65"/>
      <c r="F33" s="65"/>
      <c r="G33" s="65"/>
      <c r="H33" s="65"/>
      <c r="I33" s="65"/>
    </row>
    <row r="34" spans="1:16384" customHeight="1" ht="15">
      <c r="A34" s="65">
        <f>ROW()-ROW(A$7)</f>
        <v>27</v>
      </c>
      <c r="B34" s="65" t="s">
        <f>IF(ISNA(VLOOKUP(A$3&amp;TEXT(A34,"x0"),GRTDAN,COLUMNS(GRTDAN),0)),"",VLOOKUP(A$3&amp;TEXT(A34,"x0"),GRTDAN,COLUMNS(GRTDAN),0))</f>
        <v>37</v>
      </c>
      <c r="C34" s="66" t="s">
        <f>IF($B34&gt;"@",VLOOKUP($B34,Tableau,MATCH(C$7,TitresTableau,0),0),"")</f>
        <v>37</v>
      </c>
      <c r="D34" s="65"/>
      <c r="E34" s="65"/>
      <c r="F34" s="65"/>
      <c r="G34" s="65"/>
      <c r="H34" s="65"/>
      <c r="I34" s="65"/>
    </row>
    <row r="35" spans="1:16384" customHeight="1" ht="15">
      <c r="A35" s="65">
        <f>ROW()-ROW(A$7)</f>
        <v>28</v>
      </c>
      <c r="B35" s="65" t="s">
        <f>IF(ISNA(VLOOKUP(A$3&amp;TEXT(A35,"x0"),GRTDAN,COLUMNS(GRTDAN),0)),"",VLOOKUP(A$3&amp;TEXT(A35,"x0"),GRTDAN,COLUMNS(GRTDAN),0))</f>
        <v>37</v>
      </c>
      <c r="C35" s="66" t="s">
        <f>IF($B35&gt;"@",VLOOKUP($B35,Tableau,MATCH(C$7,TitresTableau,0),0),"")</f>
        <v>37</v>
      </c>
      <c r="D35" s="65"/>
      <c r="E35" s="65"/>
      <c r="F35" s="65"/>
      <c r="G35" s="65"/>
      <c r="H35" s="65"/>
      <c r="I35" s="65"/>
    </row>
    <row r="36" spans="1:16384" customHeight="1" ht="15">
      <c r="A36" s="65">
        <f>ROW()-ROW(A$7)</f>
        <v>29</v>
      </c>
      <c r="B36" s="65" t="s">
        <f>IF(ISNA(VLOOKUP(A$3&amp;TEXT(A36,"x0"),GRTDAN,COLUMNS(GRTDAN),0)),"",VLOOKUP(A$3&amp;TEXT(A36,"x0"),GRTDAN,COLUMNS(GRTDAN),0))</f>
        <v>37</v>
      </c>
      <c r="C36" s="66" t="s">
        <f>IF($B36&gt;"@",VLOOKUP($B36,Tableau,MATCH(C$7,TitresTableau,0),0),"")</f>
        <v>37</v>
      </c>
      <c r="D36" s="65"/>
      <c r="E36" s="65"/>
      <c r="F36" s="65"/>
      <c r="G36" s="65"/>
      <c r="H36" s="65"/>
      <c r="I36" s="65"/>
    </row>
    <row r="37" spans="1:16384" customHeight="1" ht="15">
      <c r="A37" s="65">
        <f>ROW()-ROW(A$7)</f>
        <v>30</v>
      </c>
      <c r="B37" s="65" t="s">
        <f>IF(ISNA(VLOOKUP(A$3&amp;TEXT(A37,"x0"),GRTDAN,COLUMNS(GRTDAN),0)),"",VLOOKUP(A$3&amp;TEXT(A37,"x0"),GRTDAN,COLUMNS(GRTDAN),0))</f>
        <v>37</v>
      </c>
      <c r="C37" s="66" t="s">
        <f>IF($B37&gt;"@",VLOOKUP($B37,Tableau,MATCH(C$7,TitresTableau,0),0),"")</f>
        <v>37</v>
      </c>
      <c r="D37" s="65"/>
      <c r="E37" s="65"/>
      <c r="F37" s="65"/>
      <c r="G37" s="65"/>
      <c r="H37" s="65"/>
      <c r="I37" s="65"/>
    </row>
    <row r="38" spans="1:16384" customHeight="1" ht="15">
      <c r="A38" s="65">
        <f>ROW()-ROW(A$7)</f>
        <v>31</v>
      </c>
      <c r="B38" s="65" t="s">
        <f>IF(ISNA(VLOOKUP(A$3&amp;TEXT(A38,"x0"),GRTDAN,COLUMNS(GRTDAN),0)),"",VLOOKUP(A$3&amp;TEXT(A38,"x0"),GRTDAN,COLUMNS(GRTDAN),0))</f>
        <v>37</v>
      </c>
      <c r="C38" s="66" t="s">
        <f>IF($B38&gt;"@",VLOOKUP($B38,Tableau,MATCH(C$7,TitresTableau,0),0),"")</f>
        <v>37</v>
      </c>
      <c r="D38" s="65"/>
      <c r="E38" s="65"/>
      <c r="F38" s="65"/>
      <c r="G38" s="65"/>
      <c r="H38" s="65"/>
      <c r="I38" s="65"/>
    </row>
    <row r="39" spans="1:16384" customHeight="1" ht="15">
      <c r="A39" s="65">
        <f>ROW()-ROW(A$7)</f>
        <v>32</v>
      </c>
      <c r="B39" s="65" t="s">
        <f>IF(ISNA(VLOOKUP(A$3&amp;TEXT(A39,"x0"),GRTDAN,COLUMNS(GRTDAN),0)),"",VLOOKUP(A$3&amp;TEXT(A39,"x0"),GRTDAN,COLUMNS(GRTDAN),0))</f>
        <v>37</v>
      </c>
      <c r="C39" s="66" t="s">
        <f>IF($B39&gt;"@",VLOOKUP($B39,Tableau,MATCH(C$7,TitresTableau,0),0),"")</f>
        <v>37</v>
      </c>
      <c r="D39" s="65"/>
      <c r="E39" s="65"/>
      <c r="F39" s="65"/>
      <c r="G39" s="65"/>
      <c r="H39" s="65"/>
      <c r="I39" s="65"/>
    </row>
    <row r="40" spans="1:16384" customHeight="1" ht="15">
      <c r="A40" s="65">
        <f>ROW()-ROW(A$7)</f>
        <v>33</v>
      </c>
      <c r="B40" s="65" t="s">
        <f>IF(ISNA(VLOOKUP(A$3&amp;TEXT(A40,"x0"),GRTDAN,COLUMNS(GRTDAN),0)),"",VLOOKUP(A$3&amp;TEXT(A40,"x0"),GRTDAN,COLUMNS(GRTDAN),0))</f>
        <v>37</v>
      </c>
      <c r="C40" s="66" t="s">
        <f>IF($B40&gt;"@",VLOOKUP($B40,Tableau,MATCH(C$7,TitresTableau,0),0),"")</f>
        <v>37</v>
      </c>
      <c r="D40" s="65"/>
      <c r="E40" s="65"/>
      <c r="F40" s="65"/>
      <c r="G40" s="65"/>
      <c r="H40" s="65"/>
      <c r="I40" s="65"/>
    </row>
    <row r="41" spans="1:16384" customHeight="1" ht="15">
      <c r="A41" s="65">
        <f>ROW()-ROW(A$7)</f>
        <v>34</v>
      </c>
      <c r="B41" s="65" t="s">
        <f>IF(ISNA(VLOOKUP(A$3&amp;TEXT(A41,"x0"),GRTDAN,COLUMNS(GRTDAN),0)),"",VLOOKUP(A$3&amp;TEXT(A41,"x0"),GRTDAN,COLUMNS(GRTDAN),0))</f>
        <v>37</v>
      </c>
      <c r="C41" s="66" t="s">
        <f>IF($B41&gt;"@",VLOOKUP($B41,Tableau,MATCH(C$7,TitresTableau,0),0),"")</f>
        <v>37</v>
      </c>
      <c r="D41" s="65"/>
      <c r="E41" s="65"/>
      <c r="F41" s="65"/>
      <c r="G41" s="65"/>
      <c r="H41" s="65"/>
      <c r="I41" s="65"/>
    </row>
    <row r="42" spans="1:16384" customHeight="1" ht="15">
      <c r="A42" s="65">
        <f>ROW()-ROW(A$7)</f>
        <v>35</v>
      </c>
      <c r="B42" s="65" t="s">
        <f>IF(ISNA(VLOOKUP(A$3&amp;TEXT(A42,"x0"),GRTDAN,COLUMNS(GRTDAN),0)),"",VLOOKUP(A$3&amp;TEXT(A42,"x0"),GRTDAN,COLUMNS(GRTDAN),0))</f>
        <v>37</v>
      </c>
      <c r="C42" s="66" t="s">
        <f>IF($B42&gt;"@",VLOOKUP($B42,Tableau,MATCH(C$7,TitresTableau,0),0),"")</f>
        <v>37</v>
      </c>
      <c r="D42" s="65"/>
      <c r="E42" s="65"/>
      <c r="F42" s="65"/>
      <c r="G42" s="65"/>
      <c r="H42" s="65"/>
      <c r="I42" s="65"/>
    </row>
    <row r="43" spans="1:16384" customHeight="1" ht="15">
      <c r="A43" s="65">
        <f>ROW()-ROW(A$7)</f>
        <v>36</v>
      </c>
      <c r="B43" s="65" t="s">
        <f>IF(ISNA(VLOOKUP(A$3&amp;TEXT(A43,"x0"),GRTDAN,COLUMNS(GRTDAN),0)),"",VLOOKUP(A$3&amp;TEXT(A43,"x0"),GRTDAN,COLUMNS(GRTDAN),0))</f>
        <v>37</v>
      </c>
      <c r="C43" s="66" t="s">
        <f>IF($B43&gt;"@",VLOOKUP($B43,Tableau,MATCH(C$7,TitresTableau,0),0),"")</f>
        <v>37</v>
      </c>
      <c r="D43" s="65"/>
      <c r="E43" s="65"/>
      <c r="F43" s="65"/>
      <c r="G43" s="65"/>
      <c r="H43" s="65"/>
      <c r="I43" s="65"/>
    </row>
    <row r="44" spans="1:16384" customHeight="1" ht="15">
      <c r="A44" s="65">
        <f>ROW()-ROW(A$7)</f>
        <v>37</v>
      </c>
      <c r="B44" s="65" t="s">
        <f>IF(ISNA(VLOOKUP(A$3&amp;TEXT(A44,"x0"),GRTDAN,COLUMNS(GRTDAN),0)),"",VLOOKUP(A$3&amp;TEXT(A44,"x0"),GRTDAN,COLUMNS(GRTDAN),0))</f>
        <v>37</v>
      </c>
      <c r="C44" s="66" t="s">
        <f>IF($B44&gt;"@",VLOOKUP($B44,Tableau,MATCH(C$7,TitresTableau,0),0),"")</f>
        <v>37</v>
      </c>
      <c r="D44" s="65"/>
      <c r="E44" s="65"/>
      <c r="F44" s="65"/>
      <c r="G44" s="65"/>
      <c r="H44" s="65"/>
      <c r="I44" s="65"/>
    </row>
    <row r="45" spans="1:16384" customHeight="1" ht="15">
      <c r="A45" s="65">
        <f>ROW()-ROW(A$7)</f>
        <v>38</v>
      </c>
      <c r="B45" s="65" t="s">
        <f>IF(ISNA(VLOOKUP(A$3&amp;TEXT(A45,"x0"),GRTDAN,COLUMNS(GRTDAN),0)),"",VLOOKUP(A$3&amp;TEXT(A45,"x0"),GRTDAN,COLUMNS(GRTDAN),0))</f>
        <v>37</v>
      </c>
      <c r="C45" s="66" t="s">
        <f>IF($B45&gt;"@",VLOOKUP($B45,Tableau,MATCH(C$7,TitresTableau,0),0),"")</f>
        <v>37</v>
      </c>
      <c r="D45" s="65"/>
      <c r="E45" s="65"/>
      <c r="F45" s="65"/>
      <c r="G45" s="65"/>
      <c r="H45" s="65"/>
      <c r="I45" s="65"/>
    </row>
    <row r="46" spans="1:16384" customHeight="1" ht="15">
      <c r="A46" s="65">
        <f>ROW()-ROW(A$7)</f>
        <v>39</v>
      </c>
      <c r="B46" s="65" t="s">
        <f>IF(ISNA(VLOOKUP(A$3&amp;TEXT(A46,"x0"),GRTDAN,COLUMNS(GRTDAN),0)),"",VLOOKUP(A$3&amp;TEXT(A46,"x0"),GRTDAN,COLUMNS(GRTDAN),0))</f>
        <v>37</v>
      </c>
      <c r="C46" s="66" t="s">
        <f>IF($B46&gt;"@",VLOOKUP($B46,Tableau,MATCH(C$7,TitresTableau,0),0),"")</f>
        <v>37</v>
      </c>
      <c r="D46" s="65"/>
      <c r="E46" s="65"/>
      <c r="F46" s="65"/>
      <c r="G46" s="65"/>
      <c r="H46" s="65"/>
      <c r="I46" s="65"/>
    </row>
    <row r="47" spans="1:16384" customHeight="1" ht="15">
      <c r="A47" s="65">
        <f>ROW()-ROW(A$7)</f>
        <v>40</v>
      </c>
      <c r="B47" s="65" t="s">
        <f>IF(ISNA(VLOOKUP(A$3&amp;TEXT(A47,"x0"),GRTDAN,COLUMNS(GRTDAN),0)),"",VLOOKUP(A$3&amp;TEXT(A47,"x0"),GRTDAN,COLUMNS(GRTDAN),0))</f>
        <v>37</v>
      </c>
      <c r="C47" s="66" t="s">
        <f>IF($B47&gt;"@",VLOOKUP($B47,Tableau,MATCH(C$7,TitresTableau,0),0),"")</f>
        <v>37</v>
      </c>
      <c r="D47" s="65"/>
      <c r="E47" s="65"/>
      <c r="F47" s="65"/>
      <c r="G47" s="65"/>
      <c r="H47" s="65"/>
      <c r="I47" s="65"/>
    </row>
    <row r="48" spans="1:16384" customHeight="1" ht="15">
      <c r="A48" s="65">
        <f>ROW()-ROW(A$7)</f>
        <v>41</v>
      </c>
      <c r="B48" s="65" t="s">
        <f>IF(ISNA(VLOOKUP(A$3&amp;TEXT(A48,"x0"),GRTDAN,COLUMNS(GRTDAN),0)),"",VLOOKUP(A$3&amp;TEXT(A48,"x0"),GRTDAN,COLUMNS(GRTDAN),0))</f>
        <v>37</v>
      </c>
      <c r="C48" s="66" t="s">
        <f>IF($B48&gt;"@",VLOOKUP($B48,Tableau,MATCH(C$7,TitresTableau,0),0),"")</f>
        <v>37</v>
      </c>
      <c r="D48" s="65"/>
      <c r="E48" s="65"/>
      <c r="F48" s="65"/>
      <c r="G48" s="65"/>
      <c r="H48" s="65"/>
      <c r="I48" s="65"/>
    </row>
    <row r="49" spans="1:16384" customHeight="1" ht="15">
      <c r="A49" s="65">
        <f>ROW()-ROW(A$7)</f>
        <v>42</v>
      </c>
      <c r="B49" s="65" t="s">
        <f>IF(ISNA(VLOOKUP(A$3&amp;TEXT(A49,"x0"),GRTDAN,COLUMNS(GRTDAN),0)),"",VLOOKUP(A$3&amp;TEXT(A49,"x0"),GRTDAN,COLUMNS(GRTDAN),0))</f>
        <v>37</v>
      </c>
      <c r="C49" s="66" t="s">
        <f>IF($B49&gt;"@",VLOOKUP($B49,Tableau,MATCH(C$7,TitresTableau,0),0),"")</f>
        <v>37</v>
      </c>
      <c r="D49" s="65"/>
      <c r="E49" s="65"/>
      <c r="F49" s="65"/>
      <c r="G49" s="65"/>
      <c r="H49" s="65"/>
      <c r="I49" s="65"/>
    </row>
    <row r="50" spans="1:16384" customHeight="1" ht="15">
      <c r="A50" s="65">
        <f>ROW()-ROW(A$7)</f>
        <v>43</v>
      </c>
      <c r="B50" s="65" t="s">
        <f>IF(ISNA(VLOOKUP(A$3&amp;TEXT(A50,"x0"),GRTDAN,COLUMNS(GRTDAN),0)),"",VLOOKUP(A$3&amp;TEXT(A50,"x0"),GRTDAN,COLUMNS(GRTDAN),0))</f>
        <v>37</v>
      </c>
      <c r="C50" s="66" t="s">
        <f>IF($B50&gt;"@",VLOOKUP($B50,Tableau,MATCH(C$7,TitresTableau,0),0),"")</f>
        <v>37</v>
      </c>
      <c r="D50" s="65"/>
      <c r="E50" s="65"/>
      <c r="F50" s="65"/>
      <c r="G50" s="65"/>
      <c r="H50" s="65"/>
      <c r="I50" s="65"/>
    </row>
    <row r="51" spans="1:16384" customHeight="1" ht="15">
      <c r="A51" s="65"/>
      <c r="B51" s="65"/>
      <c r="C51" s="66" t="s">
        <v>307</v>
      </c>
      <c r="D51" s="65"/>
      <c r="E51" s="65"/>
      <c r="F51" s="65"/>
      <c r="G51" s="65"/>
      <c r="H51" s="65"/>
      <c r="I51" s="65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5433070866141736" right="0.1968503937007874" top="0.15748031496062992" bottom="0.1968503937007874" header="0.11811023622047245" footer="0.11811023622047245"/>
  <pageSetup blackAndWhite="0" cellComments="asDisplayed" draft="0" errors="displayed" firstPageNumber="0" orientation="portrait" pageOrder="downThenOver" paperSize="9" scale="83" useFirstPageNumber="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gnmx="http://www.gnumeric.org/ext/spreadsheetml">
  <sheetPr>
    <tabColor rgb="FFFF99FF"/>
    <pageSetUpPr fitToPage="0"/>
  </sheetPr>
  <dimension ref="A1:XFD51"/>
  <sheetViews>
    <sheetView workbookViewId="0" zoomScale="60">
      <selection activeCell="B68" sqref="B68"/>
    </sheetView>
  </sheetViews>
  <sheetFormatPr defaultRowHeight="12.75"/>
  <cols>
    <col min="1" max="1" style="25" width="3.75" customWidth="1"/>
    <col min="2" max="2" style="25" width="29.75" customWidth="1"/>
    <col min="3" max="3" style="25" width="11.75" customWidth="1"/>
    <col min="4" max="8" style="25" width="11" bestFit="1" customWidth="1"/>
    <col min="9" max="9" style="25" width="14.749999999999998" customWidth="1"/>
    <col min="10" max="10" style="25" width="11" bestFit="1" customWidth="1"/>
    <col min="11" max="256" style="25" width="10" bestFit="1" customWidth="1"/>
    <col min="257" max="257" style="25" width="3.375" customWidth="1"/>
    <col min="258" max="258" style="25" width="26.125" customWidth="1"/>
    <col min="259" max="259" style="25" width="10.375" customWidth="1"/>
    <col min="260" max="512" style="25" width="10" bestFit="1" customWidth="1"/>
    <col min="513" max="513" style="25" width="3.375" customWidth="1"/>
    <col min="514" max="514" style="25" width="26.125" customWidth="1"/>
    <col min="515" max="515" style="25" width="10.375" customWidth="1"/>
    <col min="516" max="768" style="25" width="10" bestFit="1" customWidth="1"/>
    <col min="769" max="769" style="25" width="3.375" customWidth="1"/>
    <col min="770" max="770" style="25" width="26.125" customWidth="1"/>
    <col min="771" max="771" style="25" width="10.375" customWidth="1"/>
    <col min="772" max="1024" style="25" width="11" bestFit="1" customWidth="1"/>
    <col min="1025" max="1025" style="25" width="3.375" customWidth="1"/>
    <col min="1026" max="1026" style="25" width="26.125" customWidth="1"/>
    <col min="1027" max="1027" style="25" width="10.375" customWidth="1"/>
    <col min="1028" max="1280" style="25" width="10" bestFit="1" customWidth="1"/>
    <col min="1281" max="1281" style="25" width="3.375" customWidth="1"/>
    <col min="1282" max="1282" style="25" width="26.125" customWidth="1"/>
    <col min="1283" max="1283" style="25" width="10.375" customWidth="1"/>
    <col min="1284" max="1536" style="25" width="10" bestFit="1" customWidth="1"/>
    <col min="1537" max="1537" style="25" width="3.375" customWidth="1"/>
    <col min="1538" max="1538" style="25" width="26.125" customWidth="1"/>
    <col min="1539" max="1539" style="25" width="10.375" customWidth="1"/>
    <col min="1540" max="1792" style="25" width="10" bestFit="1" customWidth="1"/>
    <col min="1793" max="1793" style="25" width="3.375" customWidth="1"/>
    <col min="1794" max="1794" style="25" width="26.125" customWidth="1"/>
    <col min="1795" max="1795" style="25" width="10.375" customWidth="1"/>
    <col min="1796" max="2048" style="25" width="11" bestFit="1" customWidth="1"/>
    <col min="2049" max="2049" style="25" width="3.375" customWidth="1"/>
    <col min="2050" max="2050" style="25" width="26.125" customWidth="1"/>
    <col min="2051" max="2051" style="25" width="10.375" customWidth="1"/>
    <col min="2052" max="2304" style="25" width="10" bestFit="1" customWidth="1"/>
    <col min="2305" max="2305" style="25" width="3.375" customWidth="1"/>
    <col min="2306" max="2306" style="25" width="26.125" customWidth="1"/>
    <col min="2307" max="2307" style="25" width="10.375" customWidth="1"/>
    <col min="2308" max="2560" style="25" width="10" bestFit="1" customWidth="1"/>
    <col min="2561" max="2561" style="25" width="3.375" customWidth="1"/>
    <col min="2562" max="2562" style="25" width="26.125" customWidth="1"/>
    <col min="2563" max="2563" style="25" width="10.375" customWidth="1"/>
    <col min="2564" max="2816" style="25" width="10" bestFit="1" customWidth="1"/>
    <col min="2817" max="2817" style="25" width="3.375" customWidth="1"/>
    <col min="2818" max="2818" style="25" width="26.125" customWidth="1"/>
    <col min="2819" max="2819" style="25" width="10.375" customWidth="1"/>
    <col min="2820" max="3072" style="25" width="11" bestFit="1" customWidth="1"/>
    <col min="3073" max="3073" style="25" width="3.375" customWidth="1"/>
    <col min="3074" max="3074" style="25" width="26.125" customWidth="1"/>
    <col min="3075" max="3075" style="25" width="10.375" customWidth="1"/>
    <col min="3076" max="3328" style="25" width="10" bestFit="1" customWidth="1"/>
    <col min="3329" max="3329" style="25" width="3.375" customWidth="1"/>
    <col min="3330" max="3330" style="25" width="26.125" customWidth="1"/>
    <col min="3331" max="3331" style="25" width="10.375" customWidth="1"/>
    <col min="3332" max="3584" style="25" width="10" bestFit="1" customWidth="1"/>
    <col min="3585" max="3585" style="25" width="3.375" customWidth="1"/>
    <col min="3586" max="3586" style="25" width="26.125" customWidth="1"/>
    <col min="3587" max="3587" style="25" width="10.375" customWidth="1"/>
    <col min="3588" max="3840" style="25" width="10" bestFit="1" customWidth="1"/>
    <col min="3841" max="3841" style="25" width="3.375" customWidth="1"/>
    <col min="3842" max="3842" style="25" width="26.125" customWidth="1"/>
    <col min="3843" max="3843" style="25" width="10.375" customWidth="1"/>
    <col min="3844" max="4096" style="25" width="11" bestFit="1" customWidth="1"/>
    <col min="4097" max="4097" style="25" width="3.375" customWidth="1"/>
    <col min="4098" max="4098" style="25" width="26.125" customWidth="1"/>
    <col min="4099" max="4099" style="25" width="10.375" customWidth="1"/>
    <col min="4100" max="4352" style="25" width="10" bestFit="1" customWidth="1"/>
    <col min="4353" max="4353" style="25" width="3.375" customWidth="1"/>
    <col min="4354" max="4354" style="25" width="26.125" customWidth="1"/>
    <col min="4355" max="4355" style="25" width="10.375" customWidth="1"/>
    <col min="4356" max="4608" style="25" width="10" bestFit="1" customWidth="1"/>
    <col min="4609" max="4609" style="25" width="3.375" customWidth="1"/>
    <col min="4610" max="4610" style="25" width="26.125" customWidth="1"/>
    <col min="4611" max="4611" style="25" width="10.375" customWidth="1"/>
    <col min="4612" max="4864" style="25" width="10" bestFit="1" customWidth="1"/>
    <col min="4865" max="4865" style="25" width="3.375" customWidth="1"/>
    <col min="4866" max="4866" style="25" width="26.125" customWidth="1"/>
    <col min="4867" max="4867" style="25" width="10.375" customWidth="1"/>
    <col min="4868" max="5120" style="25" width="11" bestFit="1" customWidth="1"/>
    <col min="5121" max="5121" style="25" width="3.375" customWidth="1"/>
    <col min="5122" max="5122" style="25" width="26.125" customWidth="1"/>
    <col min="5123" max="5123" style="25" width="10.375" customWidth="1"/>
    <col min="5124" max="5376" style="25" width="10" bestFit="1" customWidth="1"/>
    <col min="5377" max="5377" style="25" width="3.375" customWidth="1"/>
    <col min="5378" max="5378" style="25" width="26.125" customWidth="1"/>
    <col min="5379" max="5379" style="25" width="10.375" customWidth="1"/>
    <col min="5380" max="5632" style="25" width="10" bestFit="1" customWidth="1"/>
    <col min="5633" max="5633" style="25" width="3.375" customWidth="1"/>
    <col min="5634" max="5634" style="25" width="26.125" customWidth="1"/>
    <col min="5635" max="5635" style="25" width="10.375" customWidth="1"/>
    <col min="5636" max="5888" style="25" width="10" bestFit="1" customWidth="1"/>
    <col min="5889" max="5889" style="25" width="3.375" customWidth="1"/>
    <col min="5890" max="5890" style="25" width="26.125" customWidth="1"/>
    <col min="5891" max="5891" style="25" width="10.375" customWidth="1"/>
    <col min="5892" max="6144" style="25" width="11" bestFit="1" customWidth="1"/>
    <col min="6145" max="6145" style="25" width="3.375" customWidth="1"/>
    <col min="6146" max="6146" style="25" width="26.125" customWidth="1"/>
    <col min="6147" max="6147" style="25" width="10.375" customWidth="1"/>
    <col min="6148" max="6400" style="25" width="10" bestFit="1" customWidth="1"/>
    <col min="6401" max="6401" style="25" width="3.375" customWidth="1"/>
    <col min="6402" max="6402" style="25" width="26.125" customWidth="1"/>
    <col min="6403" max="6403" style="25" width="10.375" customWidth="1"/>
    <col min="6404" max="6656" style="25" width="10" bestFit="1" customWidth="1"/>
    <col min="6657" max="6657" style="25" width="3.375" customWidth="1"/>
    <col min="6658" max="6658" style="25" width="26.125" customWidth="1"/>
    <col min="6659" max="6659" style="25" width="10.375" customWidth="1"/>
    <col min="6660" max="6912" style="25" width="10" bestFit="1" customWidth="1"/>
    <col min="6913" max="6913" style="25" width="3.375" customWidth="1"/>
    <col min="6914" max="6914" style="25" width="26.125" customWidth="1"/>
    <col min="6915" max="6915" style="25" width="10.375" customWidth="1"/>
    <col min="6916" max="7168" style="25" width="11" bestFit="1" customWidth="1"/>
    <col min="7169" max="7169" style="25" width="3.375" customWidth="1"/>
    <col min="7170" max="7170" style="25" width="26.125" customWidth="1"/>
    <col min="7171" max="7171" style="25" width="10.375" customWidth="1"/>
    <col min="7172" max="7424" style="25" width="10" bestFit="1" customWidth="1"/>
    <col min="7425" max="7425" style="25" width="3.375" customWidth="1"/>
    <col min="7426" max="7426" style="25" width="26.125" customWidth="1"/>
    <col min="7427" max="7427" style="25" width="10.375" customWidth="1"/>
    <col min="7428" max="7680" style="25" width="10" bestFit="1" customWidth="1"/>
    <col min="7681" max="7681" style="25" width="3.375" customWidth="1"/>
    <col min="7682" max="7682" style="25" width="26.125" customWidth="1"/>
    <col min="7683" max="7683" style="25" width="10.375" customWidth="1"/>
    <col min="7684" max="7936" style="25" width="10" bestFit="1" customWidth="1"/>
    <col min="7937" max="7937" style="25" width="3.375" customWidth="1"/>
    <col min="7938" max="7938" style="25" width="26.125" customWidth="1"/>
    <col min="7939" max="7939" style="25" width="10.375" customWidth="1"/>
    <col min="7940" max="8192" style="25" width="11" bestFit="1" customWidth="1"/>
    <col min="8193" max="8193" style="25" width="3.375" customWidth="1"/>
    <col min="8194" max="8194" style="25" width="26.125" customWidth="1"/>
    <col min="8195" max="8195" style="25" width="10.375" customWidth="1"/>
    <col min="8196" max="8448" style="25" width="10" bestFit="1" customWidth="1"/>
    <col min="8449" max="8449" style="25" width="3.375" customWidth="1"/>
    <col min="8450" max="8450" style="25" width="26.125" customWidth="1"/>
    <col min="8451" max="8451" style="25" width="10.375" customWidth="1"/>
    <col min="8452" max="8704" style="25" width="10" bestFit="1" customWidth="1"/>
    <col min="8705" max="8705" style="25" width="3.375" customWidth="1"/>
    <col min="8706" max="8706" style="25" width="26.125" customWidth="1"/>
    <col min="8707" max="8707" style="25" width="10.375" customWidth="1"/>
    <col min="8708" max="8960" style="25" width="10" bestFit="1" customWidth="1"/>
    <col min="8961" max="8961" style="25" width="3.375" customWidth="1"/>
    <col min="8962" max="8962" style="25" width="26.125" customWidth="1"/>
    <col min="8963" max="8963" style="25" width="10.375" customWidth="1"/>
    <col min="8964" max="9216" style="25" width="11" bestFit="1" customWidth="1"/>
    <col min="9217" max="9217" style="25" width="3.375" customWidth="1"/>
    <col min="9218" max="9218" style="25" width="26.125" customWidth="1"/>
    <col min="9219" max="9219" style="25" width="10.375" customWidth="1"/>
    <col min="9220" max="9472" style="25" width="10" bestFit="1" customWidth="1"/>
    <col min="9473" max="9473" style="25" width="3.375" customWidth="1"/>
    <col min="9474" max="9474" style="25" width="26.125" customWidth="1"/>
    <col min="9475" max="9475" style="25" width="10.375" customWidth="1"/>
    <col min="9476" max="9728" style="25" width="10" bestFit="1" customWidth="1"/>
    <col min="9729" max="9729" style="25" width="3.375" customWidth="1"/>
    <col min="9730" max="9730" style="25" width="26.125" customWidth="1"/>
    <col min="9731" max="9731" style="25" width="10.375" customWidth="1"/>
    <col min="9732" max="9984" style="25" width="10" bestFit="1" customWidth="1"/>
    <col min="9985" max="9985" style="25" width="3.375" customWidth="1"/>
    <col min="9986" max="9986" style="25" width="26.125" customWidth="1"/>
    <col min="9987" max="9987" style="25" width="10.375" customWidth="1"/>
    <col min="9988" max="10240" style="25" width="11" bestFit="1" customWidth="1"/>
    <col min="10241" max="10241" style="25" width="3.375" customWidth="1"/>
    <col min="10242" max="10242" style="25" width="26.125" customWidth="1"/>
    <col min="10243" max="10243" style="25" width="10.375" customWidth="1"/>
    <col min="10244" max="10496" style="25" width="10" bestFit="1" customWidth="1"/>
    <col min="10497" max="10497" style="25" width="3.375" customWidth="1"/>
    <col min="10498" max="10498" style="25" width="26.125" customWidth="1"/>
    <col min="10499" max="10499" style="25" width="10.375" customWidth="1"/>
    <col min="10500" max="10752" style="25" width="10" bestFit="1" customWidth="1"/>
    <col min="10753" max="10753" style="25" width="3.375" customWidth="1"/>
    <col min="10754" max="10754" style="25" width="26.125" customWidth="1"/>
    <col min="10755" max="10755" style="25" width="10.375" customWidth="1"/>
    <col min="10756" max="11008" style="25" width="10" bestFit="1" customWidth="1"/>
    <col min="11009" max="11009" style="25" width="3.375" customWidth="1"/>
    <col min="11010" max="11010" style="25" width="26.125" customWidth="1"/>
    <col min="11011" max="11011" style="25" width="10.375" customWidth="1"/>
    <col min="11012" max="11264" style="25" width="11" bestFit="1" customWidth="1"/>
    <col min="11265" max="11265" style="25" width="3.375" customWidth="1"/>
    <col min="11266" max="11266" style="25" width="26.125" customWidth="1"/>
    <col min="11267" max="11267" style="25" width="10.375" customWidth="1"/>
    <col min="11268" max="11520" style="25" width="10" bestFit="1" customWidth="1"/>
    <col min="11521" max="11521" style="25" width="3.375" customWidth="1"/>
    <col min="11522" max="11522" style="25" width="26.125" customWidth="1"/>
    <col min="11523" max="11523" style="25" width="10.375" customWidth="1"/>
    <col min="11524" max="11776" style="25" width="10" bestFit="1" customWidth="1"/>
    <col min="11777" max="11777" style="25" width="3.375" customWidth="1"/>
    <col min="11778" max="11778" style="25" width="26.125" customWidth="1"/>
    <col min="11779" max="11779" style="25" width="10.375" customWidth="1"/>
    <col min="11780" max="12032" style="25" width="10" bestFit="1" customWidth="1"/>
    <col min="12033" max="12033" style="25" width="3.375" customWidth="1"/>
    <col min="12034" max="12034" style="25" width="26.125" customWidth="1"/>
    <col min="12035" max="12035" style="25" width="10.375" customWidth="1"/>
    <col min="12036" max="12288" style="25" width="11" bestFit="1" customWidth="1"/>
    <col min="12289" max="12289" style="25" width="3.375" customWidth="1"/>
    <col min="12290" max="12290" style="25" width="26.125" customWidth="1"/>
    <col min="12291" max="12291" style="25" width="10.375" customWidth="1"/>
    <col min="12292" max="12544" style="25" width="10" bestFit="1" customWidth="1"/>
    <col min="12545" max="12545" style="25" width="3.375" customWidth="1"/>
    <col min="12546" max="12546" style="25" width="26.125" customWidth="1"/>
    <col min="12547" max="12547" style="25" width="10.375" customWidth="1"/>
    <col min="12548" max="12800" style="25" width="10" bestFit="1" customWidth="1"/>
    <col min="12801" max="12801" style="25" width="3.375" customWidth="1"/>
    <col min="12802" max="12802" style="25" width="26.125" customWidth="1"/>
    <col min="12803" max="12803" style="25" width="10.375" customWidth="1"/>
    <col min="12804" max="13056" style="25" width="10" bestFit="1" customWidth="1"/>
    <col min="13057" max="13057" style="25" width="3.375" customWidth="1"/>
    <col min="13058" max="13058" style="25" width="26.125" customWidth="1"/>
    <col min="13059" max="13059" style="25" width="10.375" customWidth="1"/>
    <col min="13060" max="13312" style="25" width="11" bestFit="1" customWidth="1"/>
    <col min="13313" max="13313" style="25" width="3.375" customWidth="1"/>
    <col min="13314" max="13314" style="25" width="26.125" customWidth="1"/>
    <col min="13315" max="13315" style="25" width="10.375" customWidth="1"/>
    <col min="13316" max="13568" style="25" width="10" bestFit="1" customWidth="1"/>
    <col min="13569" max="13569" style="25" width="3.375" customWidth="1"/>
    <col min="13570" max="13570" style="25" width="26.125" customWidth="1"/>
    <col min="13571" max="13571" style="25" width="10.375" customWidth="1"/>
    <col min="13572" max="13824" style="25" width="10" bestFit="1" customWidth="1"/>
    <col min="13825" max="13825" style="25" width="3.375" customWidth="1"/>
    <col min="13826" max="13826" style="25" width="26.125" customWidth="1"/>
    <col min="13827" max="13827" style="25" width="10.375" customWidth="1"/>
    <col min="13828" max="14080" style="25" width="10" bestFit="1" customWidth="1"/>
    <col min="14081" max="14081" style="25" width="3.375" customWidth="1"/>
    <col min="14082" max="14082" style="25" width="26.125" customWidth="1"/>
    <col min="14083" max="14083" style="25" width="10.375" customWidth="1"/>
    <col min="14084" max="14336" style="25" width="11" bestFit="1" customWidth="1"/>
    <col min="14337" max="14337" style="25" width="3.375" customWidth="1"/>
    <col min="14338" max="14338" style="25" width="26.125" customWidth="1"/>
    <col min="14339" max="14339" style="25" width="10.375" customWidth="1"/>
    <col min="14340" max="14592" style="25" width="10" bestFit="1" customWidth="1"/>
    <col min="14593" max="14593" style="25" width="3.375" customWidth="1"/>
    <col min="14594" max="14594" style="25" width="26.125" customWidth="1"/>
    <col min="14595" max="14595" style="25" width="10.375" customWidth="1"/>
    <col min="14596" max="14848" style="25" width="10" bestFit="1" customWidth="1"/>
    <col min="14849" max="14849" style="25" width="3.375" customWidth="1"/>
    <col min="14850" max="14850" style="25" width="26.125" customWidth="1"/>
    <col min="14851" max="14851" style="25" width="10.375" customWidth="1"/>
    <col min="14852" max="15104" style="25" width="10" bestFit="1" customWidth="1"/>
    <col min="15105" max="15105" style="25" width="3.375" customWidth="1"/>
    <col min="15106" max="15106" style="25" width="26.125" customWidth="1"/>
    <col min="15107" max="15107" style="25" width="10.375" customWidth="1"/>
    <col min="15108" max="15360" style="25" width="11" bestFit="1" customWidth="1"/>
    <col min="15361" max="15361" style="25" width="3.375" customWidth="1"/>
    <col min="15362" max="15362" style="25" width="26.125" customWidth="1"/>
    <col min="15363" max="15363" style="25" width="10.375" customWidth="1"/>
    <col min="15364" max="15616" style="25" width="10" bestFit="1" customWidth="1"/>
    <col min="15617" max="15617" style="25" width="3.375" customWidth="1"/>
    <col min="15618" max="15618" style="25" width="26.125" customWidth="1"/>
    <col min="15619" max="15619" style="25" width="10.375" customWidth="1"/>
    <col min="15620" max="15872" style="25" width="10" bestFit="1" customWidth="1"/>
    <col min="15873" max="15873" style="25" width="3.375" customWidth="1"/>
    <col min="15874" max="15874" style="25" width="26.125" customWidth="1"/>
    <col min="15875" max="15875" style="25" width="10.375" customWidth="1"/>
    <col min="15876" max="16128" style="25" width="10" bestFit="1" customWidth="1"/>
    <col min="16129" max="16129" style="25" width="3.375" customWidth="1"/>
    <col min="16130" max="16130" style="25" width="26.125" customWidth="1"/>
    <col min="16131" max="16131" style="25" width="10.375" customWidth="1"/>
    <col min="16132" max="16384" style="25" width="11" bestFit="1" customWidth="1"/>
  </cols>
  <sheetData>
    <row r="1" spans="1:16384" ht="18">
      <c r="B1" s="54"/>
      <c r="C1" s="55" t="s">
        <v>302</v>
      </c>
      <c r="I1" s="56" t="s">
        <v>303</v>
      </c>
    </row>
    <row r="3" spans="1:16384">
      <c r="A3" t="s">
        <v>50</v>
      </c>
      <c r="B3" s="57" t="str">
        <f>"GROUPE "&amp;A3</f>
        <v>GROUPE AL1</v>
      </c>
    </row>
    <row r="4" spans="1:16384" ht="20.25">
      <c r="B4" s="58"/>
      <c r="D4" s="59" t="s">
        <v>304</v>
      </c>
    </row>
    <row r="5" spans="1:16384" ht="23.25">
      <c r="B5" s="57"/>
      <c r="D5" s="60" t="s">
        <v>309</v>
      </c>
      <c r="E5" s="58"/>
      <c r="F5" s="58"/>
    </row>
    <row r="6" spans="1:16384">
      <c r="B6" s="58" t="s">
        <v>305</v>
      </c>
      <c r="C6" s="61">
        <f>TODAY()</f>
        <v>42998</v>
      </c>
      <c r="D6" s="62"/>
      <c r="E6" s="62"/>
      <c r="F6" s="62"/>
    </row>
    <row r="7" spans="1:16384" customHeight="1" ht="15">
      <c r="B7" s="63" t="s">
        <v>306</v>
      </c>
      <c r="C7" s="63" t="s">
        <v>0</v>
      </c>
      <c r="D7" s="64"/>
      <c r="E7" s="64"/>
      <c r="F7" s="64"/>
      <c r="G7" s="64"/>
      <c r="H7" s="64"/>
      <c r="I7" s="64"/>
    </row>
    <row r="8" spans="1:16384" customHeight="1" ht="15">
      <c r="A8" s="65">
        <f>ROW()-ROW(A$7)</f>
        <v>1</v>
      </c>
      <c r="B8" s="65" t="s">
        <f>IF(ISNA(VLOOKUP(A$3&amp;TEXT(A8,"x0"),GRTDAL,COLUMNS(GRTDAL),0)),"",VLOOKUP(A$3&amp;TEXT(A8,"x0"),GRTDAL,COLUMNS(GRTDAL),0))</f>
        <v>43</v>
      </c>
      <c r="C8" s="66">
        <f>IF($B8&gt;"@",VLOOKUP($B8,Tableau,MATCH(C$7,TitresTableau,0),0),"")</f>
        <v>11611134</v>
      </c>
      <c r="D8" s="65"/>
      <c r="E8" s="65"/>
      <c r="F8" s="65"/>
      <c r="G8" s="65"/>
      <c r="H8" s="65"/>
      <c r="I8" s="65"/>
    </row>
    <row r="9" spans="1:16384" customHeight="1" ht="15">
      <c r="A9" s="65">
        <f>ROW()-ROW(A$7)</f>
        <v>2</v>
      </c>
      <c r="B9" s="65" t="s">
        <f>IF(ISNA(VLOOKUP(A$3&amp;TEXT(A9,"x0"),GRTDAL,COLUMNS(GRTDAL),0)),"",VLOOKUP(A$3&amp;TEXT(A9,"x0"),GRTDAL,COLUMNS(GRTDAL),0))</f>
        <v>86</v>
      </c>
      <c r="C9" s="66">
        <f>IF($B9&gt;"@",VLOOKUP($B9,Tableau,MATCH(C$7,TitresTableau,0),0),"")</f>
        <v>11403815</v>
      </c>
      <c r="D9" s="65"/>
      <c r="E9" s="65"/>
      <c r="F9" s="65"/>
      <c r="G9" s="65"/>
      <c r="H9" s="65"/>
      <c r="I9" s="65"/>
    </row>
    <row r="10" spans="1:16384" customHeight="1" ht="15">
      <c r="A10" s="65">
        <f>ROW()-ROW(A$7)</f>
        <v>3</v>
      </c>
      <c r="B10" s="65" t="s">
        <f>IF(ISNA(VLOOKUP(A$3&amp;TEXT(A10,"x0"),GRTDAL,COLUMNS(GRTDAL),0)),"",VLOOKUP(A$3&amp;TEXT(A10,"x0"),GRTDAL,COLUMNS(GRTDAL),0))</f>
        <v>94</v>
      </c>
      <c r="C10" s="66">
        <f>IF($B10&gt;"@",VLOOKUP($B10,Tableau,MATCH(C$7,TitresTableau,0),0),"")</f>
        <v>11503194</v>
      </c>
      <c r="D10" s="65"/>
      <c r="E10" s="65"/>
      <c r="F10" s="65"/>
      <c r="G10" s="65"/>
      <c r="H10" s="65"/>
      <c r="I10" s="65"/>
    </row>
    <row r="11" spans="1:16384" customHeight="1" ht="15">
      <c r="A11" s="65">
        <f>ROW()-ROW(A$7)</f>
        <v>4</v>
      </c>
      <c r="B11" s="65" t="s">
        <f>IF(ISNA(VLOOKUP(A$3&amp;TEXT(A11,"x0"),GRTDAL,COLUMNS(GRTDAL),0)),"",VLOOKUP(A$3&amp;TEXT(A11,"x0"),GRTDAL,COLUMNS(GRTDAL),0))</f>
        <v>107</v>
      </c>
      <c r="C11" s="66">
        <f>IF($B11&gt;"@",VLOOKUP($B11,Tableau,MATCH(C$7,TitresTableau,0),0),"")</f>
        <v>0</v>
      </c>
      <c r="D11" s="65"/>
      <c r="E11" s="65"/>
      <c r="F11" s="65"/>
      <c r="G11" s="65"/>
      <c r="H11" s="65"/>
      <c r="I11" s="65"/>
    </row>
    <row r="12" spans="1:16384" customHeight="1" ht="15">
      <c r="A12" s="65">
        <f>ROW()-ROW(A$7)</f>
        <v>5</v>
      </c>
      <c r="B12" s="65" t="s">
        <f>IF(ISNA(VLOOKUP(A$3&amp;TEXT(A12,"x0"),GRTDAL,COLUMNS(GRTDAL),0)),"",VLOOKUP(A$3&amp;TEXT(A12,"x0"),GRTDAL,COLUMNS(GRTDAL),0))</f>
        <v>179</v>
      </c>
      <c r="C12" s="66">
        <f>IF($B12&gt;"@",VLOOKUP($B12,Tableau,MATCH(C$7,TitresTableau,0),0),"")</f>
        <v>0</v>
      </c>
      <c r="D12" s="65"/>
      <c r="E12" s="65"/>
      <c r="F12" s="65"/>
      <c r="G12" s="65"/>
      <c r="H12" s="65"/>
      <c r="I12" s="65"/>
    </row>
    <row r="13" spans="1:16384" customHeight="1" ht="15">
      <c r="A13" s="65">
        <f>ROW()-ROW(A$7)</f>
        <v>6</v>
      </c>
      <c r="B13" s="65" t="s">
        <f>IF(ISNA(VLOOKUP(A$3&amp;TEXT(A13,"x0"),GRTDAL,COLUMNS(GRTDAL),0)),"",VLOOKUP(A$3&amp;TEXT(A13,"x0"),GRTDAL,COLUMNS(GRTDAL),0))</f>
        <v>189</v>
      </c>
      <c r="C13" s="66">
        <f>IF($B13&gt;"@",VLOOKUP($B13,Tableau,MATCH(C$7,TitresTableau,0),0),"")</f>
        <v>11507496</v>
      </c>
      <c r="D13" s="65"/>
      <c r="E13" s="65"/>
      <c r="F13" s="65"/>
      <c r="G13" s="65"/>
      <c r="H13" s="65"/>
      <c r="I13" s="65"/>
    </row>
    <row r="14" spans="1:16384" customHeight="1" ht="15">
      <c r="A14" s="65">
        <f>ROW()-ROW(A$7)</f>
        <v>7</v>
      </c>
      <c r="B14" s="65" t="s">
        <f>IF(ISNA(VLOOKUP(A$3&amp;TEXT(A14,"x0"),GRTDAL,COLUMNS(GRTDAL),0)),"",VLOOKUP(A$3&amp;TEXT(A14,"x0"),GRTDAL,COLUMNS(GRTDAL),0))</f>
        <v>191</v>
      </c>
      <c r="C14" s="66">
        <f>IF($B14&gt;"@",VLOOKUP($B14,Tableau,MATCH(C$7,TitresTableau,0),0),"")</f>
        <v>11513406</v>
      </c>
      <c r="D14" s="65"/>
      <c r="E14" s="65"/>
      <c r="F14" s="65"/>
      <c r="G14" s="65"/>
      <c r="H14" s="65"/>
      <c r="I14" s="65"/>
    </row>
    <row r="15" spans="1:16384" customHeight="1" ht="15">
      <c r="A15" s="65">
        <f>ROW()-ROW(A$7)</f>
        <v>8</v>
      </c>
      <c r="B15" s="65" t="s">
        <f>IF(ISNA(VLOOKUP(A$3&amp;TEXT(A15,"x0"),GRTDAL,COLUMNS(GRTDAL),0)),"",VLOOKUP(A$3&amp;TEXT(A15,"x0"),GRTDAL,COLUMNS(GRTDAL),0))</f>
        <v>200</v>
      </c>
      <c r="C15" s="66">
        <f>IF($B15&gt;"@",VLOOKUP($B15,Tableau,MATCH(C$7,TitresTableau,0),0),"")</f>
        <v>11505754</v>
      </c>
      <c r="D15" s="65"/>
      <c r="E15" s="65"/>
      <c r="F15" s="65"/>
      <c r="G15" s="65"/>
      <c r="H15" s="65"/>
      <c r="I15" s="65"/>
    </row>
    <row r="16" spans="1:16384" customHeight="1" ht="15">
      <c r="A16" s="65">
        <f>ROW()-ROW(A$7)</f>
        <v>9</v>
      </c>
      <c r="B16" s="65" t="s">
        <f>IF(ISNA(VLOOKUP(A$3&amp;TEXT(A16,"x0"),GRTDAL,COLUMNS(GRTDAL),0)),"",VLOOKUP(A$3&amp;TEXT(A16,"x0"),GRTDAL,COLUMNS(GRTDAL),0))</f>
        <v>205</v>
      </c>
      <c r="C16" s="66">
        <f>IF($B16&gt;"@",VLOOKUP($B16,Tableau,MATCH(C$7,TitresTableau,0),0),"")</f>
        <v>11602674</v>
      </c>
      <c r="D16" s="65"/>
      <c r="E16" s="65"/>
      <c r="F16" s="65"/>
      <c r="G16" s="65"/>
      <c r="H16" s="65"/>
      <c r="I16" s="65"/>
    </row>
    <row r="17" spans="1:16384" customHeight="1" ht="15">
      <c r="A17" s="65">
        <f>ROW()-ROW(A$7)</f>
        <v>10</v>
      </c>
      <c r="B17" s="65" t="s">
        <f>IF(ISNA(VLOOKUP(A$3&amp;TEXT(A17,"x0"),GRTDAL,COLUMNS(GRTDAL),0)),"",VLOOKUP(A$3&amp;TEXT(A17,"x0"),GRTDAL,COLUMNS(GRTDAL),0))</f>
        <v>210</v>
      </c>
      <c r="C17" s="66">
        <f>IF($B17&gt;"@",VLOOKUP($B17,Tableau,MATCH(C$7,TitresTableau,0),0),"")</f>
        <v>11606514</v>
      </c>
      <c r="D17" s="65"/>
      <c r="E17" s="65"/>
      <c r="F17" s="65"/>
      <c r="G17" s="65"/>
      <c r="H17" s="65"/>
      <c r="I17" s="65"/>
    </row>
    <row r="18" spans="1:16384" customHeight="1" ht="15">
      <c r="A18" s="65">
        <f>ROW()-ROW(A$7)</f>
        <v>11</v>
      </c>
      <c r="B18" s="65" t="s">
        <f>IF(ISNA(VLOOKUP(A$3&amp;TEXT(A18,"x0"),GRTDAL,COLUMNS(GRTDAL),0)),"",VLOOKUP(A$3&amp;TEXT(A18,"x0"),GRTDAL,COLUMNS(GRTDAL),0))</f>
        <v>220</v>
      </c>
      <c r="C18" s="66">
        <f>IF($B18&gt;"@",VLOOKUP($B18,Tableau,MATCH(C$7,TitresTableau,0),0),"")</f>
        <v>11605567</v>
      </c>
      <c r="D18" s="65"/>
      <c r="E18" s="65"/>
      <c r="F18" s="65"/>
      <c r="G18" s="65"/>
      <c r="H18" s="65"/>
      <c r="I18" s="65"/>
    </row>
    <row r="19" spans="1:16384" customHeight="1" ht="15">
      <c r="A19" s="65">
        <f>ROW()-ROW(A$7)</f>
        <v>12</v>
      </c>
      <c r="B19" s="65" t="s">
        <f>IF(ISNA(VLOOKUP(A$3&amp;TEXT(A19,"x0"),GRTDAL,COLUMNS(GRTDAL),0)),"",VLOOKUP(A$3&amp;TEXT(A19,"x0"),GRTDAL,COLUMNS(GRTDAL),0))</f>
        <v>238</v>
      </c>
      <c r="C19" s="66">
        <f>IF($B19&gt;"@",VLOOKUP($B19,Tableau,MATCH(C$7,TitresTableau,0),0),"")</f>
        <v>11607247</v>
      </c>
      <c r="D19" s="65"/>
      <c r="E19" s="65"/>
      <c r="F19" s="65"/>
      <c r="G19" s="65"/>
      <c r="H19" s="65"/>
      <c r="I19" s="65"/>
    </row>
    <row r="20" spans="1:16384" customHeight="1" ht="15">
      <c r="A20" s="65">
        <f>ROW()-ROW(A$7)</f>
        <v>13</v>
      </c>
      <c r="B20" s="65" t="s">
        <f>IF(ISNA(VLOOKUP(A$3&amp;TEXT(A20,"x0"),GRTDAL,COLUMNS(GRTDAL),0)),"",VLOOKUP(A$3&amp;TEXT(A20,"x0"),GRTDAL,COLUMNS(GRTDAL),0))</f>
        <v>245</v>
      </c>
      <c r="C20" s="66">
        <f>IF($B20&gt;"@",VLOOKUP($B20,Tableau,MATCH(C$7,TitresTableau,0),0),"")</f>
        <v>11603669</v>
      </c>
      <c r="D20" s="65"/>
      <c r="E20" s="65"/>
      <c r="F20" s="65"/>
      <c r="G20" s="65"/>
      <c r="H20" s="65"/>
      <c r="I20" s="65"/>
    </row>
    <row r="21" spans="1:16384" customHeight="1" ht="15">
      <c r="A21" s="65">
        <f>ROW()-ROW(A$7)</f>
        <v>14</v>
      </c>
      <c r="B21" s="65" t="s">
        <f>IF(ISNA(VLOOKUP(A$3&amp;TEXT(A21,"x0"),GRTDAL,COLUMNS(GRTDAL),0)),"",VLOOKUP(A$3&amp;TEXT(A21,"x0"),GRTDAL,COLUMNS(GRTDAL),0))</f>
        <v>247</v>
      </c>
      <c r="C21" s="66">
        <f>IF($B21&gt;"@",VLOOKUP($B21,Tableau,MATCH(C$7,TitresTableau,0),0),"")</f>
        <v>11513414</v>
      </c>
      <c r="D21" s="65"/>
      <c r="E21" s="65"/>
      <c r="F21" s="65"/>
      <c r="G21" s="65"/>
      <c r="H21" s="65"/>
      <c r="I21" s="65"/>
    </row>
    <row r="22" spans="1:16384" customHeight="1" ht="15">
      <c r="A22" s="65">
        <f>ROW()-ROW(A$7)</f>
        <v>15</v>
      </c>
      <c r="B22" s="65" t="s">
        <f>IF(ISNA(VLOOKUP(A$3&amp;TEXT(A22,"x0"),GRTDAL,COLUMNS(GRTDAL),0)),"",VLOOKUP(A$3&amp;TEXT(A22,"x0"),GRTDAL,COLUMNS(GRTDAL),0))</f>
        <v>254</v>
      </c>
      <c r="C22" s="66">
        <f>IF($B22&gt;"@",VLOOKUP($B22,Tableau,MATCH(C$7,TitresTableau,0),0),"")</f>
        <v>11608227</v>
      </c>
      <c r="D22" s="65"/>
      <c r="E22" s="65"/>
      <c r="F22" s="65"/>
      <c r="G22" s="65"/>
      <c r="H22" s="65"/>
      <c r="I22" s="65"/>
    </row>
    <row r="23" spans="1:16384" customHeight="1" ht="15">
      <c r="A23" s="65">
        <f>ROW()-ROW(A$7)</f>
        <v>16</v>
      </c>
      <c r="B23" s="65" t="s">
        <f>IF(ISNA(VLOOKUP(A$3&amp;TEXT(A23,"x0"),GRTDAL,COLUMNS(GRTDAL),0)),"",VLOOKUP(A$3&amp;TEXT(A23,"x0"),GRTDAL,COLUMNS(GRTDAL),0))</f>
        <v>256</v>
      </c>
      <c r="C23" s="66">
        <f>IF($B23&gt;"@",VLOOKUP($B23,Tableau,MATCH(C$7,TitresTableau,0),0),"")</f>
        <v>11613089</v>
      </c>
      <c r="D23" s="65"/>
      <c r="E23" s="65"/>
      <c r="F23" s="65"/>
      <c r="G23" s="65"/>
      <c r="H23" s="65"/>
      <c r="I23" s="65"/>
    </row>
    <row r="24" spans="1:16384" customHeight="1" ht="15">
      <c r="A24" s="65">
        <f>ROW()-ROW(A$7)</f>
        <v>17</v>
      </c>
      <c r="B24" s="65" t="s">
        <f>IF(ISNA(VLOOKUP(A$3&amp;TEXT(A24,"x0"),GRTDAL,COLUMNS(GRTDAL),0)),"",VLOOKUP(A$3&amp;TEXT(A24,"x0"),GRTDAL,COLUMNS(GRTDAL),0))</f>
        <v>264</v>
      </c>
      <c r="C24" s="66">
        <f>IF($B24&gt;"@",VLOOKUP($B24,Tableau,MATCH(C$7,TitresTableau,0),0),"")</f>
        <v>11406410</v>
      </c>
      <c r="D24" s="65"/>
      <c r="E24" s="65"/>
      <c r="F24" s="65"/>
      <c r="G24" s="65"/>
      <c r="H24" s="65"/>
      <c r="I24" s="65"/>
    </row>
    <row r="25" spans="1:16384" customHeight="1" ht="15">
      <c r="A25" s="65">
        <f>ROW()-ROW(A$7)</f>
        <v>18</v>
      </c>
      <c r="B25" s="65" t="s">
        <f>IF(ISNA(VLOOKUP(A$3&amp;TEXT(A25,"x0"),GRTDAL,COLUMNS(GRTDAL),0)),"",VLOOKUP(A$3&amp;TEXT(A25,"x0"),GRTDAL,COLUMNS(GRTDAL),0))</f>
        <v>265</v>
      </c>
      <c r="C25" s="66">
        <f>IF($B25&gt;"@",VLOOKUP($B25,Tableau,MATCH(C$7,TitresTableau,0),0),"")</f>
        <v>11601320</v>
      </c>
      <c r="D25" s="65"/>
      <c r="E25" s="65"/>
      <c r="F25" s="65"/>
      <c r="G25" s="65"/>
      <c r="H25" s="65"/>
      <c r="I25" s="65"/>
    </row>
    <row r="26" spans="1:16384" customHeight="1" ht="15">
      <c r="A26" s="65">
        <f>ROW()-ROW(A$7)</f>
        <v>19</v>
      </c>
      <c r="B26" s="65" t="s">
        <f>IF(ISNA(VLOOKUP(A$3&amp;TEXT(A26,"x0"),GRTDAL,COLUMNS(GRTDAL),0)),"",VLOOKUP(A$3&amp;TEXT(A26,"x0"),GRTDAL,COLUMNS(GRTDAL),0))</f>
        <v>267</v>
      </c>
      <c r="C26" s="66">
        <f>IF($B26&gt;"@",VLOOKUP($B26,Tableau,MATCH(C$7,TitresTableau,0),0),"")</f>
        <v>11612382</v>
      </c>
      <c r="D26" s="65"/>
      <c r="E26" s="65"/>
      <c r="F26" s="65"/>
      <c r="G26" s="65"/>
      <c r="H26" s="65"/>
      <c r="I26" s="65"/>
    </row>
    <row r="27" spans="1:16384" customHeight="1" ht="15">
      <c r="A27" s="65">
        <f>ROW()-ROW(A$7)</f>
        <v>20</v>
      </c>
      <c r="B27" s="65" t="s">
        <f>IF(ISNA(VLOOKUP(A$3&amp;TEXT(A27,"x0"),GRTDAL,COLUMNS(GRTDAL),0)),"",VLOOKUP(A$3&amp;TEXT(A27,"x0"),GRTDAL,COLUMNS(GRTDAL),0))</f>
        <v>276</v>
      </c>
      <c r="C27" s="66">
        <f>IF($B27&gt;"@",VLOOKUP($B27,Tableau,MATCH(C$7,TitresTableau,0),0),"")</f>
        <v>0</v>
      </c>
      <c r="D27" s="65"/>
      <c r="E27" s="65"/>
      <c r="F27" s="65"/>
      <c r="G27" s="65"/>
      <c r="H27" s="65"/>
      <c r="I27" s="65"/>
    </row>
    <row r="28" spans="1:16384" customHeight="1" ht="15">
      <c r="A28" s="65">
        <f>ROW()-ROW(A$7)</f>
        <v>21</v>
      </c>
      <c r="B28" s="65" t="s">
        <f>IF(ISNA(VLOOKUP(A$3&amp;TEXT(A28,"x0"),GRTDAL,COLUMNS(GRTDAL),0)),"",VLOOKUP(A$3&amp;TEXT(A28,"x0"),GRTDAL,COLUMNS(GRTDAL),0))</f>
        <v>280</v>
      </c>
      <c r="C28" s="66">
        <f>IF($B28&gt;"@",VLOOKUP($B28,Tableau,MATCH(C$7,TitresTableau,0),0),"")</f>
        <v>0</v>
      </c>
      <c r="D28" s="65"/>
      <c r="E28" s="65"/>
      <c r="F28" s="65"/>
      <c r="G28" s="65"/>
      <c r="H28" s="65"/>
      <c r="I28" s="65"/>
    </row>
    <row r="29" spans="1:16384" customHeight="1" ht="15">
      <c r="A29" s="65">
        <f>ROW()-ROW(A$7)</f>
        <v>22</v>
      </c>
      <c r="B29" s="65" t="s">
        <f>IF(ISNA(VLOOKUP(A$3&amp;TEXT(A29,"x0"),GRTDAL,COLUMNS(GRTDAL),0)),"",VLOOKUP(A$3&amp;TEXT(A29,"x0"),GRTDAL,COLUMNS(GRTDAL),0))</f>
        <v>285</v>
      </c>
      <c r="C29" s="66">
        <f>IF($B29&gt;"@",VLOOKUP($B29,Tableau,MATCH(C$7,TitresTableau,0),0),"")</f>
        <v>11600771</v>
      </c>
      <c r="D29" s="65"/>
      <c r="E29" s="65"/>
      <c r="F29" s="65"/>
      <c r="G29" s="65"/>
      <c r="H29" s="65"/>
      <c r="I29" s="65"/>
    </row>
    <row r="30" spans="1:16384" customHeight="1" ht="15">
      <c r="A30" s="65">
        <f>ROW()-ROW(A$7)</f>
        <v>23</v>
      </c>
      <c r="B30" s="65" t="s">
        <f>IF(ISNA(VLOOKUP(A$3&amp;TEXT(A30,"x0"),GRTDAL,COLUMNS(GRTDAL),0)),"",VLOOKUP(A$3&amp;TEXT(A30,"x0"),GRTDAL,COLUMNS(GRTDAL),0))</f>
        <v>291</v>
      </c>
      <c r="C30" s="66">
        <f>IF($B30&gt;"@",VLOOKUP($B30,Tableau,MATCH(C$7,TitresTableau,0),0),"")</f>
        <v>11501205</v>
      </c>
      <c r="D30" s="65"/>
      <c r="E30" s="65"/>
      <c r="F30" s="65"/>
      <c r="G30" s="65"/>
      <c r="H30" s="65"/>
      <c r="I30" s="65"/>
    </row>
    <row r="31" spans="1:16384" customHeight="1" ht="15">
      <c r="A31" s="65">
        <f>ROW()-ROW(A$7)</f>
        <v>24</v>
      </c>
      <c r="B31" s="65" t="s">
        <f>IF(ISNA(VLOOKUP(A$3&amp;TEXT(A31,"x0"),GRTDAL,COLUMNS(GRTDAL),0)),"",VLOOKUP(A$3&amp;TEXT(A31,"x0"),GRTDAL,COLUMNS(GRTDAL),0))</f>
        <v>296</v>
      </c>
      <c r="C31" s="66">
        <f>IF($B31&gt;"@",VLOOKUP($B31,Tableau,MATCH(C$7,TitresTableau,0),0),"")</f>
        <v>11608252</v>
      </c>
      <c r="D31" s="65"/>
      <c r="E31" s="65"/>
      <c r="F31" s="65"/>
      <c r="G31" s="65"/>
      <c r="H31" s="65"/>
      <c r="I31" s="65"/>
    </row>
    <row r="32" spans="1:16384" customHeight="1" ht="15">
      <c r="A32" s="65">
        <f>ROW()-ROW(A$7)</f>
        <v>25</v>
      </c>
      <c r="B32" s="65" t="s">
        <f>IF(ISNA(VLOOKUP(A$3&amp;TEXT(A32,"x0"),GRTDAL,COLUMNS(GRTDAL),0)),"",VLOOKUP(A$3&amp;TEXT(A32,"x0"),GRTDAL,COLUMNS(GRTDAL),0))</f>
        <v>37</v>
      </c>
      <c r="C32" s="66" t="s">
        <f>IF($B32&gt;"@",VLOOKUP($B32,Tableau,MATCH(C$7,TitresTableau,0),0),"")</f>
        <v>37</v>
      </c>
      <c r="D32" s="65"/>
      <c r="E32" s="65"/>
      <c r="F32" s="65"/>
      <c r="G32" s="65"/>
      <c r="H32" s="65"/>
      <c r="I32" s="65"/>
    </row>
    <row r="33" spans="1:16384" customHeight="1" ht="15">
      <c r="A33" s="65">
        <f>ROW()-ROW(A$7)</f>
        <v>26</v>
      </c>
      <c r="B33" s="65" t="s">
        <f>IF(ISNA(VLOOKUP(A$3&amp;TEXT(A33,"x0"),GRTDAL,COLUMNS(GRTDAL),0)),"",VLOOKUP(A$3&amp;TEXT(A33,"x0"),GRTDAL,COLUMNS(GRTDAL),0))</f>
        <v>37</v>
      </c>
      <c r="C33" s="66" t="s">
        <f>IF($B33&gt;"@",VLOOKUP($B33,Tableau,MATCH(C$7,TitresTableau,0),0),"")</f>
        <v>37</v>
      </c>
      <c r="D33" s="65"/>
      <c r="E33" s="65"/>
      <c r="F33" s="65"/>
      <c r="G33" s="65"/>
      <c r="H33" s="65"/>
      <c r="I33" s="65"/>
    </row>
    <row r="34" spans="1:16384" customHeight="1" ht="15">
      <c r="A34" s="65">
        <f>ROW()-ROW(A$7)</f>
        <v>27</v>
      </c>
      <c r="B34" s="65" t="s">
        <f>IF(ISNA(VLOOKUP(A$3&amp;TEXT(A34,"x0"),GRTDAL,COLUMNS(GRTDAL),0)),"",VLOOKUP(A$3&amp;TEXT(A34,"x0"),GRTDAL,COLUMNS(GRTDAL),0))</f>
        <v>37</v>
      </c>
      <c r="C34" s="66" t="s">
        <f>IF($B34&gt;"@",VLOOKUP($B34,Tableau,MATCH(C$7,TitresTableau,0),0),"")</f>
        <v>37</v>
      </c>
      <c r="D34" s="65"/>
      <c r="E34" s="65"/>
      <c r="F34" s="65"/>
      <c r="G34" s="65"/>
      <c r="H34" s="65"/>
      <c r="I34" s="65"/>
    </row>
    <row r="35" spans="1:16384" customHeight="1" ht="15">
      <c r="A35" s="65">
        <f>ROW()-ROW(A$7)</f>
        <v>28</v>
      </c>
      <c r="B35" s="65" t="s">
        <f>IF(ISNA(VLOOKUP(A$3&amp;TEXT(A35,"x0"),GRTDAL,COLUMNS(GRTDAL),0)),"",VLOOKUP(A$3&amp;TEXT(A35,"x0"),GRTDAL,COLUMNS(GRTDAL),0))</f>
        <v>37</v>
      </c>
      <c r="C35" s="66" t="s">
        <f>IF($B35&gt;"@",VLOOKUP($B35,Tableau,MATCH(C$7,TitresTableau,0),0),"")</f>
        <v>37</v>
      </c>
      <c r="D35" s="65"/>
      <c r="E35" s="65"/>
      <c r="F35" s="65"/>
      <c r="G35" s="65"/>
      <c r="H35" s="65"/>
      <c r="I35" s="65"/>
    </row>
    <row r="36" spans="1:16384" customHeight="1" ht="15">
      <c r="A36" s="65">
        <f>ROW()-ROW(A$7)</f>
        <v>29</v>
      </c>
      <c r="B36" s="65" t="s">
        <f>IF(ISNA(VLOOKUP(A$3&amp;TEXT(A36,"x0"),GRTDAL,COLUMNS(GRTDAL),0)),"",VLOOKUP(A$3&amp;TEXT(A36,"x0"),GRTDAL,COLUMNS(GRTDAL),0))</f>
        <v>37</v>
      </c>
      <c r="C36" s="66" t="s">
        <f>IF($B36&gt;"@",VLOOKUP($B36,Tableau,MATCH(C$7,TitresTableau,0),0),"")</f>
        <v>37</v>
      </c>
      <c r="D36" s="65"/>
      <c r="E36" s="65"/>
      <c r="F36" s="65"/>
      <c r="G36" s="65"/>
      <c r="H36" s="65"/>
      <c r="I36" s="65"/>
    </row>
    <row r="37" spans="1:16384" customHeight="1" ht="15">
      <c r="A37" s="65">
        <f>ROW()-ROW(A$7)</f>
        <v>30</v>
      </c>
      <c r="B37" s="65" t="s">
        <f>IF(ISNA(VLOOKUP(A$3&amp;TEXT(A37,"x0"),GRTDAL,COLUMNS(GRTDAL),0)),"",VLOOKUP(A$3&amp;TEXT(A37,"x0"),GRTDAL,COLUMNS(GRTDAL),0))</f>
        <v>37</v>
      </c>
      <c r="C37" s="66" t="s">
        <f>IF($B37&gt;"@",VLOOKUP($B37,Tableau,MATCH(C$7,TitresTableau,0),0),"")</f>
        <v>37</v>
      </c>
      <c r="D37" s="65"/>
      <c r="E37" s="65"/>
      <c r="F37" s="65"/>
      <c r="G37" s="65"/>
      <c r="H37" s="65"/>
      <c r="I37" s="65"/>
    </row>
    <row r="38" spans="1:16384" customHeight="1" ht="15">
      <c r="A38" s="65">
        <f>ROW()-ROW(A$7)</f>
        <v>31</v>
      </c>
      <c r="B38" s="65" t="s">
        <f>IF(ISNA(VLOOKUP(A$3&amp;TEXT(A38,"x0"),GRTDAL,COLUMNS(GRTDAL),0)),"",VLOOKUP(A$3&amp;TEXT(A38,"x0"),GRTDAL,COLUMNS(GRTDAL),0))</f>
        <v>37</v>
      </c>
      <c r="C38" s="66" t="s">
        <f>IF($B38&gt;"@",VLOOKUP($B38,Tableau,MATCH(C$7,TitresTableau,0),0),"")</f>
        <v>37</v>
      </c>
      <c r="D38" s="65"/>
      <c r="E38" s="65"/>
      <c r="F38" s="65"/>
      <c r="G38" s="65"/>
      <c r="H38" s="65"/>
      <c r="I38" s="65"/>
    </row>
    <row r="39" spans="1:16384" customHeight="1" ht="15">
      <c r="A39" s="65">
        <f>ROW()-ROW(A$7)</f>
        <v>32</v>
      </c>
      <c r="B39" s="65" t="s">
        <f>IF(ISNA(VLOOKUP(A$3&amp;TEXT(A39,"x0"),GRTDAL,COLUMNS(GRTDAL),0)),"",VLOOKUP(A$3&amp;TEXT(A39,"x0"),GRTDAL,COLUMNS(GRTDAL),0))</f>
        <v>37</v>
      </c>
      <c r="C39" s="66" t="s">
        <f>IF($B39&gt;"@",VLOOKUP($B39,Tableau,MATCH(C$7,TitresTableau,0),0),"")</f>
        <v>37</v>
      </c>
      <c r="D39" s="65"/>
      <c r="E39" s="65"/>
      <c r="F39" s="65"/>
      <c r="G39" s="65"/>
      <c r="H39" s="65"/>
      <c r="I39" s="65"/>
    </row>
    <row r="40" spans="1:16384" customHeight="1" ht="15">
      <c r="A40" s="65">
        <f>ROW()-ROW(A$7)</f>
        <v>33</v>
      </c>
      <c r="B40" s="65" t="s">
        <f>IF(ISNA(VLOOKUP(A$3&amp;TEXT(A40,"x0"),GRTDAL,COLUMNS(GRTDAL),0)),"",VLOOKUP(A$3&amp;TEXT(A40,"x0"),GRTDAL,COLUMNS(GRTDAL),0))</f>
        <v>37</v>
      </c>
      <c r="C40" s="66" t="s">
        <f>IF($B40&gt;"@",VLOOKUP($B40,Tableau,MATCH(C$7,TitresTableau,0),0),"")</f>
        <v>37</v>
      </c>
      <c r="D40" s="65"/>
      <c r="E40" s="65"/>
      <c r="F40" s="65"/>
      <c r="G40" s="65"/>
      <c r="H40" s="65"/>
      <c r="I40" s="65"/>
    </row>
    <row r="41" spans="1:16384" customHeight="1" ht="15">
      <c r="A41" s="65">
        <f>ROW()-ROW(A$7)</f>
        <v>34</v>
      </c>
      <c r="B41" s="65" t="s">
        <f>IF(ISNA(VLOOKUP(A$3&amp;TEXT(A41,"x0"),GRTDAL,COLUMNS(GRTDAL),0)),"",VLOOKUP(A$3&amp;TEXT(A41,"x0"),GRTDAL,COLUMNS(GRTDAL),0))</f>
        <v>37</v>
      </c>
      <c r="C41" s="66" t="s">
        <f>IF($B41&gt;"@",VLOOKUP($B41,Tableau,MATCH(C$7,TitresTableau,0),0),"")</f>
        <v>37</v>
      </c>
      <c r="D41" s="65"/>
      <c r="E41" s="65"/>
      <c r="F41" s="65"/>
      <c r="G41" s="65"/>
      <c r="H41" s="65"/>
      <c r="I41" s="65"/>
    </row>
    <row r="42" spans="1:16384" customHeight="1" ht="15">
      <c r="A42" s="65">
        <f>ROW()-ROW(A$7)</f>
        <v>35</v>
      </c>
      <c r="B42" s="65" t="s">
        <f>IF(ISNA(VLOOKUP(A$3&amp;TEXT(A42,"x0"),GRTDAL,COLUMNS(GRTDAL),0)),"",VLOOKUP(A$3&amp;TEXT(A42,"x0"),GRTDAL,COLUMNS(GRTDAL),0))</f>
        <v>37</v>
      </c>
      <c r="C42" s="66" t="s">
        <f>IF($B42&gt;"@",VLOOKUP($B42,Tableau,MATCH(C$7,TitresTableau,0),0),"")</f>
        <v>37</v>
      </c>
      <c r="D42" s="65"/>
      <c r="E42" s="65"/>
      <c r="F42" s="65"/>
      <c r="G42" s="65"/>
      <c r="H42" s="65"/>
      <c r="I42" s="65"/>
    </row>
    <row r="43" spans="1:16384" customHeight="1" ht="15">
      <c r="A43" s="65">
        <f>ROW()-ROW(A$7)</f>
        <v>36</v>
      </c>
      <c r="B43" s="65" t="s">
        <f>IF(ISNA(VLOOKUP(A$3&amp;TEXT(A43,"x0"),GRTDAL,COLUMNS(GRTDAL),0)),"",VLOOKUP(A$3&amp;TEXT(A43,"x0"),GRTDAL,COLUMNS(GRTDAL),0))</f>
        <v>37</v>
      </c>
      <c r="C43" s="66" t="s">
        <f>IF($B43&gt;"@",VLOOKUP($B43,Tableau,MATCH(C$7,TitresTableau,0),0),"")</f>
        <v>37</v>
      </c>
      <c r="D43" s="65"/>
      <c r="E43" s="65"/>
      <c r="F43" s="65"/>
      <c r="G43" s="65"/>
      <c r="H43" s="65"/>
      <c r="I43" s="65"/>
    </row>
    <row r="44" spans="1:16384" customHeight="1" ht="15">
      <c r="A44" s="65">
        <f>ROW()-ROW(A$7)</f>
        <v>37</v>
      </c>
      <c r="B44" s="65" t="s">
        <f>IF(ISNA(VLOOKUP(A$3&amp;TEXT(A44,"x0"),GRTDAL,COLUMNS(GRTDAL),0)),"",VLOOKUP(A$3&amp;TEXT(A44,"x0"),GRTDAL,COLUMNS(GRTDAL),0))</f>
        <v>37</v>
      </c>
      <c r="C44" s="66" t="s">
        <f>IF($B44&gt;"@",VLOOKUP($B44,Tableau,MATCH(C$7,TitresTableau,0),0),"")</f>
        <v>37</v>
      </c>
      <c r="D44" s="65"/>
      <c r="E44" s="65"/>
      <c r="F44" s="65"/>
      <c r="G44" s="65"/>
      <c r="H44" s="65"/>
      <c r="I44" s="65"/>
    </row>
    <row r="45" spans="1:16384" customHeight="1" ht="15">
      <c r="A45" s="65">
        <f>ROW()-ROW(A$7)</f>
        <v>38</v>
      </c>
      <c r="B45" s="65" t="s">
        <f>IF(ISNA(VLOOKUP(A$3&amp;TEXT(A45,"x0"),GRTDAL,COLUMNS(GRTDAL),0)),"",VLOOKUP(A$3&amp;TEXT(A45,"x0"),GRTDAL,COLUMNS(GRTDAL),0))</f>
        <v>37</v>
      </c>
      <c r="C45" s="66" t="s">
        <f>IF($B45&gt;"@",VLOOKUP($B45,Tableau,MATCH(C$7,TitresTableau,0),0),"")</f>
        <v>37</v>
      </c>
      <c r="D45" s="65"/>
      <c r="E45" s="65"/>
      <c r="F45" s="65"/>
      <c r="G45" s="65"/>
      <c r="H45" s="65"/>
      <c r="I45" s="65"/>
    </row>
    <row r="46" spans="1:16384" customHeight="1" ht="15">
      <c r="A46" s="65">
        <f>ROW()-ROW(A$7)</f>
        <v>39</v>
      </c>
      <c r="B46" s="65" t="s">
        <f>IF(ISNA(VLOOKUP(A$3&amp;TEXT(A46,"x0"),GRTDAL,COLUMNS(GRTDAL),0)),"",VLOOKUP(A$3&amp;TEXT(A46,"x0"),GRTDAL,COLUMNS(GRTDAL),0))</f>
        <v>37</v>
      </c>
      <c r="C46" s="66" t="s">
        <f>IF($B46&gt;"@",VLOOKUP($B46,Tableau,MATCH(C$7,TitresTableau,0),0),"")</f>
        <v>37</v>
      </c>
      <c r="D46" s="65"/>
      <c r="E46" s="65"/>
      <c r="F46" s="65"/>
      <c r="G46" s="65"/>
      <c r="H46" s="65"/>
      <c r="I46" s="65"/>
    </row>
    <row r="47" spans="1:16384" customHeight="1" ht="15">
      <c r="A47" s="65">
        <f>ROW()-ROW(A$7)</f>
        <v>40</v>
      </c>
      <c r="B47" s="65" t="s">
        <f>IF(ISNA(VLOOKUP(A$3&amp;TEXT(A47,"x0"),GRTDAL,COLUMNS(GRTDAL),0)),"",VLOOKUP(A$3&amp;TEXT(A47,"x0"),GRTDAL,COLUMNS(GRTDAL),0))</f>
        <v>37</v>
      </c>
      <c r="C47" s="66" t="s">
        <f>IF($B47&gt;"@",VLOOKUP($B47,Tableau,MATCH(C$7,TitresTableau,0),0),"")</f>
        <v>37</v>
      </c>
      <c r="D47" s="65"/>
      <c r="E47" s="65"/>
      <c r="F47" s="65"/>
      <c r="G47" s="65"/>
      <c r="H47" s="65"/>
      <c r="I47" s="65"/>
    </row>
    <row r="48" spans="1:16384" customHeight="1" ht="15">
      <c r="A48" s="65">
        <f>ROW()-ROW(A$7)</f>
        <v>41</v>
      </c>
      <c r="B48" s="65" t="s">
        <f>IF(ISNA(VLOOKUP(A$3&amp;TEXT(A48,"x0"),GRTDAL,COLUMNS(GRTDAL),0)),"",VLOOKUP(A$3&amp;TEXT(A48,"x0"),GRTDAL,COLUMNS(GRTDAL),0))</f>
        <v>37</v>
      </c>
      <c r="C48" s="66" t="s">
        <f>IF($B48&gt;"@",VLOOKUP($B48,Tableau,MATCH(C$7,TitresTableau,0),0),"")</f>
        <v>37</v>
      </c>
      <c r="D48" s="65"/>
      <c r="E48" s="65"/>
      <c r="F48" s="65"/>
      <c r="G48" s="65"/>
      <c r="H48" s="65"/>
      <c r="I48" s="65"/>
    </row>
    <row r="49" spans="1:16384" customHeight="1" ht="15">
      <c r="A49" s="65">
        <f>ROW()-ROW(A$7)</f>
        <v>42</v>
      </c>
      <c r="B49" s="65" t="s">
        <f>IF(ISNA(VLOOKUP(A$3&amp;TEXT(A49,"x0"),GRTDAL,COLUMNS(GRTDAL),0)),"",VLOOKUP(A$3&amp;TEXT(A49,"x0"),GRTDAL,COLUMNS(GRTDAL),0))</f>
        <v>37</v>
      </c>
      <c r="C49" s="66" t="s">
        <f>IF($B49&gt;"@",VLOOKUP($B49,Tableau,MATCH(C$7,TitresTableau,0),0),"")</f>
        <v>37</v>
      </c>
      <c r="D49" s="65"/>
      <c r="E49" s="65"/>
      <c r="F49" s="65"/>
      <c r="G49" s="65"/>
      <c r="H49" s="65"/>
      <c r="I49" s="65"/>
    </row>
    <row r="50" spans="1:16384" customHeight="1" ht="15">
      <c r="A50" s="65">
        <f>ROW()-ROW(A$7)</f>
        <v>43</v>
      </c>
      <c r="B50" s="65" t="s">
        <f>IF(ISNA(VLOOKUP(A$3&amp;TEXT(A50,"x0"),GRTDAL,COLUMNS(GRTDAL),0)),"",VLOOKUP(A$3&amp;TEXT(A50,"x0"),GRTDAL,COLUMNS(GRTDAL),0))</f>
        <v>37</v>
      </c>
      <c r="C50" s="66" t="s">
        <f>IF($B50&gt;"@",VLOOKUP($B50,Tableau,MATCH(C$7,TitresTableau,0),0),"")</f>
        <v>37</v>
      </c>
      <c r="D50" s="65"/>
      <c r="E50" s="65"/>
      <c r="F50" s="65"/>
      <c r="G50" s="65"/>
      <c r="H50" s="65"/>
      <c r="I50" s="65"/>
    </row>
    <row r="51" spans="1:16384" customHeight="1" ht="15">
      <c r="A51" s="65"/>
      <c r="B51" s="65"/>
      <c r="C51" s="66" t="s">
        <v>307</v>
      </c>
      <c r="D51" s="65"/>
      <c r="E51" s="65"/>
      <c r="F51" s="65"/>
      <c r="G51" s="65"/>
      <c r="H51" s="65"/>
      <c r="I51" s="65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5433070866141736" right="0.1968503937007874" top="0.15748031496062992" bottom="0.1968503937007874" header="0.11811023622047245" footer="0.11811023622047245"/>
  <pageSetup blackAndWhite="0" cellComments="asDisplayed" draft="0" errors="displayed" firstPageNumber="0" orientation="portrait" pageOrder="downThenOver" paperSize="9" scale="83" useFirstPageNumber="1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gnmx="http://www.gnumeric.org/ext/spreadsheetml">
  <sheetPr>
    <tabColor rgb="FFFF99FF"/>
    <pageSetUpPr fitToPage="0"/>
  </sheetPr>
  <dimension ref="A1:XFD51"/>
  <sheetViews>
    <sheetView workbookViewId="0" zoomScale="60">
      <selection activeCell="B68" sqref="B68"/>
    </sheetView>
  </sheetViews>
  <sheetFormatPr defaultRowHeight="12.75"/>
  <cols>
    <col min="1" max="1" style="25" width="3.75" customWidth="1"/>
    <col min="2" max="2" style="25" width="29.75" customWidth="1"/>
    <col min="3" max="3" style="25" width="11.75" customWidth="1"/>
    <col min="4" max="8" style="25" width="11" bestFit="1" customWidth="1"/>
    <col min="9" max="9" style="25" width="14.749999999999998" customWidth="1"/>
    <col min="10" max="10" style="25" width="11" bestFit="1" customWidth="1"/>
    <col min="11" max="256" style="25" width="10" bestFit="1" customWidth="1"/>
    <col min="257" max="257" style="25" width="3.375" customWidth="1"/>
    <col min="258" max="258" style="25" width="26.125" customWidth="1"/>
    <col min="259" max="259" style="25" width="10.375" customWidth="1"/>
    <col min="260" max="512" style="25" width="10" bestFit="1" customWidth="1"/>
    <col min="513" max="513" style="25" width="3.375" customWidth="1"/>
    <col min="514" max="514" style="25" width="26.125" customWidth="1"/>
    <col min="515" max="515" style="25" width="10.375" customWidth="1"/>
    <col min="516" max="768" style="25" width="10" bestFit="1" customWidth="1"/>
    <col min="769" max="769" style="25" width="3.375" customWidth="1"/>
    <col min="770" max="770" style="25" width="26.125" customWidth="1"/>
    <col min="771" max="771" style="25" width="10.375" customWidth="1"/>
    <col min="772" max="1024" style="25" width="11" bestFit="1" customWidth="1"/>
    <col min="1025" max="1025" style="25" width="3.375" customWidth="1"/>
    <col min="1026" max="1026" style="25" width="26.125" customWidth="1"/>
    <col min="1027" max="1027" style="25" width="10.375" customWidth="1"/>
    <col min="1028" max="1280" style="25" width="10" bestFit="1" customWidth="1"/>
    <col min="1281" max="1281" style="25" width="3.375" customWidth="1"/>
    <col min="1282" max="1282" style="25" width="26.125" customWidth="1"/>
    <col min="1283" max="1283" style="25" width="10.375" customWidth="1"/>
    <col min="1284" max="1536" style="25" width="10" bestFit="1" customWidth="1"/>
    <col min="1537" max="1537" style="25" width="3.375" customWidth="1"/>
    <col min="1538" max="1538" style="25" width="26.125" customWidth="1"/>
    <col min="1539" max="1539" style="25" width="10.375" customWidth="1"/>
    <col min="1540" max="1792" style="25" width="10" bestFit="1" customWidth="1"/>
    <col min="1793" max="1793" style="25" width="3.375" customWidth="1"/>
    <col min="1794" max="1794" style="25" width="26.125" customWidth="1"/>
    <col min="1795" max="1795" style="25" width="10.375" customWidth="1"/>
    <col min="1796" max="2048" style="25" width="11" bestFit="1" customWidth="1"/>
    <col min="2049" max="2049" style="25" width="3.375" customWidth="1"/>
    <col min="2050" max="2050" style="25" width="26.125" customWidth="1"/>
    <col min="2051" max="2051" style="25" width="10.375" customWidth="1"/>
    <col min="2052" max="2304" style="25" width="10" bestFit="1" customWidth="1"/>
    <col min="2305" max="2305" style="25" width="3.375" customWidth="1"/>
    <col min="2306" max="2306" style="25" width="26.125" customWidth="1"/>
    <col min="2307" max="2307" style="25" width="10.375" customWidth="1"/>
    <col min="2308" max="2560" style="25" width="10" bestFit="1" customWidth="1"/>
    <col min="2561" max="2561" style="25" width="3.375" customWidth="1"/>
    <col min="2562" max="2562" style="25" width="26.125" customWidth="1"/>
    <col min="2563" max="2563" style="25" width="10.375" customWidth="1"/>
    <col min="2564" max="2816" style="25" width="10" bestFit="1" customWidth="1"/>
    <col min="2817" max="2817" style="25" width="3.375" customWidth="1"/>
    <col min="2818" max="2818" style="25" width="26.125" customWidth="1"/>
    <col min="2819" max="2819" style="25" width="10.375" customWidth="1"/>
    <col min="2820" max="3072" style="25" width="11" bestFit="1" customWidth="1"/>
    <col min="3073" max="3073" style="25" width="3.375" customWidth="1"/>
    <col min="3074" max="3074" style="25" width="26.125" customWidth="1"/>
    <col min="3075" max="3075" style="25" width="10.375" customWidth="1"/>
    <col min="3076" max="3328" style="25" width="10" bestFit="1" customWidth="1"/>
    <col min="3329" max="3329" style="25" width="3.375" customWidth="1"/>
    <col min="3330" max="3330" style="25" width="26.125" customWidth="1"/>
    <col min="3331" max="3331" style="25" width="10.375" customWidth="1"/>
    <col min="3332" max="3584" style="25" width="10" bestFit="1" customWidth="1"/>
    <col min="3585" max="3585" style="25" width="3.375" customWidth="1"/>
    <col min="3586" max="3586" style="25" width="26.125" customWidth="1"/>
    <col min="3587" max="3587" style="25" width="10.375" customWidth="1"/>
    <col min="3588" max="3840" style="25" width="10" bestFit="1" customWidth="1"/>
    <col min="3841" max="3841" style="25" width="3.375" customWidth="1"/>
    <col min="3842" max="3842" style="25" width="26.125" customWidth="1"/>
    <col min="3843" max="3843" style="25" width="10.375" customWidth="1"/>
    <col min="3844" max="4096" style="25" width="11" bestFit="1" customWidth="1"/>
    <col min="4097" max="4097" style="25" width="3.375" customWidth="1"/>
    <col min="4098" max="4098" style="25" width="26.125" customWidth="1"/>
    <col min="4099" max="4099" style="25" width="10.375" customWidth="1"/>
    <col min="4100" max="4352" style="25" width="10" bestFit="1" customWidth="1"/>
    <col min="4353" max="4353" style="25" width="3.375" customWidth="1"/>
    <col min="4354" max="4354" style="25" width="26.125" customWidth="1"/>
    <col min="4355" max="4355" style="25" width="10.375" customWidth="1"/>
    <col min="4356" max="4608" style="25" width="10" bestFit="1" customWidth="1"/>
    <col min="4609" max="4609" style="25" width="3.375" customWidth="1"/>
    <col min="4610" max="4610" style="25" width="26.125" customWidth="1"/>
    <col min="4611" max="4611" style="25" width="10.375" customWidth="1"/>
    <col min="4612" max="4864" style="25" width="10" bestFit="1" customWidth="1"/>
    <col min="4865" max="4865" style="25" width="3.375" customWidth="1"/>
    <col min="4866" max="4866" style="25" width="26.125" customWidth="1"/>
    <col min="4867" max="4867" style="25" width="10.375" customWidth="1"/>
    <col min="4868" max="5120" style="25" width="11" bestFit="1" customWidth="1"/>
    <col min="5121" max="5121" style="25" width="3.375" customWidth="1"/>
    <col min="5122" max="5122" style="25" width="26.125" customWidth="1"/>
    <col min="5123" max="5123" style="25" width="10.375" customWidth="1"/>
    <col min="5124" max="5376" style="25" width="10" bestFit="1" customWidth="1"/>
    <col min="5377" max="5377" style="25" width="3.375" customWidth="1"/>
    <col min="5378" max="5378" style="25" width="26.125" customWidth="1"/>
    <col min="5379" max="5379" style="25" width="10.375" customWidth="1"/>
    <col min="5380" max="5632" style="25" width="10" bestFit="1" customWidth="1"/>
    <col min="5633" max="5633" style="25" width="3.375" customWidth="1"/>
    <col min="5634" max="5634" style="25" width="26.125" customWidth="1"/>
    <col min="5635" max="5635" style="25" width="10.375" customWidth="1"/>
    <col min="5636" max="5888" style="25" width="10" bestFit="1" customWidth="1"/>
    <col min="5889" max="5889" style="25" width="3.375" customWidth="1"/>
    <col min="5890" max="5890" style="25" width="26.125" customWidth="1"/>
    <col min="5891" max="5891" style="25" width="10.375" customWidth="1"/>
    <col min="5892" max="6144" style="25" width="11" bestFit="1" customWidth="1"/>
    <col min="6145" max="6145" style="25" width="3.375" customWidth="1"/>
    <col min="6146" max="6146" style="25" width="26.125" customWidth="1"/>
    <col min="6147" max="6147" style="25" width="10.375" customWidth="1"/>
    <col min="6148" max="6400" style="25" width="10" bestFit="1" customWidth="1"/>
    <col min="6401" max="6401" style="25" width="3.375" customWidth="1"/>
    <col min="6402" max="6402" style="25" width="26.125" customWidth="1"/>
    <col min="6403" max="6403" style="25" width="10.375" customWidth="1"/>
    <col min="6404" max="6656" style="25" width="10" bestFit="1" customWidth="1"/>
    <col min="6657" max="6657" style="25" width="3.375" customWidth="1"/>
    <col min="6658" max="6658" style="25" width="26.125" customWidth="1"/>
    <col min="6659" max="6659" style="25" width="10.375" customWidth="1"/>
    <col min="6660" max="6912" style="25" width="10" bestFit="1" customWidth="1"/>
    <col min="6913" max="6913" style="25" width="3.375" customWidth="1"/>
    <col min="6914" max="6914" style="25" width="26.125" customWidth="1"/>
    <col min="6915" max="6915" style="25" width="10.375" customWidth="1"/>
    <col min="6916" max="7168" style="25" width="11" bestFit="1" customWidth="1"/>
    <col min="7169" max="7169" style="25" width="3.375" customWidth="1"/>
    <col min="7170" max="7170" style="25" width="26.125" customWidth="1"/>
    <col min="7171" max="7171" style="25" width="10.375" customWidth="1"/>
    <col min="7172" max="7424" style="25" width="10" bestFit="1" customWidth="1"/>
    <col min="7425" max="7425" style="25" width="3.375" customWidth="1"/>
    <col min="7426" max="7426" style="25" width="26.125" customWidth="1"/>
    <col min="7427" max="7427" style="25" width="10.375" customWidth="1"/>
    <col min="7428" max="7680" style="25" width="10" bestFit="1" customWidth="1"/>
    <col min="7681" max="7681" style="25" width="3.375" customWidth="1"/>
    <col min="7682" max="7682" style="25" width="26.125" customWidth="1"/>
    <col min="7683" max="7683" style="25" width="10.375" customWidth="1"/>
    <col min="7684" max="7936" style="25" width="10" bestFit="1" customWidth="1"/>
    <col min="7937" max="7937" style="25" width="3.375" customWidth="1"/>
    <col min="7938" max="7938" style="25" width="26.125" customWidth="1"/>
    <col min="7939" max="7939" style="25" width="10.375" customWidth="1"/>
    <col min="7940" max="8192" style="25" width="11" bestFit="1" customWidth="1"/>
    <col min="8193" max="8193" style="25" width="3.375" customWidth="1"/>
    <col min="8194" max="8194" style="25" width="26.125" customWidth="1"/>
    <col min="8195" max="8195" style="25" width="10.375" customWidth="1"/>
    <col min="8196" max="8448" style="25" width="10" bestFit="1" customWidth="1"/>
    <col min="8449" max="8449" style="25" width="3.375" customWidth="1"/>
    <col min="8450" max="8450" style="25" width="26.125" customWidth="1"/>
    <col min="8451" max="8451" style="25" width="10.375" customWidth="1"/>
    <col min="8452" max="8704" style="25" width="10" bestFit="1" customWidth="1"/>
    <col min="8705" max="8705" style="25" width="3.375" customWidth="1"/>
    <col min="8706" max="8706" style="25" width="26.125" customWidth="1"/>
    <col min="8707" max="8707" style="25" width="10.375" customWidth="1"/>
    <col min="8708" max="8960" style="25" width="10" bestFit="1" customWidth="1"/>
    <col min="8961" max="8961" style="25" width="3.375" customWidth="1"/>
    <col min="8962" max="8962" style="25" width="26.125" customWidth="1"/>
    <col min="8963" max="8963" style="25" width="10.375" customWidth="1"/>
    <col min="8964" max="9216" style="25" width="11" bestFit="1" customWidth="1"/>
    <col min="9217" max="9217" style="25" width="3.375" customWidth="1"/>
    <col min="9218" max="9218" style="25" width="26.125" customWidth="1"/>
    <col min="9219" max="9219" style="25" width="10.375" customWidth="1"/>
    <col min="9220" max="9472" style="25" width="10" bestFit="1" customWidth="1"/>
    <col min="9473" max="9473" style="25" width="3.375" customWidth="1"/>
    <col min="9474" max="9474" style="25" width="26.125" customWidth="1"/>
    <col min="9475" max="9475" style="25" width="10.375" customWidth="1"/>
    <col min="9476" max="9728" style="25" width="10" bestFit="1" customWidth="1"/>
    <col min="9729" max="9729" style="25" width="3.375" customWidth="1"/>
    <col min="9730" max="9730" style="25" width="26.125" customWidth="1"/>
    <col min="9731" max="9731" style="25" width="10.375" customWidth="1"/>
    <col min="9732" max="9984" style="25" width="10" bestFit="1" customWidth="1"/>
    <col min="9985" max="9985" style="25" width="3.375" customWidth="1"/>
    <col min="9986" max="9986" style="25" width="26.125" customWidth="1"/>
    <col min="9987" max="9987" style="25" width="10.375" customWidth="1"/>
    <col min="9988" max="10240" style="25" width="11" bestFit="1" customWidth="1"/>
    <col min="10241" max="10241" style="25" width="3.375" customWidth="1"/>
    <col min="10242" max="10242" style="25" width="26.125" customWidth="1"/>
    <col min="10243" max="10243" style="25" width="10.375" customWidth="1"/>
    <col min="10244" max="10496" style="25" width="10" bestFit="1" customWidth="1"/>
    <col min="10497" max="10497" style="25" width="3.375" customWidth="1"/>
    <col min="10498" max="10498" style="25" width="26.125" customWidth="1"/>
    <col min="10499" max="10499" style="25" width="10.375" customWidth="1"/>
    <col min="10500" max="10752" style="25" width="10" bestFit="1" customWidth="1"/>
    <col min="10753" max="10753" style="25" width="3.375" customWidth="1"/>
    <col min="10754" max="10754" style="25" width="26.125" customWidth="1"/>
    <col min="10755" max="10755" style="25" width="10.375" customWidth="1"/>
    <col min="10756" max="11008" style="25" width="10" bestFit="1" customWidth="1"/>
    <col min="11009" max="11009" style="25" width="3.375" customWidth="1"/>
    <col min="11010" max="11010" style="25" width="26.125" customWidth="1"/>
    <col min="11011" max="11011" style="25" width="10.375" customWidth="1"/>
    <col min="11012" max="11264" style="25" width="11" bestFit="1" customWidth="1"/>
    <col min="11265" max="11265" style="25" width="3.375" customWidth="1"/>
    <col min="11266" max="11266" style="25" width="26.125" customWidth="1"/>
    <col min="11267" max="11267" style="25" width="10.375" customWidth="1"/>
    <col min="11268" max="11520" style="25" width="10" bestFit="1" customWidth="1"/>
    <col min="11521" max="11521" style="25" width="3.375" customWidth="1"/>
    <col min="11522" max="11522" style="25" width="26.125" customWidth="1"/>
    <col min="11523" max="11523" style="25" width="10.375" customWidth="1"/>
    <col min="11524" max="11776" style="25" width="10" bestFit="1" customWidth="1"/>
    <col min="11777" max="11777" style="25" width="3.375" customWidth="1"/>
    <col min="11778" max="11778" style="25" width="26.125" customWidth="1"/>
    <col min="11779" max="11779" style="25" width="10.375" customWidth="1"/>
    <col min="11780" max="12032" style="25" width="10" bestFit="1" customWidth="1"/>
    <col min="12033" max="12033" style="25" width="3.375" customWidth="1"/>
    <col min="12034" max="12034" style="25" width="26.125" customWidth="1"/>
    <col min="12035" max="12035" style="25" width="10.375" customWidth="1"/>
    <col min="12036" max="12288" style="25" width="11" bestFit="1" customWidth="1"/>
    <col min="12289" max="12289" style="25" width="3.375" customWidth="1"/>
    <col min="12290" max="12290" style="25" width="26.125" customWidth="1"/>
    <col min="12291" max="12291" style="25" width="10.375" customWidth="1"/>
    <col min="12292" max="12544" style="25" width="10" bestFit="1" customWidth="1"/>
    <col min="12545" max="12545" style="25" width="3.375" customWidth="1"/>
    <col min="12546" max="12546" style="25" width="26.125" customWidth="1"/>
    <col min="12547" max="12547" style="25" width="10.375" customWidth="1"/>
    <col min="12548" max="12800" style="25" width="10" bestFit="1" customWidth="1"/>
    <col min="12801" max="12801" style="25" width="3.375" customWidth="1"/>
    <col min="12802" max="12802" style="25" width="26.125" customWidth="1"/>
    <col min="12803" max="12803" style="25" width="10.375" customWidth="1"/>
    <col min="12804" max="13056" style="25" width="10" bestFit="1" customWidth="1"/>
    <col min="13057" max="13057" style="25" width="3.375" customWidth="1"/>
    <col min="13058" max="13058" style="25" width="26.125" customWidth="1"/>
    <col min="13059" max="13059" style="25" width="10.375" customWidth="1"/>
    <col min="13060" max="13312" style="25" width="11" bestFit="1" customWidth="1"/>
    <col min="13313" max="13313" style="25" width="3.375" customWidth="1"/>
    <col min="13314" max="13314" style="25" width="26.125" customWidth="1"/>
    <col min="13315" max="13315" style="25" width="10.375" customWidth="1"/>
    <col min="13316" max="13568" style="25" width="10" bestFit="1" customWidth="1"/>
    <col min="13569" max="13569" style="25" width="3.375" customWidth="1"/>
    <col min="13570" max="13570" style="25" width="26.125" customWidth="1"/>
    <col min="13571" max="13571" style="25" width="10.375" customWidth="1"/>
    <col min="13572" max="13824" style="25" width="10" bestFit="1" customWidth="1"/>
    <col min="13825" max="13825" style="25" width="3.375" customWidth="1"/>
    <col min="13826" max="13826" style="25" width="26.125" customWidth="1"/>
    <col min="13827" max="13827" style="25" width="10.375" customWidth="1"/>
    <col min="13828" max="14080" style="25" width="10" bestFit="1" customWidth="1"/>
    <col min="14081" max="14081" style="25" width="3.375" customWidth="1"/>
    <col min="14082" max="14082" style="25" width="26.125" customWidth="1"/>
    <col min="14083" max="14083" style="25" width="10.375" customWidth="1"/>
    <col min="14084" max="14336" style="25" width="11" bestFit="1" customWidth="1"/>
    <col min="14337" max="14337" style="25" width="3.375" customWidth="1"/>
    <col min="14338" max="14338" style="25" width="26.125" customWidth="1"/>
    <col min="14339" max="14339" style="25" width="10.375" customWidth="1"/>
    <col min="14340" max="14592" style="25" width="10" bestFit="1" customWidth="1"/>
    <col min="14593" max="14593" style="25" width="3.375" customWidth="1"/>
    <col min="14594" max="14594" style="25" width="26.125" customWidth="1"/>
    <col min="14595" max="14595" style="25" width="10.375" customWidth="1"/>
    <col min="14596" max="14848" style="25" width="10" bestFit="1" customWidth="1"/>
    <col min="14849" max="14849" style="25" width="3.375" customWidth="1"/>
    <col min="14850" max="14850" style="25" width="26.125" customWidth="1"/>
    <col min="14851" max="14851" style="25" width="10.375" customWidth="1"/>
    <col min="14852" max="15104" style="25" width="10" bestFit="1" customWidth="1"/>
    <col min="15105" max="15105" style="25" width="3.375" customWidth="1"/>
    <col min="15106" max="15106" style="25" width="26.125" customWidth="1"/>
    <col min="15107" max="15107" style="25" width="10.375" customWidth="1"/>
    <col min="15108" max="15360" style="25" width="11" bestFit="1" customWidth="1"/>
    <col min="15361" max="15361" style="25" width="3.375" customWidth="1"/>
    <col min="15362" max="15362" style="25" width="26.125" customWidth="1"/>
    <col min="15363" max="15363" style="25" width="10.375" customWidth="1"/>
    <col min="15364" max="15616" style="25" width="10" bestFit="1" customWidth="1"/>
    <col min="15617" max="15617" style="25" width="3.375" customWidth="1"/>
    <col min="15618" max="15618" style="25" width="26.125" customWidth="1"/>
    <col min="15619" max="15619" style="25" width="10.375" customWidth="1"/>
    <col min="15620" max="15872" style="25" width="10" bestFit="1" customWidth="1"/>
    <col min="15873" max="15873" style="25" width="3.375" customWidth="1"/>
    <col min="15874" max="15874" style="25" width="26.125" customWidth="1"/>
    <col min="15875" max="15875" style="25" width="10.375" customWidth="1"/>
    <col min="15876" max="16128" style="25" width="10" bestFit="1" customWidth="1"/>
    <col min="16129" max="16129" style="25" width="3.375" customWidth="1"/>
    <col min="16130" max="16130" style="25" width="26.125" customWidth="1"/>
    <col min="16131" max="16131" style="25" width="10.375" customWidth="1"/>
    <col min="16132" max="16384" style="25" width="11" bestFit="1" customWidth="1"/>
  </cols>
  <sheetData>
    <row r="1" spans="1:16384" ht="18">
      <c r="B1" s="54"/>
      <c r="C1" s="55" t="s">
        <v>302</v>
      </c>
      <c r="I1" s="56" t="s">
        <v>303</v>
      </c>
    </row>
    <row r="3" spans="1:16384">
      <c r="A3" t="s">
        <v>56</v>
      </c>
      <c r="B3" s="57" t="str">
        <f>"GROUPE "&amp;A3</f>
        <v>GROUPE AL2</v>
      </c>
    </row>
    <row r="4" spans="1:16384" ht="20.25">
      <c r="B4" s="58"/>
      <c r="D4" s="59" t="s">
        <v>304</v>
      </c>
    </row>
    <row r="5" spans="1:16384" ht="23.25">
      <c r="B5" s="57"/>
      <c r="D5" s="60" t="s">
        <v>309</v>
      </c>
      <c r="E5" s="58"/>
      <c r="F5" s="58"/>
    </row>
    <row r="6" spans="1:16384">
      <c r="B6" s="58" t="s">
        <v>305</v>
      </c>
      <c r="C6" s="61">
        <f>TODAY()</f>
        <v>42998</v>
      </c>
      <c r="D6" s="62"/>
      <c r="E6" s="62"/>
      <c r="F6" s="62"/>
    </row>
    <row r="7" spans="1:16384" customHeight="1" ht="15">
      <c r="B7" s="63" t="s">
        <v>306</v>
      </c>
      <c r="C7" s="63" t="s">
        <v>0</v>
      </c>
      <c r="D7" s="64"/>
      <c r="E7" s="64"/>
      <c r="F7" s="64"/>
      <c r="G7" s="64"/>
      <c r="H7" s="64"/>
      <c r="I7" s="64"/>
    </row>
    <row r="8" spans="1:16384" customHeight="1" ht="15">
      <c r="A8" s="65">
        <f>ROW()-ROW(A$7)</f>
        <v>1</v>
      </c>
      <c r="B8" s="65" t="s">
        <f>IF(ISNA(VLOOKUP(A$3&amp;TEXT(A8,"x0"),GRTDAL,COLUMNS(GRTDAL),0)),"",VLOOKUP(A$3&amp;TEXT(A8,"x0"),GRTDAL,COLUMNS(GRTDAL),0))</f>
        <v>53</v>
      </c>
      <c r="C8" s="66">
        <f>IF($B8&gt;"@",VLOOKUP($B8,Tableau,MATCH(C$7,TitresTableau,0),0),"")</f>
        <v>11506630</v>
      </c>
      <c r="D8" s="65"/>
      <c r="E8" s="65"/>
      <c r="F8" s="65"/>
      <c r="G8" s="65"/>
      <c r="H8" s="65"/>
      <c r="I8" s="65"/>
    </row>
    <row r="9" spans="1:16384" customHeight="1" ht="15">
      <c r="A9" s="65">
        <f>ROW()-ROW(A$7)</f>
        <v>2</v>
      </c>
      <c r="B9" s="65" t="s">
        <f>IF(ISNA(VLOOKUP(A$3&amp;TEXT(A9,"x0"),GRTDAL,COLUMNS(GRTDAL),0)),"",VLOOKUP(A$3&amp;TEXT(A9,"x0"),GRTDAL,COLUMNS(GRTDAL),0))</f>
        <v>77</v>
      </c>
      <c r="C9" s="66">
        <f>IF($B9&gt;"@",VLOOKUP($B9,Tableau,MATCH(C$7,TitresTableau,0),0),"")</f>
        <v>11509138</v>
      </c>
      <c r="D9" s="65"/>
      <c r="E9" s="65"/>
      <c r="F9" s="65"/>
      <c r="G9" s="65"/>
      <c r="H9" s="65"/>
      <c r="I9" s="65"/>
    </row>
    <row r="10" spans="1:16384" customHeight="1" ht="15">
      <c r="A10" s="65">
        <f>ROW()-ROW(A$7)</f>
        <v>3</v>
      </c>
      <c r="B10" s="65" t="s">
        <f>IF(ISNA(VLOOKUP(A$3&amp;TEXT(A10,"x0"),GRTDAL,COLUMNS(GRTDAL),0)),"",VLOOKUP(A$3&amp;TEXT(A10,"x0"),GRTDAL,COLUMNS(GRTDAL),0))</f>
        <v>90</v>
      </c>
      <c r="C10" s="66">
        <f>IF($B10&gt;"@",VLOOKUP($B10,Tableau,MATCH(C$7,TitresTableau,0),0),"")</f>
        <v>11506957</v>
      </c>
      <c r="D10" s="65"/>
      <c r="E10" s="65"/>
      <c r="F10" s="65"/>
      <c r="G10" s="65"/>
      <c r="H10" s="65"/>
      <c r="I10" s="65"/>
    </row>
    <row r="11" spans="1:16384" customHeight="1" ht="15">
      <c r="A11" s="65">
        <f>ROW()-ROW(A$7)</f>
        <v>4</v>
      </c>
      <c r="B11" s="65" t="s">
        <f>IF(ISNA(VLOOKUP(A$3&amp;TEXT(A11,"x0"),GRTDAL,COLUMNS(GRTDAL),0)),"",VLOOKUP(A$3&amp;TEXT(A11,"x0"),GRTDAL,COLUMNS(GRTDAL),0))</f>
        <v>97</v>
      </c>
      <c r="C11" s="66">
        <f>IF($B11&gt;"@",VLOOKUP($B11,Tableau,MATCH(C$7,TitresTableau,0),0),"")</f>
        <v>0</v>
      </c>
      <c r="D11" s="65"/>
      <c r="E11" s="65"/>
      <c r="F11" s="65"/>
      <c r="G11" s="65"/>
      <c r="H11" s="65"/>
      <c r="I11" s="65"/>
    </row>
    <row r="12" spans="1:16384" customHeight="1" ht="15">
      <c r="A12" s="65">
        <f>ROW()-ROW(A$7)</f>
        <v>5</v>
      </c>
      <c r="B12" s="65" t="s">
        <f>IF(ISNA(VLOOKUP(A$3&amp;TEXT(A12,"x0"),GRTDAL,COLUMNS(GRTDAL),0)),"",VLOOKUP(A$3&amp;TEXT(A12,"x0"),GRTDAL,COLUMNS(GRTDAL),0))</f>
        <v>101</v>
      </c>
      <c r="C12" s="66">
        <f>IF($B12&gt;"@",VLOOKUP($B12,Tableau,MATCH(C$7,TitresTableau,0),0),"")</f>
        <v>11602614</v>
      </c>
      <c r="D12" s="65"/>
      <c r="E12" s="65"/>
      <c r="F12" s="65"/>
      <c r="G12" s="65"/>
      <c r="H12" s="65"/>
      <c r="I12" s="65"/>
    </row>
    <row r="13" spans="1:16384" customHeight="1" ht="15">
      <c r="A13" s="65">
        <f>ROW()-ROW(A$7)</f>
        <v>6</v>
      </c>
      <c r="B13" s="65" t="s">
        <f>IF(ISNA(VLOOKUP(A$3&amp;TEXT(A13,"x0"),GRTDAL,COLUMNS(GRTDAL),0)),"",VLOOKUP(A$3&amp;TEXT(A13,"x0"),GRTDAL,COLUMNS(GRTDAL),0))</f>
        <v>109</v>
      </c>
      <c r="C13" s="66">
        <f>IF($B13&gt;"@",VLOOKUP($B13,Tableau,MATCH(C$7,TitresTableau,0),0),"")</f>
        <v>11305734</v>
      </c>
      <c r="D13" s="65"/>
      <c r="E13" s="65"/>
      <c r="F13" s="65"/>
      <c r="G13" s="65"/>
      <c r="H13" s="65"/>
      <c r="I13" s="65"/>
    </row>
    <row r="14" spans="1:16384" customHeight="1" ht="15">
      <c r="A14" s="65">
        <f>ROW()-ROW(A$7)</f>
        <v>7</v>
      </c>
      <c r="B14" s="65" t="s">
        <f>IF(ISNA(VLOOKUP(A$3&amp;TEXT(A14,"x0"),GRTDAL,COLUMNS(GRTDAL),0)),"",VLOOKUP(A$3&amp;TEXT(A14,"x0"),GRTDAL,COLUMNS(GRTDAL),0))</f>
        <v>112</v>
      </c>
      <c r="C14" s="66">
        <f>IF($B14&gt;"@",VLOOKUP($B14,Tableau,MATCH(C$7,TitresTableau,0),0),"")</f>
        <v>11602939</v>
      </c>
      <c r="D14" s="65"/>
      <c r="E14" s="65"/>
      <c r="F14" s="65"/>
      <c r="G14" s="65"/>
      <c r="H14" s="65"/>
      <c r="I14" s="65"/>
    </row>
    <row r="15" spans="1:16384" customHeight="1" ht="15">
      <c r="A15" s="65">
        <f>ROW()-ROW(A$7)</f>
        <v>8</v>
      </c>
      <c r="B15" s="65" t="s">
        <f>IF(ISNA(VLOOKUP(A$3&amp;TEXT(A15,"x0"),GRTDAL,COLUMNS(GRTDAL),0)),"",VLOOKUP(A$3&amp;TEXT(A15,"x0"),GRTDAL,COLUMNS(GRTDAL),0))</f>
        <v>123</v>
      </c>
      <c r="C15" s="66">
        <f>IF($B15&gt;"@",VLOOKUP($B15,Tableau,MATCH(C$7,TitresTableau,0),0),"")</f>
        <v>11506565</v>
      </c>
      <c r="D15" s="65"/>
      <c r="E15" s="65"/>
      <c r="F15" s="65"/>
      <c r="G15" s="65"/>
      <c r="H15" s="65"/>
      <c r="I15" s="65"/>
    </row>
    <row r="16" spans="1:16384" customHeight="1" ht="15">
      <c r="A16" s="65">
        <f>ROW()-ROW(A$7)</f>
        <v>9</v>
      </c>
      <c r="B16" s="65" t="s">
        <f>IF(ISNA(VLOOKUP(A$3&amp;TEXT(A16,"x0"),GRTDAL,COLUMNS(GRTDAL),0)),"",VLOOKUP(A$3&amp;TEXT(A16,"x0"),GRTDAL,COLUMNS(GRTDAL),0))</f>
        <v>133</v>
      </c>
      <c r="C16" s="66">
        <f>IF($B16&gt;"@",VLOOKUP($B16,Tableau,MATCH(C$7,TitresTableau,0),0),"")</f>
        <v>11506109</v>
      </c>
      <c r="D16" s="65"/>
      <c r="E16" s="65"/>
      <c r="F16" s="65"/>
      <c r="G16" s="65"/>
      <c r="H16" s="65"/>
      <c r="I16" s="65"/>
    </row>
    <row r="17" spans="1:16384" customHeight="1" ht="15">
      <c r="A17" s="65">
        <f>ROW()-ROW(A$7)</f>
        <v>10</v>
      </c>
      <c r="B17" s="65" t="s">
        <f>IF(ISNA(VLOOKUP(A$3&amp;TEXT(A17,"x0"),GRTDAL,COLUMNS(GRTDAL),0)),"",VLOOKUP(A$3&amp;TEXT(A17,"x0"),GRTDAL,COLUMNS(GRTDAL),0))</f>
        <v>139</v>
      </c>
      <c r="C17" s="66">
        <f>IF($B17&gt;"@",VLOOKUP($B17,Tableau,MATCH(C$7,TitresTableau,0),0),"")</f>
        <v>11513855</v>
      </c>
      <c r="D17" s="65"/>
      <c r="E17" s="65"/>
      <c r="F17" s="65"/>
      <c r="G17" s="65"/>
      <c r="H17" s="65"/>
      <c r="I17" s="65"/>
    </row>
    <row r="18" spans="1:16384" customHeight="1" ht="15">
      <c r="A18" s="65">
        <f>ROW()-ROW(A$7)</f>
        <v>11</v>
      </c>
      <c r="B18" s="65" t="s">
        <f>IF(ISNA(VLOOKUP(A$3&amp;TEXT(A18,"x0"),GRTDAL,COLUMNS(GRTDAL),0)),"",VLOOKUP(A$3&amp;TEXT(A18,"x0"),GRTDAL,COLUMNS(GRTDAL),0))</f>
        <v>141</v>
      </c>
      <c r="C18" s="66">
        <f>IF($B18&gt;"@",VLOOKUP($B18,Tableau,MATCH(C$7,TitresTableau,0),0),"")</f>
        <v>11503850</v>
      </c>
      <c r="D18" s="65"/>
      <c r="E18" s="65"/>
      <c r="F18" s="65"/>
      <c r="G18" s="65"/>
      <c r="H18" s="65"/>
      <c r="I18" s="65"/>
    </row>
    <row r="19" spans="1:16384" customHeight="1" ht="15">
      <c r="A19" s="65">
        <f>ROW()-ROW(A$7)</f>
        <v>12</v>
      </c>
      <c r="B19" s="65" t="s">
        <f>IF(ISNA(VLOOKUP(A$3&amp;TEXT(A19,"x0"),GRTDAL,COLUMNS(GRTDAL),0)),"",VLOOKUP(A$3&amp;TEXT(A19,"x0"),GRTDAL,COLUMNS(GRTDAL),0))</f>
        <v>143</v>
      </c>
      <c r="C19" s="66">
        <f>IF($B19&gt;"@",VLOOKUP($B19,Tableau,MATCH(C$7,TitresTableau,0),0),"")</f>
        <v>0</v>
      </c>
      <c r="D19" s="65"/>
      <c r="E19" s="65"/>
      <c r="F19" s="65"/>
      <c r="G19" s="65"/>
      <c r="H19" s="65"/>
      <c r="I19" s="65"/>
    </row>
    <row r="20" spans="1:16384" customHeight="1" ht="15">
      <c r="A20" s="65">
        <f>ROW()-ROW(A$7)</f>
        <v>13</v>
      </c>
      <c r="B20" s="65" t="s">
        <f>IF(ISNA(VLOOKUP(A$3&amp;TEXT(A20,"x0"),GRTDAL,COLUMNS(GRTDAL),0)),"",VLOOKUP(A$3&amp;TEXT(A20,"x0"),GRTDAL,COLUMNS(GRTDAL),0))</f>
        <v>152</v>
      </c>
      <c r="C20" s="66">
        <f>IF($B20&gt;"@",VLOOKUP($B20,Tableau,MATCH(C$7,TitresTableau,0),0),"")</f>
        <v>11509135</v>
      </c>
      <c r="D20" s="65"/>
      <c r="E20" s="65"/>
      <c r="F20" s="65"/>
      <c r="G20" s="65"/>
      <c r="H20" s="65"/>
      <c r="I20" s="65"/>
    </row>
    <row r="21" spans="1:16384" customHeight="1" ht="15">
      <c r="A21" s="65">
        <f>ROW()-ROW(A$7)</f>
        <v>14</v>
      </c>
      <c r="B21" s="65" t="s">
        <f>IF(ISNA(VLOOKUP(A$3&amp;TEXT(A21,"x0"),GRTDAL,COLUMNS(GRTDAL),0)),"",VLOOKUP(A$3&amp;TEXT(A21,"x0"),GRTDAL,COLUMNS(GRTDAL),0))</f>
        <v>154</v>
      </c>
      <c r="C21" s="66">
        <f>IF($B21&gt;"@",VLOOKUP($B21,Tableau,MATCH(C$7,TitresTableau,0),0),"")</f>
        <v>11315679</v>
      </c>
      <c r="D21" s="65"/>
      <c r="E21" s="65"/>
      <c r="F21" s="65"/>
      <c r="G21" s="65"/>
      <c r="H21" s="65"/>
      <c r="I21" s="65"/>
    </row>
    <row r="22" spans="1:16384" customHeight="1" ht="15">
      <c r="A22" s="65">
        <f>ROW()-ROW(A$7)</f>
        <v>15</v>
      </c>
      <c r="B22" s="65" t="s">
        <f>IF(ISNA(VLOOKUP(A$3&amp;TEXT(A22,"x0"),GRTDAL,COLUMNS(GRTDAL),0)),"",VLOOKUP(A$3&amp;TEXT(A22,"x0"),GRTDAL,COLUMNS(GRTDAL),0))</f>
        <v>164</v>
      </c>
      <c r="C22" s="66">
        <f>IF($B22&gt;"@",VLOOKUP($B22,Tableau,MATCH(C$7,TitresTableau,0),0),"")</f>
        <v>11500914</v>
      </c>
      <c r="D22" s="65"/>
      <c r="E22" s="65"/>
      <c r="F22" s="65"/>
      <c r="G22" s="65"/>
      <c r="H22" s="65"/>
      <c r="I22" s="65"/>
    </row>
    <row r="23" spans="1:16384" customHeight="1" ht="15">
      <c r="A23" s="65">
        <f>ROW()-ROW(A$7)</f>
        <v>16</v>
      </c>
      <c r="B23" s="65" t="s">
        <f>IF(ISNA(VLOOKUP(A$3&amp;TEXT(A23,"x0"),GRTDAL,COLUMNS(GRTDAL),0)),"",VLOOKUP(A$3&amp;TEXT(A23,"x0"),GRTDAL,COLUMNS(GRTDAL),0))</f>
        <v>166</v>
      </c>
      <c r="C23" s="66">
        <f>IF($B23&gt;"@",VLOOKUP($B23,Tableau,MATCH(C$7,TitresTableau,0),0),"")</f>
        <v>11509894</v>
      </c>
      <c r="D23" s="65"/>
      <c r="E23" s="65"/>
      <c r="F23" s="65"/>
      <c r="G23" s="65"/>
      <c r="H23" s="65"/>
      <c r="I23" s="65"/>
    </row>
    <row r="24" spans="1:16384" customHeight="1" ht="15">
      <c r="A24" s="65">
        <f>ROW()-ROW(A$7)</f>
        <v>17</v>
      </c>
      <c r="B24" s="65" t="s">
        <f>IF(ISNA(VLOOKUP(A$3&amp;TEXT(A24,"x0"),GRTDAL,COLUMNS(GRTDAL),0)),"",VLOOKUP(A$3&amp;TEXT(A24,"x0"),GRTDAL,COLUMNS(GRTDAL),0))</f>
        <v>168</v>
      </c>
      <c r="C24" s="66">
        <f>IF($B24&gt;"@",VLOOKUP($B24,Tableau,MATCH(C$7,TitresTableau,0),0),"")</f>
        <v>11603494</v>
      </c>
      <c r="D24" s="65"/>
      <c r="E24" s="65"/>
      <c r="F24" s="65"/>
      <c r="G24" s="65"/>
      <c r="H24" s="65"/>
      <c r="I24" s="65"/>
    </row>
    <row r="25" spans="1:16384" customHeight="1" ht="15">
      <c r="A25" s="65">
        <f>ROW()-ROW(A$7)</f>
        <v>18</v>
      </c>
      <c r="B25" s="65" t="s">
        <f>IF(ISNA(VLOOKUP(A$3&amp;TEXT(A25,"x0"),GRTDAL,COLUMNS(GRTDAL),0)),"",VLOOKUP(A$3&amp;TEXT(A25,"x0"),GRTDAL,COLUMNS(GRTDAL),0))</f>
        <v>173</v>
      </c>
      <c r="C25" s="66">
        <f>IF($B25&gt;"@",VLOOKUP($B25,Tableau,MATCH(C$7,TitresTableau,0),0),"")</f>
        <v>11504570</v>
      </c>
      <c r="D25" s="65"/>
      <c r="E25" s="65"/>
      <c r="F25" s="65"/>
      <c r="G25" s="65"/>
      <c r="H25" s="65"/>
      <c r="I25" s="65"/>
    </row>
    <row r="26" spans="1:16384" customHeight="1" ht="15">
      <c r="A26" s="65">
        <f>ROW()-ROW(A$7)</f>
        <v>19</v>
      </c>
      <c r="B26" s="65" t="s">
        <f>IF(ISNA(VLOOKUP(A$3&amp;TEXT(A26,"x0"),GRTDAL,COLUMNS(GRTDAL),0)),"",VLOOKUP(A$3&amp;TEXT(A26,"x0"),GRTDAL,COLUMNS(GRTDAL),0))</f>
        <v>203</v>
      </c>
      <c r="C26" s="66">
        <f>IF($B26&gt;"@",VLOOKUP($B26,Tableau,MATCH(C$7,TitresTableau,0),0),"")</f>
        <v>11607973</v>
      </c>
      <c r="D26" s="65"/>
      <c r="E26" s="65"/>
      <c r="F26" s="65"/>
      <c r="G26" s="65"/>
      <c r="H26" s="65"/>
      <c r="I26" s="65"/>
    </row>
    <row r="27" spans="1:16384" customHeight="1" ht="15">
      <c r="A27" s="65">
        <f>ROW()-ROW(A$7)</f>
        <v>20</v>
      </c>
      <c r="B27" s="65" t="s">
        <f>IF(ISNA(VLOOKUP(A$3&amp;TEXT(A27,"x0"),GRTDAL,COLUMNS(GRTDAL),0)),"",VLOOKUP(A$3&amp;TEXT(A27,"x0"),GRTDAL,COLUMNS(GRTDAL),0))</f>
        <v>215</v>
      </c>
      <c r="C27" s="66">
        <f>IF($B27&gt;"@",VLOOKUP($B27,Tableau,MATCH(C$7,TitresTableau,0),0),"")</f>
        <v>11601655</v>
      </c>
      <c r="D27" s="65"/>
      <c r="E27" s="65"/>
      <c r="F27" s="65"/>
      <c r="G27" s="65"/>
      <c r="H27" s="65"/>
      <c r="I27" s="65"/>
    </row>
    <row r="28" spans="1:16384" customHeight="1" ht="15">
      <c r="A28" s="65">
        <f>ROW()-ROW(A$7)</f>
        <v>21</v>
      </c>
      <c r="B28" s="65" t="s">
        <f>IF(ISNA(VLOOKUP(A$3&amp;TEXT(A28,"x0"),GRTDAL,COLUMNS(GRTDAL),0)),"",VLOOKUP(A$3&amp;TEXT(A28,"x0"),GRTDAL,COLUMNS(GRTDAL),0))</f>
        <v>217</v>
      </c>
      <c r="C28" s="66">
        <f>IF($B28&gt;"@",VLOOKUP($B28,Tableau,MATCH(C$7,TitresTableau,0),0),"")</f>
        <v>11605309</v>
      </c>
      <c r="D28" s="65"/>
      <c r="E28" s="65"/>
      <c r="F28" s="65"/>
      <c r="G28" s="65"/>
      <c r="H28" s="65"/>
      <c r="I28" s="65"/>
    </row>
    <row r="29" spans="1:16384" customHeight="1" ht="15">
      <c r="A29" s="65">
        <f>ROW()-ROW(A$7)</f>
        <v>22</v>
      </c>
      <c r="B29" s="65" t="s">
        <f>IF(ISNA(VLOOKUP(A$3&amp;TEXT(A29,"x0"),GRTDAL,COLUMNS(GRTDAL),0)),"",VLOOKUP(A$3&amp;TEXT(A29,"x0"),GRTDAL,COLUMNS(GRTDAL),0))</f>
        <v>244</v>
      </c>
      <c r="C29" s="66">
        <f>IF($B29&gt;"@",VLOOKUP($B29,Tableau,MATCH(C$7,TitresTableau,0),0),"")</f>
        <v>11503072</v>
      </c>
      <c r="D29" s="65"/>
      <c r="E29" s="65"/>
      <c r="F29" s="65"/>
      <c r="G29" s="65"/>
      <c r="H29" s="65"/>
      <c r="I29" s="65"/>
    </row>
    <row r="30" spans="1:16384" customHeight="1" ht="15">
      <c r="A30" s="65">
        <f>ROW()-ROW(A$7)</f>
        <v>23</v>
      </c>
      <c r="B30" s="65" t="s">
        <f>IF(ISNA(VLOOKUP(A$3&amp;TEXT(A30,"x0"),GRTDAL,COLUMNS(GRTDAL),0)),"",VLOOKUP(A$3&amp;TEXT(A30,"x0"),GRTDAL,COLUMNS(GRTDAL),0))</f>
        <v>248</v>
      </c>
      <c r="C30" s="66">
        <f>IF($B30&gt;"@",VLOOKUP($B30,Tableau,MATCH(C$7,TitresTableau,0),0),"")</f>
        <v>11603860</v>
      </c>
      <c r="D30" s="65"/>
      <c r="E30" s="65"/>
      <c r="F30" s="65"/>
      <c r="G30" s="65"/>
      <c r="H30" s="65"/>
      <c r="I30" s="65"/>
    </row>
    <row r="31" spans="1:16384" customHeight="1" ht="15">
      <c r="A31" s="65">
        <f>ROW()-ROW(A$7)</f>
        <v>24</v>
      </c>
      <c r="B31" s="65" t="s">
        <f>IF(ISNA(VLOOKUP(A$3&amp;TEXT(A31,"x0"),GRTDAL,COLUMNS(GRTDAL),0)),"",VLOOKUP(A$3&amp;TEXT(A31,"x0"),GRTDAL,COLUMNS(GRTDAL),0))</f>
        <v>257</v>
      </c>
      <c r="C31" s="66">
        <f>IF($B31&gt;"@",VLOOKUP($B31,Tableau,MATCH(C$7,TitresTableau,0),0),"")</f>
        <v>11510580</v>
      </c>
      <c r="D31" s="65"/>
      <c r="E31" s="65"/>
      <c r="F31" s="65"/>
      <c r="G31" s="65"/>
      <c r="H31" s="65"/>
      <c r="I31" s="65"/>
    </row>
    <row r="32" spans="1:16384" customHeight="1" ht="15">
      <c r="A32" s="65">
        <f>ROW()-ROW(A$7)</f>
        <v>25</v>
      </c>
      <c r="B32" s="65" t="s">
        <f>IF(ISNA(VLOOKUP(A$3&amp;TEXT(A32,"x0"),GRTDAL,COLUMNS(GRTDAL),0)),"",VLOOKUP(A$3&amp;TEXT(A32,"x0"),GRTDAL,COLUMNS(GRTDAL),0))</f>
        <v>260</v>
      </c>
      <c r="C32" s="66">
        <f>IF($B32&gt;"@",VLOOKUP($B32,Tableau,MATCH(C$7,TitresTableau,0),0),"")</f>
        <v>11605613</v>
      </c>
      <c r="D32" s="65"/>
      <c r="E32" s="65"/>
      <c r="F32" s="65"/>
      <c r="G32" s="65"/>
      <c r="H32" s="65"/>
      <c r="I32" s="65"/>
    </row>
    <row r="33" spans="1:16384" customHeight="1" ht="15">
      <c r="A33" s="65">
        <f>ROW()-ROW(A$7)</f>
        <v>26</v>
      </c>
      <c r="B33" s="65" t="s">
        <f>IF(ISNA(VLOOKUP(A$3&amp;TEXT(A33,"x0"),GRTDAL,COLUMNS(GRTDAL),0)),"",VLOOKUP(A$3&amp;TEXT(A33,"x0"),GRTDAL,COLUMNS(GRTDAL),0))</f>
        <v>282</v>
      </c>
      <c r="C33" s="66">
        <f>IF($B33&gt;"@",VLOOKUP($B33,Tableau,MATCH(C$7,TitresTableau,0),0),"")</f>
        <v>11607110</v>
      </c>
      <c r="D33" s="65"/>
      <c r="E33" s="65"/>
      <c r="F33" s="65"/>
      <c r="G33" s="65"/>
      <c r="H33" s="65"/>
      <c r="I33" s="65"/>
    </row>
    <row r="34" spans="1:16384" customHeight="1" ht="15">
      <c r="A34" s="65">
        <f>ROW()-ROW(A$7)</f>
        <v>27</v>
      </c>
      <c r="B34" s="65" t="s">
        <f>IF(ISNA(VLOOKUP(A$3&amp;TEXT(A34,"x0"),GRTDAL,COLUMNS(GRTDAL),0)),"",VLOOKUP(A$3&amp;TEXT(A34,"x0"),GRTDAL,COLUMNS(GRTDAL),0))</f>
        <v>286</v>
      </c>
      <c r="C34" s="66">
        <f>IF($B34&gt;"@",VLOOKUP($B34,Tableau,MATCH(C$7,TitresTableau,0),0),"")</f>
        <v>11502168</v>
      </c>
      <c r="D34" s="65"/>
      <c r="E34" s="65"/>
      <c r="F34" s="65"/>
      <c r="G34" s="65"/>
      <c r="H34" s="65"/>
      <c r="I34" s="65"/>
    </row>
    <row r="35" spans="1:16384" customHeight="1" ht="15">
      <c r="A35" s="65">
        <f>ROW()-ROW(A$7)</f>
        <v>28</v>
      </c>
      <c r="B35" s="65" t="s">
        <f>IF(ISNA(VLOOKUP(A$3&amp;TEXT(A35,"x0"),GRTDAL,COLUMNS(GRTDAL),0)),"",VLOOKUP(A$3&amp;TEXT(A35,"x0"),GRTDAL,COLUMNS(GRTDAL),0))</f>
        <v>288</v>
      </c>
      <c r="C35" s="66">
        <f>IF($B35&gt;"@",VLOOKUP($B35,Tableau,MATCH(C$7,TitresTableau,0),0),"")</f>
        <v>11500878</v>
      </c>
      <c r="D35" s="65"/>
      <c r="E35" s="65"/>
      <c r="F35" s="65"/>
      <c r="G35" s="65"/>
      <c r="H35" s="65"/>
      <c r="I35" s="65"/>
    </row>
    <row r="36" spans="1:16384" customHeight="1" ht="15">
      <c r="A36" s="65">
        <f>ROW()-ROW(A$7)</f>
        <v>29</v>
      </c>
      <c r="B36" s="65" t="s">
        <f>IF(ISNA(VLOOKUP(A$3&amp;TEXT(A36,"x0"),GRTDAL,COLUMNS(GRTDAL),0)),"",VLOOKUP(A$3&amp;TEXT(A36,"x0"),GRTDAL,COLUMNS(GRTDAL),0))</f>
        <v>290</v>
      </c>
      <c r="C36" s="66">
        <f>IF($B36&gt;"@",VLOOKUP($B36,Tableau,MATCH(C$7,TitresTableau,0),0),"")</f>
        <v>11508068</v>
      </c>
      <c r="D36" s="65"/>
      <c r="E36" s="65"/>
      <c r="F36" s="65"/>
      <c r="G36" s="65"/>
      <c r="H36" s="65"/>
      <c r="I36" s="65"/>
    </row>
    <row r="37" spans="1:16384" customHeight="1" ht="15">
      <c r="A37" s="65">
        <f>ROW()-ROW(A$7)</f>
        <v>30</v>
      </c>
      <c r="B37" s="65" t="s">
        <f>IF(ISNA(VLOOKUP(A$3&amp;TEXT(A37,"x0"),GRTDAL,COLUMNS(GRTDAL),0)),"",VLOOKUP(A$3&amp;TEXT(A37,"x0"),GRTDAL,COLUMNS(GRTDAL),0))</f>
        <v>297</v>
      </c>
      <c r="C37" s="66">
        <f>IF($B37&gt;"@",VLOOKUP($B37,Tableau,MATCH(C$7,TitresTableau,0),0),"")</f>
        <v>11301973</v>
      </c>
      <c r="D37" s="65"/>
      <c r="E37" s="65"/>
      <c r="F37" s="65"/>
      <c r="G37" s="65"/>
      <c r="H37" s="65"/>
      <c r="I37" s="65"/>
    </row>
    <row r="38" spans="1:16384" customHeight="1" ht="15">
      <c r="A38" s="65">
        <f>ROW()-ROW(A$7)</f>
        <v>31</v>
      </c>
      <c r="B38" s="65" t="s">
        <f>IF(ISNA(VLOOKUP(A$3&amp;TEXT(A38,"x0"),GRTDAL,COLUMNS(GRTDAL),0)),"",VLOOKUP(A$3&amp;TEXT(A38,"x0"),GRTDAL,COLUMNS(GRTDAL),0))</f>
        <v>37</v>
      </c>
      <c r="C38" s="66" t="s">
        <f>IF($B38&gt;"@",VLOOKUP($B38,Tableau,MATCH(C$7,TitresTableau,0),0),"")</f>
        <v>37</v>
      </c>
      <c r="D38" s="65"/>
      <c r="E38" s="65"/>
      <c r="F38" s="65"/>
      <c r="G38" s="65"/>
      <c r="H38" s="65"/>
      <c r="I38" s="65"/>
    </row>
    <row r="39" spans="1:16384" customHeight="1" ht="15">
      <c r="A39" s="65">
        <f>ROW()-ROW(A$7)</f>
        <v>32</v>
      </c>
      <c r="B39" s="65" t="s">
        <f>IF(ISNA(VLOOKUP(A$3&amp;TEXT(A39,"x0"),GRTDAL,COLUMNS(GRTDAL),0)),"",VLOOKUP(A$3&amp;TEXT(A39,"x0"),GRTDAL,COLUMNS(GRTDAL),0))</f>
        <v>37</v>
      </c>
      <c r="C39" s="66" t="s">
        <f>IF($B39&gt;"@",VLOOKUP($B39,Tableau,MATCH(C$7,TitresTableau,0),0),"")</f>
        <v>37</v>
      </c>
      <c r="D39" s="65"/>
      <c r="E39" s="65"/>
      <c r="F39" s="65"/>
      <c r="G39" s="65"/>
      <c r="H39" s="65"/>
      <c r="I39" s="65"/>
    </row>
    <row r="40" spans="1:16384" customHeight="1" ht="15">
      <c r="A40" s="65">
        <f>ROW()-ROW(A$7)</f>
        <v>33</v>
      </c>
      <c r="B40" s="65" t="s">
        <f>IF(ISNA(VLOOKUP(A$3&amp;TEXT(A40,"x0"),GRTDAL,COLUMNS(GRTDAL),0)),"",VLOOKUP(A$3&amp;TEXT(A40,"x0"),GRTDAL,COLUMNS(GRTDAL),0))</f>
        <v>37</v>
      </c>
      <c r="C40" s="66" t="s">
        <f>IF($B40&gt;"@",VLOOKUP($B40,Tableau,MATCH(C$7,TitresTableau,0),0),"")</f>
        <v>37</v>
      </c>
      <c r="D40" s="65"/>
      <c r="E40" s="65"/>
      <c r="F40" s="65"/>
      <c r="G40" s="65"/>
      <c r="H40" s="65"/>
      <c r="I40" s="65"/>
    </row>
    <row r="41" spans="1:16384" customHeight="1" ht="15">
      <c r="A41" s="65">
        <f>ROW()-ROW(A$7)</f>
        <v>34</v>
      </c>
      <c r="B41" s="65" t="s">
        <f>IF(ISNA(VLOOKUP(A$3&amp;TEXT(A41,"x0"),GRTDAL,COLUMNS(GRTDAL),0)),"",VLOOKUP(A$3&amp;TEXT(A41,"x0"),GRTDAL,COLUMNS(GRTDAL),0))</f>
        <v>37</v>
      </c>
      <c r="C41" s="66" t="s">
        <f>IF($B41&gt;"@",VLOOKUP($B41,Tableau,MATCH(C$7,TitresTableau,0),0),"")</f>
        <v>37</v>
      </c>
      <c r="D41" s="65"/>
      <c r="E41" s="65"/>
      <c r="F41" s="65"/>
      <c r="G41" s="65"/>
      <c r="H41" s="65"/>
      <c r="I41" s="65"/>
    </row>
    <row r="42" spans="1:16384" customHeight="1" ht="15">
      <c r="A42" s="65">
        <f>ROW()-ROW(A$7)</f>
        <v>35</v>
      </c>
      <c r="B42" s="65" t="s">
        <f>IF(ISNA(VLOOKUP(A$3&amp;TEXT(A42,"x0"),GRTDAL,COLUMNS(GRTDAL),0)),"",VLOOKUP(A$3&amp;TEXT(A42,"x0"),GRTDAL,COLUMNS(GRTDAL),0))</f>
        <v>37</v>
      </c>
      <c r="C42" s="66" t="s">
        <f>IF($B42&gt;"@",VLOOKUP($B42,Tableau,MATCH(C$7,TitresTableau,0),0),"")</f>
        <v>37</v>
      </c>
      <c r="D42" s="65"/>
      <c r="E42" s="65"/>
      <c r="F42" s="65"/>
      <c r="G42" s="65"/>
      <c r="H42" s="65"/>
      <c r="I42" s="65"/>
    </row>
    <row r="43" spans="1:16384" customHeight="1" ht="15">
      <c r="A43" s="65">
        <f>ROW()-ROW(A$7)</f>
        <v>36</v>
      </c>
      <c r="B43" s="65" t="s">
        <f>IF(ISNA(VLOOKUP(A$3&amp;TEXT(A43,"x0"),GRTDAL,COLUMNS(GRTDAL),0)),"",VLOOKUP(A$3&amp;TEXT(A43,"x0"),GRTDAL,COLUMNS(GRTDAL),0))</f>
        <v>37</v>
      </c>
      <c r="C43" s="66" t="s">
        <f>IF($B43&gt;"@",VLOOKUP($B43,Tableau,MATCH(C$7,TitresTableau,0),0),"")</f>
        <v>37</v>
      </c>
      <c r="D43" s="65"/>
      <c r="E43" s="65"/>
      <c r="F43" s="65"/>
      <c r="G43" s="65"/>
      <c r="H43" s="65"/>
      <c r="I43" s="65"/>
    </row>
    <row r="44" spans="1:16384" customHeight="1" ht="15">
      <c r="A44" s="65">
        <f>ROW()-ROW(A$7)</f>
        <v>37</v>
      </c>
      <c r="B44" s="65" t="s">
        <f>IF(ISNA(VLOOKUP(A$3&amp;TEXT(A44,"x0"),GRTDAL,COLUMNS(GRTDAL),0)),"",VLOOKUP(A$3&amp;TEXT(A44,"x0"),GRTDAL,COLUMNS(GRTDAL),0))</f>
        <v>37</v>
      </c>
      <c r="C44" s="66" t="s">
        <f>IF($B44&gt;"@",VLOOKUP($B44,Tableau,MATCH(C$7,TitresTableau,0),0),"")</f>
        <v>37</v>
      </c>
      <c r="D44" s="65"/>
      <c r="E44" s="65"/>
      <c r="F44" s="65"/>
      <c r="G44" s="65"/>
      <c r="H44" s="65"/>
      <c r="I44" s="65"/>
    </row>
    <row r="45" spans="1:16384" customHeight="1" ht="15">
      <c r="A45" s="65">
        <f>ROW()-ROW(A$7)</f>
        <v>38</v>
      </c>
      <c r="B45" s="65" t="s">
        <f>IF(ISNA(VLOOKUP(A$3&amp;TEXT(A45,"x0"),GRTDAL,COLUMNS(GRTDAL),0)),"",VLOOKUP(A$3&amp;TEXT(A45,"x0"),GRTDAL,COLUMNS(GRTDAL),0))</f>
        <v>37</v>
      </c>
      <c r="C45" s="66" t="s">
        <f>IF($B45&gt;"@",VLOOKUP($B45,Tableau,MATCH(C$7,TitresTableau,0),0),"")</f>
        <v>37</v>
      </c>
      <c r="D45" s="65"/>
      <c r="E45" s="65"/>
      <c r="F45" s="65"/>
      <c r="G45" s="65"/>
      <c r="H45" s="65"/>
      <c r="I45" s="65"/>
    </row>
    <row r="46" spans="1:16384" customHeight="1" ht="15">
      <c r="A46" s="65">
        <f>ROW()-ROW(A$7)</f>
        <v>39</v>
      </c>
      <c r="B46" s="65" t="s">
        <f>IF(ISNA(VLOOKUP(A$3&amp;TEXT(A46,"x0"),GRTDAL,COLUMNS(GRTDAL),0)),"",VLOOKUP(A$3&amp;TEXT(A46,"x0"),GRTDAL,COLUMNS(GRTDAL),0))</f>
        <v>37</v>
      </c>
      <c r="C46" s="66" t="s">
        <f>IF($B46&gt;"@",VLOOKUP($B46,Tableau,MATCH(C$7,TitresTableau,0),0),"")</f>
        <v>37</v>
      </c>
      <c r="D46" s="65"/>
      <c r="E46" s="65"/>
      <c r="F46" s="65"/>
      <c r="G46" s="65"/>
      <c r="H46" s="65"/>
      <c r="I46" s="65"/>
    </row>
    <row r="47" spans="1:16384" customHeight="1" ht="15">
      <c r="A47" s="65">
        <f>ROW()-ROW(A$7)</f>
        <v>40</v>
      </c>
      <c r="B47" s="65" t="s">
        <f>IF(ISNA(VLOOKUP(A$3&amp;TEXT(A47,"x0"),GRTDAL,COLUMNS(GRTDAL),0)),"",VLOOKUP(A$3&amp;TEXT(A47,"x0"),GRTDAL,COLUMNS(GRTDAL),0))</f>
        <v>37</v>
      </c>
      <c r="C47" s="66" t="s">
        <f>IF($B47&gt;"@",VLOOKUP($B47,Tableau,MATCH(C$7,TitresTableau,0),0),"")</f>
        <v>37</v>
      </c>
      <c r="D47" s="65"/>
      <c r="E47" s="65"/>
      <c r="F47" s="65"/>
      <c r="G47" s="65"/>
      <c r="H47" s="65"/>
      <c r="I47" s="65"/>
    </row>
    <row r="48" spans="1:16384" customHeight="1" ht="15">
      <c r="A48" s="65">
        <f>ROW()-ROW(A$7)</f>
        <v>41</v>
      </c>
      <c r="B48" s="65" t="s">
        <f>IF(ISNA(VLOOKUP(A$3&amp;TEXT(A48,"x0"),GRTDAL,COLUMNS(GRTDAL),0)),"",VLOOKUP(A$3&amp;TEXT(A48,"x0"),GRTDAL,COLUMNS(GRTDAL),0))</f>
        <v>37</v>
      </c>
      <c r="C48" s="66" t="s">
        <f>IF($B48&gt;"@",VLOOKUP($B48,Tableau,MATCH(C$7,TitresTableau,0),0),"")</f>
        <v>37</v>
      </c>
      <c r="D48" s="65"/>
      <c r="E48" s="65"/>
      <c r="F48" s="65"/>
      <c r="G48" s="65"/>
      <c r="H48" s="65"/>
      <c r="I48" s="65"/>
    </row>
    <row r="49" spans="1:16384" customHeight="1" ht="15">
      <c r="A49" s="65">
        <f>ROW()-ROW(A$7)</f>
        <v>42</v>
      </c>
      <c r="B49" s="65" t="s">
        <f>IF(ISNA(VLOOKUP(A$3&amp;TEXT(A49,"x0"),GRTDAL,COLUMNS(GRTDAL),0)),"",VLOOKUP(A$3&amp;TEXT(A49,"x0"),GRTDAL,COLUMNS(GRTDAL),0))</f>
        <v>37</v>
      </c>
      <c r="C49" s="66" t="s">
        <f>IF($B49&gt;"@",VLOOKUP($B49,Tableau,MATCH(C$7,TitresTableau,0),0),"")</f>
        <v>37</v>
      </c>
      <c r="D49" s="65"/>
      <c r="E49" s="65"/>
      <c r="F49" s="65"/>
      <c r="G49" s="65"/>
      <c r="H49" s="65"/>
      <c r="I49" s="65"/>
    </row>
    <row r="50" spans="1:16384" customHeight="1" ht="15">
      <c r="A50" s="65">
        <f>ROW()-ROW(A$7)</f>
        <v>43</v>
      </c>
      <c r="B50" s="65" t="s">
        <f>IF(ISNA(VLOOKUP(A$3&amp;TEXT(A50,"x0"),GRTDAL,COLUMNS(GRTDAL),0)),"",VLOOKUP(A$3&amp;TEXT(A50,"x0"),GRTDAL,COLUMNS(GRTDAL),0))</f>
        <v>37</v>
      </c>
      <c r="C50" s="66" t="s">
        <f>IF($B50&gt;"@",VLOOKUP($B50,Tableau,MATCH(C$7,TitresTableau,0),0),"")</f>
        <v>37</v>
      </c>
      <c r="D50" s="65"/>
      <c r="E50" s="65"/>
      <c r="F50" s="65"/>
      <c r="G50" s="65"/>
      <c r="H50" s="65"/>
      <c r="I50" s="65"/>
    </row>
    <row r="51" spans="1:16384" customHeight="1" ht="15">
      <c r="A51" s="65"/>
      <c r="B51" s="65"/>
      <c r="C51" s="66" t="s">
        <v>307</v>
      </c>
      <c r="D51" s="65"/>
      <c r="E51" s="65"/>
      <c r="F51" s="65"/>
      <c r="G51" s="65"/>
      <c r="H51" s="65"/>
      <c r="I51" s="65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5433070866141736" right="0.1968503937007874" top="0.15748031496062992" bottom="0.1968503937007874" header="0.11811023622047245" footer="0.11811023622047245"/>
  <pageSetup blackAndWhite="0" cellComments="asDisplayed" draft="0" errors="displayed" firstPageNumber="0" orientation="portrait" pageOrder="downThenOver" paperSize="9" scale="83" useFirstPageNumber="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licence1</cp:lastModifiedBy>
  <dcterms:modified xsi:type="dcterms:W3CDTF">2017-09-11T14:49:41Z</dcterms:modified>
  <dcterms:created xsi:type="dcterms:W3CDTF">2016-07-17T14:45:42Z</dcterms:created>
  <dc:creator>lic</dc:creator>
  <cp:lastPrinted>2017-09-11T14:38:30Z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