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4203b6b1144ad0ee/Área de Trabalho/DIO cursos/Santander - Excel com Inteligência Artificial/"/>
    </mc:Choice>
  </mc:AlternateContent>
  <xr:revisionPtr revIDLastSave="326" documentId="11_F25DC773A252ABDACC1048AC59D85DA65BDE58EA" xr6:coauthVersionLast="47" xr6:coauthVersionMax="47" xr10:uidLastSave="{7D5AB40F-3597-409A-89BB-7B7A2DECA4FF}"/>
  <bookViews>
    <workbookView xWindow="-110" yWindow="-110" windowWidth="19420" windowHeight="11020" xr2:uid="{00000000-000D-0000-FFFF-FFFF00000000}"/>
  </bookViews>
  <sheets>
    <sheet name="FIIOne" sheetId="1" r:id="rId1"/>
    <sheet name="Perfil" sheetId="2" r:id="rId2"/>
  </sheets>
  <externalReferences>
    <externalReference r:id="rId3"/>
  </externalReferences>
  <definedNames>
    <definedName name="aporte">FIIOne!$D$17</definedName>
    <definedName name="Rendimento">FIIOne!$D$15</definedName>
    <definedName name="Rendimento_carteira">FIIOne!$D$15</definedName>
    <definedName name="Rendimento_mensal">FIIOne!$D$21</definedName>
    <definedName name="Salário">FIIOne!$D$14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D38" i="1" s="1"/>
  <c r="C39" i="1"/>
  <c r="D39" i="1" s="1"/>
  <c r="C40" i="1"/>
  <c r="C41" i="1"/>
  <c r="C36" i="1"/>
  <c r="G6" i="2"/>
  <c r="D37" i="1"/>
  <c r="D40" i="1"/>
  <c r="D41" i="1"/>
  <c r="C33" i="1"/>
  <c r="D30" i="1"/>
  <c r="D28" i="1"/>
  <c r="D29" i="1"/>
  <c r="D26" i="1"/>
  <c r="C27" i="1"/>
  <c r="D27" i="1" s="1"/>
  <c r="C28" i="1"/>
  <c r="C29" i="1"/>
  <c r="C30" i="1"/>
  <c r="C26" i="1"/>
  <c r="D22" i="1"/>
  <c r="D23" i="1" s="1"/>
  <c r="D16" i="1"/>
  <c r="D36" i="1" l="1"/>
  <c r="D42" i="1" s="1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<sst xmlns="http://schemas.openxmlformats.org/spreadsheetml/2006/main" count="75" uniqueCount="38">
  <si>
    <t>Configurações globais</t>
  </si>
  <si>
    <t>Salário</t>
  </si>
  <si>
    <t>Rendimento Carteira</t>
  </si>
  <si>
    <t>Sugestão de Investimento (30%)</t>
  </si>
  <si>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</si>
  <si>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</si>
  <si>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</si>
  <si>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</si>
  <si>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</si>
  <si>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</si>
  <si>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Cenários</t>
  </si>
  <si>
    <t>Dividendos</t>
  </si>
  <si>
    <t>Quanto em 2 Anos ?</t>
  </si>
  <si>
    <t>Quanto em 5 Anos ?</t>
  </si>
  <si>
    <t>Quanto em 10 Anos ?</t>
  </si>
  <si>
    <t>Quanto em 20 Anos ?</t>
  </si>
  <si>
    <t>Quanto em 30 Anos ?</t>
  </si>
  <si>
    <t>Patrimônio Acumulado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</si>
  <si>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</si>
  <si>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</si>
  <si>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</si>
  <si>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</si>
  <si>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</si>
  <si>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</si>
  <si>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</si>
  <si>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</si>
  <si>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</si>
  <si>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</si>
  <si>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</si>
  <si>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</si>
  <si>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</si>
  <si>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</si>
  <si>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</si>
  <si>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Moderado-TIJOLO</t>
  </si>
  <si>
    <t>Agressivo</t>
  </si>
  <si>
    <t>Recomendações de investimento por perfil</t>
  </si>
  <si>
    <t>&lt; Escolha seu perfil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</si>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</sst>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8" formatCode="&quot;R$&quot;\ #,##0.00;[Red]\-&quot;R$&quot;\ #,##0.00"/>
    <numFmt numFmtId="171" formatCode="_-&quot;R$&quot;\ * #,##0.00_-;\-&quot;R$&quot;\ * #,##0.00_-;_-&quot;R$&quot;\ * &quot;-&quot;??_-;_-@_-"/>
    <numFmt numFmtId="173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ADLaM Display"/>
    </font>
    <font>
      <b/>
      <sz val="14"/>
      <color theme="0"/>
      <name val="ADLaM Display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4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indexed="64"/>
      </right>
      <top/>
      <bottom style="medium">
        <color theme="0" tint="-0.499984740745262"/>
      </bottom>
      <diagonal/>
    </border>
    <border>
      <left style="medium">
        <color indexed="64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indexed="64"/>
      </left>
      <right style="medium">
        <color theme="0" tint="-0.499984740745262"/>
      </right>
      <top style="medium">
        <color theme="0" tint="-0.499984740745262"/>
      </top>
      <bottom style="medium">
        <color indexed="64"/>
      </bottom>
      <diagonal/>
    </border>
    <border>
      <left style="medium">
        <color theme="0" tint="-0.499984740745262"/>
      </left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171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4" borderId="0" xfId="0" applyFont="1" applyFill="1"/>
    <xf numFmtId="0" fontId="3" fillId="5" borderId="0" xfId="0" applyFont="1" applyFill="1" applyAlignment="1">
      <alignment horizontal="center"/>
    </xf>
    <xf numFmtId="0" fontId="3" fillId="5" borderId="0" xfId="0" applyFont="1" applyFill="1"/>
    <xf numFmtId="173" fontId="3" fillId="5" borderId="0" xfId="0" applyNumberFormat="1" applyFont="1" applyFill="1" applyAlignment="1">
      <alignment horizontal="center"/>
    </xf>
    <xf numFmtId="173" fontId="0" fillId="4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7" fillId="3" borderId="5" xfId="0" applyFont="1" applyFill="1" applyBorder="1" applyAlignment="1">
      <alignment horizontal="left" indent="3"/>
    </xf>
    <xf numFmtId="0" fontId="7" fillId="3" borderId="6" xfId="0" applyFont="1" applyFill="1" applyBorder="1" applyAlignment="1">
      <alignment horizontal="left" indent="3"/>
    </xf>
    <xf numFmtId="173" fontId="8" fillId="0" borderId="7" xfId="4" applyNumberFormat="1" applyFont="1" applyBorder="1" applyAlignment="1">
      <alignment horizontal="center"/>
    </xf>
    <xf numFmtId="0" fontId="7" fillId="3" borderId="8" xfId="0" applyFont="1" applyFill="1" applyBorder="1" applyAlignment="1">
      <alignment horizontal="left" indent="3"/>
    </xf>
    <xf numFmtId="0" fontId="7" fillId="3" borderId="9" xfId="0" applyFont="1" applyFill="1" applyBorder="1" applyAlignment="1">
      <alignment horizontal="left" indent="3"/>
    </xf>
    <xf numFmtId="10" fontId="8" fillId="0" borderId="10" xfId="0" applyNumberFormat="1" applyFont="1" applyBorder="1" applyAlignment="1">
      <alignment horizontal="center"/>
    </xf>
    <xf numFmtId="0" fontId="7" fillId="3" borderId="11" xfId="0" applyFont="1" applyFill="1" applyBorder="1" applyAlignment="1">
      <alignment horizontal="left" indent="3"/>
    </xf>
    <xf numFmtId="0" fontId="7" fillId="3" borderId="12" xfId="0" applyFont="1" applyFill="1" applyBorder="1" applyAlignment="1">
      <alignment horizontal="left" indent="3"/>
    </xf>
    <xf numFmtId="173" fontId="8" fillId="3" borderId="13" xfId="0" applyNumberFormat="1" applyFont="1" applyFill="1" applyBorder="1" applyAlignment="1">
      <alignment horizontal="center"/>
    </xf>
    <xf numFmtId="173" fontId="9" fillId="0" borderId="7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0" fontId="9" fillId="0" borderId="10" xfId="0" applyNumberFormat="1" applyFont="1" applyBorder="1" applyAlignment="1">
      <alignment horizontal="center"/>
    </xf>
    <xf numFmtId="0" fontId="10" fillId="3" borderId="8" xfId="0" applyFont="1" applyFill="1" applyBorder="1" applyAlignment="1">
      <alignment horizontal="left" indent="3"/>
    </xf>
    <xf numFmtId="0" fontId="10" fillId="3" borderId="9" xfId="0" applyFont="1" applyFill="1" applyBorder="1" applyAlignment="1">
      <alignment horizontal="left" indent="3"/>
    </xf>
    <xf numFmtId="168" fontId="9" fillId="3" borderId="10" xfId="0" applyNumberFormat="1" applyFont="1" applyFill="1" applyBorder="1" applyAlignment="1">
      <alignment horizontal="center"/>
    </xf>
    <xf numFmtId="0" fontId="10" fillId="3" borderId="11" xfId="0" applyFont="1" applyFill="1" applyBorder="1" applyAlignment="1">
      <alignment horizontal="left" indent="3"/>
    </xf>
    <xf numFmtId="0" fontId="10" fillId="3" borderId="12" xfId="0" applyFont="1" applyFill="1" applyBorder="1" applyAlignment="1">
      <alignment horizontal="left" indent="3"/>
    </xf>
    <xf numFmtId="168" fontId="9" fillId="3" borderId="13" xfId="0" applyNumberFormat="1" applyFont="1" applyFill="1" applyBorder="1" applyAlignment="1">
      <alignment horizontal="center"/>
    </xf>
    <xf numFmtId="0" fontId="3" fillId="0" borderId="0" xfId="0" applyFont="1"/>
    <xf numFmtId="0" fontId="7" fillId="3" borderId="15" xfId="0" applyFont="1" applyFill="1" applyBorder="1" applyAlignment="1">
      <alignment horizontal="left" indent="3"/>
    </xf>
    <xf numFmtId="173" fontId="8" fillId="3" borderId="16" xfId="0" applyNumberFormat="1" applyFont="1" applyFill="1" applyBorder="1" applyAlignment="1">
      <alignment horizontal="center"/>
    </xf>
    <xf numFmtId="0" fontId="7" fillId="3" borderId="17" xfId="0" applyFont="1" applyFill="1" applyBorder="1" applyAlignment="1">
      <alignment horizontal="left" indent="3"/>
    </xf>
    <xf numFmtId="173" fontId="9" fillId="3" borderId="18" xfId="0" applyNumberFormat="1" applyFont="1" applyFill="1" applyBorder="1" applyAlignment="1">
      <alignment horizontal="center"/>
    </xf>
    <xf numFmtId="173" fontId="8" fillId="3" borderId="19" xfId="0" applyNumberFormat="1" applyFont="1" applyFill="1" applyBorder="1" applyAlignment="1">
      <alignment horizontal="center"/>
    </xf>
    <xf numFmtId="0" fontId="7" fillId="3" borderId="20" xfId="0" applyFont="1" applyFill="1" applyBorder="1" applyAlignment="1">
      <alignment horizontal="left" indent="3"/>
    </xf>
    <xf numFmtId="173" fontId="8" fillId="3" borderId="21" xfId="0" applyNumberFormat="1" applyFont="1" applyFill="1" applyBorder="1" applyAlignment="1">
      <alignment horizontal="center"/>
    </xf>
    <xf numFmtId="173" fontId="9" fillId="3" borderId="22" xfId="0" applyNumberFormat="1" applyFont="1" applyFill="1" applyBorder="1" applyAlignment="1">
      <alignment horizontal="center"/>
    </xf>
    <xf numFmtId="0" fontId="1" fillId="7" borderId="0" xfId="3" applyFont="1" applyFill="1"/>
    <xf numFmtId="0" fontId="1" fillId="7" borderId="0" xfId="3" applyFont="1" applyFill="1" applyAlignment="1">
      <alignment horizontal="center"/>
    </xf>
    <xf numFmtId="0" fontId="11" fillId="7" borderId="23" xfId="3" applyFont="1" applyFill="1" applyBorder="1"/>
    <xf numFmtId="0" fontId="3" fillId="4" borderId="0" xfId="0" applyFont="1" applyFill="1" applyAlignment="1">
      <alignment horizontal="center" wrapText="1"/>
    </xf>
    <xf numFmtId="173" fontId="3" fillId="4" borderId="0" xfId="1" applyNumberFormat="1" applyFont="1" applyFill="1" applyAlignment="1">
      <alignment horizontal="center" vertical="center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5" fillId="6" borderId="14" xfId="0" applyFont="1" applyFill="1" applyBorder="1" applyAlignment="1">
      <alignment horizontal="center" wrapText="1"/>
    </xf>
    <xf numFmtId="0" fontId="5" fillId="6" borderId="0" xfId="0" applyFont="1" applyFill="1" applyBorder="1" applyAlignment="1">
      <alignment horizontal="center" wrapText="1"/>
    </xf>
    <xf numFmtId="9" fontId="0" fillId="0" borderId="0" xfId="2" applyFont="1"/>
    <xf numFmtId="9" fontId="0" fillId="0" borderId="0" xfId="2" applyFont="1" applyAlignment="1">
      <alignment horizontal="center"/>
    </xf>
  </cellXfs>
  <cellStyles count="5">
    <cellStyle name="Currency" xfId="1" builtinId="4"/>
    <cellStyle name="Currency 2" xfId="4" xr:uid="{136EA26E-E7F1-4856-BA77-827DFE21C972}"/>
    <cellStyle name="Neutral" xfId="3" builtinId="28"/>
    <cellStyle name="Normal" xfId="0" builtinId="0"/>
    <cellStyle name="Percent" xfId="2" builtinId="5"/>
  </cellStyles>
  <dxfs count="3"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Percentual sugerido de investimento por tipo de FII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explosion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FIIOne!$B$36:$B$41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FIIOne!$C$36:$C$41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1-4F19-97FC-35395036CD8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FIIOne!$B$36:$B$41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FIIOne!$D$36:$D$41</c:f>
              <c:numCache>
                <c:formatCode>"R$"\ #,##0.00</c:formatCode>
                <c:ptCount val="6"/>
                <c:pt idx="0">
                  <c:v>60</c:v>
                </c:pt>
                <c:pt idx="1">
                  <c:v>100</c:v>
                </c:pt>
                <c:pt idx="2">
                  <c:v>20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1-4F19-97FC-35395036CD8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Perfil!A1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3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hyperlink" Target="#FIIOn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101228</xdr:colOff>
      <xdr:row>0</xdr:row>
      <xdr:rowOff>0</xdr:rowOff>
    </xdr:from>
    <xdr:to>
      <xdr:col>5</xdr:col>
      <xdr:colOff>356</xdr:colOff>
      <xdr:row>11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B2F30953-F3F4-9497-1511-64D966B2631D}"/>
            </a:ext>
          </a:extLst>
        </xdr:cNvPr>
        <xdr:cNvGrpSpPr/>
      </xdr:nvGrpSpPr>
      <xdr:grpSpPr>
        <a:xfrm>
          <a:off x="101228" y="0"/>
          <a:ext cx="4979128" cy="2151592"/>
          <a:chOff x="67035" y="22529"/>
          <a:chExt cx="3674166" cy="1669392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F07EBFEF-90F4-FC9E-9678-8EF81791B4E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26924" b="5250"/>
          <a:stretch>
            <a:fillRect/>
          </a:stretch>
        </xdr:blipFill>
        <xdr:spPr>
          <a:xfrm>
            <a:off x="67035" y="22529"/>
            <a:ext cx="3674166" cy="1669392"/>
          </a:xfrm>
          <a:prstGeom prst="rect">
            <a:avLst/>
          </a:prstGeom>
        </xdr:spPr>
      </xdr:pic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78A522F2-1D6A-7450-46B8-4EA34918B968}"/>
              </a:ext>
            </a:extLst>
          </xdr:cNvPr>
          <xdr:cNvSpPr/>
        </xdr:nvSpPr>
        <xdr:spPr>
          <a:xfrm rot="21105186">
            <a:off x="2105420" y="1109131"/>
            <a:ext cx="1380281" cy="26661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1600" b="1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accent5"/>
                </a:solidFill>
                <a:effectLst>
                  <a:outerShdw blurRad="12700" dist="38100" dir="2700000" algn="tl" rotWithShape="0">
                    <a:schemeClr val="accent5">
                      <a:lumMod val="60000"/>
                      <a:lumOff val="40000"/>
                    </a:schemeClr>
                  </a:outerShdw>
                </a:effectLst>
              </a:rPr>
              <a:t>FiiOne</a:t>
            </a:r>
          </a:p>
        </xdr:txBody>
      </xdr:sp>
    </xdr:grpSp>
    <xdr:clientData/>
  </xdr:twoCellAnchor>
  <xdr:twoCellAnchor editAs="oneCell">
    <xdr:from>
      <xdr:col>3</xdr:col>
      <xdr:colOff>988392</xdr:colOff>
      <xdr:row>0</xdr:row>
      <xdr:rowOff>22087</xdr:rowOff>
    </xdr:from>
    <xdr:to>
      <xdr:col>4</xdr:col>
      <xdr:colOff>149088</xdr:colOff>
      <xdr:row>1</xdr:row>
      <xdr:rowOff>176696</xdr:rowOff>
    </xdr:to>
    <xdr:pic>
      <xdr:nvPicPr>
        <xdr:cNvPr id="7" name="Graphic 6" descr="Hamburger Menu Icon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CFEE53-91F3-EF07-6B75-7911127D7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38262" y="22087"/>
          <a:ext cx="336826" cy="336826"/>
        </a:xfrm>
        <a:prstGeom prst="rect">
          <a:avLst/>
        </a:prstGeom>
      </xdr:spPr>
    </xdr:pic>
    <xdr:clientData/>
  </xdr:twoCellAnchor>
  <xdr:twoCellAnchor>
    <xdr:from>
      <xdr:col>0</xdr:col>
      <xdr:colOff>167568</xdr:colOff>
      <xdr:row>43</xdr:row>
      <xdr:rowOff>63629</xdr:rowOff>
    </xdr:from>
    <xdr:to>
      <xdr:col>4</xdr:col>
      <xdr:colOff>255763</xdr:colOff>
      <xdr:row>58</xdr:row>
      <xdr:rowOff>85401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70F335-ECDF-4583-952E-57D5371C4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78467</xdr:colOff>
      <xdr:row>0</xdr:row>
      <xdr:rowOff>299936</xdr:rowOff>
    </xdr:from>
    <xdr:to>
      <xdr:col>7</xdr:col>
      <xdr:colOff>415017</xdr:colOff>
      <xdr:row>0</xdr:row>
      <xdr:rowOff>636486</xdr:rowOff>
    </xdr:to>
    <xdr:pic>
      <xdr:nvPicPr>
        <xdr:cNvPr id="3" name="Graphic 2" descr="Return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BE6F0-1CB1-021A-1068-A3951F89F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16200000">
          <a:off x="7241807" y="299936"/>
          <a:ext cx="336550" cy="336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na_\Downloads\a04b81b1-8e35-4e72-aeb9-98aed8ed4403.xlsx" TargetMode="External"/><Relationship Id="rId1" Type="http://schemas.openxmlformats.org/officeDocument/2006/relationships/externalLinkPath" Target="file:///C:\Users\nina_\Downloads\a04b81b1-8e35-4e72-aeb9-98aed8ed4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"/>
      <sheetName val="Planilha2"/>
    </sheetNames>
    <sheetDataSet>
      <sheetData sheetId="0">
        <row r="35">
          <cell r="C35" t="str">
            <v>Percentual Sugerido</v>
          </cell>
        </row>
        <row r="36">
          <cell r="B36" t="str">
            <v>PAPEL</v>
          </cell>
          <cell r="C36">
            <v>0.32</v>
          </cell>
        </row>
        <row r="37">
          <cell r="B37" t="str">
            <v>TIJOLO</v>
          </cell>
          <cell r="C37">
            <v>0.35</v>
          </cell>
        </row>
        <row r="38">
          <cell r="B38" t="str">
            <v>HÍBRIDOS</v>
          </cell>
          <cell r="C38">
            <v>0.08</v>
          </cell>
        </row>
        <row r="39">
          <cell r="B39" t="str">
            <v>FOFs</v>
          </cell>
          <cell r="C39">
            <v>0.05</v>
          </cell>
        </row>
        <row r="40">
          <cell r="B40" t="str">
            <v>DESENVOLVIMENTO</v>
          </cell>
          <cell r="C40">
            <v>0.1</v>
          </cell>
        </row>
        <row r="41">
          <cell r="B41" t="str">
            <v>HOTELARIAS</v>
          </cell>
          <cell r="C41">
            <v>0.1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4CC2F-FBD1-4426-A137-33F238FAA3F0}" name="Table1" displayName="Table1" ref="A3:D21" totalsRowShown="0" headerRowDxfId="2">
  <autoFilter ref="A3:D21" xr:uid="{8CB4CC2F-FBD1-4426-A137-33F238FAA3F0}"/>
  <tableColumns count="4">
    <tableColumn id="1" xr3:uid="{C4C122C4-B3BA-458D-82AB-DC9DF281E1B9}" name="CHAVE">
      <calculatedColumnFormula>B4&amp;"-"&amp;C4</calculatedColumnFormula>
    </tableColumn>
    <tableColumn id="2" xr3:uid="{DCFA68C7-9E3E-4163-87CA-3F59071391BE}" name="PERFIL"/>
    <tableColumn id="3" xr3:uid="{54C3F878-4937-4A13-AC6E-7E79388A0463}" name="TIPO DE FII" dataDxfId="1"/>
    <tableColumn id="4" xr3:uid="{A9BCFCAE-8895-47BE-A213-22F592415231}" name="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XFD75"/>
  <sheetViews>
    <sheetView showGridLines="0" tabSelected="1" zoomScale="72" zoomScaleNormal="100" workbookViewId="0">
      <selection activeCell="A60" sqref="A60:XFD75"/>
    </sheetView>
  </sheetViews>
  <sheetFormatPr defaultColWidth="8.7265625" defaultRowHeight="14.5" zeroHeight="1" x14ac:dyDescent="0.35"/>
  <cols>
    <col min="1" max="1" width="5.54296875" customWidth="1"/>
    <col min="2" max="2" width="26.54296875" customWidth="1"/>
    <col min="3" max="3" width="20.1796875" customWidth="1"/>
    <col min="4" max="4" width="16.81640625" bestFit="1" customWidth="1"/>
    <col min="5" max="5" width="3.6328125" customWidth="1"/>
    <col min="6" max="6" width="2.1796875" customWidth="1"/>
    <col min="7" max="16383" width="0" hidden="1" customWidth="1"/>
    <col min="16384" max="16384" width="0.90625" hidden="1" customWidth="1"/>
  </cols>
  <sheetData>
    <row r="1" spans="2:4" x14ac:dyDescent="0.35"/>
    <row r="2" spans="2:4" x14ac:dyDescent="0.35"/>
    <row r="3" spans="2:4" x14ac:dyDescent="0.35"/>
    <row r="4" spans="2:4" x14ac:dyDescent="0.35"/>
    <row r="5" spans="2:4" x14ac:dyDescent="0.35"/>
    <row r="6" spans="2:4" x14ac:dyDescent="0.35"/>
    <row r="7" spans="2:4" x14ac:dyDescent="0.35"/>
    <row r="8" spans="2:4" x14ac:dyDescent="0.35"/>
    <row r="9" spans="2:4" x14ac:dyDescent="0.35"/>
    <row r="10" spans="2:4" x14ac:dyDescent="0.35"/>
    <row r="11" spans="2:4" s="1" customFormat="1" x14ac:dyDescent="0.35"/>
    <row r="12" spans="2:4" ht="15" thickBot="1" x14ac:dyDescent="0.4"/>
    <row r="13" spans="2:4" ht="25" x14ac:dyDescent="0.6">
      <c r="B13" s="16" t="s">
        <v>0</v>
      </c>
      <c r="C13" s="17"/>
      <c r="D13" s="18"/>
    </row>
    <row r="14" spans="2:4" ht="15.5" x14ac:dyDescent="0.35">
      <c r="B14" s="22" t="s">
        <v>1</v>
      </c>
      <c r="C14" s="23"/>
      <c r="D14" s="24">
        <v>2000</v>
      </c>
    </row>
    <row r="15" spans="2:4" ht="15.5" x14ac:dyDescent="0.35">
      <c r="B15" s="25" t="s">
        <v>2</v>
      </c>
      <c r="C15" s="26"/>
      <c r="D15" s="27">
        <v>6.0000000000000001E-3</v>
      </c>
    </row>
    <row r="16" spans="2:4" ht="16" thickBot="1" x14ac:dyDescent="0.4">
      <c r="B16" s="28" t="s">
        <v>3</v>
      </c>
      <c r="C16" s="29"/>
      <c r="D16" s="30">
        <f>Salário*30%</f>
        <v>600</v>
      </c>
    </row>
    <row r="17" spans="1:7" ht="15" thickBot="1" x14ac:dyDescent="0.4"/>
    <row r="18" spans="1:7" ht="25" x14ac:dyDescent="0.6">
      <c r="B18" s="16" t="s">
        <v>9</v>
      </c>
      <c r="C18" s="17"/>
      <c r="D18" s="18"/>
    </row>
    <row r="19" spans="1:7" ht="15.5" x14ac:dyDescent="0.35">
      <c r="B19" s="22" t="s">
        <v>4</v>
      </c>
      <c r="C19" s="23"/>
      <c r="D19" s="31">
        <v>200</v>
      </c>
    </row>
    <row r="20" spans="1:7" ht="15.5" x14ac:dyDescent="0.35">
      <c r="B20" s="25" t="s">
        <v>5</v>
      </c>
      <c r="C20" s="26"/>
      <c r="D20" s="32">
        <v>5</v>
      </c>
    </row>
    <row r="21" spans="1:7" ht="15.5" x14ac:dyDescent="0.35">
      <c r="B21" s="25" t="s">
        <v>6</v>
      </c>
      <c r="C21" s="26"/>
      <c r="D21" s="33">
        <v>1.0789999999999999E-2</v>
      </c>
    </row>
    <row r="22" spans="1:7" ht="15.5" x14ac:dyDescent="0.35">
      <c r="B22" s="34" t="s">
        <v>7</v>
      </c>
      <c r="C22" s="35"/>
      <c r="D22" s="36">
        <f>FV(Rendimento_mensal,D20*12,D19*-1)</f>
        <v>16755.382799697527</v>
      </c>
    </row>
    <row r="23" spans="1:7" ht="16" thickBot="1" x14ac:dyDescent="0.4">
      <c r="B23" s="37" t="s">
        <v>8</v>
      </c>
      <c r="C23" s="38"/>
      <c r="D23" s="39">
        <f>D22*Rendimento</f>
        <v>100.53229679818516</v>
      </c>
    </row>
    <row r="24" spans="1:7" ht="15" thickBot="1" x14ac:dyDescent="0.4"/>
    <row r="25" spans="1:7" ht="38.5" thickBot="1" x14ac:dyDescent="0.4">
      <c r="B25" s="13" t="s">
        <v>10</v>
      </c>
      <c r="C25" s="14" t="s">
        <v>17</v>
      </c>
      <c r="D25" s="15" t="s">
        <v>11</v>
      </c>
    </row>
    <row r="26" spans="1:7" ht="16" thickBot="1" x14ac:dyDescent="0.4">
      <c r="A26" s="2">
        <v>2</v>
      </c>
      <c r="B26" s="41" t="s">
        <v>12</v>
      </c>
      <c r="C26" s="44">
        <f>FV($D$21,A26*12,$D$19*-1)</f>
        <v>5445.5254595290435</v>
      </c>
      <c r="D26" s="42">
        <f>C26*Rendimento</f>
        <v>32.673152757174265</v>
      </c>
    </row>
    <row r="27" spans="1:7" ht="16" thickBot="1" x14ac:dyDescent="0.4">
      <c r="A27" s="2">
        <v>5</v>
      </c>
      <c r="B27" s="43" t="s">
        <v>13</v>
      </c>
      <c r="C27" s="44">
        <f t="shared" ref="C27:C30" si="0">FV($D$21,A27*12,$D$19*-1)</f>
        <v>16755.382799697527</v>
      </c>
      <c r="D27" s="45">
        <f>C27*Rendimento</f>
        <v>100.53229679818516</v>
      </c>
      <c r="G27" s="40"/>
    </row>
    <row r="28" spans="1:7" ht="16" thickBot="1" x14ac:dyDescent="0.4">
      <c r="A28" s="2">
        <v>10</v>
      </c>
      <c r="B28" s="43" t="s">
        <v>14</v>
      </c>
      <c r="C28" s="44">
        <f t="shared" si="0"/>
        <v>48656.842506034438</v>
      </c>
      <c r="D28" s="45">
        <f>C28*Rendimento</f>
        <v>291.94105503620665</v>
      </c>
    </row>
    <row r="29" spans="1:7" ht="16" thickBot="1" x14ac:dyDescent="0.4">
      <c r="A29" s="2">
        <v>20</v>
      </c>
      <c r="B29" s="43" t="s">
        <v>15</v>
      </c>
      <c r="C29" s="44">
        <f t="shared" si="0"/>
        <v>225039.68001941612</v>
      </c>
      <c r="D29" s="45">
        <f>C29*Rendimento</f>
        <v>1350.2380801164968</v>
      </c>
    </row>
    <row r="30" spans="1:7" ht="16" thickBot="1" x14ac:dyDescent="0.4">
      <c r="A30" s="2">
        <v>30</v>
      </c>
      <c r="B30" s="46" t="s">
        <v>16</v>
      </c>
      <c r="C30" s="48">
        <f t="shared" si="0"/>
        <v>864433.93100094295</v>
      </c>
      <c r="D30" s="47">
        <f>C30*Rendimento</f>
        <v>5186.6035860056581</v>
      </c>
    </row>
    <row r="31" spans="1:7" x14ac:dyDescent="0.35"/>
    <row r="32" spans="1:7" x14ac:dyDescent="0.35">
      <c r="A32" s="1"/>
      <c r="B32" s="49" t="s">
        <v>18</v>
      </c>
      <c r="C32" s="50" t="s">
        <v>32</v>
      </c>
      <c r="D32" s="51" t="s">
        <v>36</v>
      </c>
      <c r="E32" s="1"/>
      <c r="F32" s="1"/>
    </row>
    <row r="33" spans="1:6" ht="29" x14ac:dyDescent="0.35">
      <c r="A33" s="1"/>
      <c r="B33" s="52" t="s">
        <v>20</v>
      </c>
      <c r="C33" s="53">
        <f>D19</f>
        <v>200</v>
      </c>
      <c r="D33" s="5"/>
      <c r="E33" s="1"/>
      <c r="F33" s="1"/>
    </row>
    <row r="34" spans="1:6" x14ac:dyDescent="0.35">
      <c r="A34" s="1"/>
      <c r="B34" s="1"/>
      <c r="C34" s="1"/>
      <c r="D34" s="1"/>
      <c r="E34" s="1"/>
      <c r="F34" s="1"/>
    </row>
    <row r="35" spans="1:6" x14ac:dyDescent="0.35">
      <c r="A35" s="1"/>
      <c r="B35" s="6" t="s">
        <v>21</v>
      </c>
      <c r="C35" s="6" t="s">
        <v>22</v>
      </c>
      <c r="D35" s="6" t="s">
        <v>23</v>
      </c>
      <c r="E35" s="1"/>
      <c r="F35" s="1"/>
    </row>
    <row r="36" spans="1:6" x14ac:dyDescent="0.35">
      <c r="A36" s="1"/>
      <c r="B36" s="3" t="s">
        <v>24</v>
      </c>
      <c r="C36" s="4">
        <f>VLOOKUP($C$32&amp;"-"&amp;B36,Perfil!A:D, 4, FALSE)</f>
        <v>0.3</v>
      </c>
      <c r="D36" s="9">
        <f>C36*$C$33</f>
        <v>60</v>
      </c>
      <c r="E36" s="1"/>
      <c r="F36" s="1"/>
    </row>
    <row r="37" spans="1:6" x14ac:dyDescent="0.35">
      <c r="A37" s="1"/>
      <c r="B37" s="3" t="s">
        <v>25</v>
      </c>
      <c r="C37" s="4">
        <f>VLOOKUP($C$32&amp;"-"&amp;B37,Perfil!A:D, 4, FALSE)</f>
        <v>0.5</v>
      </c>
      <c r="D37" s="9">
        <f t="shared" ref="D37:D41" si="1">C37*$C$33</f>
        <v>100</v>
      </c>
      <c r="E37" s="1"/>
      <c r="F37" s="1"/>
    </row>
    <row r="38" spans="1:6" x14ac:dyDescent="0.35">
      <c r="A38" s="1"/>
      <c r="B38" s="3" t="s">
        <v>26</v>
      </c>
      <c r="C38" s="4">
        <f>VLOOKUP($C$32&amp;"-"&amp;B38,Perfil!A:D, 4, FALSE)</f>
        <v>0.1</v>
      </c>
      <c r="D38" s="9">
        <f t="shared" si="1"/>
        <v>20</v>
      </c>
      <c r="E38" s="1"/>
      <c r="F38" s="1"/>
    </row>
    <row r="39" spans="1:6" x14ac:dyDescent="0.35">
      <c r="A39" s="1"/>
      <c r="B39" s="3" t="s">
        <v>27</v>
      </c>
      <c r="C39" s="4">
        <f>VLOOKUP($C$32&amp;"-"&amp;B39,Perfil!A:D, 4, FALSE)</f>
        <v>0.1</v>
      </c>
      <c r="D39" s="9">
        <f t="shared" si="1"/>
        <v>20</v>
      </c>
      <c r="E39" s="1"/>
      <c r="F39" s="1"/>
    </row>
    <row r="40" spans="1:6" x14ac:dyDescent="0.35">
      <c r="A40" s="1"/>
      <c r="B40" s="3" t="s">
        <v>28</v>
      </c>
      <c r="C40" s="4">
        <f>VLOOKUP($C$32&amp;"-"&amp;B40,Perfil!A:D, 4, FALSE)</f>
        <v>0</v>
      </c>
      <c r="D40" s="9">
        <f t="shared" si="1"/>
        <v>0</v>
      </c>
      <c r="E40" s="1"/>
      <c r="F40" s="1"/>
    </row>
    <row r="41" spans="1:6" x14ac:dyDescent="0.35">
      <c r="A41" s="1"/>
      <c r="B41" s="3" t="s">
        <v>29</v>
      </c>
      <c r="C41" s="4">
        <f>VLOOKUP($C$32&amp;"-"&amp;B41,Perfil!A:D, 4, FALSE)</f>
        <v>0</v>
      </c>
      <c r="D41" s="9">
        <f t="shared" si="1"/>
        <v>0</v>
      </c>
      <c r="E41" s="1"/>
      <c r="F41" s="1"/>
    </row>
    <row r="42" spans="1:6" x14ac:dyDescent="0.35">
      <c r="A42" s="1"/>
      <c r="B42" s="7"/>
      <c r="C42" s="7"/>
      <c r="D42" s="8">
        <f>SUM(D36:D41)</f>
        <v>200</v>
      </c>
      <c r="E42" s="1"/>
      <c r="F42" s="1"/>
    </row>
    <row r="43" spans="1:6" x14ac:dyDescent="0.35"/>
    <row r="44" spans="1:6" x14ac:dyDescent="0.35"/>
    <row r="45" spans="1:6" x14ac:dyDescent="0.35"/>
    <row r="46" spans="1:6" x14ac:dyDescent="0.35"/>
    <row r="47" spans="1:6" x14ac:dyDescent="0.35"/>
    <row r="48" spans="1:6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hidden="1" x14ac:dyDescent="0.35"/>
    <row r="61" customFormat="1" hidden="1" x14ac:dyDescent="0.35"/>
    <row r="62" customFormat="1" hidden="1" x14ac:dyDescent="0.35"/>
    <row r="63" customFormat="1" hidden="1" x14ac:dyDescent="0.35"/>
    <row r="64" customFormat="1" hidden="1" x14ac:dyDescent="0.35"/>
    <row r="65" customFormat="1" hidden="1" x14ac:dyDescent="0.35"/>
    <row r="66" customFormat="1" hidden="1" x14ac:dyDescent="0.35"/>
    <row r="67" customFormat="1" hidden="1" x14ac:dyDescent="0.35"/>
    <row r="68" customFormat="1" hidden="1" x14ac:dyDescent="0.35"/>
    <row r="69" customFormat="1" hidden="1" x14ac:dyDescent="0.35"/>
    <row r="70" customFormat="1" hidden="1" x14ac:dyDescent="0.35"/>
    <row r="71" customFormat="1" hidden="1" x14ac:dyDescent="0.35"/>
    <row r="72" customFormat="1" hidden="1" x14ac:dyDescent="0.35"/>
    <row r="73" customFormat="1" hidden="1" x14ac:dyDescent="0.35"/>
    <row r="74" customFormat="1" hidden="1" x14ac:dyDescent="0.35"/>
    <row r="75" customFormat="1" hidden="1" x14ac:dyDescent="0.35"/>
  </sheetData>
  <mergeCells count="10">
    <mergeCell ref="B23:C23"/>
    <mergeCell ref="B13:D13"/>
    <mergeCell ref="B18:D18"/>
    <mergeCell ref="B14:C14"/>
    <mergeCell ref="B15:C15"/>
    <mergeCell ref="B16:C16"/>
    <mergeCell ref="B22:C22"/>
    <mergeCell ref="B19:C19"/>
    <mergeCell ref="B20:C20"/>
    <mergeCell ref="B21:C21"/>
  </mergeCells>
  <dataValidations count="1">
    <dataValidation type="list" allowBlank="1" showInputMessage="1" showErrorMessage="1" sqref="C32" xr:uid="{8FEACB53-1F30-47FB-846E-A33DB64CC894}">
      <formula1>"Conservador, Moderado, 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5E67-0160-4E1E-8986-81CBD366EC27}">
  <sheetPr>
    <tabColor theme="4" tint="0.39997558519241921"/>
  </sheetPr>
  <dimension ref="A1:H27"/>
  <sheetViews>
    <sheetView zoomScale="71" zoomScaleNormal="235" workbookViewId="0">
      <selection activeCell="H6" sqref="H6"/>
    </sheetView>
  </sheetViews>
  <sheetFormatPr defaultColWidth="0" defaultRowHeight="14.5" zeroHeight="1" x14ac:dyDescent="0.35"/>
  <cols>
    <col min="1" max="1" width="29.26953125" bestFit="1" customWidth="1"/>
    <col min="2" max="2" width="11.453125" bestFit="1" customWidth="1"/>
    <col min="3" max="3" width="17.7265625" bestFit="1" customWidth="1"/>
    <col min="4" max="4" width="4.26953125" bestFit="1" customWidth="1"/>
    <col min="5" max="6" width="15.54296875" customWidth="1"/>
    <col min="7" max="8" width="8.7265625" customWidth="1"/>
    <col min="9" max="16384" width="8.7265625" hidden="1"/>
  </cols>
  <sheetData>
    <row r="1" spans="1:8" ht="79" customHeight="1" x14ac:dyDescent="0.6">
      <c r="A1" s="56" t="s">
        <v>35</v>
      </c>
      <c r="B1" s="57"/>
      <c r="C1" s="57"/>
      <c r="D1" s="57"/>
      <c r="E1" s="57"/>
      <c r="F1" s="57"/>
      <c r="G1" s="57"/>
      <c r="H1" s="57"/>
    </row>
    <row r="2" spans="1:8" x14ac:dyDescent="0.35">
      <c r="A2" s="1"/>
      <c r="B2" s="1"/>
      <c r="C2" s="1"/>
      <c r="D2" s="1"/>
      <c r="E2" s="1"/>
      <c r="F2" s="1"/>
    </row>
    <row r="3" spans="1:8" x14ac:dyDescent="0.35">
      <c r="A3" s="54" t="s">
        <v>30</v>
      </c>
      <c r="B3" s="54" t="s">
        <v>18</v>
      </c>
      <c r="C3" s="55" t="s">
        <v>21</v>
      </c>
      <c r="D3" s="55" t="s">
        <v>31</v>
      </c>
      <c r="E3" s="1"/>
      <c r="F3" s="1"/>
    </row>
    <row r="4" spans="1:8" x14ac:dyDescent="0.35">
      <c r="A4" s="1" t="str">
        <f>B4&amp;"-"&amp;C4</f>
        <v>Conservador-PAPEL</v>
      </c>
      <c r="B4" s="1" t="s">
        <v>32</v>
      </c>
      <c r="C4" s="3" t="s">
        <v>24</v>
      </c>
      <c r="D4" s="4">
        <v>0.3</v>
      </c>
    </row>
    <row r="5" spans="1:8" x14ac:dyDescent="0.35">
      <c r="A5" s="1" t="str">
        <f t="shared" ref="A5:A21" si="0">B5&amp;"-"&amp;C5</f>
        <v>Conservador-TIJOLO</v>
      </c>
      <c r="B5" s="1" t="s">
        <v>32</v>
      </c>
      <c r="C5" s="3" t="s">
        <v>25</v>
      </c>
      <c r="D5" s="4">
        <v>0.5</v>
      </c>
      <c r="F5" s="1" t="s">
        <v>37</v>
      </c>
      <c r="G5" s="59" t="s">
        <v>31</v>
      </c>
    </row>
    <row r="6" spans="1:8" x14ac:dyDescent="0.35">
      <c r="A6" s="1" t="str">
        <f t="shared" si="0"/>
        <v>Conservador-HÍBRIDOS</v>
      </c>
      <c r="B6" s="1" t="s">
        <v>32</v>
      </c>
      <c r="C6" s="3" t="s">
        <v>26</v>
      </c>
      <c r="D6" s="4">
        <v>0.1</v>
      </c>
      <c r="F6" s="1" t="s">
        <v>33</v>
      </c>
      <c r="G6" s="58">
        <f>VLOOKUP(F6,$A:$D,4,FALSE)</f>
        <v>0.35</v>
      </c>
    </row>
    <row r="7" spans="1:8" x14ac:dyDescent="0.35">
      <c r="A7" s="1" t="str">
        <f t="shared" si="0"/>
        <v>Conservador-FOFs</v>
      </c>
      <c r="B7" s="1" t="s">
        <v>32</v>
      </c>
      <c r="C7" s="3" t="s">
        <v>27</v>
      </c>
      <c r="D7" s="4">
        <v>0.1</v>
      </c>
      <c r="E7" s="1"/>
      <c r="F7" s="1"/>
      <c r="G7" s="58"/>
    </row>
    <row r="8" spans="1:8" x14ac:dyDescent="0.35">
      <c r="A8" s="1" t="str">
        <f t="shared" si="0"/>
        <v>Conservador-DESENVOLVIMENTO</v>
      </c>
      <c r="B8" s="1" t="s">
        <v>32</v>
      </c>
      <c r="C8" s="3" t="s">
        <v>28</v>
      </c>
      <c r="D8" s="4">
        <v>0</v>
      </c>
      <c r="E8" s="1"/>
      <c r="F8" s="1"/>
      <c r="G8" s="58"/>
    </row>
    <row r="9" spans="1:8" ht="15" thickBot="1" x14ac:dyDescent="0.4">
      <c r="A9" s="10" t="str">
        <f t="shared" si="0"/>
        <v>Conservador-HOTELARIAS</v>
      </c>
      <c r="B9" s="10" t="s">
        <v>32</v>
      </c>
      <c r="C9" s="11" t="s">
        <v>29</v>
      </c>
      <c r="D9" s="12">
        <v>0</v>
      </c>
      <c r="E9" s="1"/>
      <c r="F9" s="1"/>
    </row>
    <row r="10" spans="1:8" x14ac:dyDescent="0.35">
      <c r="A10" s="1" t="str">
        <f t="shared" si="0"/>
        <v>Moderado-PAPEL</v>
      </c>
      <c r="B10" s="1" t="s">
        <v>19</v>
      </c>
      <c r="C10" s="3" t="s">
        <v>24</v>
      </c>
      <c r="D10" s="4">
        <v>0.32</v>
      </c>
      <c r="E10" s="1"/>
      <c r="F10" s="1"/>
    </row>
    <row r="11" spans="1:8" x14ac:dyDescent="0.35">
      <c r="A11" s="19" t="str">
        <f t="shared" si="0"/>
        <v>Moderado-TIJOLO</v>
      </c>
      <c r="B11" s="19" t="s">
        <v>19</v>
      </c>
      <c r="C11" s="20" t="s">
        <v>25</v>
      </c>
      <c r="D11" s="21">
        <v>0.35</v>
      </c>
      <c r="E11" s="1"/>
      <c r="F11" s="1"/>
    </row>
    <row r="12" spans="1:8" x14ac:dyDescent="0.35">
      <c r="A12" s="1" t="str">
        <f t="shared" si="0"/>
        <v>Moderado-HÍBRIDOS</v>
      </c>
      <c r="B12" s="1" t="s">
        <v>19</v>
      </c>
      <c r="C12" s="3" t="s">
        <v>26</v>
      </c>
      <c r="D12" s="4">
        <v>0.08</v>
      </c>
      <c r="E12" s="1"/>
      <c r="F12" s="1"/>
    </row>
    <row r="13" spans="1:8" x14ac:dyDescent="0.35">
      <c r="A13" s="1" t="str">
        <f t="shared" si="0"/>
        <v>Moderado-FOFs</v>
      </c>
      <c r="B13" s="1" t="s">
        <v>19</v>
      </c>
      <c r="C13" s="3" t="s">
        <v>27</v>
      </c>
      <c r="D13" s="4">
        <v>0.05</v>
      </c>
      <c r="E13" s="1"/>
      <c r="F13" s="1"/>
    </row>
    <row r="14" spans="1:8" x14ac:dyDescent="0.35">
      <c r="A14" s="1" t="str">
        <f t="shared" si="0"/>
        <v>Moderado-DESENVOLVIMENTO</v>
      </c>
      <c r="B14" s="1" t="s">
        <v>19</v>
      </c>
      <c r="C14" s="3" t="s">
        <v>28</v>
      </c>
      <c r="D14" s="4">
        <v>0.1</v>
      </c>
      <c r="E14" s="1"/>
      <c r="F14" s="1"/>
    </row>
    <row r="15" spans="1:8" ht="15" thickBot="1" x14ac:dyDescent="0.4">
      <c r="A15" s="10" t="str">
        <f t="shared" si="0"/>
        <v>Moderado-HOTELARIAS</v>
      </c>
      <c r="B15" s="10" t="s">
        <v>19</v>
      </c>
      <c r="C15" s="11" t="s">
        <v>29</v>
      </c>
      <c r="D15" s="12">
        <v>0.1</v>
      </c>
      <c r="E15" s="1"/>
      <c r="F15" s="1"/>
    </row>
    <row r="16" spans="1:8" x14ac:dyDescent="0.35">
      <c r="A16" s="1" t="str">
        <f t="shared" si="0"/>
        <v>Agressivo-PAPEL</v>
      </c>
      <c r="B16" s="1" t="s">
        <v>34</v>
      </c>
      <c r="C16" s="3" t="s">
        <v>24</v>
      </c>
      <c r="D16" s="4">
        <v>0.5</v>
      </c>
      <c r="E16" s="1"/>
      <c r="F16" s="1"/>
    </row>
    <row r="17" spans="1:6" x14ac:dyDescent="0.35">
      <c r="A17" s="1" t="str">
        <f t="shared" si="0"/>
        <v>Agressivo-TIJOLO</v>
      </c>
      <c r="B17" s="1" t="s">
        <v>34</v>
      </c>
      <c r="C17" s="3" t="s">
        <v>25</v>
      </c>
      <c r="D17" s="4">
        <v>0.1</v>
      </c>
      <c r="E17" s="1"/>
      <c r="F17" s="1"/>
    </row>
    <row r="18" spans="1:6" x14ac:dyDescent="0.35">
      <c r="A18" s="1" t="str">
        <f t="shared" si="0"/>
        <v>Agressivo-HÍBRIDOS</v>
      </c>
      <c r="B18" s="1" t="s">
        <v>34</v>
      </c>
      <c r="C18" s="3" t="s">
        <v>26</v>
      </c>
      <c r="D18" s="4">
        <v>0.05</v>
      </c>
      <c r="E18" s="1"/>
      <c r="F18" s="1"/>
    </row>
    <row r="19" spans="1:6" x14ac:dyDescent="0.35">
      <c r="A19" s="1" t="str">
        <f t="shared" si="0"/>
        <v>Agressivo-FOFs</v>
      </c>
      <c r="B19" s="1" t="s">
        <v>34</v>
      </c>
      <c r="C19" s="3" t="s">
        <v>27</v>
      </c>
      <c r="D19" s="4">
        <v>0.05</v>
      </c>
      <c r="E19" s="1"/>
      <c r="F19" s="1"/>
    </row>
    <row r="20" spans="1:6" x14ac:dyDescent="0.35">
      <c r="A20" s="1" t="str">
        <f t="shared" si="0"/>
        <v>Agressivo-DESENVOLVIMENTO</v>
      </c>
      <c r="B20" s="1" t="s">
        <v>34</v>
      </c>
      <c r="C20" s="3" t="s">
        <v>28</v>
      </c>
      <c r="D20" s="4">
        <v>0.2</v>
      </c>
      <c r="E20" s="1"/>
      <c r="F20" s="1"/>
    </row>
    <row r="21" spans="1:6" x14ac:dyDescent="0.35">
      <c r="A21" s="1" t="str">
        <f t="shared" si="0"/>
        <v>Agressivo-HOTELARIAS</v>
      </c>
      <c r="B21" s="1" t="s">
        <v>34</v>
      </c>
      <c r="C21" s="3" t="s">
        <v>29</v>
      </c>
      <c r="D21" s="4">
        <v>0.1</v>
      </c>
      <c r="E21" s="1"/>
      <c r="F21" s="1"/>
    </row>
    <row r="22" spans="1:6" x14ac:dyDescent="0.35">
      <c r="A22" s="1"/>
      <c r="B22" s="1"/>
      <c r="C22" s="1"/>
      <c r="D22" s="3"/>
      <c r="E22" s="1"/>
      <c r="F22" s="1"/>
    </row>
    <row r="23" spans="1:6" x14ac:dyDescent="0.35"/>
    <row r="24" spans="1:6" x14ac:dyDescent="0.35"/>
    <row r="25" spans="1:6" x14ac:dyDescent="0.35"/>
    <row r="26" spans="1:6" x14ac:dyDescent="0.35"/>
    <row r="27" spans="1:6" x14ac:dyDescent="0.35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FIIOne</vt:lpstr>
      <vt:lpstr>Perfil</vt:lpstr>
      <vt:lpstr>aporte</vt:lpstr>
      <vt:lpstr>Rendimento</vt:lpstr>
      <vt:lpstr>Rendimento_carteira</vt:lpstr>
      <vt:lpstr>Rendimento_mensal</vt:lpstr>
      <vt:lpstr>Salário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Iris</dc:creator>
  <cp:lastModifiedBy>Nina Iris</cp:lastModifiedBy>
  <dcterms:created xsi:type="dcterms:W3CDTF">2015-06-05T18:17:20Z</dcterms:created>
  <dcterms:modified xsi:type="dcterms:W3CDTF">2025-07-01T00:49:29Z</dcterms:modified>
</cp:coreProperties>
</file>