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818"/>
  </bookViews>
  <sheets>
    <sheet name="ejercicio 1" sheetId="2" r:id="rId1"/>
    <sheet name="ejercicio 2" sheetId="4" r:id="rId2"/>
    <sheet name="EJERCICIO 3" sheetId="5" r:id="rId3"/>
    <sheet name="EJERCICIO 4" sheetId="6" r:id="rId4"/>
    <sheet name="EJERCICIO 5" sheetId="7" r:id="rId5"/>
    <sheet name="EJERCICION 6" sheetId="8" r:id="rId6"/>
    <sheet name="EJERCICIO 7A" sheetId="9" r:id="rId7"/>
    <sheet name="EJERCICIO 7B" sheetId="10" r:id="rId8"/>
    <sheet name="ejercicio 8" sheetId="3" r:id="rId9"/>
    <sheet name="ejercicio 9" sheetId="1" r:id="rId10"/>
  </sheets>
  <calcPr calcId="145621"/>
</workbook>
</file>

<file path=xl/calcChain.xml><?xml version="1.0" encoding="utf-8"?>
<calcChain xmlns="http://schemas.openxmlformats.org/spreadsheetml/2006/main">
  <c r="T18" i="9" l="1"/>
  <c r="T17" i="9"/>
  <c r="T16" i="9"/>
  <c r="U24" i="9"/>
  <c r="U21" i="9"/>
  <c r="P32" i="8"/>
  <c r="P31" i="8"/>
  <c r="P30" i="8"/>
  <c r="H21" i="7"/>
  <c r="H19" i="7"/>
  <c r="H20" i="7"/>
  <c r="B31" i="6"/>
  <c r="B30" i="6"/>
  <c r="B29" i="6"/>
  <c r="U22" i="9" l="1"/>
  <c r="U20" i="9"/>
  <c r="U25" i="9"/>
  <c r="U23" i="9"/>
  <c r="P33" i="8"/>
  <c r="H22" i="7"/>
  <c r="B32" i="6"/>
  <c r="E11" i="6"/>
  <c r="C57" i="5"/>
  <c r="C56" i="5"/>
  <c r="C55" i="5"/>
  <c r="B31" i="2"/>
  <c r="B32" i="2" s="1"/>
  <c r="B30" i="2"/>
  <c r="B29" i="2"/>
  <c r="J14" i="2"/>
  <c r="C58" i="5" l="1"/>
  <c r="I23" i="2"/>
  <c r="B39" i="1"/>
  <c r="B38" i="1"/>
  <c r="B37" i="1"/>
  <c r="B40" i="1" s="1"/>
  <c r="E15" i="9" l="1"/>
  <c r="C16" i="9"/>
  <c r="D15" i="9"/>
  <c r="L24" i="9"/>
  <c r="K23" i="9"/>
  <c r="J22" i="9"/>
  <c r="I21" i="9"/>
  <c r="H20" i="9"/>
  <c r="G19" i="9"/>
  <c r="F18" i="9"/>
  <c r="E17" i="9"/>
  <c r="D16" i="9"/>
  <c r="C15" i="9"/>
  <c r="H27" i="8"/>
  <c r="D17" i="8"/>
  <c r="H26" i="8"/>
  <c r="H25" i="8"/>
  <c r="H24" i="8"/>
  <c r="G28" i="8"/>
  <c r="G26" i="8"/>
  <c r="G25" i="8"/>
  <c r="G24" i="8"/>
  <c r="F28" i="8"/>
  <c r="F27" i="8"/>
  <c r="F25" i="8"/>
  <c r="F24" i="8"/>
  <c r="E28" i="8"/>
  <c r="E27" i="8"/>
  <c r="E26" i="8"/>
  <c r="E24" i="8"/>
  <c r="E23" i="8"/>
  <c r="D28" i="8"/>
  <c r="D27" i="8"/>
  <c r="D26" i="8"/>
  <c r="D25" i="8"/>
  <c r="C28" i="8"/>
  <c r="C27" i="8"/>
  <c r="C26" i="8"/>
  <c r="C25" i="8"/>
  <c r="H23" i="8"/>
  <c r="G23" i="8"/>
  <c r="F23" i="8"/>
  <c r="C24" i="8"/>
  <c r="D23" i="8"/>
  <c r="H28" i="8"/>
  <c r="G27" i="8"/>
  <c r="F26" i="8"/>
  <c r="E25" i="8"/>
  <c r="D24" i="8"/>
  <c r="C23" i="8"/>
  <c r="O22" i="8"/>
  <c r="O21" i="8"/>
  <c r="O20" i="8"/>
  <c r="O19" i="8"/>
  <c r="O18" i="8"/>
  <c r="O17" i="8"/>
  <c r="O15" i="8"/>
  <c r="O14" i="8"/>
  <c r="O13" i="8"/>
  <c r="G18" i="8"/>
  <c r="H17" i="8"/>
  <c r="F18" i="8"/>
  <c r="H16" i="8"/>
  <c r="F17" i="8"/>
  <c r="G16" i="8"/>
  <c r="E18" i="8"/>
  <c r="H15" i="8"/>
  <c r="E17" i="8"/>
  <c r="G15" i="8"/>
  <c r="E16" i="8"/>
  <c r="F15" i="8"/>
  <c r="D18" i="8"/>
  <c r="H14" i="8"/>
  <c r="C18" i="8"/>
  <c r="G14" i="8"/>
  <c r="D16" i="8"/>
  <c r="F14" i="8"/>
  <c r="D15" i="8"/>
  <c r="E14" i="8"/>
  <c r="H13" i="8"/>
  <c r="C17" i="8"/>
  <c r="G13" i="8"/>
  <c r="C16" i="8"/>
  <c r="F13" i="8"/>
  <c r="C15" i="8"/>
  <c r="E13" i="8"/>
  <c r="C14" i="8"/>
  <c r="D13" i="8"/>
  <c r="H18" i="8"/>
  <c r="G17" i="8"/>
  <c r="F16" i="8"/>
  <c r="E15" i="8"/>
  <c r="D14" i="8"/>
  <c r="C13" i="8"/>
  <c r="J12" i="6"/>
  <c r="J19" i="6" s="1"/>
  <c r="J11" i="6"/>
  <c r="J17" i="6" s="1"/>
  <c r="J10" i="6"/>
  <c r="E37" i="5"/>
  <c r="E36" i="5"/>
  <c r="E35" i="5"/>
  <c r="E34" i="5"/>
  <c r="E33" i="5"/>
  <c r="E32" i="5"/>
  <c r="E30" i="5"/>
  <c r="E29" i="5"/>
  <c r="E28" i="5"/>
  <c r="K7" i="4"/>
  <c r="K6" i="4"/>
  <c r="K5" i="4"/>
  <c r="K4" i="4"/>
  <c r="J19" i="2"/>
  <c r="J13" i="2"/>
  <c r="J12" i="2"/>
  <c r="J21" i="2" s="1"/>
  <c r="K8" i="2"/>
  <c r="K7" i="2"/>
  <c r="K6" i="2"/>
  <c r="K5" i="2"/>
  <c r="O4" i="10"/>
  <c r="O8" i="8"/>
  <c r="O7" i="8"/>
  <c r="O6" i="8"/>
  <c r="O5" i="8"/>
  <c r="O4" i="8"/>
  <c r="M7" i="7"/>
  <c r="M6" i="7"/>
  <c r="M5" i="7"/>
  <c r="M4" i="7"/>
  <c r="C13" i="6"/>
  <c r="C12" i="6"/>
  <c r="D13" i="6"/>
  <c r="E12" i="6"/>
  <c r="D11" i="6"/>
  <c r="E13" i="6"/>
  <c r="D12" i="6"/>
  <c r="C11" i="6"/>
  <c r="K7" i="6"/>
  <c r="K6" i="6"/>
  <c r="K5" i="6"/>
  <c r="K4" i="6"/>
  <c r="J14" i="6" l="1"/>
  <c r="J16" i="6"/>
  <c r="J18" i="6"/>
  <c r="J15" i="6"/>
  <c r="J17" i="2"/>
  <c r="J16" i="2"/>
  <c r="J18" i="2"/>
  <c r="J20" i="2"/>
  <c r="K30" i="1"/>
  <c r="K28" i="1"/>
  <c r="K26" i="1"/>
  <c r="K24" i="1"/>
  <c r="K22" i="1"/>
  <c r="K20" i="1"/>
  <c r="K18" i="1"/>
  <c r="K17" i="1"/>
  <c r="K16" i="1"/>
</calcChain>
</file>

<file path=xl/sharedStrings.xml><?xml version="1.0" encoding="utf-8"?>
<sst xmlns="http://schemas.openxmlformats.org/spreadsheetml/2006/main" count="509" uniqueCount="160">
  <si>
    <t>Nombre</t>
  </si>
  <si>
    <t>Familia</t>
  </si>
  <si>
    <t>Edad</t>
  </si>
  <si>
    <t>Posición</t>
  </si>
  <si>
    <t>locación</t>
  </si>
  <si>
    <t>Q1</t>
  </si>
  <si>
    <t>Q2</t>
  </si>
  <si>
    <t>Q3</t>
  </si>
  <si>
    <t>Q4</t>
  </si>
  <si>
    <t>S1</t>
  </si>
  <si>
    <t>S2</t>
  </si>
  <si>
    <t>S3</t>
  </si>
  <si>
    <t>Matriz de uso</t>
  </si>
  <si>
    <t>matriz de afinidad</t>
  </si>
  <si>
    <t>a1</t>
  </si>
  <si>
    <t>a2</t>
  </si>
  <si>
    <t>a3</t>
  </si>
  <si>
    <t>a4</t>
  </si>
  <si>
    <t>q1</t>
  </si>
  <si>
    <t>q2</t>
  </si>
  <si>
    <t>q3</t>
  </si>
  <si>
    <t>q4</t>
  </si>
  <si>
    <t>s1</t>
  </si>
  <si>
    <t>s3</t>
  </si>
  <si>
    <t>Matriz de frecuencia</t>
  </si>
  <si>
    <t>cont(familia,posicion locacion)=2bond(familia,pocicion)+ 2 bond(pocicion ,locacion)-2bond(familia,locacion)</t>
  </si>
  <si>
    <t>bond(familia,pocicion)=</t>
  </si>
  <si>
    <t>bond(x,y)=</t>
  </si>
  <si>
    <t>bond(pocicion,localizacion)=</t>
  </si>
  <si>
    <t>bond(familia,locacion)=</t>
  </si>
  <si>
    <t>cont(familia,posicion,locacion)=</t>
  </si>
  <si>
    <t>cont(posicion,familia, locacion)=2bond(pocicion,familia)+ 2 bond(familia ,locacion)-2bond(posicion,locacion)</t>
  </si>
  <si>
    <t>cont(posicion,familia, locacion)=</t>
  </si>
  <si>
    <t>cont(locacion, posicion,familia)=</t>
  </si>
  <si>
    <t>cont(locacion, posicion,familia)=2bond(locacion,pocicion)+ 2 bond(posicion, familia )-2bond(locacion familia)</t>
  </si>
  <si>
    <t>cont(locacion, familia,posicion)=2bond(locacion,familia)+ 2 bond(posicion, familia )-2bond(locacion posicion)</t>
  </si>
  <si>
    <t>cont(familia,locacion,posicion)=2bond(locacion,familia)+ 2 bond(posicion, locacion )-2bond(familia, posicion)</t>
  </si>
  <si>
    <t>cont(posicion, locacion,familia)=2bond(locacion,posicion)+ 2 bond(locacion, familia )-2bond(familia, posicion)</t>
  </si>
  <si>
    <t>cont(familialocacion, posicion)=</t>
  </si>
  <si>
    <t>cont( posicion,locacion,familia)=</t>
  </si>
  <si>
    <t>TopAtribute</t>
  </si>
  <si>
    <t>BottomAtr</t>
  </si>
  <si>
    <t>Top and Botto</t>
  </si>
  <si>
    <t>s2</t>
  </si>
  <si>
    <t>cont(A1,A2,A3)= 2bound(A1,A2)+2bound(A2,A3)-2bound(A1,A3)</t>
  </si>
  <si>
    <t>bound(A1,A2)=40*25+25*90+15*35=1000+2250+525=3775</t>
  </si>
  <si>
    <t>bound(A2,A3)=25*15+90*35+35*50=375+3150+1750=5275</t>
  </si>
  <si>
    <t>bound(A1,A3)=40*15+25*35+15*50=600+875+750=2225</t>
  </si>
  <si>
    <t>cont(A1,A3,A2)= 2bound(A1,A3)+2bound(A3,A2)-2bound(A1,A2)</t>
  </si>
  <si>
    <t>bound(A3,A2)=15*25+35*90+50*35=375+3150+1750=5275</t>
  </si>
  <si>
    <t>cont(A2,A3,A1)= 2bound(A2,A3)+2bound(A3,A1)-2bound(A2,A1)</t>
  </si>
  <si>
    <t>bound(A2,A1)=25*40+90*25+35*15=1000+2250+525=3775</t>
  </si>
  <si>
    <t xml:space="preserve">cont(A1,A2,A3)= </t>
  </si>
  <si>
    <t>CLIENT</t>
  </si>
  <si>
    <t>NOMBRE</t>
  </si>
  <si>
    <t>ZONA</t>
  </si>
  <si>
    <t>A1</t>
  </si>
  <si>
    <t>A2</t>
  </si>
  <si>
    <t>A3</t>
  </si>
  <si>
    <t>A4</t>
  </si>
  <si>
    <t>A5</t>
  </si>
  <si>
    <t>A6</t>
  </si>
  <si>
    <t>A7</t>
  </si>
  <si>
    <t>A8</t>
  </si>
  <si>
    <t>FECHALIQUIDACION</t>
  </si>
  <si>
    <t>IMPORTETOTAL</t>
  </si>
  <si>
    <t>IDCOLABORADOR</t>
  </si>
  <si>
    <t>TOTAL</t>
  </si>
  <si>
    <t>Q5</t>
  </si>
  <si>
    <t>N1</t>
  </si>
  <si>
    <t>N2</t>
  </si>
  <si>
    <t>N3</t>
  </si>
  <si>
    <t>N4</t>
  </si>
  <si>
    <t>A9</t>
  </si>
  <si>
    <t>A10</t>
  </si>
  <si>
    <t>T1</t>
  </si>
  <si>
    <t>T2</t>
  </si>
  <si>
    <t>T3</t>
  </si>
  <si>
    <t>T4</t>
  </si>
  <si>
    <t>T5</t>
  </si>
  <si>
    <t>T6</t>
  </si>
  <si>
    <t>T7</t>
  </si>
  <si>
    <t>T8</t>
  </si>
  <si>
    <t>acc</t>
  </si>
  <si>
    <t>S4</t>
  </si>
  <si>
    <t>bond(A1,A3)=</t>
  </si>
  <si>
    <t>bond(A3,A4)=</t>
  </si>
  <si>
    <t>bond(A1,A4)=</t>
  </si>
  <si>
    <t>cont(A1,A3,A4)=</t>
  </si>
  <si>
    <t>cont(A3,A1,A4)=</t>
  </si>
  <si>
    <t>cont(A4,A1,A3)=</t>
  </si>
  <si>
    <t>cont(A1,A4,A3)=</t>
  </si>
  <si>
    <t>cont(A3,A4,A1)=</t>
  </si>
  <si>
    <t>cont(A4,A3,A1)=</t>
  </si>
  <si>
    <t>cont(A2,A3,A4)= 2bound(A2,A3)+2bound(A3,A4)-2bound(A2,A4)</t>
  </si>
  <si>
    <t>bound(A3,A4)=</t>
  </si>
  <si>
    <t>bound(A2,A3)=</t>
  </si>
  <si>
    <t>bound(A2,A4)=</t>
  </si>
  <si>
    <t>cont(A2,A3,A4)=</t>
  </si>
  <si>
    <t>cont(A2,A4,A3)=</t>
  </si>
  <si>
    <t>cont(A3,A2,A4)=</t>
  </si>
  <si>
    <t>cont(A3,A4,A2)=</t>
  </si>
  <si>
    <t>cont(A4,A3,A2)=</t>
  </si>
  <si>
    <t>cont(A4,A2,A3)=</t>
  </si>
  <si>
    <t>boun(A1,A2)=</t>
  </si>
  <si>
    <t>cont(A1,A2,A3)= 2bound(A1,A2)+2bound(A2,A43)-2bound(A1,A3)</t>
  </si>
  <si>
    <t>boun(A2,A3)=</t>
  </si>
  <si>
    <t>boun(A1,A3)=</t>
  </si>
  <si>
    <t>cont(A1,A2,A3)=</t>
  </si>
  <si>
    <t>cont(A1,A3,A2)=</t>
  </si>
  <si>
    <t>cont(A2,A1,A3)=</t>
  </si>
  <si>
    <t>cont(A2,A3,A1)=</t>
  </si>
  <si>
    <t>cont(A3,A2,A1)=</t>
  </si>
  <si>
    <t>cont(A3,A1,A2)=</t>
  </si>
  <si>
    <t>cont(A1,A4,A6)=</t>
  </si>
  <si>
    <t>cont(A1,A4,A6)= 2bound(A1,A4)+2bound(A4,A6)-2bound(A1,A6)</t>
  </si>
  <si>
    <t>bound(A1,A4)=</t>
  </si>
  <si>
    <t>bound(A4,A6)=</t>
  </si>
  <si>
    <t>bound(A1,A6)=</t>
  </si>
  <si>
    <t>cont(A1,A6,A4)=</t>
  </si>
  <si>
    <t>cont(A4,A1,A6)=</t>
  </si>
  <si>
    <t>cont(A4,A6,A1)=</t>
  </si>
  <si>
    <t>cont(A6,A4,A1)=</t>
  </si>
  <si>
    <t>cont(A6,A1,A4)=</t>
  </si>
  <si>
    <t>mca</t>
  </si>
  <si>
    <t>maa</t>
  </si>
  <si>
    <t>mu</t>
  </si>
  <si>
    <t>mfa</t>
  </si>
  <si>
    <t>CTQ</t>
  </si>
  <si>
    <t>CBQ</t>
  </si>
  <si>
    <t>COQ</t>
  </si>
  <si>
    <t>familia, posicion, locacion, edad, nombre=3 Q1,Q2,Q3,Q4</t>
  </si>
  <si>
    <t>edad, nombre=Q1,Q2,Q4</t>
  </si>
  <si>
    <t>familia, posicion, locacion=Q1,Q2, Q3,Q4</t>
  </si>
  <si>
    <t>Z</t>
  </si>
  <si>
    <t>familia, posicion, locacion=A1,A3,A4</t>
  </si>
  <si>
    <t>NO SE VE LA NECECIDAD DE LA [PARTICION YA QUE TODOS LOS ATRIBUTOS TIENEN LA MISMA AFINIDAD Y LA DISTRIBUCION DE ESTA NO CUMPLIRIA CON EL PORPOSITO DE LAS BDD</t>
  </si>
  <si>
    <t>edad, nombre=A2</t>
  </si>
  <si>
    <t>familia, posicion, locacion, edad, nombre=A1,A2,A3,A4</t>
  </si>
  <si>
    <t>NO ES RECOMENDADO PARTICONAR POR QUE CONCIDERO POR COMO SE RALACONAN ESTOS ATRIBUTOS</t>
  </si>
  <si>
    <t>FRAGMENTO 1</t>
  </si>
  <si>
    <t>FRAGMENTO 2</t>
  </si>
  <si>
    <t>DUPLICADOS</t>
  </si>
  <si>
    <t>A2,A1</t>
  </si>
  <si>
    <t>A3-A2,A2-A1</t>
  </si>
  <si>
    <t>A3,A4</t>
  </si>
  <si>
    <t>EL RESTO</t>
  </si>
  <si>
    <t>A4.A1,A6</t>
  </si>
  <si>
    <t>A2,A3,A5</t>
  </si>
  <si>
    <t>cont(A5,A8,A9)= 2bound(A5,A8)+2bound(A8,A9)-2bound(A5,A9)</t>
  </si>
  <si>
    <t>cont(A5,A8,A9)=</t>
  </si>
  <si>
    <t>cont(A5,A9,A8)=</t>
  </si>
  <si>
    <t>cont(A8,A5,A9)=</t>
  </si>
  <si>
    <t>cont(A8,A9,A5)=</t>
  </si>
  <si>
    <t>cont(A9,A8,A5)=</t>
  </si>
  <si>
    <t>cont(A9,A5,A8)=</t>
  </si>
  <si>
    <t>bound(A5,A8)</t>
  </si>
  <si>
    <t>bound(A8,A9)</t>
  </si>
  <si>
    <t>bound(A5,A9)</t>
  </si>
  <si>
    <t>C0ont(A1,A3,A4)= 2bound(A1,A3)+2bound(A3,A4)-2bound(A1,A4)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</si>
</sst>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5" borderId="1" xfId="0" applyFill="1" applyBorder="1"/>
    <xf numFmtId="0" fontId="0" fillId="0" borderId="0" xfId="0" applyBorder="1"/>
    <xf numFmtId="0" fontId="4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3" xfId="0" applyBorder="1"/>
    <xf numFmtId="0" fontId="0" fillId="0" borderId="7" xfId="0" applyBorder="1"/>
    <xf numFmtId="0" fontId="0" fillId="4" borderId="7" xfId="0" applyFill="1" applyBorder="1"/>
    <xf numFmtId="0" fontId="0" fillId="0" borderId="9" xfId="0" applyBorder="1"/>
    <xf numFmtId="0" fontId="0" fillId="4" borderId="9" xfId="0" applyFill="1" applyBorder="1"/>
    <xf numFmtId="0" fontId="0" fillId="3" borderId="10" xfId="0" applyFill="1" applyBorder="1"/>
    <xf numFmtId="0" fontId="0" fillId="6" borderId="1" xfId="0" applyFill="1" applyBorder="1"/>
    <xf numFmtId="0" fontId="0" fillId="2" borderId="1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12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8" xfId="0" applyBorder="1"/>
    <xf numFmtId="0" fontId="0" fillId="6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6" borderId="23" xfId="0" applyFill="1" applyBorder="1"/>
    <xf numFmtId="0" fontId="0" fillId="0" borderId="24" xfId="0" applyBorder="1"/>
    <xf numFmtId="0" fontId="0" fillId="0" borderId="25" xfId="0" applyBorder="1"/>
    <xf numFmtId="0" fontId="1" fillId="2" borderId="5" xfId="0" applyFont="1" applyFill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6" borderId="28" xfId="0" applyFill="1" applyBorder="1"/>
    <xf numFmtId="0" fontId="0" fillId="0" borderId="29" xfId="0" applyBorder="1"/>
    <xf numFmtId="0" fontId="0" fillId="0" borderId="30" xfId="0" applyBorder="1"/>
    <xf numFmtId="0" fontId="0" fillId="6" borderId="31" xfId="0" applyFill="1" applyBorder="1"/>
    <xf numFmtId="0" fontId="0" fillId="2" borderId="24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2" borderId="24" xfId="0" applyFill="1" applyBorder="1"/>
    <xf numFmtId="0" fontId="0" fillId="0" borderId="32" xfId="0" applyBorder="1"/>
    <xf numFmtId="0" fontId="0" fillId="2" borderId="27" xfId="0" applyFill="1" applyBorder="1"/>
    <xf numFmtId="0" fontId="0" fillId="0" borderId="47" xfId="0" applyBorder="1"/>
    <xf numFmtId="0" fontId="0" fillId="0" borderId="49" xfId="0" applyBorder="1"/>
    <xf numFmtId="0" fontId="0" fillId="0" borderId="52" xfId="0" applyBorder="1"/>
    <xf numFmtId="0" fontId="0" fillId="0" borderId="54" xfId="0" applyBorder="1"/>
    <xf numFmtId="0" fontId="0" fillId="0" borderId="38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selection activeCell="G14" sqref="G14:G15"/>
    </sheetView>
  </sheetViews>
  <sheetFormatPr baseColWidth="10" defaultRowHeight="15" x14ac:dyDescent="0.25"/>
  <cols>
    <col min="9" max="9" width="16" customWidth="1"/>
  </cols>
  <sheetData>
    <row r="2" spans="1:13" x14ac:dyDescent="0.25">
      <c r="I2" t="s">
        <v>127</v>
      </c>
    </row>
    <row r="3" spans="1:13" x14ac:dyDescent="0.25">
      <c r="C3" t="s">
        <v>126</v>
      </c>
    </row>
    <row r="4" spans="1:13" x14ac:dyDescent="0.25">
      <c r="A4" s="3"/>
      <c r="B4" s="29" t="s">
        <v>14</v>
      </c>
      <c r="C4" s="29" t="s">
        <v>15</v>
      </c>
      <c r="D4" s="29" t="s">
        <v>16</v>
      </c>
      <c r="E4" s="29" t="s">
        <v>17</v>
      </c>
      <c r="G4" s="3"/>
      <c r="H4" s="29" t="s">
        <v>22</v>
      </c>
      <c r="I4" s="29" t="s">
        <v>22</v>
      </c>
      <c r="J4" s="29" t="s">
        <v>23</v>
      </c>
    </row>
    <row r="5" spans="1:13" x14ac:dyDescent="0.25">
      <c r="A5" s="29" t="s">
        <v>18</v>
      </c>
      <c r="B5" s="3">
        <v>0</v>
      </c>
      <c r="C5" s="3">
        <v>1</v>
      </c>
      <c r="D5" s="3">
        <v>0</v>
      </c>
      <c r="E5" s="3">
        <v>1</v>
      </c>
      <c r="G5" s="29" t="s">
        <v>18</v>
      </c>
      <c r="H5" s="3">
        <v>12</v>
      </c>
      <c r="I5" s="3">
        <v>5</v>
      </c>
      <c r="J5" s="3">
        <v>4</v>
      </c>
      <c r="K5" s="62">
        <f>H5+I5+J5</f>
        <v>21</v>
      </c>
    </row>
    <row r="6" spans="1:13" x14ac:dyDescent="0.25">
      <c r="A6" s="29" t="s">
        <v>19</v>
      </c>
      <c r="B6" s="3">
        <v>0</v>
      </c>
      <c r="C6" s="3">
        <v>1</v>
      </c>
      <c r="D6" s="3">
        <v>1</v>
      </c>
      <c r="E6" s="3">
        <v>0</v>
      </c>
      <c r="G6" s="29" t="s">
        <v>19</v>
      </c>
      <c r="H6" s="3">
        <v>5</v>
      </c>
      <c r="I6" s="3">
        <v>3</v>
      </c>
      <c r="J6" s="3">
        <v>0</v>
      </c>
      <c r="K6" s="62">
        <f>H6+I6+J6</f>
        <v>8</v>
      </c>
    </row>
    <row r="7" spans="1:13" x14ac:dyDescent="0.25">
      <c r="A7" s="29" t="s">
        <v>20</v>
      </c>
      <c r="B7" s="3">
        <v>1</v>
      </c>
      <c r="C7" s="3">
        <v>0</v>
      </c>
      <c r="D7" s="3">
        <v>1</v>
      </c>
      <c r="E7" s="3">
        <v>0</v>
      </c>
      <c r="G7" s="29" t="s">
        <v>20</v>
      </c>
      <c r="H7" s="3">
        <v>22</v>
      </c>
      <c r="I7" s="3">
        <v>6</v>
      </c>
      <c r="J7" s="3">
        <v>3</v>
      </c>
      <c r="K7" s="62">
        <f>H7+I7+J7</f>
        <v>31</v>
      </c>
    </row>
    <row r="8" spans="1:13" x14ac:dyDescent="0.25">
      <c r="A8" s="29" t="s">
        <v>21</v>
      </c>
      <c r="B8" s="3">
        <v>0</v>
      </c>
      <c r="C8" s="3">
        <v>0</v>
      </c>
      <c r="D8" s="3">
        <v>1</v>
      </c>
      <c r="E8" s="3">
        <v>1</v>
      </c>
      <c r="G8" s="29" t="s">
        <v>21</v>
      </c>
      <c r="H8" s="3">
        <v>12</v>
      </c>
      <c r="I8" s="3">
        <v>15</v>
      </c>
      <c r="J8" s="3">
        <v>0</v>
      </c>
      <c r="K8" s="62">
        <f>H8+I8+J8</f>
        <v>27</v>
      </c>
    </row>
    <row r="10" spans="1:13" x14ac:dyDescent="0.25">
      <c r="C10" t="s">
        <v>125</v>
      </c>
    </row>
    <row r="11" spans="1:13" x14ac:dyDescent="0.25">
      <c r="A11" s="3"/>
      <c r="B11" s="29" t="s">
        <v>14</v>
      </c>
      <c r="C11" s="29" t="s">
        <v>15</v>
      </c>
      <c r="D11" s="29" t="s">
        <v>16</v>
      </c>
      <c r="E11" s="29" t="s">
        <v>17</v>
      </c>
      <c r="H11" s="125" t="s">
        <v>159</v>
      </c>
      <c r="I11" s="125"/>
      <c r="J11" s="125"/>
      <c r="K11" s="125"/>
      <c r="L11" s="125"/>
      <c r="M11" s="125"/>
    </row>
    <row r="12" spans="1:13" x14ac:dyDescent="0.25">
      <c r="A12" s="29" t="s">
        <v>14</v>
      </c>
      <c r="B12" s="8">
        <v>31</v>
      </c>
      <c r="C12" s="3">
        <v>0</v>
      </c>
      <c r="D12" s="61">
        <v>31</v>
      </c>
      <c r="E12" s="3">
        <v>0</v>
      </c>
      <c r="I12" t="s">
        <v>85</v>
      </c>
      <c r="J12">
        <f>B12*D12+B13*D13+B14*D14+B15*D15</f>
        <v>3007</v>
      </c>
    </row>
    <row r="13" spans="1:13" x14ac:dyDescent="0.25">
      <c r="A13" s="29" t="s">
        <v>15</v>
      </c>
      <c r="B13" s="3">
        <v>0</v>
      </c>
      <c r="C13" s="8">
        <v>29</v>
      </c>
      <c r="D13" s="3">
        <v>8</v>
      </c>
      <c r="E13" s="3">
        <v>21</v>
      </c>
      <c r="I13" t="s">
        <v>86</v>
      </c>
      <c r="J13">
        <f>D12*E12+D13*E13+D14*E14+D15*E15</f>
        <v>3246</v>
      </c>
    </row>
    <row r="14" spans="1:13" x14ac:dyDescent="0.25">
      <c r="A14" s="29" t="s">
        <v>16</v>
      </c>
      <c r="B14" s="61">
        <v>31</v>
      </c>
      <c r="C14" s="3">
        <v>8</v>
      </c>
      <c r="D14" s="8">
        <v>66</v>
      </c>
      <c r="E14" s="61">
        <v>27</v>
      </c>
      <c r="I14" t="s">
        <v>87</v>
      </c>
      <c r="J14">
        <f>B12*E12+B13*E13+B14*E14+B15*E15</f>
        <v>837</v>
      </c>
    </row>
    <row r="15" spans="1:13" x14ac:dyDescent="0.25">
      <c r="A15" s="29" t="s">
        <v>17</v>
      </c>
      <c r="B15" s="3">
        <v>0</v>
      </c>
      <c r="C15" s="3">
        <v>21</v>
      </c>
      <c r="D15" s="61">
        <v>27</v>
      </c>
      <c r="E15" s="8">
        <v>48</v>
      </c>
    </row>
    <row r="16" spans="1:13" x14ac:dyDescent="0.25">
      <c r="I16" t="s">
        <v>88</v>
      </c>
      <c r="J16">
        <f>2*J12+2*J13-2*J14</f>
        <v>10832</v>
      </c>
    </row>
    <row r="17" spans="1:10" x14ac:dyDescent="0.25">
      <c r="C17" t="s">
        <v>124</v>
      </c>
      <c r="I17" t="s">
        <v>89</v>
      </c>
      <c r="J17">
        <f>2*J12+2*J14-2*J13</f>
        <v>1196</v>
      </c>
    </row>
    <row r="18" spans="1:10" x14ac:dyDescent="0.25">
      <c r="A18" s="56"/>
      <c r="B18" s="73" t="s">
        <v>56</v>
      </c>
      <c r="C18" s="73" t="s">
        <v>58</v>
      </c>
      <c r="D18" s="73" t="s">
        <v>59</v>
      </c>
      <c r="E18" s="60" t="s">
        <v>57</v>
      </c>
      <c r="I18" t="s">
        <v>90</v>
      </c>
      <c r="J18">
        <f>2*J14+2*J12-2*J13</f>
        <v>1196</v>
      </c>
    </row>
    <row r="19" spans="1:10" x14ac:dyDescent="0.25">
      <c r="A19" s="71" t="s">
        <v>56</v>
      </c>
      <c r="B19" s="75">
        <v>31</v>
      </c>
      <c r="C19" s="76">
        <v>31</v>
      </c>
      <c r="D19" s="77">
        <v>0</v>
      </c>
      <c r="E19" s="72">
        <v>0</v>
      </c>
      <c r="I19" t="s">
        <v>91</v>
      </c>
      <c r="J19">
        <f>2*J14+2*J13-2*J12</f>
        <v>2152</v>
      </c>
    </row>
    <row r="20" spans="1:10" x14ac:dyDescent="0.25">
      <c r="A20" s="71" t="s">
        <v>58</v>
      </c>
      <c r="B20" s="78">
        <v>31</v>
      </c>
      <c r="C20" s="56">
        <v>66</v>
      </c>
      <c r="D20" s="79">
        <v>27</v>
      </c>
      <c r="E20" s="72">
        <v>8</v>
      </c>
      <c r="I20" t="s">
        <v>92</v>
      </c>
      <c r="J20">
        <f>2*J13+2*J14-2*J12</f>
        <v>2152</v>
      </c>
    </row>
    <row r="21" spans="1:10" x14ac:dyDescent="0.25">
      <c r="A21" s="71" t="s">
        <v>59</v>
      </c>
      <c r="B21" s="80">
        <v>0</v>
      </c>
      <c r="C21" s="81">
        <v>27</v>
      </c>
      <c r="D21" s="82">
        <v>48</v>
      </c>
      <c r="E21" s="84">
        <v>21</v>
      </c>
      <c r="I21" t="s">
        <v>93</v>
      </c>
      <c r="J21">
        <f>2*J13+2*J12-2*J14</f>
        <v>10832</v>
      </c>
    </row>
    <row r="22" spans="1:10" x14ac:dyDescent="0.25">
      <c r="A22" s="60" t="s">
        <v>57</v>
      </c>
      <c r="B22" s="74">
        <v>0</v>
      </c>
      <c r="C22" s="74">
        <v>8</v>
      </c>
      <c r="D22" s="83">
        <v>21</v>
      </c>
      <c r="E22" s="85">
        <v>29</v>
      </c>
    </row>
    <row r="23" spans="1:10" x14ac:dyDescent="0.25">
      <c r="I23">
        <f>SUM(PRODUCT(B12,D12),PRODUCT(B13,D13),PRODUCT(B14,D14),PRODUCT(B15,D15))</f>
        <v>3007</v>
      </c>
    </row>
    <row r="26" spans="1:10" x14ac:dyDescent="0.25">
      <c r="A26" t="s">
        <v>40</v>
      </c>
      <c r="B26" s="125" t="s">
        <v>135</v>
      </c>
      <c r="C26" s="125"/>
      <c r="D26" s="125"/>
      <c r="E26" s="125"/>
    </row>
    <row r="27" spans="1:10" x14ac:dyDescent="0.25">
      <c r="A27" t="s">
        <v>41</v>
      </c>
      <c r="B27" s="125" t="s">
        <v>137</v>
      </c>
      <c r="C27" s="125"/>
      <c r="D27" s="125"/>
      <c r="E27" s="125"/>
    </row>
    <row r="28" spans="1:10" x14ac:dyDescent="0.25">
      <c r="A28" t="s">
        <v>42</v>
      </c>
      <c r="B28" s="125" t="s">
        <v>138</v>
      </c>
      <c r="C28" s="125"/>
      <c r="D28" s="125"/>
      <c r="E28" s="125"/>
      <c r="F28" s="125"/>
    </row>
    <row r="29" spans="1:10" x14ac:dyDescent="0.25">
      <c r="A29" t="s">
        <v>128</v>
      </c>
      <c r="B29">
        <f>SUM(B19:D21)</f>
        <v>261</v>
      </c>
    </row>
    <row r="30" spans="1:10" x14ac:dyDescent="0.25">
      <c r="A30" t="s">
        <v>129</v>
      </c>
      <c r="B30">
        <f>SUM(E22)</f>
        <v>29</v>
      </c>
    </row>
    <row r="31" spans="1:10" x14ac:dyDescent="0.25">
      <c r="A31" t="s">
        <v>130</v>
      </c>
      <c r="B31">
        <f>SUM(E19:E21,B22:D22)</f>
        <v>58</v>
      </c>
    </row>
    <row r="32" spans="1:10" x14ac:dyDescent="0.25">
      <c r="A32" t="s">
        <v>134</v>
      </c>
      <c r="B32">
        <f>B29*B30-(B31*B31)</f>
        <v>4205</v>
      </c>
    </row>
  </sheetData>
  <mergeCells count="4">
    <mergeCell ref="H11:M11"/>
    <mergeCell ref="B26:E26"/>
    <mergeCell ref="B27:E27"/>
    <mergeCell ref="B28:F28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opLeftCell="A19" workbookViewId="0">
      <selection activeCell="A34" sqref="A34:C40"/>
    </sheetView>
  </sheetViews>
  <sheetFormatPr baseColWidth="10" defaultRowHeight="15" x14ac:dyDescent="0.25"/>
  <cols>
    <col min="1" max="1" width="14.85546875" customWidth="1"/>
  </cols>
  <sheetData>
    <row r="2" spans="1:16" ht="15.75" thickBot="1" x14ac:dyDescent="0.3">
      <c r="B2" s="128" t="s">
        <v>12</v>
      </c>
      <c r="C2" s="128"/>
      <c r="D2" s="128"/>
      <c r="E2" s="128"/>
      <c r="I2" s="129" t="s">
        <v>24</v>
      </c>
      <c r="J2" s="129"/>
      <c r="K2" s="129"/>
      <c r="L2" s="128"/>
    </row>
    <row r="3" spans="1:16" ht="15.75" x14ac:dyDescent="0.25">
      <c r="A3" s="11"/>
      <c r="B3" s="12" t="s">
        <v>0</v>
      </c>
      <c r="C3" s="12" t="s">
        <v>1</v>
      </c>
      <c r="D3" s="12" t="s">
        <v>2</v>
      </c>
      <c r="E3" s="12" t="s">
        <v>3</v>
      </c>
      <c r="F3" s="13" t="s">
        <v>4</v>
      </c>
      <c r="H3" s="19"/>
      <c r="I3" s="20" t="s">
        <v>9</v>
      </c>
      <c r="J3" s="20" t="s">
        <v>10</v>
      </c>
      <c r="K3" s="48" t="s">
        <v>11</v>
      </c>
      <c r="L3" s="51"/>
      <c r="M3" s="10"/>
    </row>
    <row r="4" spans="1:16" ht="15.75" x14ac:dyDescent="0.25">
      <c r="A4" s="14" t="s">
        <v>5</v>
      </c>
      <c r="B4" s="1">
        <v>1</v>
      </c>
      <c r="C4" s="1">
        <v>1</v>
      </c>
      <c r="D4" s="1">
        <v>1</v>
      </c>
      <c r="E4" s="1">
        <v>0</v>
      </c>
      <c r="F4" s="15">
        <v>0</v>
      </c>
      <c r="H4" s="14" t="s">
        <v>5</v>
      </c>
      <c r="I4" s="2">
        <v>20</v>
      </c>
      <c r="J4" s="2">
        <v>1</v>
      </c>
      <c r="K4" s="49">
        <v>0</v>
      </c>
      <c r="L4" s="52">
        <v>21</v>
      </c>
      <c r="M4" s="10"/>
    </row>
    <row r="5" spans="1:16" ht="15.75" x14ac:dyDescent="0.25">
      <c r="A5" s="14" t="s">
        <v>6</v>
      </c>
      <c r="B5" s="1">
        <v>0</v>
      </c>
      <c r="C5" s="1">
        <v>0</v>
      </c>
      <c r="D5" s="1">
        <v>1</v>
      </c>
      <c r="E5" s="1">
        <v>1</v>
      </c>
      <c r="F5" s="15">
        <v>0</v>
      </c>
      <c r="H5" s="14" t="s">
        <v>6</v>
      </c>
      <c r="I5" s="2">
        <v>10</v>
      </c>
      <c r="J5" s="2">
        <v>5</v>
      </c>
      <c r="K5" s="49">
        <v>9</v>
      </c>
      <c r="L5" s="52">
        <v>24</v>
      </c>
      <c r="M5" s="10"/>
    </row>
    <row r="6" spans="1:16" ht="15.75" x14ac:dyDescent="0.25">
      <c r="A6" s="14" t="s">
        <v>7</v>
      </c>
      <c r="B6" s="1">
        <v>0</v>
      </c>
      <c r="C6" s="1">
        <v>1</v>
      </c>
      <c r="D6" s="1">
        <v>0</v>
      </c>
      <c r="E6" s="1">
        <v>1</v>
      </c>
      <c r="F6" s="15">
        <v>1</v>
      </c>
      <c r="G6" s="9"/>
      <c r="H6" s="14" t="s">
        <v>7</v>
      </c>
      <c r="I6" s="2">
        <v>80</v>
      </c>
      <c r="J6" s="2">
        <v>1</v>
      </c>
      <c r="K6" s="49">
        <v>9</v>
      </c>
      <c r="L6" s="52">
        <v>90</v>
      </c>
      <c r="M6" s="10"/>
    </row>
    <row r="7" spans="1:16" ht="16.5" thickBot="1" x14ac:dyDescent="0.3">
      <c r="A7" s="16" t="s">
        <v>8</v>
      </c>
      <c r="B7" s="17">
        <v>0</v>
      </c>
      <c r="C7" s="17">
        <v>0</v>
      </c>
      <c r="D7" s="17">
        <v>1</v>
      </c>
      <c r="E7" s="17">
        <v>0</v>
      </c>
      <c r="F7" s="18">
        <v>1</v>
      </c>
      <c r="H7" s="16" t="s">
        <v>8</v>
      </c>
      <c r="I7" s="21">
        <v>2</v>
      </c>
      <c r="J7" s="21">
        <v>5</v>
      </c>
      <c r="K7" s="50">
        <v>4</v>
      </c>
      <c r="L7" s="52">
        <v>11</v>
      </c>
      <c r="M7" s="10"/>
    </row>
    <row r="9" spans="1:16" x14ac:dyDescent="0.25">
      <c r="J9" s="6"/>
      <c r="K9" s="6"/>
      <c r="L9" s="7"/>
      <c r="M9" s="7"/>
    </row>
    <row r="10" spans="1:16" x14ac:dyDescent="0.25">
      <c r="J10" s="6"/>
      <c r="K10" s="6"/>
      <c r="L10" s="7"/>
      <c r="M10" s="7"/>
    </row>
    <row r="11" spans="1:16" x14ac:dyDescent="0.25">
      <c r="J11" s="6"/>
      <c r="K11" s="6"/>
      <c r="L11" s="7"/>
      <c r="M11" s="7"/>
    </row>
    <row r="12" spans="1:16" x14ac:dyDescent="0.25">
      <c r="J12" s="7"/>
      <c r="K12" s="7"/>
      <c r="L12" s="7"/>
      <c r="M12" s="7"/>
    </row>
    <row r="13" spans="1:16" x14ac:dyDescent="0.25">
      <c r="I13" t="s">
        <v>27</v>
      </c>
      <c r="J13" s="6"/>
      <c r="K13" s="7"/>
      <c r="L13" s="7"/>
      <c r="M13" s="7"/>
    </row>
    <row r="14" spans="1:16" x14ac:dyDescent="0.25">
      <c r="H14" s="9"/>
      <c r="I14" s="9"/>
      <c r="J14" s="53"/>
      <c r="K14" s="54"/>
      <c r="L14" s="54"/>
      <c r="M14" s="54"/>
      <c r="N14" s="9"/>
      <c r="O14" s="9"/>
      <c r="P14" s="9"/>
    </row>
    <row r="15" spans="1:16" ht="15.75" thickBot="1" x14ac:dyDescent="0.3">
      <c r="B15" s="129" t="s">
        <v>13</v>
      </c>
      <c r="C15" s="129"/>
      <c r="D15" s="129"/>
      <c r="E15" s="129"/>
      <c r="H15" s="128" t="s">
        <v>25</v>
      </c>
      <c r="I15" s="128"/>
      <c r="J15" s="128"/>
      <c r="K15" s="128"/>
      <c r="L15" s="128"/>
      <c r="M15" s="128"/>
      <c r="N15" s="128"/>
      <c r="O15" s="128"/>
      <c r="P15" s="128"/>
    </row>
    <row r="16" spans="1:16" ht="15.75" x14ac:dyDescent="0.25">
      <c r="A16" s="22"/>
      <c r="B16" s="12" t="s">
        <v>0</v>
      </c>
      <c r="C16" s="12" t="s">
        <v>1</v>
      </c>
      <c r="D16" s="12" t="s">
        <v>2</v>
      </c>
      <c r="E16" s="12" t="s">
        <v>3</v>
      </c>
      <c r="F16" s="13" t="s">
        <v>4</v>
      </c>
      <c r="H16" s="127" t="s">
        <v>26</v>
      </c>
      <c r="I16" s="127"/>
      <c r="J16" s="127"/>
      <c r="K16" s="30">
        <f>(C17*E17)+(C18*E18)+(C19*E19)+(C20*E20)+(C21*E21)</f>
        <v>28854</v>
      </c>
      <c r="L16" s="30"/>
      <c r="M16" s="30"/>
      <c r="N16" s="30"/>
      <c r="O16" s="30"/>
      <c r="P16" s="30"/>
    </row>
    <row r="17" spans="1:16" ht="15.75" x14ac:dyDescent="0.25">
      <c r="A17" s="14" t="s">
        <v>0</v>
      </c>
      <c r="B17" s="4">
        <v>21</v>
      </c>
      <c r="C17" s="3">
        <v>21</v>
      </c>
      <c r="D17" s="3">
        <v>21</v>
      </c>
      <c r="E17" s="3">
        <v>0</v>
      </c>
      <c r="F17" s="23">
        <v>0</v>
      </c>
      <c r="H17" s="127" t="s">
        <v>28</v>
      </c>
      <c r="I17" s="127"/>
      <c r="J17" s="127"/>
      <c r="K17" s="30">
        <f>(F17*E17)+(F18*E18)+(F19*E19)+(F20*E20)+(F21*E21)</f>
        <v>27714</v>
      </c>
      <c r="L17" s="7"/>
      <c r="M17" s="7"/>
    </row>
    <row r="18" spans="1:16" ht="15.75" x14ac:dyDescent="0.25">
      <c r="A18" s="14" t="s">
        <v>1</v>
      </c>
      <c r="B18" s="3">
        <v>21</v>
      </c>
      <c r="C18" s="4">
        <v>111</v>
      </c>
      <c r="D18" s="3">
        <v>21</v>
      </c>
      <c r="E18" s="5">
        <v>90</v>
      </c>
      <c r="F18" s="24">
        <v>90</v>
      </c>
      <c r="H18" s="127" t="s">
        <v>29</v>
      </c>
      <c r="I18" s="127"/>
      <c r="J18" s="127"/>
      <c r="K18" s="30">
        <f>(C17*F17)+(C18*F18)+(C19*F19)+(C20*F20)+(C21*F21)</f>
        <v>27411</v>
      </c>
      <c r="L18" s="7"/>
      <c r="M18" s="7"/>
    </row>
    <row r="19" spans="1:16" ht="15.75" x14ac:dyDescent="0.25">
      <c r="A19" s="14" t="s">
        <v>2</v>
      </c>
      <c r="B19" s="3">
        <v>21</v>
      </c>
      <c r="C19" s="3">
        <v>21</v>
      </c>
      <c r="D19" s="4">
        <v>56</v>
      </c>
      <c r="E19" s="3">
        <v>24</v>
      </c>
      <c r="F19" s="23">
        <v>11</v>
      </c>
      <c r="H19" s="125"/>
      <c r="I19" s="125"/>
      <c r="J19" s="125"/>
      <c r="K19" s="6"/>
      <c r="L19" s="7"/>
      <c r="M19" s="7"/>
    </row>
    <row r="20" spans="1:16" ht="15.75" x14ac:dyDescent="0.25">
      <c r="A20" s="14" t="s">
        <v>3</v>
      </c>
      <c r="B20" s="3">
        <v>0</v>
      </c>
      <c r="C20" s="5">
        <v>90</v>
      </c>
      <c r="D20" s="3">
        <v>24</v>
      </c>
      <c r="E20" s="4">
        <v>114</v>
      </c>
      <c r="F20" s="24">
        <v>90</v>
      </c>
      <c r="H20" s="125" t="s">
        <v>30</v>
      </c>
      <c r="I20" s="125"/>
      <c r="J20" s="125"/>
      <c r="K20" s="32">
        <f>(2*K16)+(2*K17)-(2*K18)</f>
        <v>58314</v>
      </c>
      <c r="L20" s="7"/>
      <c r="M20" s="7"/>
    </row>
    <row r="21" spans="1:16" ht="16.5" thickBot="1" x14ac:dyDescent="0.3">
      <c r="A21" s="16" t="s">
        <v>4</v>
      </c>
      <c r="B21" s="25">
        <v>0</v>
      </c>
      <c r="C21" s="26">
        <v>90</v>
      </c>
      <c r="D21" s="25">
        <v>11</v>
      </c>
      <c r="E21" s="26">
        <v>90</v>
      </c>
      <c r="F21" s="27">
        <v>101</v>
      </c>
      <c r="H21" s="125" t="s">
        <v>31</v>
      </c>
      <c r="I21" s="125"/>
      <c r="J21" s="125"/>
      <c r="K21" s="125"/>
      <c r="L21" s="125"/>
      <c r="M21" s="125"/>
      <c r="N21" s="125"/>
      <c r="O21" s="125"/>
      <c r="P21" s="125"/>
    </row>
    <row r="22" spans="1:16" ht="15.75" thickBot="1" x14ac:dyDescent="0.3">
      <c r="H22" s="125" t="s">
        <v>32</v>
      </c>
      <c r="I22" s="125"/>
      <c r="J22" s="125"/>
      <c r="K22" s="31">
        <f>(2*K16)+(2*K18)-(2*K17)</f>
        <v>57102</v>
      </c>
      <c r="L22" s="31"/>
      <c r="M22" s="31"/>
      <c r="N22" s="31"/>
      <c r="O22" s="31"/>
      <c r="P22" s="31"/>
    </row>
    <row r="23" spans="1:16" ht="15.75" x14ac:dyDescent="0.25">
      <c r="A23" s="3"/>
      <c r="B23" s="36" t="s">
        <v>1</v>
      </c>
      <c r="C23" s="37" t="s">
        <v>3</v>
      </c>
      <c r="D23" s="38" t="s">
        <v>4</v>
      </c>
      <c r="E23" s="12" t="s">
        <v>2</v>
      </c>
      <c r="F23" s="12" t="s">
        <v>0</v>
      </c>
      <c r="H23" s="125" t="s">
        <v>34</v>
      </c>
      <c r="I23" s="125"/>
      <c r="J23" s="125"/>
      <c r="K23" s="125"/>
      <c r="L23" s="125"/>
      <c r="M23" s="125"/>
      <c r="N23" s="125"/>
      <c r="O23" s="125"/>
      <c r="P23" s="125"/>
    </row>
    <row r="24" spans="1:16" ht="16.5" thickBot="1" x14ac:dyDescent="0.3">
      <c r="A24" s="34" t="s">
        <v>1</v>
      </c>
      <c r="B24" s="41">
        <v>111</v>
      </c>
      <c r="C24" s="40">
        <v>90</v>
      </c>
      <c r="D24" s="47">
        <v>90</v>
      </c>
      <c r="E24" s="42">
        <v>21</v>
      </c>
      <c r="F24" s="3">
        <v>21</v>
      </c>
      <c r="H24" s="125" t="s">
        <v>33</v>
      </c>
      <c r="I24" s="125"/>
      <c r="J24" s="125"/>
      <c r="K24">
        <f>(2*K17)+(2*K16)-(2*K18)</f>
        <v>58314</v>
      </c>
    </row>
    <row r="25" spans="1:16" ht="16.5" thickBot="1" x14ac:dyDescent="0.3">
      <c r="A25" s="35" t="s">
        <v>3</v>
      </c>
      <c r="B25" s="42">
        <v>90</v>
      </c>
      <c r="C25" s="28">
        <v>114</v>
      </c>
      <c r="D25" s="46">
        <v>90</v>
      </c>
      <c r="E25" s="42">
        <v>24</v>
      </c>
      <c r="F25" s="33">
        <v>0</v>
      </c>
      <c r="H25" s="125" t="s">
        <v>35</v>
      </c>
      <c r="I25" s="125"/>
      <c r="J25" s="125"/>
      <c r="K25" s="125"/>
      <c r="L25" s="125"/>
      <c r="M25" s="125"/>
      <c r="N25" s="125"/>
      <c r="O25" s="125"/>
      <c r="P25" s="125"/>
    </row>
    <row r="26" spans="1:16" ht="16.5" thickBot="1" x14ac:dyDescent="0.3">
      <c r="A26" s="35" t="s">
        <v>4</v>
      </c>
      <c r="B26" s="43">
        <v>90</v>
      </c>
      <c r="C26" s="44">
        <v>90</v>
      </c>
      <c r="D26" s="45">
        <v>101</v>
      </c>
      <c r="E26" s="43">
        <v>11</v>
      </c>
      <c r="F26" s="66">
        <v>0</v>
      </c>
      <c r="H26" s="125" t="s">
        <v>33</v>
      </c>
      <c r="I26" s="125"/>
      <c r="J26" s="125"/>
      <c r="K26">
        <f>(2*K18)+(2*K16)-(2*K17)</f>
        <v>57102</v>
      </c>
    </row>
    <row r="27" spans="1:16" ht="16.5" thickBot="1" x14ac:dyDescent="0.3">
      <c r="A27" s="12" t="s">
        <v>2</v>
      </c>
      <c r="B27" s="40">
        <v>21</v>
      </c>
      <c r="C27" s="39">
        <v>24</v>
      </c>
      <c r="D27" s="65">
        <v>11</v>
      </c>
      <c r="E27" s="67">
        <v>56</v>
      </c>
      <c r="F27" s="68">
        <v>21</v>
      </c>
      <c r="H27" s="125" t="s">
        <v>36</v>
      </c>
      <c r="I27" s="125"/>
      <c r="J27" s="125"/>
      <c r="K27" s="125"/>
      <c r="L27" s="125"/>
      <c r="M27" s="125"/>
      <c r="N27" s="125"/>
      <c r="O27" s="125"/>
      <c r="P27" s="125"/>
    </row>
    <row r="28" spans="1:16" ht="15.75" x14ac:dyDescent="0.25">
      <c r="A28" s="12" t="s">
        <v>0</v>
      </c>
      <c r="B28" s="3">
        <v>21</v>
      </c>
      <c r="C28" s="3">
        <v>0</v>
      </c>
      <c r="D28" s="46">
        <v>0</v>
      </c>
      <c r="E28" s="69">
        <v>21</v>
      </c>
      <c r="F28" s="70">
        <v>11</v>
      </c>
      <c r="H28" s="125" t="s">
        <v>38</v>
      </c>
      <c r="I28" s="125"/>
      <c r="J28" s="125"/>
      <c r="K28">
        <f>(2*K18)+(2*K17)-(2*K16)</f>
        <v>52542</v>
      </c>
    </row>
    <row r="29" spans="1:16" x14ac:dyDescent="0.25">
      <c r="H29" s="125" t="s">
        <v>37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5">
      <c r="H30" s="125" t="s">
        <v>39</v>
      </c>
      <c r="I30" s="125"/>
      <c r="J30" s="125"/>
      <c r="K30">
        <f>(2*K17)+(2*K18)-(2*K16)</f>
        <v>52542</v>
      </c>
    </row>
    <row r="31" spans="1:16" x14ac:dyDescent="0.25">
      <c r="H31" s="125"/>
      <c r="I31" s="125"/>
      <c r="J31" s="125"/>
      <c r="K31" s="125"/>
      <c r="L31" s="125"/>
      <c r="M31" s="125"/>
      <c r="N31" s="125"/>
      <c r="O31" s="125"/>
      <c r="P31" s="125"/>
    </row>
    <row r="33" spans="1:16" x14ac:dyDescent="0.25">
      <c r="H33" s="125"/>
      <c r="I33" s="125"/>
      <c r="J33" s="125"/>
      <c r="K33" s="125"/>
      <c r="L33" s="125"/>
      <c r="M33" s="125"/>
      <c r="N33" s="125"/>
      <c r="O33" s="125"/>
      <c r="P33" s="125"/>
    </row>
    <row r="34" spans="1:16" x14ac:dyDescent="0.25">
      <c r="A34" t="s">
        <v>40</v>
      </c>
      <c r="B34" t="s">
        <v>133</v>
      </c>
    </row>
    <row r="35" spans="1:16" x14ac:dyDescent="0.25">
      <c r="A35" t="s">
        <v>41</v>
      </c>
      <c r="B35" t="s">
        <v>132</v>
      </c>
      <c r="H35" s="125"/>
      <c r="I35" s="125"/>
      <c r="J35" s="125"/>
      <c r="K35" s="125"/>
      <c r="L35" s="125"/>
      <c r="M35" s="125"/>
      <c r="N35" s="125"/>
      <c r="O35" s="125"/>
      <c r="P35" s="125"/>
    </row>
    <row r="36" spans="1:16" x14ac:dyDescent="0.25">
      <c r="A36" t="s">
        <v>42</v>
      </c>
      <c r="B36" t="s">
        <v>131</v>
      </c>
    </row>
    <row r="37" spans="1:16" x14ac:dyDescent="0.25">
      <c r="A37" t="s">
        <v>128</v>
      </c>
      <c r="B37">
        <f>SUM(B24:D26)</f>
        <v>866</v>
      </c>
    </row>
    <row r="38" spans="1:16" x14ac:dyDescent="0.25">
      <c r="A38" t="s">
        <v>129</v>
      </c>
      <c r="B38">
        <f>SUM(E27:F28)</f>
        <v>109</v>
      </c>
    </row>
    <row r="39" spans="1:16" x14ac:dyDescent="0.25">
      <c r="A39" t="s">
        <v>130</v>
      </c>
      <c r="B39">
        <f>SUM(E24:F26,B27:D28)</f>
        <v>154</v>
      </c>
    </row>
    <row r="40" spans="1:16" x14ac:dyDescent="0.25">
      <c r="A40" t="s">
        <v>134</v>
      </c>
      <c r="B40">
        <f>B37*B38-(B39*B39)</f>
        <v>70678</v>
      </c>
    </row>
  </sheetData>
  <mergeCells count="22">
    <mergeCell ref="B2:E2"/>
    <mergeCell ref="I2:L2"/>
    <mergeCell ref="B15:E15"/>
    <mergeCell ref="H15:P15"/>
    <mergeCell ref="H16:J16"/>
    <mergeCell ref="H17:J17"/>
    <mergeCell ref="H18:J18"/>
    <mergeCell ref="H19:J19"/>
    <mergeCell ref="H20:J20"/>
    <mergeCell ref="H21:P21"/>
    <mergeCell ref="H22:J22"/>
    <mergeCell ref="H24:J24"/>
    <mergeCell ref="H23:P23"/>
    <mergeCell ref="H25:P25"/>
    <mergeCell ref="H26:J26"/>
    <mergeCell ref="H27:P27"/>
    <mergeCell ref="H29:P29"/>
    <mergeCell ref="H31:P31"/>
    <mergeCell ref="H33:P33"/>
    <mergeCell ref="H35:P35"/>
    <mergeCell ref="H28:J28"/>
    <mergeCell ref="H30:J3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I12" sqref="I12"/>
    </sheetView>
  </sheetViews>
  <sheetFormatPr baseColWidth="10" defaultRowHeight="15" x14ac:dyDescent="0.25"/>
  <sheetData>
    <row r="3" spans="2:11" x14ac:dyDescent="0.25">
      <c r="B3" s="3"/>
      <c r="C3" s="29" t="s">
        <v>53</v>
      </c>
      <c r="D3" s="29" t="s">
        <v>54</v>
      </c>
      <c r="E3" s="29" t="s">
        <v>55</v>
      </c>
      <c r="G3" s="3"/>
      <c r="H3" s="29" t="s">
        <v>9</v>
      </c>
      <c r="I3" s="29" t="s">
        <v>10</v>
      </c>
      <c r="J3" s="29" t="s">
        <v>11</v>
      </c>
    </row>
    <row r="4" spans="2:11" x14ac:dyDescent="0.25">
      <c r="B4" s="29" t="s">
        <v>5</v>
      </c>
      <c r="C4" s="3">
        <v>1</v>
      </c>
      <c r="D4" s="3">
        <v>1</v>
      </c>
      <c r="E4" s="3">
        <v>1</v>
      </c>
      <c r="G4" s="29" t="s">
        <v>5</v>
      </c>
      <c r="H4" s="3">
        <v>15</v>
      </c>
      <c r="I4" s="3">
        <v>0</v>
      </c>
      <c r="J4" s="3">
        <v>2</v>
      </c>
      <c r="K4" s="3">
        <f>SUM(H4:J4)</f>
        <v>17</v>
      </c>
    </row>
    <row r="5" spans="2:11" x14ac:dyDescent="0.25">
      <c r="B5" s="29" t="s">
        <v>6</v>
      </c>
      <c r="C5" s="3">
        <v>1</v>
      </c>
      <c r="D5" s="3">
        <v>1</v>
      </c>
      <c r="E5" s="3">
        <v>1</v>
      </c>
      <c r="G5" s="29" t="s">
        <v>6</v>
      </c>
      <c r="H5" s="3">
        <v>8</v>
      </c>
      <c r="I5" s="3">
        <v>28</v>
      </c>
      <c r="J5" s="3">
        <v>0</v>
      </c>
      <c r="K5" s="3">
        <f>SUM(H5:J5)</f>
        <v>36</v>
      </c>
    </row>
    <row r="6" spans="2:11" x14ac:dyDescent="0.25">
      <c r="B6" s="29" t="s">
        <v>7</v>
      </c>
      <c r="C6" s="3">
        <v>1</v>
      </c>
      <c r="D6" s="3">
        <v>1</v>
      </c>
      <c r="E6" s="3">
        <v>1</v>
      </c>
      <c r="G6" s="29" t="s">
        <v>7</v>
      </c>
      <c r="H6" s="3">
        <v>0</v>
      </c>
      <c r="I6" s="3">
        <v>3</v>
      </c>
      <c r="J6" s="3">
        <v>28</v>
      </c>
      <c r="K6" s="3">
        <f>SUM(H6:J6)</f>
        <v>31</v>
      </c>
    </row>
    <row r="7" spans="2:11" x14ac:dyDescent="0.25">
      <c r="K7" s="3">
        <f>SUM(K4:K6)</f>
        <v>84</v>
      </c>
    </row>
    <row r="9" spans="2:11" x14ac:dyDescent="0.25">
      <c r="B9" s="3"/>
      <c r="C9" s="29" t="s">
        <v>53</v>
      </c>
      <c r="D9" s="29" t="s">
        <v>54</v>
      </c>
      <c r="E9" s="29" t="s">
        <v>55</v>
      </c>
    </row>
    <row r="10" spans="2:11" x14ac:dyDescent="0.25">
      <c r="B10" s="29" t="s">
        <v>53</v>
      </c>
      <c r="C10" s="3">
        <v>84</v>
      </c>
      <c r="D10" s="3">
        <v>84</v>
      </c>
      <c r="E10" s="3">
        <v>84</v>
      </c>
    </row>
    <row r="11" spans="2:11" x14ac:dyDescent="0.25">
      <c r="B11" s="29" t="s">
        <v>54</v>
      </c>
      <c r="C11" s="3">
        <v>84</v>
      </c>
      <c r="D11" s="3">
        <v>84</v>
      </c>
      <c r="E11" s="3">
        <v>84</v>
      </c>
    </row>
    <row r="12" spans="2:11" x14ac:dyDescent="0.25">
      <c r="B12" s="29" t="s">
        <v>55</v>
      </c>
      <c r="C12" s="3">
        <v>84</v>
      </c>
      <c r="D12" s="3">
        <v>84</v>
      </c>
      <c r="E12" s="3">
        <v>84</v>
      </c>
    </row>
    <row r="14" spans="2:11" x14ac:dyDescent="0.25">
      <c r="C14" s="126" t="s">
        <v>136</v>
      </c>
      <c r="D14" s="126"/>
      <c r="E14" s="126"/>
      <c r="F14" s="126"/>
      <c r="G14" s="126"/>
    </row>
    <row r="15" spans="2:11" x14ac:dyDescent="0.25">
      <c r="C15" s="126"/>
      <c r="D15" s="126"/>
      <c r="E15" s="126"/>
      <c r="F15" s="126"/>
      <c r="G15" s="126"/>
    </row>
    <row r="16" spans="2:11" x14ac:dyDescent="0.25">
      <c r="C16" s="126"/>
      <c r="D16" s="126"/>
      <c r="E16" s="126"/>
      <c r="F16" s="126"/>
      <c r="G16" s="126"/>
    </row>
    <row r="17" spans="3:7" x14ac:dyDescent="0.25">
      <c r="C17" s="126"/>
      <c r="D17" s="126"/>
      <c r="E17" s="126"/>
      <c r="F17" s="126"/>
      <c r="G17" s="126"/>
    </row>
  </sheetData>
  <mergeCells count="1">
    <mergeCell ref="C14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"/>
  <sheetViews>
    <sheetView topLeftCell="A36" zoomScale="90" zoomScaleNormal="90" workbookViewId="0">
      <selection activeCell="G51" sqref="G51"/>
    </sheetView>
  </sheetViews>
  <sheetFormatPr baseColWidth="10" defaultRowHeight="15" x14ac:dyDescent="0.25"/>
  <cols>
    <col min="4" max="4" width="15.5703125" customWidth="1"/>
  </cols>
  <sheetData>
    <row r="3" spans="2:10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G3" s="29" t="s">
        <v>60</v>
      </c>
      <c r="H3" s="29" t="s">
        <v>61</v>
      </c>
      <c r="I3" s="29" t="s">
        <v>62</v>
      </c>
      <c r="J3" s="29" t="s">
        <v>63</v>
      </c>
    </row>
    <row r="4" spans="2:10" x14ac:dyDescent="0.25">
      <c r="B4" s="29" t="s">
        <v>5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</row>
    <row r="5" spans="2:10" x14ac:dyDescent="0.25">
      <c r="B5" s="29" t="s">
        <v>6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1</v>
      </c>
    </row>
    <row r="6" spans="2:10" x14ac:dyDescent="0.25">
      <c r="B6" s="29" t="s">
        <v>7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0" x14ac:dyDescent="0.25">
      <c r="B7" s="29" t="s">
        <v>8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</row>
    <row r="9" spans="2:10" x14ac:dyDescent="0.25">
      <c r="B9" s="3"/>
      <c r="C9" s="29" t="s">
        <v>9</v>
      </c>
      <c r="D9" s="29" t="s">
        <v>10</v>
      </c>
      <c r="E9" s="29" t="s">
        <v>11</v>
      </c>
    </row>
    <row r="10" spans="2:10" x14ac:dyDescent="0.25">
      <c r="B10" s="29" t="s">
        <v>5</v>
      </c>
      <c r="C10" s="3">
        <v>15</v>
      </c>
      <c r="D10" s="3">
        <v>20</v>
      </c>
      <c r="E10" s="3">
        <v>10</v>
      </c>
    </row>
    <row r="11" spans="2:10" x14ac:dyDescent="0.25">
      <c r="B11" s="29" t="s">
        <v>6</v>
      </c>
      <c r="C11" s="3">
        <v>5</v>
      </c>
      <c r="D11" s="3">
        <v>0</v>
      </c>
      <c r="E11" s="3">
        <v>0</v>
      </c>
    </row>
    <row r="12" spans="2:10" x14ac:dyDescent="0.25">
      <c r="B12" s="29" t="s">
        <v>7</v>
      </c>
      <c r="C12" s="3">
        <v>25</v>
      </c>
      <c r="D12" s="3">
        <v>25</v>
      </c>
      <c r="E12" s="3">
        <v>25</v>
      </c>
    </row>
    <row r="13" spans="2:10" x14ac:dyDescent="0.25">
      <c r="B13" s="29" t="s">
        <v>8</v>
      </c>
      <c r="C13" s="3">
        <v>3</v>
      </c>
      <c r="D13" s="3">
        <v>0</v>
      </c>
      <c r="E13" s="3">
        <v>0</v>
      </c>
    </row>
    <row r="16" spans="2:10" x14ac:dyDescent="0.25">
      <c r="B16" s="3"/>
      <c r="C16" s="29" t="s">
        <v>56</v>
      </c>
      <c r="D16" s="29" t="s">
        <v>57</v>
      </c>
      <c r="E16" s="29" t="s">
        <v>58</v>
      </c>
      <c r="F16" s="29" t="s">
        <v>59</v>
      </c>
      <c r="G16" s="29" t="s">
        <v>60</v>
      </c>
      <c r="H16" s="29" t="s">
        <v>61</v>
      </c>
      <c r="I16" s="29" t="s">
        <v>62</v>
      </c>
      <c r="J16" s="29" t="s">
        <v>63</v>
      </c>
    </row>
    <row r="17" spans="2:10" x14ac:dyDescent="0.25">
      <c r="B17" s="29" t="s">
        <v>56</v>
      </c>
      <c r="C17" s="3">
        <v>3</v>
      </c>
      <c r="D17" s="3">
        <v>0</v>
      </c>
      <c r="E17" s="3">
        <v>0</v>
      </c>
      <c r="F17" s="3">
        <v>0</v>
      </c>
      <c r="G17" s="3">
        <v>3</v>
      </c>
      <c r="H17" s="3">
        <v>0</v>
      </c>
      <c r="I17" s="3">
        <v>3</v>
      </c>
      <c r="J17" s="3">
        <v>0</v>
      </c>
    </row>
    <row r="18" spans="2:10" x14ac:dyDescent="0.25">
      <c r="B18" s="29" t="s">
        <v>57</v>
      </c>
      <c r="C18" s="3">
        <v>0</v>
      </c>
      <c r="D18" s="3">
        <v>45</v>
      </c>
      <c r="E18" s="3">
        <v>45</v>
      </c>
      <c r="F18" s="3">
        <v>45</v>
      </c>
      <c r="G18" s="3">
        <v>0</v>
      </c>
      <c r="H18" s="3">
        <v>0</v>
      </c>
      <c r="I18" s="3">
        <v>0</v>
      </c>
      <c r="J18" s="3">
        <v>0</v>
      </c>
    </row>
    <row r="19" spans="2:10" x14ac:dyDescent="0.25">
      <c r="B19" s="29" t="s">
        <v>58</v>
      </c>
      <c r="C19" s="3">
        <v>0</v>
      </c>
      <c r="D19" s="3">
        <v>45</v>
      </c>
      <c r="E19" s="3">
        <v>125</v>
      </c>
      <c r="F19" s="3">
        <v>45</v>
      </c>
      <c r="G19" s="3">
        <v>0</v>
      </c>
      <c r="H19" s="3">
        <v>5</v>
      </c>
      <c r="I19" s="3">
        <v>0</v>
      </c>
      <c r="J19" s="3">
        <v>5</v>
      </c>
    </row>
    <row r="20" spans="2:10" x14ac:dyDescent="0.25">
      <c r="B20" s="29" t="s">
        <v>59</v>
      </c>
      <c r="C20" s="3">
        <v>0</v>
      </c>
      <c r="D20" s="3">
        <v>45</v>
      </c>
      <c r="E20" s="3">
        <v>45</v>
      </c>
      <c r="F20" s="3">
        <v>45</v>
      </c>
      <c r="G20" s="3">
        <v>0</v>
      </c>
      <c r="H20" s="3">
        <v>0</v>
      </c>
      <c r="I20" s="3">
        <v>0</v>
      </c>
      <c r="J20" s="3">
        <v>0</v>
      </c>
    </row>
    <row r="21" spans="2:10" x14ac:dyDescent="0.25">
      <c r="B21" s="29" t="s">
        <v>60</v>
      </c>
      <c r="C21" s="3">
        <v>3</v>
      </c>
      <c r="D21" s="3">
        <v>0</v>
      </c>
      <c r="E21" s="3">
        <v>0</v>
      </c>
      <c r="F21" s="3">
        <v>0</v>
      </c>
      <c r="G21" s="3">
        <v>3</v>
      </c>
      <c r="H21" s="3">
        <v>0</v>
      </c>
      <c r="I21" s="3">
        <v>3</v>
      </c>
      <c r="J21" s="3">
        <v>0</v>
      </c>
    </row>
    <row r="22" spans="2:10" x14ac:dyDescent="0.25">
      <c r="B22" s="29" t="s">
        <v>61</v>
      </c>
      <c r="C22" s="3">
        <v>0</v>
      </c>
      <c r="D22" s="3">
        <v>0</v>
      </c>
      <c r="E22" s="3">
        <v>5</v>
      </c>
      <c r="F22" s="3">
        <v>0</v>
      </c>
      <c r="G22" s="3">
        <v>0</v>
      </c>
      <c r="H22" s="3">
        <v>5</v>
      </c>
      <c r="I22" s="3">
        <v>0</v>
      </c>
      <c r="J22" s="3">
        <v>5</v>
      </c>
    </row>
    <row r="23" spans="2:10" x14ac:dyDescent="0.25">
      <c r="B23" s="29" t="s">
        <v>62</v>
      </c>
      <c r="C23" s="3">
        <v>3</v>
      </c>
      <c r="D23" s="3">
        <v>0</v>
      </c>
      <c r="E23" s="3">
        <v>0</v>
      </c>
      <c r="F23" s="3">
        <v>0</v>
      </c>
      <c r="G23" s="3">
        <v>3</v>
      </c>
      <c r="H23" s="3">
        <v>0</v>
      </c>
      <c r="I23" s="3">
        <v>3</v>
      </c>
      <c r="J23" s="3">
        <v>0</v>
      </c>
    </row>
    <row r="24" spans="2:10" x14ac:dyDescent="0.25">
      <c r="B24" s="29" t="s">
        <v>63</v>
      </c>
      <c r="C24" s="3">
        <v>0</v>
      </c>
      <c r="D24" s="3">
        <v>0</v>
      </c>
      <c r="E24" s="3">
        <v>5</v>
      </c>
      <c r="F24" s="3">
        <v>0</v>
      </c>
      <c r="G24" s="3">
        <v>0</v>
      </c>
      <c r="H24" s="3">
        <v>5</v>
      </c>
      <c r="I24" s="3">
        <v>0</v>
      </c>
      <c r="J24" s="3">
        <v>5</v>
      </c>
    </row>
    <row r="27" spans="2:10" x14ac:dyDescent="0.25">
      <c r="C27" s="125" t="s">
        <v>94</v>
      </c>
      <c r="D27" s="125"/>
      <c r="E27" s="125"/>
      <c r="F27" s="125"/>
      <c r="G27" s="125"/>
      <c r="H27" s="125"/>
    </row>
    <row r="28" spans="2:10" x14ac:dyDescent="0.25">
      <c r="D28" t="s">
        <v>96</v>
      </c>
      <c r="E28">
        <f>D17*E17+D18*E18+D19*E19+D20*E20+D21*E21+D22*E22+D23*E23+D24*E24</f>
        <v>9675</v>
      </c>
    </row>
    <row r="29" spans="2:10" x14ac:dyDescent="0.25">
      <c r="D29" t="s">
        <v>95</v>
      </c>
      <c r="E29">
        <f>E17+F17*E18*F18+E19*F19+E20*F20+E21*F21+E22*F22+E23*F23+E24*F24</f>
        <v>7650</v>
      </c>
    </row>
    <row r="30" spans="2:10" x14ac:dyDescent="0.25">
      <c r="D30" t="s">
        <v>97</v>
      </c>
      <c r="E30">
        <f>D17*F17+D18*F18+D19*F19+D20*F20+D21*F21+D22*F22+D23*F23+D24*F24</f>
        <v>6075</v>
      </c>
    </row>
    <row r="32" spans="2:10" x14ac:dyDescent="0.25">
      <c r="D32" t="s">
        <v>98</v>
      </c>
      <c r="E32">
        <f>2*E28+2*E29-2*E30</f>
        <v>22500</v>
      </c>
    </row>
    <row r="33" spans="2:10" x14ac:dyDescent="0.25">
      <c r="D33" t="s">
        <v>99</v>
      </c>
      <c r="E33">
        <f>2*E30+2*E29-2*E28</f>
        <v>8100</v>
      </c>
    </row>
    <row r="34" spans="2:10" x14ac:dyDescent="0.25">
      <c r="D34" t="s">
        <v>100</v>
      </c>
      <c r="E34">
        <f>2*E28+2*E30-2*E29</f>
        <v>16200</v>
      </c>
    </row>
    <row r="35" spans="2:10" x14ac:dyDescent="0.25">
      <c r="D35" t="s">
        <v>101</v>
      </c>
      <c r="E35">
        <f>2*E29+2*E30-2*E28</f>
        <v>8100</v>
      </c>
    </row>
    <row r="36" spans="2:10" x14ac:dyDescent="0.25">
      <c r="D36" t="s">
        <v>102</v>
      </c>
      <c r="E36">
        <f>2*E29+2*E28-2*E30</f>
        <v>22500</v>
      </c>
    </row>
    <row r="37" spans="2:10" x14ac:dyDescent="0.25">
      <c r="D37" t="s">
        <v>103</v>
      </c>
      <c r="E37">
        <f>2*E30+2*E28-2*E29</f>
        <v>16200</v>
      </c>
    </row>
    <row r="40" spans="2:10" ht="15.75" thickBot="1" x14ac:dyDescent="0.3">
      <c r="B40" s="56"/>
      <c r="C40" s="73" t="s">
        <v>57</v>
      </c>
      <c r="D40" s="73" t="s">
        <v>58</v>
      </c>
      <c r="E40" s="73" t="s">
        <v>59</v>
      </c>
      <c r="F40" s="60" t="s">
        <v>56</v>
      </c>
      <c r="G40" s="60" t="s">
        <v>60</v>
      </c>
      <c r="H40" s="60" t="s">
        <v>61</v>
      </c>
      <c r="I40" s="60" t="s">
        <v>62</v>
      </c>
      <c r="J40" s="60" t="s">
        <v>63</v>
      </c>
    </row>
    <row r="41" spans="2:10" x14ac:dyDescent="0.25">
      <c r="B41" s="71" t="s">
        <v>57</v>
      </c>
      <c r="C41" s="96">
        <v>45</v>
      </c>
      <c r="D41" s="97">
        <v>45</v>
      </c>
      <c r="E41" s="98">
        <v>45</v>
      </c>
      <c r="F41" s="72">
        <v>0</v>
      </c>
      <c r="G41" s="56">
        <v>0</v>
      </c>
      <c r="H41" s="56">
        <v>0</v>
      </c>
      <c r="I41" s="56">
        <v>0</v>
      </c>
      <c r="J41" s="56">
        <v>0</v>
      </c>
    </row>
    <row r="42" spans="2:10" x14ac:dyDescent="0.25">
      <c r="B42" s="71" t="s">
        <v>58</v>
      </c>
      <c r="C42" s="99">
        <v>45</v>
      </c>
      <c r="D42" s="56">
        <v>125</v>
      </c>
      <c r="E42" s="100">
        <v>45</v>
      </c>
      <c r="F42" s="72">
        <v>0</v>
      </c>
      <c r="G42" s="56">
        <v>0</v>
      </c>
      <c r="H42" s="56">
        <v>5</v>
      </c>
      <c r="I42" s="56">
        <v>0</v>
      </c>
      <c r="J42" s="56">
        <v>5</v>
      </c>
    </row>
    <row r="43" spans="2:10" ht="15.75" thickBot="1" x14ac:dyDescent="0.3">
      <c r="B43" s="71" t="s">
        <v>59</v>
      </c>
      <c r="C43" s="101">
        <v>45</v>
      </c>
      <c r="D43" s="102">
        <v>45</v>
      </c>
      <c r="E43" s="103">
        <v>45</v>
      </c>
      <c r="F43" s="84">
        <v>0</v>
      </c>
      <c r="G43" s="87">
        <v>0</v>
      </c>
      <c r="H43" s="87">
        <v>0</v>
      </c>
      <c r="I43" s="87">
        <v>0</v>
      </c>
      <c r="J43" s="87">
        <v>0</v>
      </c>
    </row>
    <row r="44" spans="2:10" x14ac:dyDescent="0.25">
      <c r="B44" s="60" t="s">
        <v>56</v>
      </c>
      <c r="C44" s="74">
        <v>0</v>
      </c>
      <c r="D44" s="74">
        <v>0</v>
      </c>
      <c r="E44" s="83">
        <v>0</v>
      </c>
      <c r="F44" s="88">
        <v>3</v>
      </c>
      <c r="G44" s="89">
        <v>3</v>
      </c>
      <c r="H44" s="89">
        <v>0</v>
      </c>
      <c r="I44" s="89">
        <v>3</v>
      </c>
      <c r="J44" s="90">
        <v>0</v>
      </c>
    </row>
    <row r="45" spans="2:10" x14ac:dyDescent="0.25">
      <c r="B45" s="60" t="s">
        <v>60</v>
      </c>
      <c r="C45" s="56">
        <v>0</v>
      </c>
      <c r="D45" s="56">
        <v>0</v>
      </c>
      <c r="E45" s="86">
        <v>0</v>
      </c>
      <c r="F45" s="91">
        <v>3</v>
      </c>
      <c r="G45" s="56">
        <v>3</v>
      </c>
      <c r="H45" s="56">
        <v>0</v>
      </c>
      <c r="I45" s="56">
        <v>3</v>
      </c>
      <c r="J45" s="92">
        <v>0</v>
      </c>
    </row>
    <row r="46" spans="2:10" x14ac:dyDescent="0.25">
      <c r="B46" s="60" t="s">
        <v>61</v>
      </c>
      <c r="C46" s="56">
        <v>0</v>
      </c>
      <c r="D46" s="56">
        <v>5</v>
      </c>
      <c r="E46" s="86">
        <v>0</v>
      </c>
      <c r="F46" s="91">
        <v>0</v>
      </c>
      <c r="G46" s="56">
        <v>0</v>
      </c>
      <c r="H46" s="56">
        <v>5</v>
      </c>
      <c r="I46" s="56">
        <v>0</v>
      </c>
      <c r="J46" s="92">
        <v>5</v>
      </c>
    </row>
    <row r="47" spans="2:10" x14ac:dyDescent="0.25">
      <c r="B47" s="60" t="s">
        <v>62</v>
      </c>
      <c r="C47" s="56">
        <v>0</v>
      </c>
      <c r="D47" s="56">
        <v>0</v>
      </c>
      <c r="E47" s="86">
        <v>0</v>
      </c>
      <c r="F47" s="91">
        <v>3</v>
      </c>
      <c r="G47" s="56">
        <v>3</v>
      </c>
      <c r="H47" s="56">
        <v>0</v>
      </c>
      <c r="I47" s="56">
        <v>3</v>
      </c>
      <c r="J47" s="92">
        <v>0</v>
      </c>
    </row>
    <row r="48" spans="2:10" ht="15.75" thickBot="1" x14ac:dyDescent="0.3">
      <c r="B48" s="60" t="s">
        <v>63</v>
      </c>
      <c r="C48" s="56">
        <v>0</v>
      </c>
      <c r="D48" s="56">
        <v>5</v>
      </c>
      <c r="E48" s="86">
        <v>0</v>
      </c>
      <c r="F48" s="93">
        <v>0</v>
      </c>
      <c r="G48" s="94">
        <v>0</v>
      </c>
      <c r="H48" s="94">
        <v>5</v>
      </c>
      <c r="I48" s="94">
        <v>0</v>
      </c>
      <c r="J48" s="95">
        <v>5</v>
      </c>
    </row>
    <row r="52" spans="2:7" x14ac:dyDescent="0.25">
      <c r="B52" t="s">
        <v>40</v>
      </c>
      <c r="C52" s="125" t="s">
        <v>135</v>
      </c>
      <c r="D52" s="125"/>
      <c r="E52" s="125"/>
      <c r="F52" s="125"/>
    </row>
    <row r="53" spans="2:7" x14ac:dyDescent="0.25">
      <c r="B53" t="s">
        <v>41</v>
      </c>
      <c r="C53" s="125" t="s">
        <v>137</v>
      </c>
      <c r="D53" s="125"/>
      <c r="E53" s="125"/>
      <c r="F53" s="125"/>
    </row>
    <row r="54" spans="2:7" x14ac:dyDescent="0.25">
      <c r="B54" t="s">
        <v>42</v>
      </c>
      <c r="C54" s="125" t="s">
        <v>138</v>
      </c>
      <c r="D54" s="125"/>
      <c r="E54" s="125"/>
      <c r="F54" s="125"/>
      <c r="G54" s="125"/>
    </row>
    <row r="55" spans="2:7" x14ac:dyDescent="0.25">
      <c r="B55" t="s">
        <v>128</v>
      </c>
      <c r="C55">
        <f>SUM(C41:E43)</f>
        <v>485</v>
      </c>
    </row>
    <row r="56" spans="2:7" x14ac:dyDescent="0.25">
      <c r="B56" t="s">
        <v>129</v>
      </c>
      <c r="C56">
        <f>SUM(F44:J48)</f>
        <v>47</v>
      </c>
    </row>
    <row r="57" spans="2:7" x14ac:dyDescent="0.25">
      <c r="B57" t="s">
        <v>130</v>
      </c>
      <c r="C57">
        <f>SUM(F41:J43,C44:E48)</f>
        <v>20</v>
      </c>
    </row>
    <row r="58" spans="2:7" x14ac:dyDescent="0.25">
      <c r="B58" t="s">
        <v>134</v>
      </c>
      <c r="C58">
        <f>C55*C56-(C57*C57)</f>
        <v>22395</v>
      </c>
    </row>
  </sheetData>
  <mergeCells count="4">
    <mergeCell ref="C27:H27"/>
    <mergeCell ref="C52:F52"/>
    <mergeCell ref="C53:F53"/>
    <mergeCell ref="C54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6" workbookViewId="0">
      <selection activeCell="A26" sqref="A26:B32"/>
    </sheetView>
  </sheetViews>
  <sheetFormatPr baseColWidth="10" defaultRowHeight="15" x14ac:dyDescent="0.25"/>
  <cols>
    <col min="1" max="1" width="15.140625" customWidth="1"/>
    <col min="3" max="3" width="19" customWidth="1"/>
    <col min="4" max="4" width="20.42578125" customWidth="1"/>
    <col min="5" max="5" width="16.5703125" customWidth="1"/>
    <col min="6" max="6" width="18" customWidth="1"/>
    <col min="9" max="9" width="15.5703125" customWidth="1"/>
  </cols>
  <sheetData>
    <row r="2" spans="2:13" x14ac:dyDescent="0.25">
      <c r="C2" t="s">
        <v>66</v>
      </c>
      <c r="D2" t="s">
        <v>64</v>
      </c>
      <c r="E2" t="s">
        <v>65</v>
      </c>
      <c r="G2" s="9"/>
      <c r="H2" s="9"/>
      <c r="I2" s="9"/>
      <c r="J2" s="9"/>
      <c r="K2" s="9"/>
    </row>
    <row r="3" spans="2:13" x14ac:dyDescent="0.25">
      <c r="B3" s="3"/>
      <c r="C3" s="29" t="s">
        <v>56</v>
      </c>
      <c r="D3" s="29" t="s">
        <v>57</v>
      </c>
      <c r="E3" s="29" t="s">
        <v>58</v>
      </c>
      <c r="G3" s="3"/>
      <c r="H3" s="29" t="s">
        <v>9</v>
      </c>
      <c r="I3" s="29" t="s">
        <v>10</v>
      </c>
      <c r="J3" s="29" t="s">
        <v>11</v>
      </c>
      <c r="K3" s="9"/>
    </row>
    <row r="4" spans="2:13" x14ac:dyDescent="0.25">
      <c r="B4" s="29" t="s">
        <v>5</v>
      </c>
      <c r="C4" s="3">
        <v>0</v>
      </c>
      <c r="D4" s="3">
        <v>1</v>
      </c>
      <c r="E4" s="3">
        <v>1</v>
      </c>
      <c r="G4" s="58" t="s">
        <v>5</v>
      </c>
      <c r="H4" s="39">
        <v>12</v>
      </c>
      <c r="I4" s="39">
        <v>32</v>
      </c>
      <c r="J4" s="39">
        <v>23</v>
      </c>
      <c r="K4" s="3">
        <f>H4+I4+J4</f>
        <v>67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G5" s="29" t="s">
        <v>6</v>
      </c>
      <c r="H5" s="3">
        <v>0</v>
      </c>
      <c r="I5" s="3">
        <v>34</v>
      </c>
      <c r="J5" s="3">
        <v>41</v>
      </c>
      <c r="K5" s="3">
        <f>H5+I5+J5</f>
        <v>75</v>
      </c>
    </row>
    <row r="6" spans="2:13" x14ac:dyDescent="0.25">
      <c r="B6" s="29" t="s">
        <v>7</v>
      </c>
      <c r="C6" s="3">
        <v>1</v>
      </c>
      <c r="D6" s="3">
        <v>1</v>
      </c>
      <c r="E6" s="3">
        <v>0</v>
      </c>
      <c r="G6" s="29" t="s">
        <v>7</v>
      </c>
      <c r="H6" s="3">
        <v>13</v>
      </c>
      <c r="I6" s="3">
        <v>67</v>
      </c>
      <c r="J6" s="3">
        <v>48</v>
      </c>
      <c r="K6" s="3">
        <f>H6+I6+J6</f>
        <v>128</v>
      </c>
    </row>
    <row r="7" spans="2:13" x14ac:dyDescent="0.25">
      <c r="B7" s="29" t="s">
        <v>8</v>
      </c>
      <c r="C7" s="3">
        <v>1</v>
      </c>
      <c r="D7" s="3">
        <v>0</v>
      </c>
      <c r="E7" s="3">
        <v>1</v>
      </c>
      <c r="G7" s="29" t="s">
        <v>8</v>
      </c>
      <c r="H7" s="3">
        <v>29</v>
      </c>
      <c r="I7" s="3">
        <v>28</v>
      </c>
      <c r="J7" s="3">
        <v>49</v>
      </c>
      <c r="K7" s="3">
        <f>H7+I7+J7</f>
        <v>106</v>
      </c>
    </row>
    <row r="9" spans="2:13" x14ac:dyDescent="0.25">
      <c r="H9" s="125" t="s">
        <v>105</v>
      </c>
      <c r="I9" s="125"/>
      <c r="J9" s="125"/>
      <c r="K9" s="125"/>
      <c r="L9" s="125"/>
      <c r="M9" s="125"/>
    </row>
    <row r="10" spans="2:13" x14ac:dyDescent="0.25">
      <c r="B10" s="3"/>
      <c r="C10" s="29" t="s">
        <v>56</v>
      </c>
      <c r="D10" s="29" t="s">
        <v>57</v>
      </c>
      <c r="E10" s="29" t="s">
        <v>58</v>
      </c>
      <c r="I10" t="s">
        <v>104</v>
      </c>
      <c r="J10">
        <f>C11*D11+C12*D12+C13*D13</f>
        <v>71614</v>
      </c>
    </row>
    <row r="11" spans="2:13" x14ac:dyDescent="0.25">
      <c r="B11" s="29" t="s">
        <v>56</v>
      </c>
      <c r="C11" s="3">
        <f>K7+K6</f>
        <v>234</v>
      </c>
      <c r="D11" s="3">
        <f>K6</f>
        <v>128</v>
      </c>
      <c r="E11" s="3">
        <f>K7</f>
        <v>106</v>
      </c>
      <c r="I11" t="s">
        <v>106</v>
      </c>
      <c r="J11">
        <f>D11*E11+D12*E12+D13*E13</f>
        <v>43249</v>
      </c>
      <c r="K11" s="9"/>
    </row>
    <row r="12" spans="2:13" x14ac:dyDescent="0.25">
      <c r="B12" s="29" t="s">
        <v>57</v>
      </c>
      <c r="C12" s="3">
        <f>K6</f>
        <v>128</v>
      </c>
      <c r="D12" s="3">
        <f>K4+K5+K6</f>
        <v>270</v>
      </c>
      <c r="E12" s="3">
        <f>K4</f>
        <v>67</v>
      </c>
      <c r="I12" t="s">
        <v>107</v>
      </c>
      <c r="J12">
        <f>C11*E11+C12*E12+C13*E13</f>
        <v>51718</v>
      </c>
    </row>
    <row r="13" spans="2:13" x14ac:dyDescent="0.25">
      <c r="B13" s="29" t="s">
        <v>58</v>
      </c>
      <c r="C13" s="3">
        <f>K7</f>
        <v>106</v>
      </c>
      <c r="D13" s="3">
        <f>K4</f>
        <v>67</v>
      </c>
      <c r="E13" s="3">
        <f>K4+K7</f>
        <v>173</v>
      </c>
    </row>
    <row r="14" spans="2:13" x14ac:dyDescent="0.25">
      <c r="I14" t="s">
        <v>108</v>
      </c>
      <c r="J14">
        <f>2*J10+2*J11-2*J12</f>
        <v>126290</v>
      </c>
    </row>
    <row r="15" spans="2:13" x14ac:dyDescent="0.25">
      <c r="I15" t="s">
        <v>109</v>
      </c>
      <c r="J15">
        <f>2*J12+2*J11-2*J10</f>
        <v>46706</v>
      </c>
    </row>
    <row r="16" spans="2:13" ht="15.75" thickBot="1" x14ac:dyDescent="0.3">
      <c r="B16" s="3"/>
      <c r="C16" s="106" t="s">
        <v>57</v>
      </c>
      <c r="D16" s="106" t="s">
        <v>56</v>
      </c>
      <c r="E16" s="29" t="s">
        <v>58</v>
      </c>
      <c r="I16" t="s">
        <v>110</v>
      </c>
      <c r="J16">
        <f>2*J10+2*J12-2*J11</f>
        <v>160166</v>
      </c>
    </row>
    <row r="17" spans="1:10" x14ac:dyDescent="0.25">
      <c r="B17" s="104" t="s">
        <v>57</v>
      </c>
      <c r="C17" s="107">
        <v>270</v>
      </c>
      <c r="D17" s="108">
        <v>128</v>
      </c>
      <c r="E17" s="105">
        <v>106</v>
      </c>
      <c r="I17" t="s">
        <v>111</v>
      </c>
      <c r="J17">
        <f>2*J11+2*J12-2*J10</f>
        <v>46706</v>
      </c>
    </row>
    <row r="18" spans="1:10" ht="15.75" thickBot="1" x14ac:dyDescent="0.3">
      <c r="B18" s="104" t="s">
        <v>56</v>
      </c>
      <c r="C18" s="109">
        <v>128</v>
      </c>
      <c r="D18" s="110">
        <v>234</v>
      </c>
      <c r="E18" s="111">
        <v>67</v>
      </c>
      <c r="I18" t="s">
        <v>112</v>
      </c>
      <c r="J18">
        <f>2*J11+2*J10-2*J12</f>
        <v>126290</v>
      </c>
    </row>
    <row r="19" spans="1:10" ht="15.75" thickBot="1" x14ac:dyDescent="0.3">
      <c r="B19" s="29" t="s">
        <v>58</v>
      </c>
      <c r="C19" s="39">
        <v>106</v>
      </c>
      <c r="D19" s="65">
        <v>67</v>
      </c>
      <c r="E19" s="112">
        <v>173</v>
      </c>
      <c r="I19" t="s">
        <v>113</v>
      </c>
      <c r="J19">
        <f>2*J12+2*J10-2*J11</f>
        <v>160166</v>
      </c>
    </row>
    <row r="22" spans="1:10" x14ac:dyDescent="0.25">
      <c r="C22" s="126" t="s">
        <v>139</v>
      </c>
      <c r="D22" s="126"/>
      <c r="E22" s="126"/>
    </row>
    <row r="23" spans="1:10" x14ac:dyDescent="0.25">
      <c r="C23" s="126"/>
      <c r="D23" s="126"/>
      <c r="E23" s="126"/>
    </row>
    <row r="24" spans="1:10" x14ac:dyDescent="0.25">
      <c r="C24" s="126"/>
      <c r="D24" s="126"/>
      <c r="E24" s="126"/>
    </row>
    <row r="26" spans="1:10" x14ac:dyDescent="0.25">
      <c r="A26" t="s">
        <v>140</v>
      </c>
      <c r="B26" t="s">
        <v>143</v>
      </c>
    </row>
    <row r="27" spans="1:10" x14ac:dyDescent="0.25">
      <c r="A27" t="s">
        <v>141</v>
      </c>
      <c r="B27" t="s">
        <v>58</v>
      </c>
    </row>
    <row r="28" spans="1:10" x14ac:dyDescent="0.25">
      <c r="A28" t="s">
        <v>142</v>
      </c>
      <c r="B28" t="s">
        <v>144</v>
      </c>
    </row>
    <row r="29" spans="1:10" x14ac:dyDescent="0.25">
      <c r="A29" t="s">
        <v>128</v>
      </c>
      <c r="B29">
        <f>SUM(C17:D18)</f>
        <v>760</v>
      </c>
    </row>
    <row r="30" spans="1:10" x14ac:dyDescent="0.25">
      <c r="A30" t="s">
        <v>129</v>
      </c>
      <c r="B30">
        <f>SUM(E19)</f>
        <v>173</v>
      </c>
    </row>
    <row r="31" spans="1:10" x14ac:dyDescent="0.25">
      <c r="A31" t="s">
        <v>130</v>
      </c>
      <c r="B31">
        <f>SUM(E17:E18,C19:D19)</f>
        <v>346</v>
      </c>
    </row>
    <row r="32" spans="1:10" x14ac:dyDescent="0.25">
      <c r="A32" t="s">
        <v>134</v>
      </c>
      <c r="B32">
        <f>B29*B30-(B31*B31)</f>
        <v>11764</v>
      </c>
    </row>
  </sheetData>
  <mergeCells count="2">
    <mergeCell ref="H9:M9"/>
    <mergeCell ref="C22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topLeftCell="A4" workbookViewId="0">
      <selection activeCell="G22" sqref="G22"/>
    </sheetView>
  </sheetViews>
  <sheetFormatPr baseColWidth="10" defaultRowHeight="15" x14ac:dyDescent="0.25"/>
  <cols>
    <col min="7" max="7" width="16.140625" customWidth="1"/>
  </cols>
  <sheetData>
    <row r="3" spans="2:13" x14ac:dyDescent="0.25">
      <c r="B3" s="3"/>
      <c r="C3" s="29" t="s">
        <v>56</v>
      </c>
      <c r="D3" s="29" t="s">
        <v>57</v>
      </c>
      <c r="E3" s="29" t="s">
        <v>58</v>
      </c>
      <c r="F3" s="29" t="s">
        <v>59</v>
      </c>
      <c r="I3" s="3"/>
      <c r="J3" s="29" t="s">
        <v>9</v>
      </c>
      <c r="K3" s="29" t="s">
        <v>10</v>
      </c>
      <c r="L3" s="29" t="s">
        <v>11</v>
      </c>
      <c r="M3" s="29" t="s">
        <v>67</v>
      </c>
    </row>
    <row r="4" spans="2:13" x14ac:dyDescent="0.25">
      <c r="B4" s="29" t="s">
        <v>5</v>
      </c>
      <c r="C4" s="3">
        <v>1</v>
      </c>
      <c r="D4" s="3">
        <v>0</v>
      </c>
      <c r="E4" s="3">
        <v>1</v>
      </c>
      <c r="F4" s="3">
        <v>0</v>
      </c>
      <c r="I4" s="29" t="s">
        <v>5</v>
      </c>
      <c r="J4" s="3">
        <v>15</v>
      </c>
      <c r="K4" s="3">
        <v>5</v>
      </c>
      <c r="L4" s="3">
        <v>10</v>
      </c>
      <c r="M4" s="3">
        <f>J4+K4+L4</f>
        <v>30</v>
      </c>
    </row>
    <row r="5" spans="2:13" x14ac:dyDescent="0.25">
      <c r="B5" s="29" t="s">
        <v>6</v>
      </c>
      <c r="C5" s="3">
        <v>0</v>
      </c>
      <c r="D5" s="3">
        <v>1</v>
      </c>
      <c r="E5" s="3">
        <v>0</v>
      </c>
      <c r="F5" s="3">
        <v>1</v>
      </c>
      <c r="I5" s="29" t="s">
        <v>6</v>
      </c>
      <c r="J5" s="3">
        <v>20</v>
      </c>
      <c r="K5" s="3">
        <v>10</v>
      </c>
      <c r="L5" s="3">
        <v>15</v>
      </c>
      <c r="M5" s="3">
        <f>J5+K5+L5</f>
        <v>45</v>
      </c>
    </row>
    <row r="6" spans="2:13" x14ac:dyDescent="0.25">
      <c r="B6" s="29" t="s">
        <v>7</v>
      </c>
      <c r="C6" s="3">
        <v>1</v>
      </c>
      <c r="D6" s="3">
        <v>0</v>
      </c>
      <c r="E6" s="3">
        <v>0</v>
      </c>
      <c r="F6" s="3">
        <v>1</v>
      </c>
      <c r="I6" s="29" t="s">
        <v>7</v>
      </c>
      <c r="J6" s="3">
        <v>5</v>
      </c>
      <c r="K6" s="3">
        <v>0</v>
      </c>
      <c r="L6" s="3">
        <v>10</v>
      </c>
      <c r="M6" s="3">
        <f>J6+K6+L6</f>
        <v>15</v>
      </c>
    </row>
    <row r="7" spans="2:13" x14ac:dyDescent="0.25">
      <c r="B7" s="29" t="s">
        <v>8</v>
      </c>
      <c r="C7" s="3">
        <v>0</v>
      </c>
      <c r="D7" s="3">
        <v>0</v>
      </c>
      <c r="E7" s="3">
        <v>0</v>
      </c>
      <c r="F7" s="3">
        <v>1</v>
      </c>
      <c r="I7" s="29" t="s">
        <v>8</v>
      </c>
      <c r="J7" s="3">
        <v>5</v>
      </c>
      <c r="K7" s="3">
        <v>0</v>
      </c>
      <c r="L7" s="3">
        <v>0</v>
      </c>
      <c r="M7" s="3">
        <f>J7+K7+L7</f>
        <v>5</v>
      </c>
    </row>
    <row r="10" spans="2:13" ht="15.75" thickBot="1" x14ac:dyDescent="0.3">
      <c r="B10" s="3"/>
      <c r="C10" s="29" t="s">
        <v>56</v>
      </c>
      <c r="D10" s="29" t="s">
        <v>57</v>
      </c>
      <c r="E10" s="29" t="s">
        <v>58</v>
      </c>
      <c r="F10" s="29" t="s">
        <v>59</v>
      </c>
      <c r="I10" s="3"/>
      <c r="J10" s="106" t="s">
        <v>58</v>
      </c>
      <c r="K10" s="106" t="s">
        <v>56</v>
      </c>
      <c r="L10" s="29" t="s">
        <v>57</v>
      </c>
      <c r="M10" s="29" t="s">
        <v>59</v>
      </c>
    </row>
    <row r="11" spans="2:13" x14ac:dyDescent="0.25">
      <c r="B11" s="29" t="s">
        <v>56</v>
      </c>
      <c r="C11" s="3">
        <v>45</v>
      </c>
      <c r="D11" s="3">
        <v>0</v>
      </c>
      <c r="E11" s="3">
        <v>30</v>
      </c>
      <c r="F11" s="3">
        <v>15</v>
      </c>
      <c r="I11" s="104" t="s">
        <v>58</v>
      </c>
      <c r="J11" s="107">
        <v>30</v>
      </c>
      <c r="K11" s="108">
        <v>30</v>
      </c>
      <c r="L11" s="105">
        <v>0</v>
      </c>
      <c r="M11" s="3">
        <v>0</v>
      </c>
    </row>
    <row r="12" spans="2:13" ht="15.75" thickBot="1" x14ac:dyDescent="0.3">
      <c r="B12" s="29" t="s">
        <v>57</v>
      </c>
      <c r="C12" s="3">
        <v>0</v>
      </c>
      <c r="D12" s="3">
        <v>45</v>
      </c>
      <c r="E12" s="3">
        <v>0</v>
      </c>
      <c r="F12" s="3">
        <v>45</v>
      </c>
      <c r="I12" s="104" t="s">
        <v>56</v>
      </c>
      <c r="J12" s="109">
        <v>30</v>
      </c>
      <c r="K12" s="110">
        <v>45</v>
      </c>
      <c r="L12" s="111">
        <v>0</v>
      </c>
      <c r="M12" s="66">
        <v>15</v>
      </c>
    </row>
    <row r="13" spans="2:13" x14ac:dyDescent="0.25">
      <c r="B13" s="29" t="s">
        <v>58</v>
      </c>
      <c r="C13" s="3">
        <v>30</v>
      </c>
      <c r="D13" s="3">
        <v>0</v>
      </c>
      <c r="E13" s="3">
        <v>30</v>
      </c>
      <c r="F13" s="3">
        <v>0</v>
      </c>
      <c r="I13" s="29" t="s">
        <v>57</v>
      </c>
      <c r="J13" s="39">
        <v>0</v>
      </c>
      <c r="K13" s="65">
        <v>0</v>
      </c>
      <c r="L13" s="113">
        <v>45</v>
      </c>
      <c r="M13" s="114">
        <v>45</v>
      </c>
    </row>
    <row r="14" spans="2:13" ht="15.75" thickBot="1" x14ac:dyDescent="0.3">
      <c r="B14" s="29" t="s">
        <v>59</v>
      </c>
      <c r="C14" s="3">
        <v>15</v>
      </c>
      <c r="D14" s="3">
        <v>45</v>
      </c>
      <c r="E14" s="3">
        <v>0</v>
      </c>
      <c r="F14" s="3">
        <v>65</v>
      </c>
      <c r="I14" s="29" t="s">
        <v>59</v>
      </c>
      <c r="J14" s="3">
        <v>0</v>
      </c>
      <c r="K14" s="46">
        <v>15</v>
      </c>
      <c r="L14" s="115">
        <v>45</v>
      </c>
      <c r="M14" s="116">
        <v>65</v>
      </c>
    </row>
    <row r="16" spans="2:13" x14ac:dyDescent="0.25">
      <c r="G16" t="s">
        <v>140</v>
      </c>
      <c r="H16" t="s">
        <v>143</v>
      </c>
    </row>
    <row r="17" spans="7:8" x14ac:dyDescent="0.25">
      <c r="G17" t="s">
        <v>141</v>
      </c>
      <c r="H17" t="s">
        <v>145</v>
      </c>
    </row>
    <row r="18" spans="7:8" x14ac:dyDescent="0.25">
      <c r="G18" t="s">
        <v>142</v>
      </c>
      <c r="H18" t="s">
        <v>146</v>
      </c>
    </row>
    <row r="19" spans="7:8" x14ac:dyDescent="0.25">
      <c r="G19" t="s">
        <v>128</v>
      </c>
      <c r="H19">
        <f>SUM(J11:K12)</f>
        <v>135</v>
      </c>
    </row>
    <row r="20" spans="7:8" x14ac:dyDescent="0.25">
      <c r="G20" t="s">
        <v>129</v>
      </c>
      <c r="H20">
        <f>SUM(L13:M14)</f>
        <v>200</v>
      </c>
    </row>
    <row r="21" spans="7:8" x14ac:dyDescent="0.25">
      <c r="G21" t="s">
        <v>130</v>
      </c>
      <c r="H21">
        <f>SUM(L11:M12,J13:K14)</f>
        <v>30</v>
      </c>
    </row>
    <row r="22" spans="7:8" x14ac:dyDescent="0.25">
      <c r="G22" t="s">
        <v>134</v>
      </c>
      <c r="H22">
        <f>H19*H20-(H21*H21)</f>
        <v>26100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A10" workbookViewId="0">
      <selection activeCell="R28" sqref="R28"/>
    </sheetView>
  </sheetViews>
  <sheetFormatPr baseColWidth="10" defaultRowHeight="15" x14ac:dyDescent="0.25"/>
  <cols>
    <col min="2" max="2" width="6.42578125" customWidth="1"/>
    <col min="3" max="3" width="4.140625" customWidth="1"/>
    <col min="4" max="4" width="4" bestFit="1" customWidth="1"/>
    <col min="5" max="6" width="3.85546875" customWidth="1"/>
    <col min="7" max="7" width="4.5703125" customWidth="1"/>
    <col min="8" max="8" width="4.42578125" customWidth="1"/>
    <col min="10" max="10" width="6" customWidth="1"/>
    <col min="11" max="11" width="5.85546875" customWidth="1"/>
    <col min="12" max="12" width="5.42578125" customWidth="1"/>
    <col min="13" max="13" width="5.5703125" customWidth="1"/>
    <col min="14" max="14" width="5.42578125" customWidth="1"/>
    <col min="15" max="15" width="15.42578125" customWidth="1"/>
  </cols>
  <sheetData>
    <row r="3" spans="2:17" x14ac:dyDescent="0.25">
      <c r="B3" s="55"/>
      <c r="C3" s="59" t="s">
        <v>56</v>
      </c>
      <c r="D3" s="59" t="s">
        <v>57</v>
      </c>
      <c r="E3" s="59" t="s">
        <v>58</v>
      </c>
      <c r="F3" s="59" t="s">
        <v>59</v>
      </c>
      <c r="G3" s="59" t="s">
        <v>60</v>
      </c>
      <c r="H3" s="59" t="s">
        <v>61</v>
      </c>
      <c r="J3" s="56"/>
      <c r="K3" s="59" t="s">
        <v>69</v>
      </c>
      <c r="L3" s="59" t="s">
        <v>70</v>
      </c>
      <c r="M3" s="59" t="s">
        <v>71</v>
      </c>
      <c r="N3" s="59" t="s">
        <v>72</v>
      </c>
      <c r="O3" s="59" t="s">
        <v>67</v>
      </c>
    </row>
    <row r="4" spans="2:17" x14ac:dyDescent="0.25">
      <c r="B4" s="59" t="s">
        <v>5</v>
      </c>
      <c r="C4" s="55">
        <v>1</v>
      </c>
      <c r="D4" s="55">
        <v>1</v>
      </c>
      <c r="E4" s="55">
        <v>0</v>
      </c>
      <c r="F4" s="55">
        <v>0</v>
      </c>
      <c r="G4" s="55">
        <v>1</v>
      </c>
      <c r="H4" s="55">
        <v>0</v>
      </c>
      <c r="J4" s="59" t="s">
        <v>5</v>
      </c>
      <c r="K4" s="56">
        <v>23</v>
      </c>
      <c r="L4" s="56">
        <v>57</v>
      </c>
      <c r="M4" s="56">
        <v>23</v>
      </c>
      <c r="N4" s="56">
        <v>10</v>
      </c>
      <c r="O4" s="3">
        <f>K4+L4+M4+N4</f>
        <v>113</v>
      </c>
    </row>
    <row r="5" spans="2:17" x14ac:dyDescent="0.25">
      <c r="B5" s="59" t="s">
        <v>6</v>
      </c>
      <c r="C5" s="55">
        <v>0</v>
      </c>
      <c r="D5" s="55">
        <v>1</v>
      </c>
      <c r="E5" s="55">
        <v>0</v>
      </c>
      <c r="F5" s="55">
        <v>0</v>
      </c>
      <c r="G5" s="55">
        <v>1</v>
      </c>
      <c r="H5" s="55">
        <v>0</v>
      </c>
      <c r="J5" s="59" t="s">
        <v>6</v>
      </c>
      <c r="K5" s="56">
        <v>22</v>
      </c>
      <c r="L5" s="56">
        <v>67</v>
      </c>
      <c r="M5" s="56">
        <v>50</v>
      </c>
      <c r="N5" s="56">
        <v>12</v>
      </c>
      <c r="O5" s="3">
        <f>K5+L5+M5+N5</f>
        <v>151</v>
      </c>
    </row>
    <row r="6" spans="2:17" x14ac:dyDescent="0.25">
      <c r="B6" s="59" t="s">
        <v>7</v>
      </c>
      <c r="C6" s="55">
        <v>1</v>
      </c>
      <c r="D6" s="55">
        <v>0</v>
      </c>
      <c r="E6" s="55">
        <v>0</v>
      </c>
      <c r="F6" s="55">
        <v>1</v>
      </c>
      <c r="G6" s="55">
        <v>0</v>
      </c>
      <c r="H6" s="55">
        <v>1</v>
      </c>
      <c r="J6" s="59" t="s">
        <v>7</v>
      </c>
      <c r="K6" s="56">
        <v>34</v>
      </c>
      <c r="L6" s="56">
        <v>78</v>
      </c>
      <c r="M6" s="56">
        <v>37</v>
      </c>
      <c r="N6" s="56">
        <v>23</v>
      </c>
      <c r="O6" s="3">
        <f>K6+L6+M6+N6</f>
        <v>172</v>
      </c>
    </row>
    <row r="7" spans="2:17" x14ac:dyDescent="0.25">
      <c r="B7" s="59" t="s">
        <v>8</v>
      </c>
      <c r="C7" s="55">
        <v>1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J7" s="59" t="s">
        <v>8</v>
      </c>
      <c r="K7" s="56">
        <v>22</v>
      </c>
      <c r="L7" s="56">
        <v>32</v>
      </c>
      <c r="M7" s="56">
        <v>67</v>
      </c>
      <c r="N7" s="56">
        <v>34</v>
      </c>
      <c r="O7" s="3">
        <f>K7+L7+M7+N7</f>
        <v>155</v>
      </c>
    </row>
    <row r="8" spans="2:17" x14ac:dyDescent="0.25">
      <c r="B8" s="59" t="s">
        <v>68</v>
      </c>
      <c r="C8" s="55">
        <v>1</v>
      </c>
      <c r="D8" s="55">
        <v>1</v>
      </c>
      <c r="E8" s="55">
        <v>1</v>
      </c>
      <c r="F8" s="55">
        <v>1</v>
      </c>
      <c r="G8" s="55">
        <v>1</v>
      </c>
      <c r="H8" s="55">
        <v>1</v>
      </c>
      <c r="J8" s="59" t="s">
        <v>68</v>
      </c>
      <c r="K8" s="56">
        <v>35</v>
      </c>
      <c r="L8" s="56">
        <v>60</v>
      </c>
      <c r="M8" s="56">
        <v>89</v>
      </c>
      <c r="N8" s="56">
        <v>76</v>
      </c>
      <c r="O8" s="3">
        <f>K8+L8+M8+N8</f>
        <v>260</v>
      </c>
    </row>
    <row r="12" spans="2:17" x14ac:dyDescent="0.25">
      <c r="B12" s="56"/>
      <c r="C12" s="60" t="s">
        <v>56</v>
      </c>
      <c r="D12" s="60" t="s">
        <v>57</v>
      </c>
      <c r="E12" s="60" t="s">
        <v>58</v>
      </c>
      <c r="F12" s="60" t="s">
        <v>59</v>
      </c>
      <c r="G12" s="60" t="s">
        <v>60</v>
      </c>
      <c r="H12" s="60" t="s">
        <v>61</v>
      </c>
      <c r="K12" s="125" t="s">
        <v>115</v>
      </c>
      <c r="L12" s="125"/>
      <c r="M12" s="125"/>
      <c r="N12" s="125"/>
      <c r="O12" s="125"/>
      <c r="P12" s="125"/>
      <c r="Q12" s="125"/>
    </row>
    <row r="13" spans="2:17" x14ac:dyDescent="0.25">
      <c r="B13" s="60" t="s">
        <v>56</v>
      </c>
      <c r="C13" s="63">
        <f>O4+O6+O7+O8</f>
        <v>700</v>
      </c>
      <c r="D13" s="56">
        <f>O4+O7+O8</f>
        <v>528</v>
      </c>
      <c r="E13" s="56">
        <f>O7+O8</f>
        <v>415</v>
      </c>
      <c r="F13" s="63">
        <f>O6+O7+O8</f>
        <v>587</v>
      </c>
      <c r="G13" s="56">
        <f>O4+O7+O8</f>
        <v>528</v>
      </c>
      <c r="H13" s="63">
        <f>O6+O7+O8</f>
        <v>587</v>
      </c>
      <c r="L13" s="125" t="s">
        <v>116</v>
      </c>
      <c r="M13" s="125"/>
      <c r="N13" s="125"/>
      <c r="O13">
        <f>C13*F13+C14*F14+C15*F15+C16*F16+C17*F17+C18*F18</f>
        <v>1710503</v>
      </c>
    </row>
    <row r="14" spans="2:17" x14ac:dyDescent="0.25">
      <c r="B14" s="60" t="s">
        <v>57</v>
      </c>
      <c r="C14" s="56">
        <f>O4+O7+O8</f>
        <v>528</v>
      </c>
      <c r="D14" s="56">
        <f>O4+O5+O7+O8</f>
        <v>679</v>
      </c>
      <c r="E14" s="56">
        <f>O7+O8</f>
        <v>415</v>
      </c>
      <c r="F14" s="56">
        <f>O7+O8</f>
        <v>415</v>
      </c>
      <c r="G14" s="56">
        <f>O4+O5+O7+O8</f>
        <v>679</v>
      </c>
      <c r="H14" s="56">
        <f>O7+O8</f>
        <v>415</v>
      </c>
      <c r="L14" s="125" t="s">
        <v>117</v>
      </c>
      <c r="M14" s="125"/>
      <c r="N14" s="125"/>
      <c r="O14">
        <f>F13*H13+F14*H14+F15*H15+F16*H16+F17*H17+F18*H18</f>
        <v>1550382</v>
      </c>
    </row>
    <row r="15" spans="2:17" x14ac:dyDescent="0.25">
      <c r="B15" s="60" t="s">
        <v>58</v>
      </c>
      <c r="C15" s="56">
        <f>O7+O8</f>
        <v>415</v>
      </c>
      <c r="D15" s="56">
        <f>O7+O8</f>
        <v>415</v>
      </c>
      <c r="E15" s="56">
        <f>O7+O8</f>
        <v>415</v>
      </c>
      <c r="F15" s="56">
        <f>O7+O8</f>
        <v>415</v>
      </c>
      <c r="G15" s="56">
        <f>O7+O8</f>
        <v>415</v>
      </c>
      <c r="H15" s="56">
        <f>O7+O8</f>
        <v>415</v>
      </c>
      <c r="L15" s="125" t="s">
        <v>118</v>
      </c>
      <c r="M15" s="125"/>
      <c r="N15" s="125"/>
      <c r="O15">
        <f>C13*H13+C14*H14+C15*H15+C16*H16+C17*H17+C18*H18</f>
        <v>1710503</v>
      </c>
    </row>
    <row r="16" spans="2:17" x14ac:dyDescent="0.25">
      <c r="B16" s="60" t="s">
        <v>59</v>
      </c>
      <c r="C16" s="56">
        <f>O6+O7+O8</f>
        <v>587</v>
      </c>
      <c r="D16" s="56">
        <f>O7+O8</f>
        <v>415</v>
      </c>
      <c r="E16" s="56">
        <f>O7+O8</f>
        <v>415</v>
      </c>
      <c r="F16" s="56">
        <f>O6+O7+O8</f>
        <v>587</v>
      </c>
      <c r="G16" s="56">
        <f>O7+O8</f>
        <v>415</v>
      </c>
      <c r="H16" s="63">
        <f>O7+O8+O6</f>
        <v>587</v>
      </c>
    </row>
    <row r="17" spans="2:16" x14ac:dyDescent="0.25">
      <c r="B17" s="60" t="s">
        <v>60</v>
      </c>
      <c r="C17" s="56">
        <f>O4+O7+O8</f>
        <v>528</v>
      </c>
      <c r="D17" s="56">
        <f>+O4+O5+O7+O8</f>
        <v>679</v>
      </c>
      <c r="E17" s="56">
        <f>O7+O8</f>
        <v>415</v>
      </c>
      <c r="F17" s="56">
        <f>O7+O8</f>
        <v>415</v>
      </c>
      <c r="G17" s="56">
        <f>O4+O5+O7+O8</f>
        <v>679</v>
      </c>
      <c r="H17" s="56">
        <f>O7+O8</f>
        <v>415</v>
      </c>
      <c r="L17" s="125" t="s">
        <v>114</v>
      </c>
      <c r="M17" s="125"/>
      <c r="N17" s="125"/>
      <c r="O17">
        <f>2*O13+2*O14-2*O15</f>
        <v>3100764</v>
      </c>
    </row>
    <row r="18" spans="2:16" x14ac:dyDescent="0.25">
      <c r="B18" s="60" t="s">
        <v>61</v>
      </c>
      <c r="C18" s="63">
        <f>O6+O7+O8</f>
        <v>587</v>
      </c>
      <c r="D18" s="56">
        <f>O7+O8</f>
        <v>415</v>
      </c>
      <c r="E18" s="56">
        <f>O7+O8</f>
        <v>415</v>
      </c>
      <c r="F18" s="56">
        <f>O6+O7+O8</f>
        <v>587</v>
      </c>
      <c r="G18" s="56">
        <f>O7+O8</f>
        <v>415</v>
      </c>
      <c r="H18" s="56">
        <f>O6+O7+O8</f>
        <v>587</v>
      </c>
      <c r="L18" s="125" t="s">
        <v>119</v>
      </c>
      <c r="M18" s="125"/>
      <c r="N18" s="125"/>
      <c r="O18">
        <f>2*O15+2*O14-2*O13</f>
        <v>3100764</v>
      </c>
    </row>
    <row r="19" spans="2:16" x14ac:dyDescent="0.25">
      <c r="L19" s="125" t="s">
        <v>120</v>
      </c>
      <c r="M19" s="125"/>
      <c r="N19" s="125"/>
      <c r="O19">
        <f>2*O13+2*O15-2*O14</f>
        <v>3741248</v>
      </c>
    </row>
    <row r="20" spans="2:16" x14ac:dyDescent="0.25">
      <c r="L20" s="125" t="s">
        <v>121</v>
      </c>
      <c r="M20" s="125"/>
      <c r="N20" s="125"/>
      <c r="O20">
        <f>2*O14+2*O15-2*O13</f>
        <v>3100764</v>
      </c>
    </row>
    <row r="21" spans="2:16" x14ac:dyDescent="0.25">
      <c r="L21" s="125" t="s">
        <v>122</v>
      </c>
      <c r="M21" s="125"/>
      <c r="N21" s="125"/>
      <c r="O21">
        <f>2*O14+2*O13-2*O15</f>
        <v>3100764</v>
      </c>
    </row>
    <row r="22" spans="2:16" ht="15.75" thickBot="1" x14ac:dyDescent="0.3">
      <c r="B22" s="3"/>
      <c r="C22" s="106" t="s">
        <v>59</v>
      </c>
      <c r="D22" s="106" t="s">
        <v>56</v>
      </c>
      <c r="E22" s="106" t="s">
        <v>61</v>
      </c>
      <c r="F22" s="29" t="s">
        <v>57</v>
      </c>
      <c r="G22" s="29" t="s">
        <v>58</v>
      </c>
      <c r="H22" s="29" t="s">
        <v>60</v>
      </c>
      <c r="L22" s="125" t="s">
        <v>123</v>
      </c>
      <c r="M22" s="125"/>
      <c r="N22" s="125"/>
      <c r="O22">
        <f>2*O15+2*O13-2*O14</f>
        <v>3741248</v>
      </c>
    </row>
    <row r="23" spans="2:16" x14ac:dyDescent="0.25">
      <c r="B23" s="104" t="s">
        <v>59</v>
      </c>
      <c r="C23" s="107">
        <f>F16</f>
        <v>587</v>
      </c>
      <c r="D23" s="117">
        <f>F13</f>
        <v>587</v>
      </c>
      <c r="E23" s="108">
        <f>F18</f>
        <v>587</v>
      </c>
      <c r="F23" s="105">
        <f>F14</f>
        <v>415</v>
      </c>
      <c r="G23" s="3">
        <f>F15</f>
        <v>415</v>
      </c>
      <c r="H23" s="3">
        <f>F17</f>
        <v>415</v>
      </c>
    </row>
    <row r="24" spans="2:16" x14ac:dyDescent="0.25">
      <c r="B24" s="104" t="s">
        <v>56</v>
      </c>
      <c r="C24" s="118">
        <f>F13</f>
        <v>587</v>
      </c>
      <c r="D24" s="3">
        <f>C13</f>
        <v>700</v>
      </c>
      <c r="E24" s="119">
        <f>H13</f>
        <v>587</v>
      </c>
      <c r="F24" s="105">
        <f>D16</f>
        <v>415</v>
      </c>
      <c r="G24" s="3">
        <f>C15</f>
        <v>415</v>
      </c>
      <c r="H24" s="3">
        <f>C17</f>
        <v>528</v>
      </c>
    </row>
    <row r="25" spans="2:16" ht="15.75" thickBot="1" x14ac:dyDescent="0.3">
      <c r="B25" s="104" t="s">
        <v>61</v>
      </c>
      <c r="C25" s="109">
        <f>F18</f>
        <v>587</v>
      </c>
      <c r="D25" s="120">
        <f>H13</f>
        <v>587</v>
      </c>
      <c r="E25" s="110">
        <f>H18</f>
        <v>587</v>
      </c>
      <c r="F25" s="111">
        <f>H14</f>
        <v>415</v>
      </c>
      <c r="G25" s="66">
        <f>H15</f>
        <v>415</v>
      </c>
      <c r="H25" s="66">
        <f>H17</f>
        <v>415</v>
      </c>
    </row>
    <row r="26" spans="2:16" x14ac:dyDescent="0.25">
      <c r="B26" s="29" t="s">
        <v>57</v>
      </c>
      <c r="C26" s="39">
        <f>D16</f>
        <v>415</v>
      </c>
      <c r="D26" s="39">
        <f>D13</f>
        <v>528</v>
      </c>
      <c r="E26" s="65">
        <f>H14</f>
        <v>415</v>
      </c>
      <c r="F26" s="113">
        <f>D14</f>
        <v>679</v>
      </c>
      <c r="G26" s="121">
        <f>D15</f>
        <v>415</v>
      </c>
      <c r="H26" s="114">
        <f>D17</f>
        <v>679</v>
      </c>
    </row>
    <row r="27" spans="2:16" x14ac:dyDescent="0.25">
      <c r="B27" s="29" t="s">
        <v>58</v>
      </c>
      <c r="C27" s="3">
        <f>E16</f>
        <v>415</v>
      </c>
      <c r="D27" s="3">
        <f>E13</f>
        <v>415</v>
      </c>
      <c r="E27" s="46">
        <f>H15</f>
        <v>415</v>
      </c>
      <c r="F27" s="122">
        <f>E14</f>
        <v>415</v>
      </c>
      <c r="G27" s="3">
        <f>E15</f>
        <v>415</v>
      </c>
      <c r="H27" s="123">
        <f>E17</f>
        <v>415</v>
      </c>
      <c r="O27" t="s">
        <v>140</v>
      </c>
      <c r="P27" t="s">
        <v>147</v>
      </c>
    </row>
    <row r="28" spans="2:16" ht="15.75" thickBot="1" x14ac:dyDescent="0.3">
      <c r="B28" s="29" t="s">
        <v>60</v>
      </c>
      <c r="C28" s="3">
        <f>G16</f>
        <v>415</v>
      </c>
      <c r="D28" s="3">
        <f>G13</f>
        <v>528</v>
      </c>
      <c r="E28" s="46">
        <f>H17</f>
        <v>415</v>
      </c>
      <c r="F28" s="115">
        <f>G14</f>
        <v>679</v>
      </c>
      <c r="G28" s="124">
        <f>G15</f>
        <v>415</v>
      </c>
      <c r="H28" s="116">
        <f>G17</f>
        <v>679</v>
      </c>
      <c r="O28" t="s">
        <v>141</v>
      </c>
      <c r="P28" t="s">
        <v>148</v>
      </c>
    </row>
    <row r="29" spans="2:16" x14ac:dyDescent="0.25">
      <c r="O29" t="s">
        <v>142</v>
      </c>
      <c r="P29" t="s">
        <v>146</v>
      </c>
    </row>
    <row r="30" spans="2:16" x14ac:dyDescent="0.25">
      <c r="O30" t="s">
        <v>128</v>
      </c>
      <c r="P30">
        <f>SUM(C23:E25)</f>
        <v>5396</v>
      </c>
    </row>
    <row r="31" spans="2:16" x14ac:dyDescent="0.25">
      <c r="O31" t="s">
        <v>129</v>
      </c>
      <c r="P31">
        <f>SUM(F26:H28)</f>
        <v>4791</v>
      </c>
    </row>
    <row r="32" spans="2:16" x14ac:dyDescent="0.25">
      <c r="O32" t="s">
        <v>130</v>
      </c>
      <c r="P32">
        <f>SUM(F23:H25,C26:E28)</f>
        <v>7809</v>
      </c>
    </row>
    <row r="33" spans="15:16" x14ac:dyDescent="0.25">
      <c r="O33" t="s">
        <v>134</v>
      </c>
      <c r="P33">
        <f>P30*P31-(P32*P32)</f>
        <v>-35128245</v>
      </c>
    </row>
  </sheetData>
  <mergeCells count="10">
    <mergeCell ref="L18:N18"/>
    <mergeCell ref="L19:N19"/>
    <mergeCell ref="L20:N20"/>
    <mergeCell ref="L21:N21"/>
    <mergeCell ref="L22:N22"/>
    <mergeCell ref="L13:N13"/>
    <mergeCell ref="K12:Q12"/>
    <mergeCell ref="L14:N14"/>
    <mergeCell ref="L15:N15"/>
    <mergeCell ref="L17:N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7"/>
  <sheetViews>
    <sheetView workbookViewId="0">
      <selection activeCell="C37" sqref="C37"/>
    </sheetView>
  </sheetViews>
  <sheetFormatPr baseColWidth="10" defaultRowHeight="15" x14ac:dyDescent="0.25"/>
  <cols>
    <col min="2" max="2" width="5.7109375" customWidth="1"/>
    <col min="3" max="3" width="3.140625" customWidth="1"/>
    <col min="4" max="4" width="3.7109375" customWidth="1"/>
    <col min="5" max="5" width="3.85546875" customWidth="1"/>
    <col min="6" max="6" width="3.7109375" customWidth="1"/>
    <col min="7" max="9" width="3.42578125" customWidth="1"/>
    <col min="10" max="11" width="4.140625" customWidth="1"/>
    <col min="12" max="12" width="3.7109375" customWidth="1"/>
    <col min="13" max="13" width="5" customWidth="1"/>
    <col min="15" max="15" width="5" customWidth="1"/>
    <col min="16" max="17" width="3.85546875" customWidth="1"/>
    <col min="18" max="18" width="3.7109375" customWidth="1"/>
    <col min="19" max="19" width="7" customWidth="1"/>
  </cols>
  <sheetData>
    <row r="3" spans="2:23" x14ac:dyDescent="0.25">
      <c r="B3" s="56"/>
      <c r="C3" s="60" t="s">
        <v>56</v>
      </c>
      <c r="D3" s="60" t="s">
        <v>57</v>
      </c>
      <c r="E3" s="60" t="s">
        <v>58</v>
      </c>
      <c r="F3" s="60" t="s">
        <v>59</v>
      </c>
      <c r="G3" s="60" t="s">
        <v>60</v>
      </c>
      <c r="H3" s="60" t="s">
        <v>61</v>
      </c>
      <c r="I3" s="60" t="s">
        <v>62</v>
      </c>
      <c r="J3" s="60" t="s">
        <v>63</v>
      </c>
      <c r="K3" s="60" t="s">
        <v>73</v>
      </c>
      <c r="L3" s="60" t="s">
        <v>74</v>
      </c>
      <c r="M3" s="60" t="s">
        <v>83</v>
      </c>
      <c r="O3" s="56"/>
      <c r="P3" s="60" t="s">
        <v>22</v>
      </c>
      <c r="Q3" s="60" t="s">
        <v>43</v>
      </c>
      <c r="R3" s="60" t="s">
        <v>23</v>
      </c>
      <c r="S3" s="60" t="s">
        <v>67</v>
      </c>
    </row>
    <row r="4" spans="2:23" x14ac:dyDescent="0.25">
      <c r="B4" s="60" t="s">
        <v>75</v>
      </c>
      <c r="C4" s="56">
        <v>1</v>
      </c>
      <c r="D4" s="56">
        <v>0</v>
      </c>
      <c r="E4" s="56">
        <v>0</v>
      </c>
      <c r="F4" s="56">
        <v>0</v>
      </c>
      <c r="G4" s="56">
        <v>1</v>
      </c>
      <c r="H4" s="56">
        <v>0</v>
      </c>
      <c r="I4" s="56">
        <v>1</v>
      </c>
      <c r="J4" s="56">
        <v>0</v>
      </c>
      <c r="K4" s="56">
        <v>0</v>
      </c>
      <c r="L4" s="56">
        <v>0</v>
      </c>
      <c r="M4" s="56">
        <v>25</v>
      </c>
      <c r="O4" s="60" t="s">
        <v>75</v>
      </c>
      <c r="P4" s="56">
        <v>10</v>
      </c>
      <c r="Q4" s="56">
        <v>5</v>
      </c>
      <c r="R4" s="56">
        <v>10</v>
      </c>
      <c r="S4" s="56">
        <v>25</v>
      </c>
    </row>
    <row r="5" spans="2:23" x14ac:dyDescent="0.25">
      <c r="B5" s="60" t="s">
        <v>76</v>
      </c>
      <c r="C5" s="56">
        <v>0</v>
      </c>
      <c r="D5" s="56">
        <v>1</v>
      </c>
      <c r="E5" s="56">
        <v>1</v>
      </c>
      <c r="F5" s="56">
        <v>0</v>
      </c>
      <c r="G5" s="56">
        <v>0</v>
      </c>
      <c r="H5" s="56">
        <v>0</v>
      </c>
      <c r="I5" s="56">
        <v>0</v>
      </c>
      <c r="J5" s="56">
        <v>1</v>
      </c>
      <c r="K5" s="56">
        <v>1</v>
      </c>
      <c r="L5" s="56">
        <v>0</v>
      </c>
      <c r="M5" s="56">
        <v>50</v>
      </c>
      <c r="O5" s="60" t="s">
        <v>76</v>
      </c>
      <c r="P5" s="56">
        <v>10</v>
      </c>
      <c r="Q5" s="56">
        <v>25</v>
      </c>
      <c r="R5" s="56">
        <v>15</v>
      </c>
      <c r="S5" s="56">
        <v>50</v>
      </c>
    </row>
    <row r="6" spans="2:23" x14ac:dyDescent="0.25">
      <c r="B6" s="60" t="s">
        <v>77</v>
      </c>
      <c r="C6" s="56">
        <v>0</v>
      </c>
      <c r="D6" s="56">
        <v>0</v>
      </c>
      <c r="E6" s="56">
        <v>0</v>
      </c>
      <c r="F6" s="56">
        <v>1</v>
      </c>
      <c r="G6" s="56">
        <v>0</v>
      </c>
      <c r="H6" s="56">
        <v>1</v>
      </c>
      <c r="I6" s="56">
        <v>0</v>
      </c>
      <c r="J6" s="56">
        <v>0</v>
      </c>
      <c r="K6" s="56">
        <v>0</v>
      </c>
      <c r="L6" s="56">
        <v>1</v>
      </c>
      <c r="M6" s="56">
        <v>25</v>
      </c>
      <c r="O6" s="60" t="s">
        <v>77</v>
      </c>
      <c r="P6" s="56">
        <v>10</v>
      </c>
      <c r="Q6" s="56">
        <v>7</v>
      </c>
      <c r="R6" s="56">
        <v>8</v>
      </c>
      <c r="S6" s="56">
        <v>25</v>
      </c>
    </row>
    <row r="7" spans="2:23" x14ac:dyDescent="0.25">
      <c r="B7" s="60" t="s">
        <v>78</v>
      </c>
      <c r="C7" s="56">
        <v>0</v>
      </c>
      <c r="D7" s="56">
        <v>1</v>
      </c>
      <c r="E7" s="56">
        <v>0</v>
      </c>
      <c r="F7" s="56">
        <v>0</v>
      </c>
      <c r="G7" s="56">
        <v>0</v>
      </c>
      <c r="H7" s="56">
        <v>0</v>
      </c>
      <c r="I7" s="56">
        <v>1</v>
      </c>
      <c r="J7" s="56">
        <v>1</v>
      </c>
      <c r="K7" s="56">
        <v>0</v>
      </c>
      <c r="L7" s="56">
        <v>0</v>
      </c>
      <c r="M7" s="56">
        <v>35</v>
      </c>
      <c r="O7" s="60" t="s">
        <v>78</v>
      </c>
      <c r="P7" s="56">
        <v>25</v>
      </c>
      <c r="Q7" s="56">
        <v>5</v>
      </c>
      <c r="R7" s="56">
        <v>5</v>
      </c>
      <c r="S7" s="56">
        <v>35</v>
      </c>
    </row>
    <row r="8" spans="2:23" x14ac:dyDescent="0.25">
      <c r="B8" s="60" t="s">
        <v>79</v>
      </c>
      <c r="C8" s="56">
        <v>1</v>
      </c>
      <c r="D8" s="56">
        <v>1</v>
      </c>
      <c r="E8" s="56">
        <v>1</v>
      </c>
      <c r="F8" s="56">
        <v>0</v>
      </c>
      <c r="G8" s="56">
        <v>1</v>
      </c>
      <c r="H8" s="56">
        <v>0</v>
      </c>
      <c r="I8" s="56">
        <v>1</v>
      </c>
      <c r="J8" s="56">
        <v>1</v>
      </c>
      <c r="K8" s="56">
        <v>1</v>
      </c>
      <c r="L8" s="56">
        <v>0</v>
      </c>
      <c r="M8" s="56">
        <v>25</v>
      </c>
      <c r="O8" s="60" t="s">
        <v>79</v>
      </c>
      <c r="P8" s="56">
        <v>15</v>
      </c>
      <c r="Q8" s="56">
        <v>10</v>
      </c>
      <c r="R8" s="56">
        <v>0</v>
      </c>
      <c r="S8" s="56">
        <v>25</v>
      </c>
    </row>
    <row r="9" spans="2:23" x14ac:dyDescent="0.25">
      <c r="B9" s="60" t="s">
        <v>80</v>
      </c>
      <c r="C9" s="56">
        <v>1</v>
      </c>
      <c r="D9" s="56">
        <v>0</v>
      </c>
      <c r="E9" s="56">
        <v>0</v>
      </c>
      <c r="F9" s="56">
        <v>0</v>
      </c>
      <c r="G9" s="56">
        <v>1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25</v>
      </c>
      <c r="O9" s="60" t="s">
        <v>80</v>
      </c>
      <c r="P9" s="56">
        <v>7</v>
      </c>
      <c r="Q9" s="56">
        <v>0</v>
      </c>
      <c r="R9" s="56">
        <v>18</v>
      </c>
      <c r="S9" s="56">
        <v>25</v>
      </c>
    </row>
    <row r="10" spans="2:23" x14ac:dyDescent="0.25">
      <c r="B10" s="60" t="s">
        <v>81</v>
      </c>
      <c r="C10" s="56">
        <v>0</v>
      </c>
      <c r="D10" s="56">
        <v>0</v>
      </c>
      <c r="E10" s="56">
        <v>1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1</v>
      </c>
      <c r="L10" s="56">
        <v>0</v>
      </c>
      <c r="M10" s="56">
        <v>25</v>
      </c>
      <c r="O10" s="60" t="s">
        <v>81</v>
      </c>
      <c r="P10" s="56">
        <v>5</v>
      </c>
      <c r="Q10" s="56">
        <v>10</v>
      </c>
      <c r="R10" s="56">
        <v>10</v>
      </c>
      <c r="S10" s="56">
        <v>25</v>
      </c>
    </row>
    <row r="11" spans="2:23" x14ac:dyDescent="0.25">
      <c r="B11" s="60" t="s">
        <v>82</v>
      </c>
      <c r="C11" s="56">
        <v>0</v>
      </c>
      <c r="D11" s="56">
        <v>0</v>
      </c>
      <c r="E11" s="56">
        <v>1</v>
      </c>
      <c r="F11" s="56">
        <v>1</v>
      </c>
      <c r="G11" s="56">
        <v>0</v>
      </c>
      <c r="H11" s="56">
        <v>1</v>
      </c>
      <c r="I11" s="56">
        <v>0</v>
      </c>
      <c r="J11" s="56">
        <v>0</v>
      </c>
      <c r="K11" s="56">
        <v>1</v>
      </c>
      <c r="L11" s="56">
        <v>1</v>
      </c>
      <c r="M11" s="56">
        <v>15</v>
      </c>
      <c r="O11" s="60" t="s">
        <v>82</v>
      </c>
      <c r="P11" s="56">
        <v>5</v>
      </c>
      <c r="Q11" s="56">
        <v>0</v>
      </c>
      <c r="R11" s="56">
        <v>10</v>
      </c>
      <c r="S11" s="56">
        <v>15</v>
      </c>
    </row>
    <row r="14" spans="2:23" x14ac:dyDescent="0.25">
      <c r="B14" s="56"/>
      <c r="C14" s="60" t="s">
        <v>56</v>
      </c>
      <c r="D14" s="60" t="s">
        <v>57</v>
      </c>
      <c r="E14" s="60" t="s">
        <v>58</v>
      </c>
      <c r="F14" s="60" t="s">
        <v>59</v>
      </c>
      <c r="G14" s="60" t="s">
        <v>60</v>
      </c>
      <c r="H14" s="60" t="s">
        <v>61</v>
      </c>
      <c r="I14" s="60" t="s">
        <v>62</v>
      </c>
      <c r="J14" s="60" t="s">
        <v>63</v>
      </c>
      <c r="K14" s="60" t="s">
        <v>73</v>
      </c>
      <c r="L14" s="60" t="s">
        <v>74</v>
      </c>
    </row>
    <row r="15" spans="2:23" x14ac:dyDescent="0.25">
      <c r="B15" s="60" t="s">
        <v>56</v>
      </c>
      <c r="C15" s="64">
        <f>S4+S8+S9</f>
        <v>75</v>
      </c>
      <c r="D15" s="56">
        <f>M8</f>
        <v>25</v>
      </c>
      <c r="E15" s="56">
        <f>M8</f>
        <v>25</v>
      </c>
      <c r="F15" s="56">
        <v>0</v>
      </c>
      <c r="G15" s="63">
        <v>75</v>
      </c>
      <c r="H15" s="56">
        <v>0</v>
      </c>
      <c r="I15" s="56">
        <v>50</v>
      </c>
      <c r="J15" s="56">
        <v>25</v>
      </c>
      <c r="K15" s="56">
        <v>25</v>
      </c>
      <c r="L15" s="56">
        <v>0</v>
      </c>
      <c r="P15" s="125" t="s">
        <v>149</v>
      </c>
      <c r="Q15" s="125"/>
      <c r="R15" s="125"/>
      <c r="S15" s="125"/>
      <c r="T15" s="125"/>
      <c r="U15" s="125"/>
      <c r="V15" s="125"/>
      <c r="W15" s="125"/>
    </row>
    <row r="16" spans="2:23" x14ac:dyDescent="0.25">
      <c r="B16" s="60" t="s">
        <v>57</v>
      </c>
      <c r="C16" s="56">
        <f>M8</f>
        <v>25</v>
      </c>
      <c r="D16" s="64">
        <f>S5+S7+S8</f>
        <v>110</v>
      </c>
      <c r="E16" s="63">
        <v>75</v>
      </c>
      <c r="F16" s="56">
        <v>0</v>
      </c>
      <c r="G16" s="56">
        <v>25</v>
      </c>
      <c r="H16" s="56">
        <v>0</v>
      </c>
      <c r="I16" s="56">
        <v>60</v>
      </c>
      <c r="J16" s="63">
        <v>110</v>
      </c>
      <c r="K16" s="63">
        <v>75</v>
      </c>
      <c r="L16" s="56">
        <v>0</v>
      </c>
      <c r="P16" s="125" t="s">
        <v>156</v>
      </c>
      <c r="Q16" s="125"/>
      <c r="R16" s="125"/>
      <c r="S16" s="125"/>
      <c r="T16">
        <f>G15*J15+G16*J16+G17*J17+G18*J18+G19*J19+G20*J20+G21*J21+G22*J22+G23*J23+G24*J24</f>
        <v>16000</v>
      </c>
    </row>
    <row r="17" spans="2:21" x14ac:dyDescent="0.25">
      <c r="B17" s="60" t="s">
        <v>58</v>
      </c>
      <c r="C17" s="56">
        <v>25</v>
      </c>
      <c r="D17" s="63">
        <v>75</v>
      </c>
      <c r="E17" s="64">
        <f>S5+S8+S10+S11</f>
        <v>115</v>
      </c>
      <c r="F17" s="56">
        <v>15</v>
      </c>
      <c r="G17" s="56">
        <v>25</v>
      </c>
      <c r="H17" s="56">
        <v>15</v>
      </c>
      <c r="I17" s="56">
        <v>25</v>
      </c>
      <c r="J17" s="63">
        <v>75</v>
      </c>
      <c r="K17" s="63">
        <v>115</v>
      </c>
      <c r="L17" s="56">
        <v>15</v>
      </c>
      <c r="P17" s="125" t="s">
        <v>157</v>
      </c>
      <c r="Q17" s="125"/>
      <c r="R17" s="125"/>
      <c r="S17" s="125"/>
      <c r="T17">
        <f>J15*K15+J16*K16+J17*K17+J18*K18+J19*K19+J20*K20+J21*K21+J22*K22+J23*K23+J24*K24</f>
        <v>36500</v>
      </c>
    </row>
    <row r="18" spans="2:21" x14ac:dyDescent="0.25">
      <c r="B18" s="60" t="s">
        <v>59</v>
      </c>
      <c r="C18" s="56">
        <v>0</v>
      </c>
      <c r="D18" s="56">
        <v>0</v>
      </c>
      <c r="E18" s="56">
        <v>15</v>
      </c>
      <c r="F18" s="64">
        <f>S6+S11</f>
        <v>40</v>
      </c>
      <c r="G18" s="56">
        <v>0</v>
      </c>
      <c r="H18" s="56">
        <v>40</v>
      </c>
      <c r="I18" s="56">
        <v>0</v>
      </c>
      <c r="J18" s="56">
        <v>0</v>
      </c>
      <c r="K18" s="56">
        <v>15</v>
      </c>
      <c r="L18" s="56">
        <v>40</v>
      </c>
      <c r="P18" s="125" t="s">
        <v>158</v>
      </c>
      <c r="Q18" s="125"/>
      <c r="R18" s="125"/>
      <c r="S18" s="125"/>
      <c r="T18">
        <f>J15*K15+J16*K16+J17*K17+J18*K18+J19*K19+J20*K20+J21*K21+J22*K22+J23*K23+J24*K24</f>
        <v>36500</v>
      </c>
    </row>
    <row r="19" spans="2:21" x14ac:dyDescent="0.25">
      <c r="B19" s="60" t="s">
        <v>60</v>
      </c>
      <c r="C19" s="63">
        <v>75</v>
      </c>
      <c r="D19" s="56">
        <v>25</v>
      </c>
      <c r="E19" s="56">
        <v>25</v>
      </c>
      <c r="F19" s="56">
        <v>0</v>
      </c>
      <c r="G19" s="64">
        <f>S4+S8+S9</f>
        <v>75</v>
      </c>
      <c r="H19" s="56">
        <v>0</v>
      </c>
      <c r="I19" s="56">
        <v>50</v>
      </c>
      <c r="J19" s="56">
        <v>25</v>
      </c>
      <c r="K19" s="56">
        <v>25</v>
      </c>
      <c r="L19" s="56">
        <v>0</v>
      </c>
    </row>
    <row r="20" spans="2:21" x14ac:dyDescent="0.25">
      <c r="B20" s="60" t="s">
        <v>61</v>
      </c>
      <c r="C20" s="56">
        <v>0</v>
      </c>
      <c r="D20" s="56">
        <v>0</v>
      </c>
      <c r="E20" s="56">
        <v>15</v>
      </c>
      <c r="F20" s="56">
        <v>40</v>
      </c>
      <c r="G20" s="56">
        <v>0</v>
      </c>
      <c r="H20" s="64">
        <f>S6+S11</f>
        <v>40</v>
      </c>
      <c r="I20" s="56">
        <v>0</v>
      </c>
      <c r="J20" s="56">
        <v>0</v>
      </c>
      <c r="K20" s="56">
        <v>15</v>
      </c>
      <c r="L20" s="56">
        <v>40</v>
      </c>
      <c r="Q20" s="125" t="s">
        <v>150</v>
      </c>
      <c r="R20" s="125"/>
      <c r="S20" s="125"/>
      <c r="T20" s="125"/>
      <c r="U20">
        <f>2*T16+2*T17-2*T18</f>
        <v>32000</v>
      </c>
    </row>
    <row r="21" spans="2:21" x14ac:dyDescent="0.25">
      <c r="B21" s="60" t="s">
        <v>62</v>
      </c>
      <c r="C21" s="56">
        <v>50</v>
      </c>
      <c r="D21" s="56">
        <v>60</v>
      </c>
      <c r="E21" s="56">
        <v>25</v>
      </c>
      <c r="F21" s="56">
        <v>0</v>
      </c>
      <c r="G21" s="56">
        <v>50</v>
      </c>
      <c r="H21" s="56">
        <v>0</v>
      </c>
      <c r="I21" s="64">
        <f>S4+S7+S8</f>
        <v>85</v>
      </c>
      <c r="J21" s="56">
        <v>60</v>
      </c>
      <c r="K21" s="56">
        <v>25</v>
      </c>
      <c r="L21" s="56">
        <v>0</v>
      </c>
      <c r="Q21" s="125" t="s">
        <v>151</v>
      </c>
      <c r="R21" s="125"/>
      <c r="S21" s="125"/>
      <c r="T21" s="125"/>
      <c r="U21">
        <f>2*T18+2*T17-2*T16</f>
        <v>114000</v>
      </c>
    </row>
    <row r="22" spans="2:21" x14ac:dyDescent="0.25">
      <c r="B22" s="60" t="s">
        <v>63</v>
      </c>
      <c r="C22" s="56">
        <v>25</v>
      </c>
      <c r="D22" s="63">
        <v>110</v>
      </c>
      <c r="E22" s="63">
        <v>75</v>
      </c>
      <c r="F22" s="56">
        <v>0</v>
      </c>
      <c r="G22" s="56">
        <v>25</v>
      </c>
      <c r="H22" s="56">
        <v>0</v>
      </c>
      <c r="I22" s="56">
        <v>60</v>
      </c>
      <c r="J22" s="64">
        <f>S5+S7+S8</f>
        <v>110</v>
      </c>
      <c r="K22" s="63">
        <v>75</v>
      </c>
      <c r="L22" s="56">
        <v>0</v>
      </c>
      <c r="Q22" s="125" t="s">
        <v>152</v>
      </c>
      <c r="R22" s="125"/>
      <c r="S22" s="125"/>
      <c r="T22" s="125"/>
      <c r="U22">
        <f>2*T16+2*T18-2*T17</f>
        <v>32000</v>
      </c>
    </row>
    <row r="23" spans="2:21" x14ac:dyDescent="0.25">
      <c r="B23" s="60" t="s">
        <v>73</v>
      </c>
      <c r="C23" s="56">
        <v>25</v>
      </c>
      <c r="D23" s="63">
        <v>75</v>
      </c>
      <c r="E23" s="63">
        <v>115</v>
      </c>
      <c r="F23" s="56">
        <v>15</v>
      </c>
      <c r="G23" s="56">
        <v>25</v>
      </c>
      <c r="H23" s="56">
        <v>15</v>
      </c>
      <c r="I23" s="56">
        <v>25</v>
      </c>
      <c r="J23" s="63">
        <v>75</v>
      </c>
      <c r="K23" s="64">
        <f>S5+S8+S10+S11</f>
        <v>115</v>
      </c>
      <c r="L23" s="56">
        <v>15</v>
      </c>
      <c r="Q23" s="125" t="s">
        <v>153</v>
      </c>
      <c r="R23" s="125"/>
      <c r="S23" s="125"/>
      <c r="T23" s="125"/>
      <c r="U23">
        <f>2*T17+2*T18-2*T16</f>
        <v>114000</v>
      </c>
    </row>
    <row r="24" spans="2:21" x14ac:dyDescent="0.25">
      <c r="B24" s="60" t="s">
        <v>74</v>
      </c>
      <c r="C24" s="56">
        <v>0</v>
      </c>
      <c r="D24" s="56">
        <v>0</v>
      </c>
      <c r="E24" s="56">
        <v>15</v>
      </c>
      <c r="F24" s="56">
        <v>40</v>
      </c>
      <c r="G24" s="56">
        <v>0</v>
      </c>
      <c r="H24" s="56">
        <v>40</v>
      </c>
      <c r="I24" s="56">
        <v>0</v>
      </c>
      <c r="J24" s="56">
        <v>0</v>
      </c>
      <c r="K24" s="56">
        <v>15</v>
      </c>
      <c r="L24" s="64">
        <f>S6+S11</f>
        <v>40</v>
      </c>
      <c r="Q24" s="125" t="s">
        <v>154</v>
      </c>
      <c r="R24" s="125"/>
      <c r="S24" s="125"/>
      <c r="T24" s="125"/>
      <c r="U24">
        <f>2*T17+2*T16-2*T18</f>
        <v>32000</v>
      </c>
    </row>
    <row r="25" spans="2:21" x14ac:dyDescent="0.25">
      <c r="Q25" s="125" t="s">
        <v>155</v>
      </c>
      <c r="R25" s="125"/>
      <c r="S25" s="125"/>
      <c r="T25" s="125"/>
      <c r="U25">
        <f>2*T18+2*T16-2*T17</f>
        <v>32000</v>
      </c>
    </row>
    <row r="27" spans="2:21" x14ac:dyDescent="0.25">
      <c r="B27" s="3"/>
      <c r="C27" s="60" t="s">
        <v>60</v>
      </c>
      <c r="D27" s="60" t="s">
        <v>73</v>
      </c>
      <c r="E27" s="60" t="s">
        <v>63</v>
      </c>
      <c r="F27" s="60" t="s">
        <v>56</v>
      </c>
      <c r="G27" s="60" t="s">
        <v>57</v>
      </c>
      <c r="H27" s="60" t="s">
        <v>58</v>
      </c>
      <c r="I27" s="60" t="s">
        <v>59</v>
      </c>
      <c r="J27" s="60" t="s">
        <v>61</v>
      </c>
      <c r="K27" s="60" t="s">
        <v>62</v>
      </c>
      <c r="L27" s="60" t="s">
        <v>74</v>
      </c>
    </row>
    <row r="28" spans="2:21" x14ac:dyDescent="0.25">
      <c r="B28" s="60" t="s">
        <v>60</v>
      </c>
      <c r="C28" s="3">
        <v>75</v>
      </c>
      <c r="D28" s="3">
        <v>25</v>
      </c>
      <c r="E28" s="3">
        <v>25</v>
      </c>
      <c r="F28" s="3">
        <v>75</v>
      </c>
      <c r="G28" s="3">
        <v>25</v>
      </c>
      <c r="H28" s="3">
        <v>25</v>
      </c>
      <c r="I28" s="3">
        <v>0</v>
      </c>
      <c r="J28" s="3">
        <v>0</v>
      </c>
      <c r="K28" s="3">
        <v>50</v>
      </c>
      <c r="L28" s="3">
        <v>0</v>
      </c>
    </row>
    <row r="29" spans="2:21" x14ac:dyDescent="0.25">
      <c r="B29" s="60" t="s">
        <v>73</v>
      </c>
      <c r="C29" s="3">
        <v>25</v>
      </c>
      <c r="D29" s="3">
        <v>115</v>
      </c>
      <c r="E29" s="3">
        <v>15</v>
      </c>
      <c r="F29" s="3">
        <v>75</v>
      </c>
      <c r="G29" s="3"/>
      <c r="H29" s="3"/>
      <c r="I29" s="3"/>
      <c r="J29" s="3"/>
      <c r="K29" s="3"/>
      <c r="L29" s="3"/>
    </row>
    <row r="30" spans="2:21" x14ac:dyDescent="0.25">
      <c r="B30" s="60" t="s">
        <v>63</v>
      </c>
      <c r="C30" s="3">
        <v>25</v>
      </c>
      <c r="D30" s="3"/>
      <c r="E30" s="3"/>
      <c r="F30" s="3"/>
      <c r="G30" s="3"/>
      <c r="H30" s="3"/>
      <c r="I30" s="3"/>
      <c r="J30" s="3"/>
      <c r="K30" s="3"/>
      <c r="L30" s="3"/>
    </row>
    <row r="31" spans="2:21" x14ac:dyDescent="0.25">
      <c r="B31" s="60" t="s">
        <v>56</v>
      </c>
      <c r="C31" s="3">
        <v>75</v>
      </c>
      <c r="D31" s="3"/>
      <c r="E31" s="3"/>
      <c r="F31" s="3"/>
      <c r="G31" s="3"/>
      <c r="H31" s="3"/>
      <c r="I31" s="3"/>
      <c r="J31" s="3"/>
      <c r="K31" s="3"/>
      <c r="L31" s="3"/>
    </row>
    <row r="32" spans="2:21" x14ac:dyDescent="0.25">
      <c r="B32" s="60" t="s">
        <v>57</v>
      </c>
      <c r="C32" s="3">
        <v>25</v>
      </c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5">
      <c r="B33" s="60" t="s">
        <v>58</v>
      </c>
      <c r="C33" s="3">
        <v>25</v>
      </c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60" t="s">
        <v>59</v>
      </c>
      <c r="C34" s="3">
        <v>0</v>
      </c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5">
      <c r="B35" s="60" t="s">
        <v>61</v>
      </c>
      <c r="C35" s="3">
        <v>0</v>
      </c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5">
      <c r="B36" s="60" t="s">
        <v>62</v>
      </c>
      <c r="C36" s="3">
        <v>50</v>
      </c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5">
      <c r="B37" s="60" t="s">
        <v>74</v>
      </c>
      <c r="C37" s="3">
        <v>0</v>
      </c>
      <c r="D37" s="3"/>
      <c r="E37" s="3"/>
      <c r="F37" s="3"/>
      <c r="G37" s="3"/>
      <c r="H37" s="3"/>
      <c r="I37" s="3"/>
      <c r="J37" s="3"/>
      <c r="K37" s="3"/>
      <c r="L37" s="3"/>
    </row>
  </sheetData>
  <mergeCells count="10">
    <mergeCell ref="P16:S16"/>
    <mergeCell ref="P17:S17"/>
    <mergeCell ref="P18:S18"/>
    <mergeCell ref="P15:W15"/>
    <mergeCell ref="Q20:T20"/>
    <mergeCell ref="Q21:T21"/>
    <mergeCell ref="Q22:T22"/>
    <mergeCell ref="Q23:T23"/>
    <mergeCell ref="Q24:T24"/>
    <mergeCell ref="Q25:T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4"/>
  <sheetViews>
    <sheetView workbookViewId="0">
      <selection activeCell="N20" sqref="N20"/>
    </sheetView>
  </sheetViews>
  <sheetFormatPr baseColWidth="10" defaultRowHeight="15" x14ac:dyDescent="0.25"/>
  <cols>
    <col min="1" max="1" width="6.28515625" customWidth="1"/>
    <col min="2" max="2" width="4.5703125" customWidth="1"/>
    <col min="3" max="3" width="4.42578125" customWidth="1"/>
    <col min="4" max="4" width="4.28515625" customWidth="1"/>
    <col min="5" max="5" width="4.7109375" customWidth="1"/>
    <col min="6" max="6" width="4.140625" customWidth="1"/>
    <col min="7" max="8" width="4.28515625" customWidth="1"/>
    <col min="10" max="10" width="7.5703125" customWidth="1"/>
    <col min="11" max="11" width="6.28515625" customWidth="1"/>
    <col min="12" max="12" width="5.5703125" customWidth="1"/>
    <col min="13" max="13" width="5.140625" customWidth="1"/>
    <col min="14" max="14" width="5.7109375" customWidth="1"/>
    <col min="15" max="15" width="7.28515625" customWidth="1"/>
    <col min="16" max="16" width="7.42578125" customWidth="1"/>
  </cols>
  <sheetData>
    <row r="3" spans="1:16" x14ac:dyDescent="0.25">
      <c r="A3" s="56"/>
      <c r="B3" s="60" t="s">
        <v>56</v>
      </c>
      <c r="C3" s="60" t="s">
        <v>57</v>
      </c>
      <c r="D3" s="60" t="s">
        <v>58</v>
      </c>
      <c r="E3" s="60" t="s">
        <v>59</v>
      </c>
      <c r="F3" s="60" t="s">
        <v>60</v>
      </c>
      <c r="G3" s="60" t="s">
        <v>61</v>
      </c>
      <c r="H3" s="60" t="s">
        <v>62</v>
      </c>
      <c r="J3" s="56"/>
      <c r="K3" s="60" t="s">
        <v>9</v>
      </c>
      <c r="L3" s="60" t="s">
        <v>10</v>
      </c>
      <c r="M3" s="60" t="s">
        <v>11</v>
      </c>
      <c r="N3" s="60" t="s">
        <v>84</v>
      </c>
      <c r="O3" s="60" t="s">
        <v>67</v>
      </c>
      <c r="P3" s="57"/>
    </row>
    <row r="4" spans="1:16" x14ac:dyDescent="0.25">
      <c r="A4" s="60" t="s">
        <v>5</v>
      </c>
      <c r="B4" s="56">
        <v>1</v>
      </c>
      <c r="C4" s="56">
        <v>1</v>
      </c>
      <c r="D4" s="56">
        <v>0</v>
      </c>
      <c r="E4" s="56">
        <v>1</v>
      </c>
      <c r="F4" s="56">
        <v>1</v>
      </c>
      <c r="G4" s="56">
        <v>0</v>
      </c>
      <c r="H4" s="56">
        <v>0</v>
      </c>
      <c r="J4" s="60" t="s">
        <v>5</v>
      </c>
      <c r="K4" s="56">
        <v>30</v>
      </c>
      <c r="L4" s="56">
        <v>8</v>
      </c>
      <c r="M4" s="56">
        <v>0</v>
      </c>
      <c r="N4" s="56">
        <v>9</v>
      </c>
      <c r="O4" s="56">
        <f>K4+L4+M4+N4</f>
        <v>47</v>
      </c>
      <c r="P4" s="9"/>
    </row>
    <row r="5" spans="1:16" x14ac:dyDescent="0.25">
      <c r="P5" s="9"/>
    </row>
    <row r="7" spans="1:16" x14ac:dyDescent="0.25">
      <c r="A7" s="56"/>
      <c r="B7" s="60" t="s">
        <v>56</v>
      </c>
      <c r="C7" s="60" t="s">
        <v>57</v>
      </c>
      <c r="D7" s="60" t="s">
        <v>58</v>
      </c>
      <c r="E7" s="60" t="s">
        <v>59</v>
      </c>
      <c r="F7" s="60" t="s">
        <v>60</v>
      </c>
      <c r="G7" s="60" t="s">
        <v>61</v>
      </c>
      <c r="H7" s="60" t="s">
        <v>62</v>
      </c>
    </row>
    <row r="8" spans="1:16" x14ac:dyDescent="0.25">
      <c r="A8" s="60" t="s">
        <v>56</v>
      </c>
      <c r="B8" s="56">
        <v>47</v>
      </c>
      <c r="C8" s="56">
        <v>47</v>
      </c>
      <c r="D8" s="56">
        <v>0</v>
      </c>
      <c r="E8" s="56">
        <v>47</v>
      </c>
      <c r="F8" s="56">
        <v>47</v>
      </c>
      <c r="G8" s="56">
        <v>0</v>
      </c>
      <c r="H8" s="56">
        <v>0</v>
      </c>
    </row>
    <row r="9" spans="1:16" x14ac:dyDescent="0.25">
      <c r="A9" s="60" t="s">
        <v>57</v>
      </c>
      <c r="B9" s="56">
        <v>47</v>
      </c>
      <c r="C9" s="56">
        <v>47</v>
      </c>
      <c r="D9" s="56">
        <v>0</v>
      </c>
      <c r="E9" s="56">
        <v>47</v>
      </c>
      <c r="F9" s="56">
        <v>47</v>
      </c>
      <c r="G9" s="56">
        <v>0</v>
      </c>
      <c r="H9" s="56">
        <v>0</v>
      </c>
    </row>
    <row r="10" spans="1:16" x14ac:dyDescent="0.25">
      <c r="A10" s="60" t="s">
        <v>58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</row>
    <row r="11" spans="1:16" x14ac:dyDescent="0.25">
      <c r="A11" s="60" t="s">
        <v>59</v>
      </c>
      <c r="B11" s="56">
        <v>47</v>
      </c>
      <c r="C11" s="56">
        <v>47</v>
      </c>
      <c r="D11" s="56">
        <v>0</v>
      </c>
      <c r="E11" s="56">
        <v>47</v>
      </c>
      <c r="F11" s="56">
        <v>47</v>
      </c>
      <c r="G11" s="56">
        <v>0</v>
      </c>
      <c r="H11" s="56">
        <v>0</v>
      </c>
    </row>
    <row r="12" spans="1:16" x14ac:dyDescent="0.25">
      <c r="A12" s="60" t="s">
        <v>60</v>
      </c>
      <c r="B12" s="56">
        <v>47</v>
      </c>
      <c r="C12" s="56">
        <v>47</v>
      </c>
      <c r="D12" s="56">
        <v>0</v>
      </c>
      <c r="E12" s="56">
        <v>47</v>
      </c>
      <c r="F12" s="56">
        <v>47</v>
      </c>
      <c r="G12" s="56">
        <v>0</v>
      </c>
      <c r="H12" s="56">
        <v>0</v>
      </c>
    </row>
    <row r="13" spans="1:16" x14ac:dyDescent="0.25">
      <c r="A13" s="60" t="s">
        <v>61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</row>
    <row r="14" spans="1:16" x14ac:dyDescent="0.25">
      <c r="A14" s="60" t="s">
        <v>62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25" workbookViewId="0">
      <selection activeCell="F28" sqref="F28:K28"/>
    </sheetView>
  </sheetViews>
  <sheetFormatPr baseColWidth="10" defaultRowHeight="15" x14ac:dyDescent="0.25"/>
  <sheetData>
    <row r="2" spans="1:11" x14ac:dyDescent="0.25">
      <c r="A2" s="3"/>
      <c r="B2" s="29" t="s">
        <v>14</v>
      </c>
      <c r="C2" s="29" t="s">
        <v>15</v>
      </c>
      <c r="D2" s="29" t="s">
        <v>16</v>
      </c>
      <c r="F2" s="3"/>
      <c r="G2" s="29" t="s">
        <v>22</v>
      </c>
      <c r="H2" s="29" t="s">
        <v>43</v>
      </c>
      <c r="I2" s="29" t="s">
        <v>23</v>
      </c>
    </row>
    <row r="3" spans="1:11" x14ac:dyDescent="0.25">
      <c r="A3" s="29" t="s">
        <v>18</v>
      </c>
      <c r="B3" s="3">
        <v>0</v>
      </c>
      <c r="C3" s="3">
        <v>1</v>
      </c>
      <c r="D3" s="3">
        <v>1</v>
      </c>
      <c r="F3" s="29" t="s">
        <v>18</v>
      </c>
      <c r="G3" s="3">
        <v>20</v>
      </c>
      <c r="H3" s="3">
        <v>0</v>
      </c>
      <c r="I3" s="3">
        <v>15</v>
      </c>
    </row>
    <row r="4" spans="1:11" x14ac:dyDescent="0.25">
      <c r="A4" s="29" t="s">
        <v>19</v>
      </c>
      <c r="B4" s="3">
        <v>0</v>
      </c>
      <c r="C4" s="3">
        <v>1</v>
      </c>
      <c r="D4" s="3">
        <v>0</v>
      </c>
      <c r="F4" s="29" t="s">
        <v>19</v>
      </c>
      <c r="G4" s="3">
        <v>0</v>
      </c>
      <c r="H4" s="3">
        <v>10</v>
      </c>
      <c r="I4" s="3">
        <v>20</v>
      </c>
    </row>
    <row r="5" spans="1:11" x14ac:dyDescent="0.25">
      <c r="A5" s="29" t="s">
        <v>20</v>
      </c>
      <c r="B5" s="3">
        <v>1</v>
      </c>
      <c r="C5" s="3">
        <v>1</v>
      </c>
      <c r="D5" s="3">
        <v>0</v>
      </c>
      <c r="F5" s="29" t="s">
        <v>20</v>
      </c>
      <c r="G5" s="3">
        <v>10</v>
      </c>
      <c r="H5" s="3">
        <v>0</v>
      </c>
      <c r="I5" s="3">
        <v>15</v>
      </c>
    </row>
    <row r="6" spans="1:11" x14ac:dyDescent="0.25">
      <c r="A6" s="29" t="s">
        <v>21</v>
      </c>
      <c r="B6" s="3">
        <v>1</v>
      </c>
      <c r="C6" s="3">
        <v>0</v>
      </c>
      <c r="D6" s="3">
        <v>1</v>
      </c>
      <c r="F6" s="29" t="s">
        <v>21</v>
      </c>
      <c r="G6" s="3">
        <v>10</v>
      </c>
      <c r="H6" s="3">
        <v>5</v>
      </c>
      <c r="I6" s="3">
        <v>0</v>
      </c>
    </row>
    <row r="9" spans="1:11" x14ac:dyDescent="0.25">
      <c r="A9" s="3"/>
      <c r="B9" s="29" t="s">
        <v>14</v>
      </c>
      <c r="C9" s="29" t="s">
        <v>15</v>
      </c>
      <c r="D9" s="29" t="s">
        <v>16</v>
      </c>
      <c r="F9" s="125" t="s">
        <v>44</v>
      </c>
      <c r="G9" s="125"/>
      <c r="H9" s="125"/>
      <c r="I9" s="125"/>
      <c r="J9" s="125"/>
      <c r="K9" s="125"/>
    </row>
    <row r="10" spans="1:11" x14ac:dyDescent="0.25">
      <c r="A10" s="29" t="s">
        <v>14</v>
      </c>
      <c r="B10" s="3">
        <v>40</v>
      </c>
      <c r="C10" s="3">
        <v>25</v>
      </c>
      <c r="D10" s="3">
        <v>15</v>
      </c>
      <c r="F10" s="125" t="s">
        <v>45</v>
      </c>
      <c r="G10" s="125"/>
      <c r="H10" s="125"/>
      <c r="I10" s="125"/>
      <c r="J10" s="125"/>
      <c r="K10" s="125"/>
    </row>
    <row r="11" spans="1:11" x14ac:dyDescent="0.25">
      <c r="A11" s="29" t="s">
        <v>15</v>
      </c>
      <c r="B11" s="3">
        <v>25</v>
      </c>
      <c r="C11" s="3">
        <v>90</v>
      </c>
      <c r="D11" s="3">
        <v>35</v>
      </c>
      <c r="F11" s="125" t="s">
        <v>46</v>
      </c>
      <c r="G11" s="125"/>
      <c r="H11" s="125"/>
      <c r="I11" s="125"/>
      <c r="J11" s="125"/>
      <c r="K11" s="125"/>
    </row>
    <row r="12" spans="1:11" x14ac:dyDescent="0.25">
      <c r="A12" s="29" t="s">
        <v>16</v>
      </c>
      <c r="B12" s="3">
        <v>15</v>
      </c>
      <c r="C12" s="3">
        <v>35</v>
      </c>
      <c r="D12" s="3">
        <v>50</v>
      </c>
      <c r="F12" s="125" t="s">
        <v>47</v>
      </c>
      <c r="G12" s="125"/>
      <c r="H12" s="125"/>
      <c r="I12" s="125"/>
      <c r="J12" s="125"/>
      <c r="K12" s="125"/>
    </row>
    <row r="14" spans="1:11" x14ac:dyDescent="0.25">
      <c r="F14" s="125" t="s">
        <v>52</v>
      </c>
      <c r="G14" s="125"/>
      <c r="H14" s="125"/>
      <c r="I14" s="125"/>
      <c r="J14" s="125"/>
      <c r="K14" s="125"/>
    </row>
    <row r="19" spans="6:11" x14ac:dyDescent="0.25">
      <c r="F19" s="125" t="s">
        <v>48</v>
      </c>
      <c r="G19" s="125"/>
      <c r="H19" s="125"/>
      <c r="I19" s="125"/>
      <c r="J19" s="125"/>
      <c r="K19" s="125"/>
    </row>
    <row r="20" spans="6:11" x14ac:dyDescent="0.25">
      <c r="F20" s="125" t="s">
        <v>47</v>
      </c>
      <c r="G20" s="125"/>
      <c r="H20" s="125"/>
      <c r="I20" s="125"/>
      <c r="J20" s="125"/>
      <c r="K20" s="125"/>
    </row>
    <row r="21" spans="6:11" x14ac:dyDescent="0.25">
      <c r="F21" s="125" t="s">
        <v>49</v>
      </c>
      <c r="G21" s="125"/>
      <c r="H21" s="125"/>
      <c r="I21" s="125"/>
      <c r="J21" s="125"/>
      <c r="K21" s="125"/>
    </row>
    <row r="22" spans="6:11" x14ac:dyDescent="0.25">
      <c r="F22" s="125" t="s">
        <v>45</v>
      </c>
      <c r="G22" s="125"/>
      <c r="H22" s="125"/>
      <c r="I22" s="125"/>
      <c r="J22" s="125"/>
      <c r="K22" s="125"/>
    </row>
    <row r="27" spans="6:11" x14ac:dyDescent="0.25">
      <c r="F27" s="125" t="s">
        <v>50</v>
      </c>
      <c r="G27" s="125"/>
      <c r="H27" s="125"/>
      <c r="I27" s="125"/>
      <c r="J27" s="125"/>
      <c r="K27" s="125"/>
    </row>
    <row r="28" spans="6:11" x14ac:dyDescent="0.25">
      <c r="F28" s="125" t="s">
        <v>46</v>
      </c>
      <c r="G28" s="125"/>
      <c r="H28" s="125"/>
      <c r="I28" s="125"/>
      <c r="J28" s="125"/>
      <c r="K28" s="125"/>
    </row>
    <row r="29" spans="6:11" x14ac:dyDescent="0.25">
      <c r="F29" s="125" t="s">
        <v>47</v>
      </c>
      <c r="G29" s="125"/>
      <c r="H29" s="125"/>
      <c r="I29" s="125"/>
      <c r="J29" s="125"/>
      <c r="K29" s="125"/>
    </row>
    <row r="30" spans="6:11" x14ac:dyDescent="0.25">
      <c r="F30" s="125" t="s">
        <v>51</v>
      </c>
      <c r="G30" s="125"/>
      <c r="H30" s="125"/>
      <c r="I30" s="125"/>
      <c r="J30" s="125"/>
      <c r="K30" s="125"/>
    </row>
  </sheetData>
  <mergeCells count="13">
    <mergeCell ref="F9:K9"/>
    <mergeCell ref="F10:K10"/>
    <mergeCell ref="F11:K11"/>
    <mergeCell ref="F12:K12"/>
    <mergeCell ref="F19:K19"/>
    <mergeCell ref="F30:K30"/>
    <mergeCell ref="F14:K14"/>
    <mergeCell ref="F22:K22"/>
    <mergeCell ref="F21:K21"/>
    <mergeCell ref="F20:K20"/>
    <mergeCell ref="F27:K27"/>
    <mergeCell ref="F29:K29"/>
    <mergeCell ref="F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 1</vt:lpstr>
      <vt:lpstr>ejercicio 2</vt:lpstr>
      <vt:lpstr>EJERCICIO 3</vt:lpstr>
      <vt:lpstr>EJERCICIO 4</vt:lpstr>
      <vt:lpstr>EJERCICIO 5</vt:lpstr>
      <vt:lpstr>EJERCICION 6</vt:lpstr>
      <vt:lpstr>EJERCICIO 7A</vt:lpstr>
      <vt:lpstr>EJERCICIO 7B</vt:lpstr>
      <vt:lpstr>ejercicio 8</vt:lpstr>
      <vt:lpstr>ejercicio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</cp:lastModifiedBy>
  <dcterms:created xsi:type="dcterms:W3CDTF">2015-10-04T21:32:32Z</dcterms:created>
  <dcterms:modified xsi:type="dcterms:W3CDTF">2016-05-23T21:56:37Z</dcterms:modified>
</cp:coreProperties>
</file>