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2F9B404-F61F-4124-AB52-9459F5CD478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" i="1" l="1"/>
  <c r="U4" i="1"/>
  <c r="U5" i="1"/>
  <c r="U6" i="1"/>
  <c r="U7" i="1"/>
  <c r="U8" i="1"/>
  <c r="U9" i="1"/>
  <c r="U10" i="1"/>
  <c r="U2" i="1"/>
  <c r="T3" i="1"/>
  <c r="T4" i="1"/>
  <c r="T5" i="1"/>
  <c r="T6" i="1"/>
  <c r="T7" i="1"/>
  <c r="T8" i="1"/>
  <c r="T9" i="1"/>
  <c r="T10" i="1"/>
  <c r="T2" i="1"/>
  <c r="M43" i="1" s="1"/>
  <c r="S3" i="1"/>
  <c r="S4" i="1"/>
  <c r="S5" i="1"/>
  <c r="S6" i="1"/>
  <c r="S7" i="1"/>
  <c r="S8" i="1"/>
  <c r="S9" i="1"/>
  <c r="S10" i="1"/>
  <c r="S2" i="1"/>
  <c r="R3" i="1"/>
  <c r="R4" i="1"/>
  <c r="R5" i="1"/>
  <c r="R6" i="1"/>
  <c r="R7" i="1"/>
  <c r="R8" i="1"/>
  <c r="R9" i="1"/>
  <c r="R10" i="1"/>
  <c r="R2" i="1"/>
  <c r="Q3" i="1"/>
  <c r="Q4" i="1"/>
  <c r="Q5" i="1"/>
  <c r="Q6" i="1"/>
  <c r="Q7" i="1"/>
  <c r="Q8" i="1"/>
  <c r="Q9" i="1"/>
  <c r="Q10" i="1"/>
  <c r="Q2" i="1"/>
  <c r="P3" i="1"/>
  <c r="P4" i="1"/>
  <c r="P5" i="1"/>
  <c r="P6" i="1"/>
  <c r="P7" i="1"/>
  <c r="P8" i="1"/>
  <c r="P9" i="1"/>
  <c r="P10" i="1"/>
  <c r="P2" i="1"/>
  <c r="O3" i="1"/>
  <c r="O4" i="1"/>
  <c r="O5" i="1"/>
  <c r="O6" i="1"/>
  <c r="O7" i="1"/>
  <c r="O8" i="1"/>
  <c r="O9" i="1"/>
  <c r="O10" i="1"/>
  <c r="O2" i="1"/>
  <c r="N10" i="1"/>
  <c r="N9" i="1"/>
  <c r="N7" i="1"/>
  <c r="N8" i="1"/>
  <c r="N6" i="1"/>
  <c r="N5" i="1"/>
  <c r="N4" i="1"/>
  <c r="N3" i="1"/>
  <c r="N2" i="1"/>
  <c r="L10" i="1"/>
  <c r="L8" i="1"/>
  <c r="L9" i="1"/>
  <c r="L7" i="1"/>
  <c r="L6" i="1"/>
  <c r="L4" i="1"/>
  <c r="L5" i="1"/>
  <c r="L3" i="1"/>
  <c r="L2" i="1"/>
  <c r="K9" i="1"/>
  <c r="K5" i="1"/>
  <c r="K6" i="1"/>
  <c r="K7" i="1"/>
  <c r="K8" i="1"/>
  <c r="K10" i="1"/>
  <c r="K3" i="1"/>
  <c r="K4" i="1"/>
  <c r="K2" i="1"/>
  <c r="N16" i="1" s="1"/>
  <c r="B1" i="1"/>
  <c r="M27" i="1" l="1"/>
  <c r="M16" i="1"/>
  <c r="L24" i="1"/>
  <c r="L28" i="1"/>
  <c r="N36" i="1"/>
  <c r="N39" i="1"/>
  <c r="L44" i="1"/>
  <c r="N47" i="1"/>
  <c r="N44" i="1"/>
  <c r="M31" i="1"/>
  <c r="M35" i="1"/>
  <c r="N20" i="1"/>
  <c r="M24" i="1"/>
  <c r="O24" i="1" s="1"/>
  <c r="N40" i="1"/>
  <c r="M15" i="1"/>
  <c r="L15" i="1"/>
  <c r="M19" i="1"/>
  <c r="N23" i="1"/>
  <c r="N24" i="1"/>
  <c r="M28" i="1"/>
  <c r="O28" i="1" s="1"/>
  <c r="N31" i="1"/>
  <c r="M36" i="1"/>
  <c r="L32" i="1"/>
  <c r="M39" i="1"/>
  <c r="O39" i="1" s="1"/>
  <c r="L39" i="1"/>
  <c r="M44" i="1"/>
  <c r="L48" i="1"/>
  <c r="N48" i="1"/>
  <c r="L19" i="1"/>
  <c r="N28" i="1"/>
  <c r="N32" i="1"/>
  <c r="L36" i="1"/>
  <c r="O36" i="1" s="1"/>
  <c r="N15" i="1"/>
  <c r="L16" i="1"/>
  <c r="O16" i="1" s="1"/>
  <c r="M20" i="1"/>
  <c r="M23" i="1"/>
  <c r="O23" i="1" s="1"/>
  <c r="L27" i="1"/>
  <c r="N27" i="1"/>
  <c r="M32" i="1"/>
  <c r="N35" i="1"/>
  <c r="L35" i="1"/>
  <c r="M40" i="1"/>
  <c r="O40" i="1" s="1"/>
  <c r="L43" i="1"/>
  <c r="N43" i="1"/>
  <c r="O43" i="1" s="1"/>
  <c r="M47" i="1"/>
  <c r="M48" i="1"/>
  <c r="O48" i="1" s="1"/>
  <c r="N19" i="1"/>
  <c r="L20" i="1"/>
  <c r="O20" i="1" s="1"/>
  <c r="L23" i="1"/>
  <c r="L31" i="1"/>
  <c r="L40" i="1"/>
  <c r="L47" i="1"/>
  <c r="O47" i="1" s="1"/>
  <c r="R16" i="1"/>
  <c r="O27" i="1"/>
  <c r="P27" i="1" s="1"/>
  <c r="Q27" i="1" s="1"/>
  <c r="T16" i="1"/>
  <c r="T20" i="1"/>
  <c r="O32" i="1"/>
  <c r="O15" i="1"/>
  <c r="P15" i="1" s="1"/>
  <c r="O19" i="1"/>
  <c r="O35" i="1"/>
  <c r="R19" i="1"/>
  <c r="O44" i="1"/>
  <c r="O31" i="1"/>
  <c r="P23" i="1" l="1"/>
  <c r="Q23" i="1" s="1"/>
  <c r="P19" i="1"/>
  <c r="T15" i="1"/>
  <c r="R20" i="1"/>
  <c r="S19" i="1" s="1"/>
  <c r="R15" i="1"/>
  <c r="S15" i="1" s="1"/>
  <c r="U15" i="1"/>
  <c r="T19" i="1"/>
  <c r="U19" i="1" s="1"/>
  <c r="P31" i="1"/>
  <c r="Q31" i="1" s="1"/>
  <c r="C3" i="1"/>
  <c r="Q15" i="1"/>
  <c r="C4" i="1"/>
  <c r="Q19" i="1"/>
  <c r="P47" i="1"/>
  <c r="Q47" i="1" s="1"/>
  <c r="P43" i="1"/>
  <c r="Q43" i="1" s="1"/>
  <c r="P39" i="1"/>
  <c r="Q39" i="1" s="1"/>
  <c r="P35" i="1"/>
  <c r="Q35" i="1" s="1"/>
</calcChain>
</file>

<file path=xl/sharedStrings.xml><?xml version="1.0" encoding="utf-8"?>
<sst xmlns="http://schemas.openxmlformats.org/spreadsheetml/2006/main" count="94" uniqueCount="31">
  <si>
    <t>(2)</t>
    <phoneticPr fontId="1" type="noConversion"/>
  </si>
  <si>
    <t>(1)</t>
    <phoneticPr fontId="1" type="noConversion"/>
  </si>
  <si>
    <t>a1</t>
    <phoneticPr fontId="1" type="noConversion"/>
  </si>
  <si>
    <t>a2</t>
    <phoneticPr fontId="1" type="noConversion"/>
  </si>
  <si>
    <t>增益</t>
    <phoneticPr fontId="1" type="noConversion"/>
  </si>
  <si>
    <t>(3)</t>
    <phoneticPr fontId="1" type="noConversion"/>
  </si>
  <si>
    <t>a3</t>
    <phoneticPr fontId="1" type="noConversion"/>
  </si>
  <si>
    <t>target</t>
    <phoneticPr fontId="1" type="noConversion"/>
  </si>
  <si>
    <t>a1分组</t>
    <phoneticPr fontId="1" type="noConversion"/>
  </si>
  <si>
    <t>样本个数</t>
    <phoneticPr fontId="1" type="noConversion"/>
  </si>
  <si>
    <t>Target False</t>
    <phoneticPr fontId="1" type="noConversion"/>
  </si>
  <si>
    <t>Target True</t>
    <phoneticPr fontId="1" type="noConversion"/>
  </si>
  <si>
    <t>熵</t>
    <phoneticPr fontId="1" type="noConversion"/>
  </si>
  <si>
    <t>加权总和</t>
    <phoneticPr fontId="1" type="noConversion"/>
  </si>
  <si>
    <t>a2分组</t>
    <phoneticPr fontId="1" type="noConversion"/>
  </si>
  <si>
    <t>a3&gt;1</t>
    <phoneticPr fontId="1" type="noConversion"/>
  </si>
  <si>
    <t>a3&gt;=3</t>
    <phoneticPr fontId="1" type="noConversion"/>
  </si>
  <si>
    <t>a3&gt;=4</t>
    <phoneticPr fontId="1" type="noConversion"/>
  </si>
  <si>
    <t>a3&gt;=5</t>
    <phoneticPr fontId="1" type="noConversion"/>
  </si>
  <si>
    <t>a3&gt;=6</t>
    <phoneticPr fontId="1" type="noConversion"/>
  </si>
  <si>
    <t>a3&gt;=7</t>
    <phoneticPr fontId="1" type="noConversion"/>
  </si>
  <si>
    <t>a3&gt;=8</t>
    <phoneticPr fontId="1" type="noConversion"/>
  </si>
  <si>
    <t>见右侧浅蓝色区域</t>
    <phoneticPr fontId="1" type="noConversion"/>
  </si>
  <si>
    <t>(4)</t>
    <phoneticPr fontId="1" type="noConversion"/>
  </si>
  <si>
    <t>以a3&gt;=4为True的方法划分增益最大为0.336746</t>
    <phoneticPr fontId="1" type="noConversion"/>
  </si>
  <si>
    <t>(5)</t>
    <phoneticPr fontId="1" type="noConversion"/>
  </si>
  <si>
    <t>(6)</t>
    <phoneticPr fontId="1" type="noConversion"/>
  </si>
  <si>
    <t>GAIN</t>
    <phoneticPr fontId="1" type="noConversion"/>
  </si>
  <si>
    <t>ERROR</t>
    <phoneticPr fontId="1" type="noConversion"/>
  </si>
  <si>
    <t>加权GAIN</t>
    <phoneticPr fontId="1" type="noConversion"/>
  </si>
  <si>
    <t>加权ERROR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</si>
</sst>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abSelected="1" workbookViewId="0">
      <selection activeCell="F11" sqref="F11"/>
    </sheetView>
  </sheetViews>
  <sheetFormatPr defaultRowHeight="14.25" x14ac:dyDescent="0.2"/>
  <cols>
    <col min="13" max="13" width="10.625" bestFit="1" customWidth="1"/>
    <col min="14" max="14" width="11.5" bestFit="1" customWidth="1"/>
    <col min="21" max="21" width="12.75" bestFit="1" customWidth="1"/>
  </cols>
  <sheetData>
    <row r="1" spans="1:21" x14ac:dyDescent="0.2">
      <c r="A1" s="1" t="s">
        <v>1</v>
      </c>
      <c r="B1">
        <f>-((4/9)*LOG(4/9,2)+(5/9)*LOG(5/9,2))</f>
        <v>0.99107605983822222</v>
      </c>
      <c r="K1" s="5" t="s">
        <v>2</v>
      </c>
      <c r="L1" s="5" t="s">
        <v>3</v>
      </c>
      <c r="M1" s="5" t="s">
        <v>6</v>
      </c>
      <c r="N1" s="5" t="s">
        <v>7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</row>
    <row r="2" spans="1:21" x14ac:dyDescent="0.2">
      <c r="A2" s="1"/>
      <c r="K2" s="5" t="b">
        <f>TRUE</f>
        <v>1</v>
      </c>
      <c r="L2" s="5" t="b">
        <f>TRUE</f>
        <v>1</v>
      </c>
      <c r="M2" s="5">
        <v>1</v>
      </c>
      <c r="N2" s="5" t="b">
        <f>TRUE</f>
        <v>1</v>
      </c>
      <c r="O2" s="5" t="b">
        <f>IF(M2&gt;1,TRUE,FALSE)</f>
        <v>0</v>
      </c>
      <c r="P2" s="5" t="b">
        <f>IF(M2&gt;=3,TRUE,FALSE)</f>
        <v>0</v>
      </c>
      <c r="Q2" s="5" t="b">
        <f>IF(M2&gt;=4,TRUE,FALSE)</f>
        <v>0</v>
      </c>
      <c r="R2" s="5" t="b">
        <f>IF(M2&gt;=5,TRUE,FALSE)</f>
        <v>0</v>
      </c>
      <c r="S2" s="5" t="b">
        <f>IF(M2&gt;=6,TRUE,FALSE)</f>
        <v>0</v>
      </c>
      <c r="T2" s="5" t="b">
        <f>IF(M2&gt;=7,TRUE,FALSE)</f>
        <v>0</v>
      </c>
      <c r="U2" s="5" t="b">
        <f>IF(M2&gt;=8,TRUE,FALSE)</f>
        <v>0</v>
      </c>
    </row>
    <row r="3" spans="1:21" x14ac:dyDescent="0.2">
      <c r="A3" s="1" t="s">
        <v>0</v>
      </c>
      <c r="B3" t="s">
        <v>2</v>
      </c>
      <c r="C3">
        <f>B1-P15</f>
        <v>0.22943684069673975</v>
      </c>
      <c r="K3" s="5" t="b">
        <f>TRUE</f>
        <v>1</v>
      </c>
      <c r="L3" s="5" t="b">
        <f>TRUE</f>
        <v>1</v>
      </c>
      <c r="M3" s="5">
        <v>6</v>
      </c>
      <c r="N3" s="5" t="b">
        <f>TRUE</f>
        <v>1</v>
      </c>
      <c r="O3" s="5" t="b">
        <f t="shared" ref="O3:O10" si="0">IF(M3&gt;1,TRUE,FALSE)</f>
        <v>1</v>
      </c>
      <c r="P3" s="5" t="b">
        <f t="shared" ref="P3:P10" si="1">IF(M3&gt;=3,TRUE,FALSE)</f>
        <v>1</v>
      </c>
      <c r="Q3" s="5" t="b">
        <f t="shared" ref="Q3:Q10" si="2">IF(M3&gt;=4,TRUE,FALSE)</f>
        <v>1</v>
      </c>
      <c r="R3" s="5" t="b">
        <f t="shared" ref="R3:R10" si="3">IF(M3&gt;=5,TRUE,FALSE)</f>
        <v>1</v>
      </c>
      <c r="S3" s="5" t="b">
        <f t="shared" ref="S3:S10" si="4">IF(M3&gt;=6,TRUE,FALSE)</f>
        <v>1</v>
      </c>
      <c r="T3" s="5" t="b">
        <f t="shared" ref="T3:T10" si="5">IF(M3&gt;=7,TRUE,FALSE)</f>
        <v>0</v>
      </c>
      <c r="U3" s="5" t="b">
        <f t="shared" ref="U3:U10" si="6">IF(M3&gt;=8,TRUE,FALSE)</f>
        <v>0</v>
      </c>
    </row>
    <row r="4" spans="1:21" x14ac:dyDescent="0.2">
      <c r="B4" t="s">
        <v>3</v>
      </c>
      <c r="C4">
        <f>B1-P19</f>
        <v>7.2146184745174313E-3</v>
      </c>
      <c r="K4" s="5" t="b">
        <f>TRUE</f>
        <v>1</v>
      </c>
      <c r="L4" s="5" t="b">
        <f>FALSE</f>
        <v>0</v>
      </c>
      <c r="M4" s="5">
        <v>5</v>
      </c>
      <c r="N4" s="5" t="b">
        <f>FALSE</f>
        <v>0</v>
      </c>
      <c r="O4" s="5" t="b">
        <f t="shared" si="0"/>
        <v>1</v>
      </c>
      <c r="P4" s="5" t="b">
        <f t="shared" si="1"/>
        <v>1</v>
      </c>
      <c r="Q4" s="5" t="b">
        <f t="shared" si="2"/>
        <v>1</v>
      </c>
      <c r="R4" s="5" t="b">
        <f t="shared" si="3"/>
        <v>1</v>
      </c>
      <c r="S4" s="5" t="b">
        <f t="shared" si="4"/>
        <v>0</v>
      </c>
      <c r="T4" s="5" t="b">
        <f t="shared" si="5"/>
        <v>0</v>
      </c>
      <c r="U4" s="5" t="b">
        <f t="shared" si="6"/>
        <v>0</v>
      </c>
    </row>
    <row r="5" spans="1:21" x14ac:dyDescent="0.2">
      <c r="K5" s="5" t="b">
        <f>FALSE</f>
        <v>0</v>
      </c>
      <c r="L5" s="5" t="b">
        <f>FALSE</f>
        <v>0</v>
      </c>
      <c r="M5" s="5">
        <v>4</v>
      </c>
      <c r="N5" s="5" t="b">
        <f>TRUE</f>
        <v>1</v>
      </c>
      <c r="O5" s="5" t="b">
        <f t="shared" si="0"/>
        <v>1</v>
      </c>
      <c r="P5" s="5" t="b">
        <f t="shared" si="1"/>
        <v>1</v>
      </c>
      <c r="Q5" s="5" t="b">
        <f t="shared" si="2"/>
        <v>1</v>
      </c>
      <c r="R5" s="5" t="b">
        <f t="shared" si="3"/>
        <v>0</v>
      </c>
      <c r="S5" s="5" t="b">
        <f t="shared" si="4"/>
        <v>0</v>
      </c>
      <c r="T5" s="5" t="b">
        <f t="shared" si="5"/>
        <v>0</v>
      </c>
      <c r="U5" s="5" t="b">
        <f t="shared" si="6"/>
        <v>0</v>
      </c>
    </row>
    <row r="6" spans="1:21" x14ac:dyDescent="0.2">
      <c r="K6" s="5" t="b">
        <f>FALSE</f>
        <v>0</v>
      </c>
      <c r="L6" s="5" t="b">
        <f>TRUE</f>
        <v>1</v>
      </c>
      <c r="M6" s="5">
        <v>7</v>
      </c>
      <c r="N6" s="5" t="b">
        <f>FALSE</f>
        <v>0</v>
      </c>
      <c r="O6" s="5" t="b">
        <f t="shared" si="0"/>
        <v>1</v>
      </c>
      <c r="P6" s="5" t="b">
        <f t="shared" si="1"/>
        <v>1</v>
      </c>
      <c r="Q6" s="5" t="b">
        <f t="shared" si="2"/>
        <v>1</v>
      </c>
      <c r="R6" s="5" t="b">
        <f t="shared" si="3"/>
        <v>1</v>
      </c>
      <c r="S6" s="5" t="b">
        <f t="shared" si="4"/>
        <v>1</v>
      </c>
      <c r="T6" s="5" t="b">
        <f t="shared" si="5"/>
        <v>1</v>
      </c>
      <c r="U6" s="5" t="b">
        <f t="shared" si="6"/>
        <v>0</v>
      </c>
    </row>
    <row r="7" spans="1:21" x14ac:dyDescent="0.2">
      <c r="A7" s="1" t="s">
        <v>5</v>
      </c>
      <c r="B7" t="s">
        <v>22</v>
      </c>
      <c r="K7" s="5" t="b">
        <f>FALSE</f>
        <v>0</v>
      </c>
      <c r="L7" s="5" t="b">
        <f>TRUE</f>
        <v>1</v>
      </c>
      <c r="M7" s="5">
        <v>3</v>
      </c>
      <c r="N7" s="5" t="b">
        <f>FALSE</f>
        <v>0</v>
      </c>
      <c r="O7" s="5" t="b">
        <f t="shared" si="0"/>
        <v>1</v>
      </c>
      <c r="P7" s="5" t="b">
        <f t="shared" si="1"/>
        <v>1</v>
      </c>
      <c r="Q7" s="5" t="b">
        <f t="shared" si="2"/>
        <v>0</v>
      </c>
      <c r="R7" s="5" t="b">
        <f t="shared" si="3"/>
        <v>0</v>
      </c>
      <c r="S7" s="5" t="b">
        <f t="shared" si="4"/>
        <v>0</v>
      </c>
      <c r="T7" s="5" t="b">
        <f t="shared" si="5"/>
        <v>0</v>
      </c>
      <c r="U7" s="5" t="b">
        <f t="shared" si="6"/>
        <v>0</v>
      </c>
    </row>
    <row r="8" spans="1:21" x14ac:dyDescent="0.2">
      <c r="A8" s="1" t="s">
        <v>23</v>
      </c>
      <c r="B8" t="s">
        <v>24</v>
      </c>
      <c r="K8" s="5" t="b">
        <f>FALSE</f>
        <v>0</v>
      </c>
      <c r="L8" s="5" t="b">
        <f>FALSE</f>
        <v>0</v>
      </c>
      <c r="M8" s="5">
        <v>8</v>
      </c>
      <c r="N8" s="5" t="b">
        <f>FALSE</f>
        <v>0</v>
      </c>
      <c r="O8" s="5" t="b">
        <f t="shared" si="0"/>
        <v>1</v>
      </c>
      <c r="P8" s="5" t="b">
        <f t="shared" si="1"/>
        <v>1</v>
      </c>
      <c r="Q8" s="5" t="b">
        <f t="shared" si="2"/>
        <v>1</v>
      </c>
      <c r="R8" s="5" t="b">
        <f t="shared" si="3"/>
        <v>1</v>
      </c>
      <c r="S8" s="5" t="b">
        <f t="shared" si="4"/>
        <v>1</v>
      </c>
      <c r="T8" s="5" t="b">
        <f t="shared" si="5"/>
        <v>1</v>
      </c>
      <c r="U8" s="5" t="b">
        <f t="shared" si="6"/>
        <v>1</v>
      </c>
    </row>
    <row r="9" spans="1:21" x14ac:dyDescent="0.2">
      <c r="A9" s="1" t="s">
        <v>25</v>
      </c>
      <c r="B9" t="s">
        <v>2</v>
      </c>
      <c r="K9" s="5" t="b">
        <f>TRUE</f>
        <v>1</v>
      </c>
      <c r="L9" s="5" t="b">
        <f>FALSE</f>
        <v>0</v>
      </c>
      <c r="M9" s="5">
        <v>7</v>
      </c>
      <c r="N9" s="5" t="b">
        <f>TRUE</f>
        <v>1</v>
      </c>
      <c r="O9" s="5" t="b">
        <f t="shared" si="0"/>
        <v>1</v>
      </c>
      <c r="P9" s="5" t="b">
        <f t="shared" si="1"/>
        <v>1</v>
      </c>
      <c r="Q9" s="5" t="b">
        <f t="shared" si="2"/>
        <v>1</v>
      </c>
      <c r="R9" s="5" t="b">
        <f t="shared" si="3"/>
        <v>1</v>
      </c>
      <c r="S9" s="5" t="b">
        <f t="shared" si="4"/>
        <v>1</v>
      </c>
      <c r="T9" s="5" t="b">
        <f t="shared" si="5"/>
        <v>1</v>
      </c>
      <c r="U9" s="5" t="b">
        <f t="shared" si="6"/>
        <v>0</v>
      </c>
    </row>
    <row r="10" spans="1:21" x14ac:dyDescent="0.2">
      <c r="A10" s="1" t="s">
        <v>26</v>
      </c>
      <c r="B10" t="s">
        <v>2</v>
      </c>
      <c r="K10" s="5" t="b">
        <f>FALSE</f>
        <v>0</v>
      </c>
      <c r="L10" s="5" t="b">
        <f>TRUE</f>
        <v>1</v>
      </c>
      <c r="M10" s="5">
        <v>5</v>
      </c>
      <c r="N10" s="5" t="b">
        <f>FALSE</f>
        <v>0</v>
      </c>
      <c r="O10" s="5" t="b">
        <f t="shared" si="0"/>
        <v>1</v>
      </c>
      <c r="P10" s="5" t="b">
        <f t="shared" si="1"/>
        <v>1</v>
      </c>
      <c r="Q10" s="5" t="b">
        <f t="shared" si="2"/>
        <v>1</v>
      </c>
      <c r="R10" s="5" t="b">
        <f t="shared" si="3"/>
        <v>1</v>
      </c>
      <c r="S10" s="5" t="b">
        <f t="shared" si="4"/>
        <v>0</v>
      </c>
      <c r="T10" s="5" t="b">
        <f t="shared" si="5"/>
        <v>0</v>
      </c>
      <c r="U10" s="5" t="b">
        <f t="shared" si="6"/>
        <v>0</v>
      </c>
    </row>
    <row r="14" spans="1:21" x14ac:dyDescent="0.2">
      <c r="K14" s="3" t="s">
        <v>8</v>
      </c>
      <c r="L14" s="3" t="s">
        <v>9</v>
      </c>
      <c r="M14" s="3" t="s">
        <v>11</v>
      </c>
      <c r="N14" s="3" t="s">
        <v>10</v>
      </c>
      <c r="O14" s="3" t="s">
        <v>12</v>
      </c>
      <c r="P14" s="3" t="s">
        <v>13</v>
      </c>
      <c r="Q14" s="3" t="s">
        <v>4</v>
      </c>
      <c r="R14" s="3" t="s">
        <v>27</v>
      </c>
      <c r="S14" s="3" t="s">
        <v>29</v>
      </c>
      <c r="T14" s="3" t="s">
        <v>28</v>
      </c>
      <c r="U14" s="3" t="s">
        <v>30</v>
      </c>
    </row>
    <row r="15" spans="1:21" x14ac:dyDescent="0.2">
      <c r="K15" s="3" t="b">
        <v>1</v>
      </c>
      <c r="L15" s="3">
        <f>COUNTIF(K2:K10,TRUE)</f>
        <v>4</v>
      </c>
      <c r="M15" s="3">
        <f>COUNTIFS(K2:K10,TRUE,N2:N10,TRUE)</f>
        <v>3</v>
      </c>
      <c r="N15" s="3">
        <f>COUNTIFS(K2:K10,TRUE,N2:N10,FALSE)</f>
        <v>1</v>
      </c>
      <c r="O15" s="3">
        <f>-((M15/L15)*LOG(M15/L15,2)+(N15/L15)*LOG(N15/L15,2))</f>
        <v>0.81127812445913283</v>
      </c>
      <c r="P15" s="3">
        <f>(4/9)*O15+(5/9)*O16</f>
        <v>0.76163921914148247</v>
      </c>
      <c r="Q15" s="3">
        <f>$B$1-P15</f>
        <v>0.22943684069673975</v>
      </c>
      <c r="R15" s="3">
        <f>1-(M15/L15)^2-(N15/L15)^2</f>
        <v>0.375</v>
      </c>
      <c r="S15" s="3">
        <f>(L15/SUM(L15:L16))*R15+(L16/SUM(L15:L16))*R16</f>
        <v>0.34444444444444433</v>
      </c>
      <c r="T15" s="3">
        <f>1-MAX(M15/L15,N15/L15)</f>
        <v>0.25</v>
      </c>
      <c r="U15" s="3">
        <f>(L15/SUM(L15:L16))*T15+(L16/SUM(L15:L16))*T16</f>
        <v>0.22222222222222221</v>
      </c>
    </row>
    <row r="16" spans="1:21" x14ac:dyDescent="0.2">
      <c r="K16" s="3" t="b">
        <v>0</v>
      </c>
      <c r="L16" s="3">
        <f>COUNTIF(K2:K10,FALSE)</f>
        <v>5</v>
      </c>
      <c r="M16" s="3">
        <f>COUNTIFS(K2:K10,FALSE,N2:N10,TRUE)</f>
        <v>1</v>
      </c>
      <c r="N16" s="3">
        <f>COUNTIFS(K2:K10,FALSE,N2:N10,FALSE)</f>
        <v>4</v>
      </c>
      <c r="O16" s="3">
        <f>-((M16/L16)*LOG(M16/L16,2)+(N16/L16)*LOG(N16/L16,2))</f>
        <v>0.72192809488736231</v>
      </c>
      <c r="P16" s="3"/>
      <c r="Q16" s="3"/>
      <c r="R16" s="3">
        <f>1-(M16/L16)^2-(N16/L16)^2</f>
        <v>0.31999999999999984</v>
      </c>
      <c r="S16" s="3"/>
      <c r="T16" s="3">
        <f>1-MAX(M16/L16,N16/L16)</f>
        <v>0.19999999999999996</v>
      </c>
      <c r="U16" s="3"/>
    </row>
    <row r="18" spans="11:21" x14ac:dyDescent="0.2">
      <c r="K18" s="2" t="s">
        <v>14</v>
      </c>
      <c r="L18" s="2" t="s">
        <v>9</v>
      </c>
      <c r="M18" s="2" t="s">
        <v>11</v>
      </c>
      <c r="N18" s="2" t="s">
        <v>10</v>
      </c>
      <c r="O18" s="2" t="s">
        <v>12</v>
      </c>
      <c r="P18" s="2" t="s">
        <v>13</v>
      </c>
      <c r="Q18" s="2" t="s">
        <v>4</v>
      </c>
      <c r="R18" s="2" t="s">
        <v>27</v>
      </c>
      <c r="S18" s="2" t="s">
        <v>29</v>
      </c>
      <c r="T18" s="2" t="s">
        <v>28</v>
      </c>
      <c r="U18" s="2" t="s">
        <v>30</v>
      </c>
    </row>
    <row r="19" spans="11:21" x14ac:dyDescent="0.2">
      <c r="K19" s="2" t="b">
        <v>1</v>
      </c>
      <c r="L19" s="2">
        <f>COUNTIF(L2:L10,TRUE)</f>
        <v>5</v>
      </c>
      <c r="M19" s="2">
        <f>COUNTIFS(L2:L10,TRUE,N2:N10,TRUE)</f>
        <v>2</v>
      </c>
      <c r="N19" s="2">
        <f>COUNTIFS(L2:L10,TRUE,N2:N10,FALSE)</f>
        <v>3</v>
      </c>
      <c r="O19" s="2">
        <f>-((M19/L19)*LOG(M19/L19,2)+(N19/L19)*LOG(N19/L19,2))</f>
        <v>0.97095059445466858</v>
      </c>
      <c r="P19" s="2">
        <f>(5/9)*O19+(4/9)*O20</f>
        <v>0.98386144136370479</v>
      </c>
      <c r="Q19" s="2">
        <f>$B$1-P19</f>
        <v>7.2146184745174313E-3</v>
      </c>
      <c r="R19" s="2">
        <f>1-(M19/L19)^2-(N19/L19)^2</f>
        <v>0.48</v>
      </c>
      <c r="S19" s="2">
        <f>(L19/SUM(L19:L20))*R19+(L20/SUM(L19:L20))*R20</f>
        <v>0.48888888888888887</v>
      </c>
      <c r="T19" s="2">
        <f>1-MAX(M19/L19,N19/L19)</f>
        <v>0.4</v>
      </c>
      <c r="U19" s="2">
        <f>(L19/SUM(L19:L20))*T19+(L20/SUM(L19:L20))*T20</f>
        <v>0.44444444444444442</v>
      </c>
    </row>
    <row r="20" spans="11:21" x14ac:dyDescent="0.2">
      <c r="K20" s="2" t="b">
        <v>0</v>
      </c>
      <c r="L20" s="2">
        <f>COUNTIF(L2:L10,FALSE)</f>
        <v>4</v>
      </c>
      <c r="M20" s="2">
        <f>COUNTIFS(L2:L10,FALSE,N2:N10,TRUE)</f>
        <v>2</v>
      </c>
      <c r="N20" s="2">
        <f>COUNTIFS(L2:L10,FALSE,N2:N10,FALSE)</f>
        <v>2</v>
      </c>
      <c r="O20" s="2">
        <f>-((M20/L20)*LOG(M20/L20,2)+(N20/L20)*LOG(N20/L20,2))</f>
        <v>1</v>
      </c>
      <c r="P20" s="2"/>
      <c r="Q20" s="2"/>
      <c r="R20" s="2">
        <f>1-(M20/L20)^2-(N20/L20)^2</f>
        <v>0.5</v>
      </c>
      <c r="S20" s="2"/>
      <c r="T20" s="2">
        <f>1-MAX(M20/L20,N20/L20)</f>
        <v>0.5</v>
      </c>
      <c r="U20" s="2"/>
    </row>
    <row r="22" spans="11:21" x14ac:dyDescent="0.2">
      <c r="K22" s="4" t="s">
        <v>15</v>
      </c>
      <c r="L22" s="4" t="s">
        <v>9</v>
      </c>
      <c r="M22" s="4" t="s">
        <v>11</v>
      </c>
      <c r="N22" s="4" t="s">
        <v>10</v>
      </c>
      <c r="O22" s="4" t="s">
        <v>12</v>
      </c>
      <c r="P22" s="4" t="s">
        <v>13</v>
      </c>
      <c r="Q22" s="4" t="s">
        <v>4</v>
      </c>
    </row>
    <row r="23" spans="11:21" x14ac:dyDescent="0.2">
      <c r="K23" s="4" t="b">
        <v>1</v>
      </c>
      <c r="L23" s="4">
        <f>COUNTIF(O2:O10,K23)</f>
        <v>8</v>
      </c>
      <c r="M23" s="4">
        <f>COUNTIFS(O2:O10,K23,$N$2:$N$10,TRUE)</f>
        <v>3</v>
      </c>
      <c r="N23" s="4">
        <f>COUNTIFS(O2:O10,K23,$N$2:$N$10,FALSE)</f>
        <v>5</v>
      </c>
      <c r="O23" s="4">
        <f>-((M23/L23)*LOG(M23/L23,2)+(N23/L23)*LOG(N23/L23,2))</f>
        <v>0.95443400292496494</v>
      </c>
      <c r="P23" s="4">
        <f>(L23/9)*O23+(L24/9)*O24</f>
        <v>0.84838578037774659</v>
      </c>
      <c r="Q23" s="4">
        <f>$B$1-P23</f>
        <v>0.14269027946047563</v>
      </c>
    </row>
    <row r="24" spans="11:21" x14ac:dyDescent="0.2">
      <c r="K24" s="4" t="b">
        <v>0</v>
      </c>
      <c r="L24" s="4">
        <f>COUNTIF(O2:O10,K24)</f>
        <v>1</v>
      </c>
      <c r="M24" s="4">
        <f>COUNTIFS(O2:O10,K24,$N$2:$N$10,TRUE)</f>
        <v>1</v>
      </c>
      <c r="N24" s="4">
        <f>COUNTIFS(O2:O10,K24,$N$2:$N$10,FALSE)</f>
        <v>0</v>
      </c>
      <c r="O24" s="4">
        <f>-((M24/L24)*LOG(M24/L24,2))</f>
        <v>0</v>
      </c>
      <c r="P24" s="4"/>
      <c r="Q24" s="4"/>
    </row>
    <row r="25" spans="11:21" x14ac:dyDescent="0.2">
      <c r="K25" s="4"/>
      <c r="L25" s="4"/>
      <c r="M25" s="4"/>
      <c r="N25" s="4"/>
      <c r="O25" s="4"/>
      <c r="P25" s="4"/>
      <c r="Q25" s="4"/>
    </row>
    <row r="26" spans="11:21" x14ac:dyDescent="0.2">
      <c r="K26" s="4" t="s">
        <v>16</v>
      </c>
      <c r="L26" s="4" t="s">
        <v>9</v>
      </c>
      <c r="M26" s="4" t="s">
        <v>11</v>
      </c>
      <c r="N26" s="4" t="s">
        <v>10</v>
      </c>
      <c r="O26" s="4" t="s">
        <v>12</v>
      </c>
      <c r="P26" s="4" t="s">
        <v>13</v>
      </c>
      <c r="Q26" s="4" t="s">
        <v>4</v>
      </c>
    </row>
    <row r="27" spans="11:21" x14ac:dyDescent="0.2">
      <c r="K27" s="4" t="b">
        <v>1</v>
      </c>
      <c r="L27" s="4">
        <f>COUNTIF(P2:P10,K27)</f>
        <v>8</v>
      </c>
      <c r="M27" s="4">
        <f>COUNTIFS(P2:P10,K27,$N$2:$N$10,TRUE)</f>
        <v>3</v>
      </c>
      <c r="N27" s="4">
        <f>COUNTIFS(P2:P10,K27,$N$2:$N$10,FALSE)</f>
        <v>5</v>
      </c>
      <c r="O27" s="4">
        <f>-((M27/L27)*LOG(M27/L27,2)+(N27/L27)*LOG(N27/L27,2))</f>
        <v>0.95443400292496494</v>
      </c>
      <c r="P27" s="4">
        <f>(L27/9)*O27+(L28/9)*O28</f>
        <v>0.84838578037774659</v>
      </c>
      <c r="Q27" s="4">
        <f>$B$1-P27</f>
        <v>0.14269027946047563</v>
      </c>
    </row>
    <row r="28" spans="11:21" x14ac:dyDescent="0.2">
      <c r="K28" s="4" t="b">
        <v>0</v>
      </c>
      <c r="L28" s="4">
        <f>COUNTIF(P2:P10,K28)</f>
        <v>1</v>
      </c>
      <c r="M28" s="4">
        <f>COUNTIFS(P2:P10,K28,$N$2:$N$10,TRUE)</f>
        <v>1</v>
      </c>
      <c r="N28" s="4">
        <f>COUNTIFS(P2:P10,K28,$N$2:$N$10,FALSE)</f>
        <v>0</v>
      </c>
      <c r="O28" s="4">
        <f>-((M28/L28)*LOG(M28/L28,2))</f>
        <v>0</v>
      </c>
      <c r="P28" s="4"/>
      <c r="Q28" s="4"/>
    </row>
    <row r="29" spans="11:21" x14ac:dyDescent="0.2">
      <c r="K29" s="4"/>
      <c r="L29" s="4"/>
      <c r="M29" s="4"/>
      <c r="N29" s="4"/>
      <c r="O29" s="4"/>
      <c r="P29" s="4"/>
      <c r="Q29" s="4"/>
    </row>
    <row r="30" spans="11:21" x14ac:dyDescent="0.2">
      <c r="K30" s="4" t="s">
        <v>17</v>
      </c>
      <c r="L30" s="4" t="s">
        <v>9</v>
      </c>
      <c r="M30" s="4" t="s">
        <v>11</v>
      </c>
      <c r="N30" s="4" t="s">
        <v>10</v>
      </c>
      <c r="O30" s="4" t="s">
        <v>12</v>
      </c>
      <c r="P30" s="4" t="s">
        <v>13</v>
      </c>
      <c r="Q30" s="4" t="s">
        <v>4</v>
      </c>
    </row>
    <row r="31" spans="11:21" x14ac:dyDescent="0.2">
      <c r="K31" s="4" t="b">
        <v>1</v>
      </c>
      <c r="L31" s="4">
        <f>COUNTIF(S2:S10,K31)</f>
        <v>4</v>
      </c>
      <c r="M31" s="4">
        <f>COUNTIFS(Q2:Q10,K31,$N$2:$N$10,TRUE)</f>
        <v>3</v>
      </c>
      <c r="N31" s="4">
        <f>COUNTIFS(Q2:Q10,K31,$N$2:$N$10,FALSE)</f>
        <v>4</v>
      </c>
      <c r="O31" s="4">
        <f>-((M31/L31)*LOG(M31/L31,2)+(N31/L31)*LOG(N31/L31,2))</f>
        <v>0.31127812445913283</v>
      </c>
      <c r="P31" s="4">
        <f>(L31/9)*O31+(L32/9)*O32</f>
        <v>0.65432985417902845</v>
      </c>
      <c r="Q31" s="4">
        <f>$B$1-P31</f>
        <v>0.33674620565919378</v>
      </c>
    </row>
    <row r="32" spans="11:21" x14ac:dyDescent="0.2">
      <c r="K32" s="4" t="b">
        <v>0</v>
      </c>
      <c r="L32" s="4">
        <f>COUNTIF(S2:S10,K32)</f>
        <v>5</v>
      </c>
      <c r="M32" s="4">
        <f>COUNTIFS(Q2:Q10,K32,$N$2:$N$10,TRUE)</f>
        <v>1</v>
      </c>
      <c r="N32" s="4">
        <f>COUNTIFS(Q2:Q10,K32,$N$2:$N$10,FALSE)</f>
        <v>1</v>
      </c>
      <c r="O32" s="4">
        <f>-((M32/L32)*LOG(M32/L32,2)+(N32/L32)*LOG(N32/L32,2))</f>
        <v>0.92877123795494487</v>
      </c>
      <c r="P32" s="4"/>
      <c r="Q32" s="4"/>
    </row>
    <row r="33" spans="11:17" x14ac:dyDescent="0.2">
      <c r="K33" s="4"/>
      <c r="L33" s="4"/>
      <c r="M33" s="4"/>
      <c r="N33" s="4"/>
      <c r="O33" s="4"/>
      <c r="P33" s="4"/>
      <c r="Q33" s="4"/>
    </row>
    <row r="34" spans="11:17" x14ac:dyDescent="0.2">
      <c r="K34" s="4" t="s">
        <v>18</v>
      </c>
      <c r="L34" s="4" t="s">
        <v>9</v>
      </c>
      <c r="M34" s="4" t="s">
        <v>11</v>
      </c>
      <c r="N34" s="4" t="s">
        <v>10</v>
      </c>
      <c r="O34" s="4" t="s">
        <v>12</v>
      </c>
      <c r="P34" s="4" t="s">
        <v>13</v>
      </c>
      <c r="Q34" s="4" t="s">
        <v>4</v>
      </c>
    </row>
    <row r="35" spans="11:17" x14ac:dyDescent="0.2">
      <c r="K35" s="4" t="b">
        <v>1</v>
      </c>
      <c r="L35" s="4">
        <f>COUNTIF(R2:R10,K35)</f>
        <v>6</v>
      </c>
      <c r="M35" s="4">
        <f>COUNTIFS(R2:R10,K35,$N$2:$N$10,TRUE)</f>
        <v>2</v>
      </c>
      <c r="N35" s="4">
        <f>COUNTIFS(R2:R10,K35,$N$2:$N$10,FALSE)</f>
        <v>4</v>
      </c>
      <c r="O35" s="4">
        <f>-((M35/L35)*LOG(M35/L35,2)+(N35/L35)*LOG(N35/L35,2))</f>
        <v>0.91829583405448956</v>
      </c>
      <c r="P35" s="4">
        <f>(L35/9)*O35+(L36/9)*O36</f>
        <v>0.91829583405448956</v>
      </c>
      <c r="Q35" s="4">
        <f>$B$1-P35</f>
        <v>7.2780225783732666E-2</v>
      </c>
    </row>
    <row r="36" spans="11:17" x14ac:dyDescent="0.2">
      <c r="K36" s="4" t="b">
        <v>0</v>
      </c>
      <c r="L36" s="4">
        <f>COUNTIF(R2:R10,K36)</f>
        <v>3</v>
      </c>
      <c r="M36" s="4">
        <f>COUNTIFS(R2:R10,K36,$N$2:$N$10,TRUE)</f>
        <v>2</v>
      </c>
      <c r="N36" s="4">
        <f>COUNTIFS(R2:R10,K36,$N$2:$N$10,FALSE)</f>
        <v>1</v>
      </c>
      <c r="O36" s="4">
        <f>-((M36/L36)*LOG(M36/L36,2)+(N36/L36)*LOG(N36/L36,2))</f>
        <v>0.91829583405448956</v>
      </c>
      <c r="P36" s="4"/>
      <c r="Q36" s="4"/>
    </row>
    <row r="37" spans="11:17" x14ac:dyDescent="0.2">
      <c r="K37" s="4"/>
      <c r="L37" s="4"/>
      <c r="M37" s="4"/>
      <c r="N37" s="4"/>
      <c r="O37" s="4"/>
      <c r="P37" s="4"/>
      <c r="Q37" s="4"/>
    </row>
    <row r="38" spans="11:17" x14ac:dyDescent="0.2">
      <c r="K38" s="4" t="s">
        <v>19</v>
      </c>
      <c r="L38" s="4" t="s">
        <v>9</v>
      </c>
      <c r="M38" s="4" t="s">
        <v>11</v>
      </c>
      <c r="N38" s="4" t="s">
        <v>10</v>
      </c>
      <c r="O38" s="4" t="s">
        <v>12</v>
      </c>
      <c r="P38" s="4" t="s">
        <v>13</v>
      </c>
      <c r="Q38" s="4" t="s">
        <v>4</v>
      </c>
    </row>
    <row r="39" spans="11:17" x14ac:dyDescent="0.2">
      <c r="K39" s="4" t="b">
        <v>1</v>
      </c>
      <c r="L39" s="4">
        <f>COUNTIF(S2:S10,K39)</f>
        <v>4</v>
      </c>
      <c r="M39" s="4">
        <f>COUNTIFS(S2:S10,K39,$N$2:$N$10,TRUE)</f>
        <v>2</v>
      </c>
      <c r="N39" s="4">
        <f>COUNTIFS(S2:S10,K39,$N$2:$N$10,FALSE)</f>
        <v>2</v>
      </c>
      <c r="O39" s="4">
        <f>-((M39/L39)*LOG(M39/L39,2)+(N39/L39)*LOG(N39/L39,2))</f>
        <v>1</v>
      </c>
      <c r="P39" s="4">
        <f>(L39/9)*O39+(L40/9)*O40</f>
        <v>0.98386144136370479</v>
      </c>
      <c r="Q39" s="4">
        <f>$B$1-P39</f>
        <v>7.2146184745174313E-3</v>
      </c>
    </row>
    <row r="40" spans="11:17" x14ac:dyDescent="0.2">
      <c r="K40" s="4" t="b">
        <v>0</v>
      </c>
      <c r="L40" s="4">
        <f>COUNTIF(S2:S10,K40)</f>
        <v>5</v>
      </c>
      <c r="M40" s="4">
        <f>COUNTIFS(S2:S10,K40,$N$2:$N$10,TRUE)</f>
        <v>2</v>
      </c>
      <c r="N40" s="4">
        <f>COUNTIFS(S2:S10,K40,$N$2:$N$10,FALSE)</f>
        <v>3</v>
      </c>
      <c r="O40" s="4">
        <f>-((M40/L40)*LOG(M40/L40,2)+(N40/L40)*LOG(N40/L40,2))</f>
        <v>0.97095059445466858</v>
      </c>
      <c r="P40" s="4"/>
      <c r="Q40" s="4"/>
    </row>
    <row r="41" spans="11:17" x14ac:dyDescent="0.2">
      <c r="K41" s="4"/>
      <c r="L41" s="4"/>
      <c r="M41" s="4"/>
      <c r="N41" s="4"/>
      <c r="O41" s="4"/>
      <c r="P41" s="4"/>
      <c r="Q41" s="4"/>
    </row>
    <row r="42" spans="11:17" x14ac:dyDescent="0.2">
      <c r="K42" s="4" t="s">
        <v>20</v>
      </c>
      <c r="L42" s="4" t="s">
        <v>9</v>
      </c>
      <c r="M42" s="4" t="s">
        <v>11</v>
      </c>
      <c r="N42" s="4" t="s">
        <v>10</v>
      </c>
      <c r="O42" s="4" t="s">
        <v>12</v>
      </c>
      <c r="P42" s="4" t="s">
        <v>13</v>
      </c>
      <c r="Q42" s="4" t="s">
        <v>4</v>
      </c>
    </row>
    <row r="43" spans="11:17" x14ac:dyDescent="0.2">
      <c r="K43" s="4" t="b">
        <v>1</v>
      </c>
      <c r="L43" s="4">
        <f>COUNTIF(T$2:T$10,K43)</f>
        <v>3</v>
      </c>
      <c r="M43" s="4">
        <f>COUNTIFS(T$2:T$10,K43,$N$2:$N$10,TRUE)</f>
        <v>1</v>
      </c>
      <c r="N43" s="4">
        <f>COUNTIFS(T$2:T$10,K43,$N$2:$N$10,FALSE)</f>
        <v>2</v>
      </c>
      <c r="O43" s="4">
        <f>-((M43/L43)*LOG(M43/L43,2)+(N43/L43)*LOG(N43/L43,2))</f>
        <v>0.91829583405448956</v>
      </c>
      <c r="P43" s="4">
        <f>(L43/9)*O43+(L44/9)*O44</f>
        <v>0.97276527801816315</v>
      </c>
      <c r="Q43" s="4">
        <f>$B$1-P43</f>
        <v>1.8310781820059074E-2</v>
      </c>
    </row>
    <row r="44" spans="11:17" x14ac:dyDescent="0.2">
      <c r="K44" s="4" t="b">
        <v>0</v>
      </c>
      <c r="L44" s="4">
        <f>COUNTIF(T$2:T$10,K44)</f>
        <v>6</v>
      </c>
      <c r="M44" s="4">
        <f>COUNTIFS(T$2:T$10,K44,$N$2:$N$10,TRUE)</f>
        <v>3</v>
      </c>
      <c r="N44" s="4">
        <f>COUNTIFS(T$2:T$10,K44,$N$2:$N$10,FALSE)</f>
        <v>3</v>
      </c>
      <c r="O44" s="4">
        <f>-((M44/L44)*LOG(M44/L44,2)+(N44/L44)*LOG(N44/L44,2))</f>
        <v>1</v>
      </c>
      <c r="P44" s="4"/>
      <c r="Q44" s="4"/>
    </row>
    <row r="45" spans="11:17" x14ac:dyDescent="0.2">
      <c r="K45" s="4"/>
      <c r="L45" s="4"/>
      <c r="M45" s="4"/>
      <c r="N45" s="4"/>
      <c r="O45" s="4"/>
      <c r="P45" s="4"/>
      <c r="Q45" s="4"/>
    </row>
    <row r="46" spans="11:17" x14ac:dyDescent="0.2">
      <c r="K46" s="4" t="s">
        <v>21</v>
      </c>
      <c r="L46" s="4" t="s">
        <v>9</v>
      </c>
      <c r="M46" s="4" t="s">
        <v>11</v>
      </c>
      <c r="N46" s="4" t="s">
        <v>10</v>
      </c>
      <c r="O46" s="4" t="s">
        <v>12</v>
      </c>
      <c r="P46" s="4" t="s">
        <v>13</v>
      </c>
      <c r="Q46" s="4" t="s">
        <v>4</v>
      </c>
    </row>
    <row r="47" spans="11:17" x14ac:dyDescent="0.2">
      <c r="K47" s="4" t="b">
        <v>1</v>
      </c>
      <c r="L47" s="4">
        <f>COUNTIF(U2:U10,K47)</f>
        <v>1</v>
      </c>
      <c r="M47" s="4">
        <f>COUNTIFS(U2:U10,K47,$N$2:$N$10,TRUE)</f>
        <v>0</v>
      </c>
      <c r="N47" s="4">
        <f>COUNTIFS(U2:U10,K47,$N$2:$N$10,FALSE)</f>
        <v>1</v>
      </c>
      <c r="O47" s="4">
        <f>-((N47/L47)*LOG(N47/L47,2))</f>
        <v>0</v>
      </c>
      <c r="P47" s="4">
        <f>(L47/9)*O47+(L48/9)*O48</f>
        <v>0.88888888888888884</v>
      </c>
      <c r="Q47" s="4">
        <f>$B$1-P47</f>
        <v>0.10218717094933338</v>
      </c>
    </row>
    <row r="48" spans="11:17" x14ac:dyDescent="0.2">
      <c r="K48" s="4" t="b">
        <v>0</v>
      </c>
      <c r="L48" s="4">
        <f>COUNTIF(U2:U10,K48)</f>
        <v>8</v>
      </c>
      <c r="M48" s="4">
        <f>COUNTIFS(U2:U10,K48,$N$2:$N$10,TRUE)</f>
        <v>4</v>
      </c>
      <c r="N48" s="4">
        <f>COUNTIFS(U2:U10,K48,$N$2:$N$10,FALSE)</f>
        <v>4</v>
      </c>
      <c r="O48" s="4">
        <f>-((M48/L48)*LOG(M48/L48,2)+(N48/L48)*LOG(N48/L48,2))</f>
        <v>1</v>
      </c>
      <c r="P48" s="4"/>
      <c r="Q48" s="4"/>
    </row>
  </sheetData>
  <phoneticPr fontId="1" type="noConversion"/>
  <pageMargins left="0.7" right="0.7" top="0.75" bottom="0.75" header="0.3" footer="0.3"/>
  <pageSetup paperSize="9" orientation="portrait" r:id="rId1"/>
  <ignoredErrors>
    <ignoredError sqref="K9 N4 N9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2019-04-20T10:56:23Z</dcterms:modified>
</cp:coreProperties>
</file>