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8_{B9D7FF3D-634E-4237-9C46-96EFE56C5C58}" xr6:coauthVersionLast="36" xr6:coauthVersionMax="36" xr10:uidLastSave="{00000000-0000-0000-0000-000000000000}"/>
  <bookViews>
    <workbookView xWindow="0" yWindow="0" windowWidth="22260" windowHeight="12645" firstSheet="1" activeTab="3" xr2:uid="{00000000-000D-0000-FFFF-FFFF00000000}"/>
  </bookViews>
  <sheets>
    <sheet name="Sheet1" sheetId="1" state="hidden" r:id="rId1"/>
    <sheet name="length and viewed percentage" sheetId="5" r:id="rId2"/>
    <sheet name="Residual Plot for VL and APV" sheetId="7" r:id="rId3"/>
    <sheet name="length and views" sheetId="6" r:id="rId4"/>
    <sheet name="2020" sheetId="2" state="hidden" r:id="rId5"/>
    <sheet name="2018" sheetId="3" state="hidden" r:id="rId6"/>
    <sheet name="retention rate" sheetId="4" state="hidden" r:id="rId7"/>
  </sheets>
  <definedNames>
    <definedName name="_xlchart.v1.0" hidden="1">'2020'!$B$5:$B$18</definedName>
    <definedName name="_xlchart.v1.1" hidden="1">'2020'!$C$5:$C$18</definedName>
    <definedName name="_xlchart.v1.2" hidden="1">'2018'!$B$3:$B$8</definedName>
    <definedName name="_xlchart.v1.3" hidden="1">'2018'!$C$3:$C$8</definedName>
    <definedName name="_xlchart.v1.4" hidden="1">'retention rate'!$B$4:$B$21</definedName>
    <definedName name="_xlchart.v1.5" hidden="1">'retention rate'!$C$4:$C$21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5" l="1"/>
  <c r="R3" i="5" s="1"/>
  <c r="Q4" i="5"/>
  <c r="R4" i="5" s="1"/>
  <c r="Q5" i="5"/>
  <c r="R5" i="5" s="1"/>
  <c r="Q6" i="5"/>
  <c r="R6" i="5" s="1"/>
  <c r="Q7" i="5"/>
  <c r="R7" i="5" s="1"/>
  <c r="Q8" i="5"/>
  <c r="Q9" i="5"/>
  <c r="Q10" i="5"/>
  <c r="R10" i="5" s="1"/>
  <c r="Q11" i="5"/>
  <c r="R11" i="5" s="1"/>
  <c r="Q2" i="5"/>
  <c r="R8" i="5"/>
  <c r="R9" i="5"/>
  <c r="R12" i="5"/>
  <c r="R13" i="5"/>
  <c r="R2" i="5"/>
  <c r="Q13" i="5"/>
  <c r="Q12" i="5"/>
  <c r="C49" i="1" l="1"/>
  <c r="C19" i="2" l="1"/>
  <c r="B19" i="2"/>
  <c r="C20" i="2"/>
  <c r="B20" i="2"/>
  <c r="C15" i="3"/>
  <c r="B15" i="3"/>
  <c r="E33" i="1"/>
  <c r="Q26" i="1"/>
  <c r="E32" i="1"/>
  <c r="C24" i="4" l="1"/>
  <c r="B24" i="4"/>
  <c r="S25" i="1" l="1"/>
  <c r="S24" i="1"/>
  <c r="R25" i="1"/>
  <c r="R24" i="1"/>
</calcChain>
</file>

<file path=xl/sharedStrings.xml><?xml version="1.0" encoding="utf-8"?>
<sst xmlns="http://schemas.openxmlformats.org/spreadsheetml/2006/main" count="165" uniqueCount="111">
  <si>
    <t>Geonews</t>
  </si>
  <si>
    <t>Non-Geonews</t>
  </si>
  <si>
    <t>Science Behind the 2020 Aegean Sea Earthquake</t>
  </si>
  <si>
    <t>Science Behind the 2020 Sparta, North Carolina Earthquake</t>
  </si>
  <si>
    <t>Science Behind Mexico's 2020 Earthquake</t>
  </si>
  <si>
    <t>Science Behind Nevada's 2020 Earthquake</t>
  </si>
  <si>
    <t>Science Behind Idaho's 2020 Earthquake</t>
  </si>
  <si>
    <t>Science of the Magnitude 5.0 Mentone (TX) earthquake</t>
  </si>
  <si>
    <t>Science of the Magnitude 5.7 Magna, Utah earthquake</t>
  </si>
  <si>
    <t>Taal Volcano Eruption 2020</t>
  </si>
  <si>
    <t>Science Behind the 2018 Sept Sulawesi Tsunami</t>
  </si>
  <si>
    <t>Science Behind Hawaii Eruption 2018</t>
  </si>
  <si>
    <t>Science Behind the Earth Suswa Fissure (Kenya)</t>
  </si>
  <si>
    <t>the Biggest Global Hazard in Feb 2018, the Sinabung Volcano Eruption!</t>
  </si>
  <si>
    <t>How Far South Might Himalayan Earthquakes Occur?</t>
  </si>
  <si>
    <t>How do Fossils Form?</t>
  </si>
  <si>
    <t>Formation of a New Subduction Zone by Lithospheric Collapse around the Margins of a Large Plume Head</t>
  </si>
  <si>
    <t>Geodes: How Nature Creates Beautiful Mineral Formations</t>
  </si>
  <si>
    <t>The Ogallala Aquifer</t>
  </si>
  <si>
    <t>Big Bend National Park</t>
  </si>
  <si>
    <t>Creatures of the Burgess Shale</t>
  </si>
  <si>
    <t>Induced Seismicity - The Oklahoma Story</t>
  </si>
  <si>
    <t>The Four Types of Volcanoes</t>
  </si>
  <si>
    <t>What Happens When a Plane Flies into Volcanic Ash?</t>
  </si>
  <si>
    <t>Formation of a new subduction zone</t>
  </si>
  <si>
    <t>Are there volcanoes in Texas?</t>
  </si>
  <si>
    <t>Three Types of Igneous Rocks at Wichita Mountains</t>
  </si>
  <si>
    <t>Nuclear Bomb and Radioactive Dating - Dating .. Wrong??</t>
  </si>
  <si>
    <t>11 16 2020</t>
  </si>
  <si>
    <t>08 25 2020</t>
  </si>
  <si>
    <t>07 05 2020</t>
  </si>
  <si>
    <t>05 29 2020</t>
  </si>
  <si>
    <t>04 16 2020</t>
  </si>
  <si>
    <t>04 06 2020</t>
  </si>
  <si>
    <t>03 29 2020</t>
  </si>
  <si>
    <t>01 16 2020</t>
  </si>
  <si>
    <t>10 14 2018</t>
  </si>
  <si>
    <t>05 18 2018</t>
  </si>
  <si>
    <t>04 14 2018</t>
  </si>
  <si>
    <t>02 27 2018</t>
  </si>
  <si>
    <t>Fault</t>
  </si>
  <si>
    <t>Plate Tectonics</t>
  </si>
  <si>
    <t>4min26sec</t>
  </si>
  <si>
    <t>4min34sec</t>
  </si>
  <si>
    <t>3min15sec</t>
  </si>
  <si>
    <t>3min16sec</t>
  </si>
  <si>
    <t>4min20sec</t>
  </si>
  <si>
    <t>3min1sec</t>
  </si>
  <si>
    <t>3Min38Sec</t>
  </si>
  <si>
    <t>3min45sec</t>
  </si>
  <si>
    <t>2min45sec</t>
  </si>
  <si>
    <t>2min33sec</t>
  </si>
  <si>
    <t>3min3sec</t>
  </si>
  <si>
    <t>5min33sec</t>
  </si>
  <si>
    <t>5min2sec</t>
  </si>
  <si>
    <t>3min27sec</t>
  </si>
  <si>
    <t>PT</t>
  </si>
  <si>
    <t>Focal Mechanism</t>
  </si>
  <si>
    <t>Earth History</t>
  </si>
  <si>
    <t>Tsunami Mechanism</t>
  </si>
  <si>
    <t>volcano eruption</t>
  </si>
  <si>
    <t>5min38sec</t>
  </si>
  <si>
    <t>2min36sec</t>
  </si>
  <si>
    <t>3min21sec</t>
  </si>
  <si>
    <t>3min54sec</t>
  </si>
  <si>
    <t>4min24sec</t>
  </si>
  <si>
    <t>5min19sec</t>
  </si>
  <si>
    <t>mean</t>
  </si>
  <si>
    <t>st dev</t>
  </si>
  <si>
    <t>10 30 2020</t>
  </si>
  <si>
    <t>5min1sec</t>
  </si>
  <si>
    <t>08 09 2020</t>
  </si>
  <si>
    <t>3min40sec</t>
  </si>
  <si>
    <t>06 23 2020</t>
  </si>
  <si>
    <t>4min15sec</t>
  </si>
  <si>
    <t>05 15 2020</t>
  </si>
  <si>
    <t>5Min</t>
  </si>
  <si>
    <t>03 31 2020</t>
  </si>
  <si>
    <t>4min1sec</t>
  </si>
  <si>
    <t>03 26 2020</t>
  </si>
  <si>
    <t>3min23sec</t>
  </si>
  <si>
    <t>03 18 2020</t>
  </si>
  <si>
    <t>2min48sec</t>
  </si>
  <si>
    <t>01 12 2020</t>
  </si>
  <si>
    <t>2min43sec</t>
  </si>
  <si>
    <t>09 28 2018</t>
  </si>
  <si>
    <t>2min39sec</t>
  </si>
  <si>
    <t>05 06 2018</t>
  </si>
  <si>
    <t>4min50secs</t>
  </si>
  <si>
    <t>03 27 2018</t>
  </si>
  <si>
    <t>3min14sec</t>
  </si>
  <si>
    <t>02 19 2018</t>
  </si>
  <si>
    <t>2min35sec</t>
  </si>
  <si>
    <t>N=8</t>
  </si>
  <si>
    <t>NGEO</t>
  </si>
  <si>
    <t>GEON</t>
  </si>
  <si>
    <t>N=4</t>
  </si>
  <si>
    <t>N=6</t>
  </si>
  <si>
    <t>NG</t>
  </si>
  <si>
    <t>GN</t>
  </si>
  <si>
    <t>N=14</t>
  </si>
  <si>
    <t>retention rate</t>
  </si>
  <si>
    <t>stdeve</t>
  </si>
  <si>
    <t>median</t>
  </si>
  <si>
    <t>Time</t>
  </si>
  <si>
    <t>Average percentage viewed</t>
  </si>
  <si>
    <t>views</t>
  </si>
  <si>
    <t>Views</t>
  </si>
  <si>
    <t>Residual(e)</t>
  </si>
  <si>
    <t>y~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</si>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</sst>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1" xfId="0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  <xf numFmtId="10" fontId="1" fillId="2" borderId="1" xfId="0" applyNumberFormat="1" applyFont="1" applyFill="1" applyBorder="1"/>
    <xf numFmtId="10" fontId="0" fillId="2" borderId="1" xfId="0" applyNumberFormat="1" applyFill="1" applyBorder="1"/>
    <xf numFmtId="10" fontId="1" fillId="2" borderId="0" xfId="0" applyNumberFormat="1" applyFont="1" applyFill="1"/>
    <xf numFmtId="10" fontId="0" fillId="2" borderId="0" xfId="0" applyNumberFormat="1" applyFill="1"/>
    <xf numFmtId="20" fontId="0" fillId="2" borderId="0" xfId="0" applyNumberFormat="1" applyFill="1"/>
    <xf numFmtId="10" fontId="0" fillId="0" borderId="0" xfId="0" applyNumberFormat="1"/>
    <xf numFmtId="0" fontId="2" fillId="0" borderId="2" xfId="0" applyFont="1" applyBorder="1" applyAlignment="1">
      <alignment horizontal="right" vertical="center"/>
    </xf>
    <xf numFmtId="10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3" borderId="3" xfId="0" applyFont="1" applyFill="1" applyBorder="1" applyAlignment="1">
      <alignment horizontal="right" vertical="center"/>
    </xf>
    <xf numFmtId="10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2" fillId="0" borderId="3" xfId="0" applyFont="1" applyBorder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9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</a:t>
            </a:r>
            <a:r>
              <a:rPr lang="en-US" baseline="0"/>
              <a:t> vs views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Sheet1!$C$36:$C$47</c:f>
              <c:numCache>
                <c:formatCode>General</c:formatCode>
                <c:ptCount val="12"/>
                <c:pt idx="0">
                  <c:v>17</c:v>
                </c:pt>
                <c:pt idx="1">
                  <c:v>16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11</c:v>
                </c:pt>
                <c:pt idx="6">
                  <c:v>11</c:v>
                </c:pt>
                <c:pt idx="7">
                  <c:v>4</c:v>
                </c:pt>
                <c:pt idx="8">
                  <c:v>16</c:v>
                </c:pt>
                <c:pt idx="9">
                  <c:v>12</c:v>
                </c:pt>
                <c:pt idx="10">
                  <c:v>18</c:v>
                </c:pt>
                <c:pt idx="11">
                  <c:v>18</c:v>
                </c:pt>
              </c:numCache>
            </c:numRef>
          </c:xVal>
          <c:yVal>
            <c:numRef>
              <c:f>Sheet1!$D$36:$D$47</c:f>
              <c:numCache>
                <c:formatCode>General</c:formatCode>
                <c:ptCount val="12"/>
                <c:pt idx="0">
                  <c:v>1985</c:v>
                </c:pt>
                <c:pt idx="1">
                  <c:v>3569</c:v>
                </c:pt>
                <c:pt idx="2">
                  <c:v>1287</c:v>
                </c:pt>
                <c:pt idx="3">
                  <c:v>3520</c:v>
                </c:pt>
                <c:pt idx="4">
                  <c:v>6440</c:v>
                </c:pt>
                <c:pt idx="5">
                  <c:v>1770</c:v>
                </c:pt>
                <c:pt idx="6">
                  <c:v>4470</c:v>
                </c:pt>
                <c:pt idx="7">
                  <c:v>2317</c:v>
                </c:pt>
                <c:pt idx="8">
                  <c:v>4207</c:v>
                </c:pt>
                <c:pt idx="9">
                  <c:v>4636</c:v>
                </c:pt>
                <c:pt idx="10">
                  <c:v>2143</c:v>
                </c:pt>
                <c:pt idx="11">
                  <c:v>2317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B-4E73-85C5-1271EF08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23343"/>
        <c:axId val="1316398415"/>
      </c:scatterChart>
      <c:valAx>
        <c:axId val="122372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398415"/>
        <c:crosses val="autoZero"/>
        <c:crossBetween val="midCat"/>
      </c:valAx>
      <c:valAx>
        <c:axId val="13163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2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Geonews Videos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51093613298338"/>
                  <c:y val="-0.47911526684164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'length and viewed percentage'!$B$3:$B$14</c:f>
              <c:numCache>
                <c:formatCode>General</c:formatCode>
                <c:ptCount val="12"/>
                <c:pt idx="0">
                  <c:v>5.0166666666666666</c:v>
                </c:pt>
                <c:pt idx="1">
                  <c:v>3.6666666666666665</c:v>
                </c:pt>
                <c:pt idx="2">
                  <c:v>4.25</c:v>
                </c:pt>
                <c:pt idx="3">
                  <c:v>5</c:v>
                </c:pt>
                <c:pt idx="4">
                  <c:v>4.0166666666666666</c:v>
                </c:pt>
                <c:pt idx="5">
                  <c:v>3.3833333333333333</c:v>
                </c:pt>
                <c:pt idx="6">
                  <c:v>2.8</c:v>
                </c:pt>
                <c:pt idx="7">
                  <c:v>2.7166666666666668</c:v>
                </c:pt>
                <c:pt idx="8">
                  <c:v>2.65</c:v>
                </c:pt>
                <c:pt idx="9">
                  <c:v>4.833333333333333</c:v>
                </c:pt>
                <c:pt idx="10">
                  <c:v>3.2333333333333334</c:v>
                </c:pt>
                <c:pt idx="11">
                  <c:v>2.5833333333333335</c:v>
                </c:pt>
              </c:numCache>
            </c:numRef>
          </c:xVal>
          <c:yVal>
            <c:numRef>
              <c:f>'length and viewed percentage'!$C$3:$C$14</c:f>
              <c:numCache>
                <c:formatCode>0.00%</c:formatCode>
                <c:ptCount val="12"/>
                <c:pt idx="0">
                  <c:v>0.56899999999999995</c:v>
                </c:pt>
                <c:pt idx="1">
                  <c:v>0.64800000000000002</c:v>
                </c:pt>
                <c:pt idx="2">
                  <c:v>0.60199999999999998</c:v>
                </c:pt>
                <c:pt idx="3">
                  <c:v>0.56899999999999995</c:v>
                </c:pt>
                <c:pt idx="4">
                  <c:v>0.59099999999999997</c:v>
                </c:pt>
                <c:pt idx="5">
                  <c:v>0.60899999999999999</c:v>
                </c:pt>
                <c:pt idx="6">
                  <c:v>0.66800000000000004</c:v>
                </c:pt>
                <c:pt idx="7">
                  <c:v>0.58499999999999996</c:v>
                </c:pt>
                <c:pt idx="8">
                  <c:v>0.66200000000000003</c:v>
                </c:pt>
                <c:pt idx="9">
                  <c:v>0.61199999999999999</c:v>
                </c:pt>
                <c:pt idx="10">
                  <c:v>0.66700000000000004</c:v>
                </c:pt>
                <c:pt idx="11">
                  <c:v>0.68200000000000005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0-4EE7-A3E2-DC2A4E76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009135"/>
        <c:axId val="1585126559"/>
      </c:scatterChart>
      <c:valAx>
        <c:axId val="172900913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Length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26559"/>
        <c:crosses val="autoZero"/>
        <c:crossBetween val="midCat"/>
      </c:valAx>
      <c:valAx>
        <c:axId val="15851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Percentage</a:t>
                </a:r>
                <a:r>
                  <a:rPr lang="en-US" baseline="0"/>
                  <a:t> Viewed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0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Non-Geonews</a:t>
            </a:r>
            <a:r>
              <a:rPr lang="en-US" baseline="0"/>
              <a:t> Videos</a:t>
            </a:r>
            <a:endParaRPr lang="en-US"/>
          </a:p>
        </c:rich>
      </c:tx>
      <c:layout>
        <c:manualLayout>
          <c:xMode val="edge"/>
          <c:yMode val="edge"/>
          <c:x val="0.334493000874890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917760279965003E-3"/>
                  <c:y val="0.16625619714202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'length and viewed percentage'!$B$20:$B$39</c:f>
              <c:numCache>
                <c:formatCode>General</c:formatCode>
                <c:ptCount val="20"/>
                <c:pt idx="0">
                  <c:v>5.6333333333333329</c:v>
                </c:pt>
                <c:pt idx="1">
                  <c:v>2.6</c:v>
                </c:pt>
                <c:pt idx="2">
                  <c:v>4.4333333333333336</c:v>
                </c:pt>
                <c:pt idx="3">
                  <c:v>4.5666666666666664</c:v>
                </c:pt>
                <c:pt idx="4">
                  <c:v>3.25</c:v>
                </c:pt>
                <c:pt idx="5">
                  <c:v>3.2666666666666666</c:v>
                </c:pt>
                <c:pt idx="6">
                  <c:v>4.333333333333333</c:v>
                </c:pt>
                <c:pt idx="7">
                  <c:v>3.0166666666666666</c:v>
                </c:pt>
                <c:pt idx="8">
                  <c:v>3.6333333333333333</c:v>
                </c:pt>
                <c:pt idx="9">
                  <c:v>3.75</c:v>
                </c:pt>
                <c:pt idx="10">
                  <c:v>2.75</c:v>
                </c:pt>
                <c:pt idx="11">
                  <c:v>2.5499999999999998</c:v>
                </c:pt>
                <c:pt idx="12">
                  <c:v>3.05</c:v>
                </c:pt>
                <c:pt idx="13">
                  <c:v>5.55</c:v>
                </c:pt>
                <c:pt idx="14">
                  <c:v>3.35</c:v>
                </c:pt>
                <c:pt idx="15">
                  <c:v>3.9</c:v>
                </c:pt>
                <c:pt idx="16">
                  <c:v>5.0333333333333332</c:v>
                </c:pt>
                <c:pt idx="17">
                  <c:v>3.45</c:v>
                </c:pt>
                <c:pt idx="18">
                  <c:v>4.4000000000000004</c:v>
                </c:pt>
                <c:pt idx="19">
                  <c:v>5.3166666666666664</c:v>
                </c:pt>
              </c:numCache>
            </c:numRef>
          </c:xVal>
          <c:yVal>
            <c:numRef>
              <c:f>'length and viewed percentage'!$C$20:$C$39</c:f>
              <c:numCache>
                <c:formatCode>0.00%</c:formatCode>
                <c:ptCount val="20"/>
                <c:pt idx="0">
                  <c:v>0.61599999999999999</c:v>
                </c:pt>
                <c:pt idx="1">
                  <c:v>0.67700000000000005</c:v>
                </c:pt>
                <c:pt idx="2">
                  <c:v>0.52400000000000002</c:v>
                </c:pt>
                <c:pt idx="3">
                  <c:v>0.52200000000000002</c:v>
                </c:pt>
                <c:pt idx="4">
                  <c:v>0.54200000000000004</c:v>
                </c:pt>
                <c:pt idx="5">
                  <c:v>0.59799999999999998</c:v>
                </c:pt>
                <c:pt idx="6">
                  <c:v>0.54700000000000004</c:v>
                </c:pt>
                <c:pt idx="7">
                  <c:v>0.76500000000000001</c:v>
                </c:pt>
                <c:pt idx="8">
                  <c:v>0.51800000000000002</c:v>
                </c:pt>
                <c:pt idx="9">
                  <c:v>0.68500000000000005</c:v>
                </c:pt>
                <c:pt idx="10">
                  <c:v>0.52300000000000002</c:v>
                </c:pt>
                <c:pt idx="11">
                  <c:v>0.67200000000000004</c:v>
                </c:pt>
                <c:pt idx="12">
                  <c:v>0.55100000000000005</c:v>
                </c:pt>
                <c:pt idx="13">
                  <c:v>0.59199999999999997</c:v>
                </c:pt>
                <c:pt idx="14" formatCode="0%">
                  <c:v>0.64</c:v>
                </c:pt>
                <c:pt idx="15">
                  <c:v>0.48099999999999998</c:v>
                </c:pt>
                <c:pt idx="16">
                  <c:v>0.54100000000000004</c:v>
                </c:pt>
                <c:pt idx="17">
                  <c:v>0.64900000000000002</c:v>
                </c:pt>
                <c:pt idx="18">
                  <c:v>0.50800000000000001</c:v>
                </c:pt>
                <c:pt idx="19">
                  <c:v>0.59099999999999997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F-4790-9B31-5ECF7B3C1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15327"/>
        <c:axId val="1651006911"/>
      </c:scatterChart>
      <c:valAx>
        <c:axId val="158511532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06911"/>
        <c:crosses val="autoZero"/>
        <c:crossBetween val="midCat"/>
      </c:valAx>
      <c:valAx>
        <c:axId val="165100691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Plote for Geonews, VL and APV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'length and viewed percentage'!$R$2:$R$13</c:f>
              <c:numCache>
                <c:formatCode>0.00%</c:formatCode>
                <c:ptCount val="12"/>
                <c:pt idx="0">
                  <c:v>-1.0571666666666757E-2</c:v>
                </c:pt>
                <c:pt idx="1">
                  <c:v>2.5633333333333286E-2</c:v>
                </c:pt>
                <c:pt idx="2">
                  <c:v>-1.8750000000000711E-3</c:v>
                </c:pt>
                <c:pt idx="3">
                  <c:v>-1.110000000000011E-2</c:v>
                </c:pt>
                <c:pt idx="4">
                  <c:v>-2.0271666666666688E-2</c:v>
                </c:pt>
                <c:pt idx="5">
                  <c:v>-2.2348333333333414E-2</c:v>
                </c:pt>
                <c:pt idx="6">
                  <c:v>1.8159999999999954E-2</c:v>
                </c:pt>
                <c:pt idx="7">
                  <c:v>-6.7481666666666773E-2</c:v>
                </c:pt>
                <c:pt idx="8">
                  <c:v>7.4049999999999949E-3</c:v>
                </c:pt>
                <c:pt idx="9">
                  <c:v>2.6616666666666622E-2</c:v>
                </c:pt>
                <c:pt idx="10">
                  <c:v>-5.0456100000000004E-2</c:v>
                </c:pt>
                <c:pt idx="11">
                  <c:v>-3.4980600000000028E-2</c:v>
                </c:pt>
              </c:numCache>
            </c:numRef>
          </c:xVal>
          <c:yVal>
            <c:numRef>
              <c:f>'length and viewed percentage'!$S$2:$S$13</c:f>
              <c:numCache>
                <c:formatCode>General</c:formatCode>
                <c:ptCount val="12"/>
                <c:pt idx="0">
                  <c:v>5.0166666666666666</c:v>
                </c:pt>
                <c:pt idx="1">
                  <c:v>3.6666666666666665</c:v>
                </c:pt>
                <c:pt idx="2">
                  <c:v>4.25</c:v>
                </c:pt>
                <c:pt idx="3">
                  <c:v>5</c:v>
                </c:pt>
                <c:pt idx="4">
                  <c:v>4.0166666666666666</c:v>
                </c:pt>
                <c:pt idx="5">
                  <c:v>3.3833333333333333</c:v>
                </c:pt>
                <c:pt idx="6">
                  <c:v>2.8</c:v>
                </c:pt>
                <c:pt idx="7">
                  <c:v>2.7166666666666668</c:v>
                </c:pt>
                <c:pt idx="8">
                  <c:v>2.65</c:v>
                </c:pt>
                <c:pt idx="9">
                  <c:v>4.833333333333333</c:v>
                </c:pt>
                <c:pt idx="10">
                  <c:v>3.2333333333333334</c:v>
                </c:pt>
                <c:pt idx="11">
                  <c:v>2.5833333333333335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7-4E70-B4B3-E422A658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392016"/>
        <c:axId val="1001941760"/>
      </c:scatterChart>
      <c:valAx>
        <c:axId val="9993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41760"/>
        <c:crosses val="autoZero"/>
        <c:crossBetween val="midCat"/>
      </c:valAx>
      <c:valAx>
        <c:axId val="1001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9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Plote for Geonews, VL and APW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'length and viewed percentage'!$R$2:$R$13</c:f>
              <c:numCache>
                <c:formatCode>0.00%</c:formatCode>
                <c:ptCount val="12"/>
                <c:pt idx="0">
                  <c:v>-1.0571666666666757E-2</c:v>
                </c:pt>
                <c:pt idx="1">
                  <c:v>2.5633333333333286E-2</c:v>
                </c:pt>
                <c:pt idx="2">
                  <c:v>-1.8750000000000711E-3</c:v>
                </c:pt>
                <c:pt idx="3">
                  <c:v>-1.110000000000011E-2</c:v>
                </c:pt>
                <c:pt idx="4">
                  <c:v>-2.0271666666666688E-2</c:v>
                </c:pt>
                <c:pt idx="5">
                  <c:v>-2.2348333333333414E-2</c:v>
                </c:pt>
                <c:pt idx="6">
                  <c:v>1.8159999999999954E-2</c:v>
                </c:pt>
                <c:pt idx="7">
                  <c:v>-6.7481666666666773E-2</c:v>
                </c:pt>
                <c:pt idx="8">
                  <c:v>7.4049999999999949E-3</c:v>
                </c:pt>
                <c:pt idx="9">
                  <c:v>2.6616666666666622E-2</c:v>
                </c:pt>
                <c:pt idx="10">
                  <c:v>-5.0456100000000004E-2</c:v>
                </c:pt>
                <c:pt idx="11">
                  <c:v>-3.4980600000000028E-2</c:v>
                </c:pt>
              </c:numCache>
            </c:numRef>
          </c:xVal>
          <c:yVal>
            <c:numRef>
              <c:f>'length and viewed percentage'!$S$2:$S$13</c:f>
              <c:numCache>
                <c:formatCode>General</c:formatCode>
                <c:ptCount val="12"/>
                <c:pt idx="0">
                  <c:v>5.0166666666666666</c:v>
                </c:pt>
                <c:pt idx="1">
                  <c:v>3.6666666666666665</c:v>
                </c:pt>
                <c:pt idx="2">
                  <c:v>4.25</c:v>
                </c:pt>
                <c:pt idx="3">
                  <c:v>5</c:v>
                </c:pt>
                <c:pt idx="4">
                  <c:v>4.0166666666666666</c:v>
                </c:pt>
                <c:pt idx="5">
                  <c:v>3.3833333333333333</c:v>
                </c:pt>
                <c:pt idx="6">
                  <c:v>2.8</c:v>
                </c:pt>
                <c:pt idx="7">
                  <c:v>2.7166666666666668</c:v>
                </c:pt>
                <c:pt idx="8">
                  <c:v>2.65</c:v>
                </c:pt>
                <c:pt idx="9">
                  <c:v>4.833333333333333</c:v>
                </c:pt>
                <c:pt idx="10">
                  <c:v>3.2333333333333334</c:v>
                </c:pt>
                <c:pt idx="11">
                  <c:v>2.5833333333333335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5-438C-9D7B-451AA473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392016"/>
        <c:axId val="1001941760"/>
      </c:scatterChart>
      <c:valAx>
        <c:axId val="9993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41760"/>
        <c:crosses val="autoZero"/>
        <c:crossBetween val="midCat"/>
      </c:valAx>
      <c:valAx>
        <c:axId val="1001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9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Non-Geonews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580585035566208E-2"/>
                  <c:y val="-7.80845240577107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'length and views'!$B$20:$B$39</c:f>
              <c:numCache>
                <c:formatCode>General</c:formatCode>
                <c:ptCount val="20"/>
                <c:pt idx="0">
                  <c:v>5.6333333333333329</c:v>
                </c:pt>
                <c:pt idx="1">
                  <c:v>2.6</c:v>
                </c:pt>
                <c:pt idx="2">
                  <c:v>4.4333333333333336</c:v>
                </c:pt>
                <c:pt idx="3">
                  <c:v>4.5666666666666664</c:v>
                </c:pt>
                <c:pt idx="4">
                  <c:v>3.25</c:v>
                </c:pt>
                <c:pt idx="5">
                  <c:v>3.2666666666666666</c:v>
                </c:pt>
                <c:pt idx="6">
                  <c:v>4.333333333333333</c:v>
                </c:pt>
                <c:pt idx="7">
                  <c:v>3.0166666666666666</c:v>
                </c:pt>
                <c:pt idx="8">
                  <c:v>3.6333333333333333</c:v>
                </c:pt>
                <c:pt idx="9">
                  <c:v>3.75</c:v>
                </c:pt>
                <c:pt idx="10">
                  <c:v>2.75</c:v>
                </c:pt>
                <c:pt idx="11">
                  <c:v>2.5499999999999998</c:v>
                </c:pt>
                <c:pt idx="12">
                  <c:v>3.05</c:v>
                </c:pt>
                <c:pt idx="13">
                  <c:v>5.55</c:v>
                </c:pt>
                <c:pt idx="14">
                  <c:v>3.35</c:v>
                </c:pt>
                <c:pt idx="15">
                  <c:v>3.9</c:v>
                </c:pt>
                <c:pt idx="16">
                  <c:v>5.0333333333333332</c:v>
                </c:pt>
                <c:pt idx="17">
                  <c:v>3.45</c:v>
                </c:pt>
                <c:pt idx="18">
                  <c:v>4.4000000000000004</c:v>
                </c:pt>
                <c:pt idx="19">
                  <c:v>5.3166666666666664</c:v>
                </c:pt>
              </c:numCache>
            </c:numRef>
          </c:xVal>
          <c:yVal>
            <c:numRef>
              <c:f>'length and views'!$C$20:$C$39</c:f>
              <c:numCache>
                <c:formatCode>General</c:formatCode>
                <c:ptCount val="20"/>
                <c:pt idx="0">
                  <c:v>870</c:v>
                </c:pt>
                <c:pt idx="1">
                  <c:v>653</c:v>
                </c:pt>
                <c:pt idx="2">
                  <c:v>1645</c:v>
                </c:pt>
                <c:pt idx="3">
                  <c:v>3192</c:v>
                </c:pt>
                <c:pt idx="4">
                  <c:v>335</c:v>
                </c:pt>
                <c:pt idx="5">
                  <c:v>2037</c:v>
                </c:pt>
                <c:pt idx="6">
                  <c:v>4318</c:v>
                </c:pt>
                <c:pt idx="7">
                  <c:v>1001</c:v>
                </c:pt>
                <c:pt idx="8">
                  <c:v>3164</c:v>
                </c:pt>
                <c:pt idx="9">
                  <c:v>741</c:v>
                </c:pt>
                <c:pt idx="10">
                  <c:v>11399</c:v>
                </c:pt>
                <c:pt idx="11">
                  <c:v>1594</c:v>
                </c:pt>
                <c:pt idx="12">
                  <c:v>349</c:v>
                </c:pt>
                <c:pt idx="13">
                  <c:v>17383</c:v>
                </c:pt>
                <c:pt idx="14">
                  <c:v>1820</c:v>
                </c:pt>
                <c:pt idx="15">
                  <c:v>5662</c:v>
                </c:pt>
                <c:pt idx="16">
                  <c:v>1212</c:v>
                </c:pt>
                <c:pt idx="17">
                  <c:v>791</c:v>
                </c:pt>
                <c:pt idx="18">
                  <c:v>1795</c:v>
                </c:pt>
                <c:pt idx="19">
                  <c:v>13946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F-476C-862E-8B703D7DA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600447"/>
        <c:axId val="1644478319"/>
      </c:scatterChart>
      <c:valAx>
        <c:axId val="159760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78319"/>
        <c:crosses val="autoZero"/>
        <c:crossBetween val="midCat"/>
      </c:valAx>
      <c:valAx>
        <c:axId val="16444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0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Geonews</a:t>
            </a:r>
          </a:p>
        </c:rich>
      </c:tx>
      <c:layout>
        <c:manualLayout>
          <c:xMode val="edge"/>
          <c:yMode val="edge"/>
          <c:x val="0.3956041119860018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69028871391076"/>
                  <c:y val="0.18756586724369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'length and views'!$B$3:$B$14</c:f>
              <c:numCache>
                <c:formatCode>General</c:formatCode>
                <c:ptCount val="12"/>
                <c:pt idx="0">
                  <c:v>5.0166666666666666</c:v>
                </c:pt>
                <c:pt idx="1">
                  <c:v>3.6666666666666665</c:v>
                </c:pt>
                <c:pt idx="2">
                  <c:v>4.25</c:v>
                </c:pt>
                <c:pt idx="3">
                  <c:v>5</c:v>
                </c:pt>
                <c:pt idx="4">
                  <c:v>4.0166666666666666</c:v>
                </c:pt>
                <c:pt idx="5">
                  <c:v>3.3833333333333333</c:v>
                </c:pt>
                <c:pt idx="6">
                  <c:v>2.8</c:v>
                </c:pt>
                <c:pt idx="7">
                  <c:v>2.7166666666666668</c:v>
                </c:pt>
                <c:pt idx="8">
                  <c:v>2.65</c:v>
                </c:pt>
                <c:pt idx="9">
                  <c:v>4.833333333333333</c:v>
                </c:pt>
                <c:pt idx="10">
                  <c:v>3.2333333333333334</c:v>
                </c:pt>
                <c:pt idx="11">
                  <c:v>2.5833333333333335</c:v>
                </c:pt>
              </c:numCache>
            </c:numRef>
          </c:xVal>
          <c:yVal>
            <c:numRef>
              <c:f>'length and views'!$C$3:$C$14</c:f>
              <c:numCache>
                <c:formatCode>General</c:formatCode>
                <c:ptCount val="12"/>
                <c:pt idx="0">
                  <c:v>1985</c:v>
                </c:pt>
                <c:pt idx="1">
                  <c:v>3569</c:v>
                </c:pt>
                <c:pt idx="2">
                  <c:v>1287</c:v>
                </c:pt>
                <c:pt idx="3">
                  <c:v>3520</c:v>
                </c:pt>
                <c:pt idx="4">
                  <c:v>6440</c:v>
                </c:pt>
                <c:pt idx="5">
                  <c:v>1770</c:v>
                </c:pt>
                <c:pt idx="6">
                  <c:v>4470</c:v>
                </c:pt>
                <c:pt idx="7">
                  <c:v>2317</c:v>
                </c:pt>
                <c:pt idx="8">
                  <c:v>4207</c:v>
                </c:pt>
                <c:pt idx="9">
                  <c:v>4636</c:v>
                </c:pt>
                <c:pt idx="10">
                  <c:v>2143</c:v>
                </c:pt>
                <c:pt idx="11">
                  <c:v>2317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F-4D80-9FB3-2B1E11BB4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268559"/>
        <c:axId val="1650869631"/>
      </c:scatterChart>
      <c:valAx>
        <c:axId val="158326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69631"/>
        <c:crosses val="autoZero"/>
        <c:crossBetween val="midCat"/>
      </c:valAx>
      <c:valAx>
        <c:axId val="16508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6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2020</a:t>
          </a:r>
        </a:p>
      </cx:txPr>
    </cx:title>
    <cx:plotArea>
      <cx:plotAreaRegion>
        <cx:series layoutId="boxWhisker" uniqueId="{D4421127-9182-4141-A1A2-96E713F213F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080D494-E3A2-4810-8185-3AAA73602274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2018</a:t>
          </a:r>
        </a:p>
      </cx:txPr>
    </cx:title>
    <cx:plotArea>
      <cx:plotAreaRegion>
        <cx:series layoutId="boxWhisker" uniqueId="{362BD94F-C08E-4427-A775-B3E4024B43DE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602F28B-DA59-451D-9298-C306EE84F181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Average View Percentage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View Percentage</a:t>
          </a:r>
        </a:p>
      </cx:txPr>
    </cx:title>
    <cx:plotArea>
      <cx:plotAreaRegion>
        <cx:series layoutId="boxWhisker" uniqueId="{ABA3DB76-1D61-4535-8E4A-FD88DE9397A3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649CB9F-24DF-4737-9B0F-60566713F349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716280</xdr:colOff>
      <xdr:row>34</xdr:row>
      <xdr:rowOff>38100</xdr:rowOff>
    </xdr:from>
    <xdr:to>
      <xdr:col>7</xdr:col>
      <xdr:colOff>4625340</xdr:colOff>
      <xdr:row>52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D014E-C3D7-48D7-B97C-049CB5BF5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30480</xdr:rowOff>
    </xdr:from>
    <xdr:to>
      <xdr:col>15</xdr:col>
      <xdr:colOff>228600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70891-0333-4180-B9C0-C08DEC0F0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22</xdr:row>
      <xdr:rowOff>0</xdr:rowOff>
    </xdr:from>
    <xdr:to>
      <xdr:col>15</xdr:col>
      <xdr:colOff>312420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72A05D-18AC-4475-8CC7-4C2788A15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5</xdr:row>
      <xdr:rowOff>121920</xdr:rowOff>
    </xdr:from>
    <xdr:to>
      <xdr:col>27</xdr:col>
      <xdr:colOff>30480</xdr:colOff>
      <xdr:row>20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C72504-9D25-4E7E-AB6A-5CC4BC9C2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45720</xdr:rowOff>
    </xdr:from>
    <xdr:to>
      <xdr:col>10</xdr:col>
      <xdr:colOff>502920</xdr:colOff>
      <xdr:row>16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DE3536-1810-40C1-BDDC-EFED4DA85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20</xdr:row>
      <xdr:rowOff>7620</xdr:rowOff>
    </xdr:from>
    <xdr:to>
      <xdr:col>13</xdr:col>
      <xdr:colOff>144780</xdr:colOff>
      <xdr:row>40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8C5AEE-ED39-4EB0-9591-9A37B08D8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</xdr:row>
      <xdr:rowOff>45720</xdr:rowOff>
    </xdr:from>
    <xdr:to>
      <xdr:col>13</xdr:col>
      <xdr:colOff>533400</xdr:colOff>
      <xdr:row>17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474D44-16A7-4089-828A-46967F3C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30480</xdr:rowOff>
    </xdr:from>
    <xdr:to>
      <xdr:col>15</xdr:col>
      <xdr:colOff>198120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F87EA88-1097-440C-BE17-6E8E358499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564005"/>
              <a:ext cx="5897880" cy="3909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129540</xdr:rowOff>
    </xdr:from>
    <xdr:to>
      <xdr:col>14</xdr:col>
      <xdr:colOff>457200</xdr:colOff>
      <xdr:row>21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70DA9C-EE60-4AE9-B5F3-8A65ED5CD0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1800" y="320040"/>
              <a:ext cx="6019800" cy="3743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38100</xdr:rowOff>
    </xdr:from>
    <xdr:to>
      <xdr:col>15</xdr:col>
      <xdr:colOff>175260</xdr:colOff>
      <xdr:row>36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3110E54-9784-4F2A-815C-F08F0E366B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181100"/>
              <a:ext cx="5875020" cy="57169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opLeftCell="P1" workbookViewId="0">
      <selection activeCell="T25" sqref="T25"/>
    </sheetView>
  </sheetViews>
  <sheetFormatPr defaultRowHeight="15" x14ac:dyDescent="0.25"/>
  <cols>
    <col min="2" max="2" width="56.5703125" bestFit="1" customWidth="1"/>
    <col min="3" max="3" width="8.85546875" bestFit="1" customWidth="1"/>
    <col min="4" max="4" width="15.85546875" bestFit="1" customWidth="1"/>
    <col min="5" max="6" width="14" bestFit="1" customWidth="1"/>
    <col min="7" max="7" width="15.85546875" bestFit="1" customWidth="1"/>
    <col min="8" max="8" width="84.140625" bestFit="1" customWidth="1"/>
    <col min="9" max="9" width="15.7109375" bestFit="1" customWidth="1"/>
    <col min="10" max="10" width="84.140625" bestFit="1" customWidth="1"/>
    <col min="13" max="13" width="84.140625" bestFit="1" customWidth="1"/>
    <col min="16" max="16" width="84.140625" bestFit="1" customWidth="1"/>
  </cols>
  <sheetData>
    <row r="1" spans="1:25" x14ac:dyDescent="0.25">
      <c r="B1" t="s">
        <v>0</v>
      </c>
      <c r="D1" t="s">
        <v>40</v>
      </c>
      <c r="E1" t="s">
        <v>41</v>
      </c>
      <c r="F1" t="s">
        <v>58</v>
      </c>
      <c r="G1" t="s">
        <v>57</v>
      </c>
      <c r="H1" t="s">
        <v>59</v>
      </c>
      <c r="I1" t="s">
        <v>60</v>
      </c>
      <c r="J1" t="s">
        <v>1</v>
      </c>
    </row>
    <row r="2" spans="1:25" x14ac:dyDescent="0.25">
      <c r="A2" s="1">
        <v>1</v>
      </c>
      <c r="B2" s="2" t="s">
        <v>2</v>
      </c>
      <c r="C2" s="2" t="s">
        <v>28</v>
      </c>
      <c r="O2" s="6"/>
      <c r="P2" s="5"/>
      <c r="Q2" s="6"/>
      <c r="R2" s="5"/>
      <c r="S2" s="9"/>
      <c r="T2" s="6"/>
    </row>
    <row r="3" spans="1:25" x14ac:dyDescent="0.25">
      <c r="A3" s="3">
        <v>2</v>
      </c>
      <c r="B3" s="4" t="s">
        <v>3</v>
      </c>
      <c r="C3" s="4" t="s">
        <v>29</v>
      </c>
      <c r="O3" s="6"/>
      <c r="P3" s="5"/>
      <c r="Q3" s="6"/>
      <c r="R3" s="5"/>
      <c r="S3" s="9"/>
      <c r="T3" s="6"/>
    </row>
    <row r="4" spans="1:25" ht="15.75" thickBot="1" x14ac:dyDescent="0.3">
      <c r="A4" s="1">
        <v>3</v>
      </c>
      <c r="B4" s="4" t="s">
        <v>4</v>
      </c>
      <c r="C4" s="4" t="s">
        <v>30</v>
      </c>
      <c r="O4" s="6">
        <v>3</v>
      </c>
      <c r="P4" s="5" t="s">
        <v>14</v>
      </c>
      <c r="Q4" s="6">
        <v>2020</v>
      </c>
      <c r="R4" s="5">
        <v>1645</v>
      </c>
      <c r="S4" s="9">
        <v>0.52400000000000002</v>
      </c>
      <c r="T4" s="6" t="s">
        <v>42</v>
      </c>
      <c r="V4" s="15">
        <v>870</v>
      </c>
      <c r="W4" s="16">
        <v>0.61599999999999999</v>
      </c>
      <c r="X4" s="17" t="s">
        <v>61</v>
      </c>
      <c r="Y4" s="15">
        <v>2020</v>
      </c>
    </row>
    <row r="5" spans="1:25" x14ac:dyDescent="0.25">
      <c r="A5" s="3">
        <v>4</v>
      </c>
      <c r="B5" s="4" t="s">
        <v>5</v>
      </c>
      <c r="C5" s="4" t="s">
        <v>31</v>
      </c>
      <c r="O5" s="6">
        <v>4</v>
      </c>
      <c r="P5" s="5" t="s">
        <v>15</v>
      </c>
      <c r="Q5" s="6">
        <v>2020</v>
      </c>
      <c r="R5" s="5">
        <v>3192</v>
      </c>
      <c r="S5" s="9">
        <v>0.52200000000000002</v>
      </c>
      <c r="T5" s="6" t="s">
        <v>43</v>
      </c>
      <c r="V5" s="18">
        <v>653</v>
      </c>
      <c r="W5" s="19">
        <v>0.67700000000000005</v>
      </c>
      <c r="X5" s="20" t="s">
        <v>62</v>
      </c>
      <c r="Y5" s="18">
        <v>2020</v>
      </c>
    </row>
    <row r="6" spans="1:25" x14ac:dyDescent="0.25">
      <c r="A6" s="1">
        <v>5</v>
      </c>
      <c r="B6" s="2" t="s">
        <v>6</v>
      </c>
      <c r="C6" s="2" t="s">
        <v>32</v>
      </c>
      <c r="O6" s="6">
        <v>5</v>
      </c>
      <c r="P6" s="5" t="s">
        <v>16</v>
      </c>
      <c r="Q6" s="6">
        <v>2020</v>
      </c>
      <c r="R6" s="5">
        <v>335</v>
      </c>
      <c r="S6" s="9">
        <v>0.54200000000000004</v>
      </c>
      <c r="T6" s="6" t="s">
        <v>44</v>
      </c>
      <c r="V6" s="21">
        <v>1645</v>
      </c>
      <c r="W6" s="22">
        <v>0.52400000000000002</v>
      </c>
      <c r="X6" s="23" t="s">
        <v>42</v>
      </c>
      <c r="Y6" s="21">
        <v>2020</v>
      </c>
    </row>
    <row r="7" spans="1:25" x14ac:dyDescent="0.25">
      <c r="A7" s="3">
        <v>6</v>
      </c>
      <c r="B7" s="4" t="s">
        <v>7</v>
      </c>
      <c r="C7" s="4" t="s">
        <v>33</v>
      </c>
      <c r="O7" s="6">
        <v>6</v>
      </c>
      <c r="P7" s="5" t="s">
        <v>17</v>
      </c>
      <c r="Q7" s="6">
        <v>2020</v>
      </c>
      <c r="R7" s="5">
        <v>2037</v>
      </c>
      <c r="S7" s="9">
        <v>0.59799999999999998</v>
      </c>
      <c r="T7" s="6" t="s">
        <v>45</v>
      </c>
      <c r="V7" s="18">
        <v>3192</v>
      </c>
      <c r="W7" s="19">
        <v>0.52200000000000002</v>
      </c>
      <c r="X7" s="20" t="s">
        <v>43</v>
      </c>
      <c r="Y7" s="18">
        <v>2020</v>
      </c>
    </row>
    <row r="8" spans="1:25" x14ac:dyDescent="0.25">
      <c r="A8" s="1">
        <v>7</v>
      </c>
      <c r="B8" s="4" t="s">
        <v>8</v>
      </c>
      <c r="C8" s="4" t="s">
        <v>34</v>
      </c>
      <c r="O8" s="6">
        <v>7</v>
      </c>
      <c r="P8" s="5" t="s">
        <v>18</v>
      </c>
      <c r="Q8" s="6">
        <v>2020</v>
      </c>
      <c r="R8" s="5">
        <v>4318</v>
      </c>
      <c r="S8" s="9">
        <v>0.54700000000000004</v>
      </c>
      <c r="T8" s="6" t="s">
        <v>46</v>
      </c>
      <c r="V8" s="21">
        <v>335</v>
      </c>
      <c r="W8" s="22">
        <v>0.54200000000000004</v>
      </c>
      <c r="X8" s="23" t="s">
        <v>44</v>
      </c>
      <c r="Y8" s="21">
        <v>2020</v>
      </c>
    </row>
    <row r="9" spans="1:25" x14ac:dyDescent="0.25">
      <c r="A9" s="3">
        <v>8</v>
      </c>
      <c r="B9" s="4" t="s">
        <v>9</v>
      </c>
      <c r="C9" s="4" t="s">
        <v>35</v>
      </c>
      <c r="O9" s="6">
        <v>8</v>
      </c>
      <c r="P9" s="6" t="s">
        <v>19</v>
      </c>
      <c r="Q9" s="6">
        <v>2020</v>
      </c>
      <c r="R9" s="6">
        <v>1001</v>
      </c>
      <c r="S9" s="10">
        <v>0.76500000000000001</v>
      </c>
      <c r="T9" s="6" t="s">
        <v>47</v>
      </c>
      <c r="V9" s="18">
        <v>2037</v>
      </c>
      <c r="W9" s="19">
        <v>0.59799999999999998</v>
      </c>
      <c r="X9" s="20" t="s">
        <v>45</v>
      </c>
      <c r="Y9" s="18">
        <v>2020</v>
      </c>
    </row>
    <row r="10" spans="1:25" x14ac:dyDescent="0.25">
      <c r="A10" s="1">
        <v>9</v>
      </c>
      <c r="B10" s="4" t="s">
        <v>10</v>
      </c>
      <c r="C10" s="4" t="s">
        <v>36</v>
      </c>
      <c r="O10" s="6">
        <v>9</v>
      </c>
      <c r="P10" s="5" t="s">
        <v>20</v>
      </c>
      <c r="Q10" s="6">
        <v>2020</v>
      </c>
      <c r="R10" s="5">
        <v>3164</v>
      </c>
      <c r="S10" s="9">
        <v>0.51800000000000002</v>
      </c>
      <c r="T10" s="6" t="s">
        <v>48</v>
      </c>
      <c r="V10" s="21">
        <v>4318</v>
      </c>
      <c r="W10" s="22">
        <v>0.54700000000000004</v>
      </c>
      <c r="X10" s="23" t="s">
        <v>46</v>
      </c>
      <c r="Y10" s="21">
        <v>2020</v>
      </c>
    </row>
    <row r="11" spans="1:25" x14ac:dyDescent="0.25">
      <c r="A11" s="3">
        <v>10</v>
      </c>
      <c r="B11" s="4" t="s">
        <v>11</v>
      </c>
      <c r="C11" s="4" t="s">
        <v>37</v>
      </c>
      <c r="O11" s="6">
        <v>10</v>
      </c>
      <c r="P11" s="5" t="s">
        <v>21</v>
      </c>
      <c r="Q11" s="6">
        <v>2020</v>
      </c>
      <c r="R11" s="5">
        <v>741</v>
      </c>
      <c r="S11" s="9">
        <v>0.68500000000000005</v>
      </c>
      <c r="T11" s="6" t="s">
        <v>49</v>
      </c>
      <c r="V11" s="18">
        <v>1001</v>
      </c>
      <c r="W11" s="19">
        <v>0.76500000000000001</v>
      </c>
      <c r="X11" s="20" t="s">
        <v>47</v>
      </c>
      <c r="Y11" s="18">
        <v>2020</v>
      </c>
    </row>
    <row r="12" spans="1:25" x14ac:dyDescent="0.25">
      <c r="A12" s="3">
        <v>11</v>
      </c>
      <c r="B12" s="4" t="s">
        <v>12</v>
      </c>
      <c r="C12" s="4" t="s">
        <v>38</v>
      </c>
      <c r="O12" s="8">
        <v>11</v>
      </c>
      <c r="P12" s="7" t="s">
        <v>22</v>
      </c>
      <c r="Q12" s="8">
        <v>2020</v>
      </c>
      <c r="R12" s="7">
        <v>11399</v>
      </c>
      <c r="S12" s="11">
        <v>0.52300000000000002</v>
      </c>
      <c r="T12" s="8" t="s">
        <v>50</v>
      </c>
      <c r="V12" s="21">
        <v>3164</v>
      </c>
      <c r="W12" s="22">
        <v>0.51800000000000002</v>
      </c>
      <c r="X12" s="23" t="s">
        <v>48</v>
      </c>
      <c r="Y12" s="21">
        <v>2020</v>
      </c>
    </row>
    <row r="13" spans="1:25" x14ac:dyDescent="0.25">
      <c r="A13" s="3">
        <v>12</v>
      </c>
      <c r="B13" s="4" t="s">
        <v>13</v>
      </c>
      <c r="C13" s="4" t="s">
        <v>39</v>
      </c>
      <c r="O13" s="6">
        <v>12</v>
      </c>
      <c r="P13" s="5" t="s">
        <v>23</v>
      </c>
      <c r="Q13" s="6">
        <v>2020</v>
      </c>
      <c r="R13" s="5">
        <v>1594</v>
      </c>
      <c r="S13" s="9">
        <v>0.67200000000000004</v>
      </c>
      <c r="T13" s="6" t="s">
        <v>51</v>
      </c>
      <c r="V13" s="18">
        <v>741</v>
      </c>
      <c r="W13" s="19">
        <v>0.68500000000000005</v>
      </c>
      <c r="X13" s="20" t="s">
        <v>49</v>
      </c>
      <c r="Y13" s="18">
        <v>2020</v>
      </c>
    </row>
    <row r="14" spans="1:25" x14ac:dyDescent="0.25">
      <c r="O14" s="8">
        <v>13</v>
      </c>
      <c r="P14" s="8" t="s">
        <v>24</v>
      </c>
      <c r="Q14" s="8">
        <v>2020</v>
      </c>
      <c r="R14" s="8">
        <v>349</v>
      </c>
      <c r="S14" s="12">
        <v>0.55100000000000005</v>
      </c>
      <c r="T14" s="13" t="s">
        <v>52</v>
      </c>
      <c r="V14" s="21">
        <v>11399</v>
      </c>
      <c r="W14" s="22">
        <v>0.52300000000000002</v>
      </c>
      <c r="X14" s="23" t="s">
        <v>50</v>
      </c>
      <c r="Y14" s="21">
        <v>2020</v>
      </c>
    </row>
    <row r="15" spans="1:25" x14ac:dyDescent="0.25">
      <c r="O15" s="6">
        <v>14</v>
      </c>
      <c r="P15" s="5" t="s">
        <v>25</v>
      </c>
      <c r="Q15" s="6">
        <v>2020</v>
      </c>
      <c r="R15" s="5">
        <v>17383</v>
      </c>
      <c r="S15" s="9">
        <v>0.59199999999999997</v>
      </c>
      <c r="T15" s="6" t="s">
        <v>53</v>
      </c>
      <c r="V15" s="18">
        <v>1594</v>
      </c>
      <c r="W15" s="19">
        <v>0.67200000000000004</v>
      </c>
      <c r="X15" s="20" t="s">
        <v>51</v>
      </c>
      <c r="Y15" s="18">
        <v>2020</v>
      </c>
    </row>
    <row r="16" spans="1:25" ht="15.75" thickBot="1" x14ac:dyDescent="0.3">
      <c r="O16" s="6"/>
      <c r="P16" s="5"/>
      <c r="Q16" s="6"/>
      <c r="R16" s="15">
        <v>1820</v>
      </c>
      <c r="S16" s="24">
        <v>0.64</v>
      </c>
      <c r="T16" s="17" t="s">
        <v>63</v>
      </c>
      <c r="V16" s="21">
        <v>349</v>
      </c>
      <c r="W16" s="22">
        <v>0.55100000000000005</v>
      </c>
      <c r="X16" s="23" t="s">
        <v>52</v>
      </c>
      <c r="Y16" s="21">
        <v>2020</v>
      </c>
    </row>
    <row r="17" spans="1:25" x14ac:dyDescent="0.25">
      <c r="O17" s="6"/>
      <c r="P17" s="7"/>
      <c r="Q17" s="6"/>
      <c r="R17" s="18">
        <v>5662</v>
      </c>
      <c r="S17" s="19">
        <v>0.48099999999999998</v>
      </c>
      <c r="T17" s="20" t="s">
        <v>64</v>
      </c>
      <c r="V17" s="18">
        <v>17383</v>
      </c>
      <c r="W17" s="19">
        <v>0.59199999999999997</v>
      </c>
      <c r="X17" s="20" t="s">
        <v>53</v>
      </c>
      <c r="Y17" s="18">
        <v>2020</v>
      </c>
    </row>
    <row r="18" spans="1:25" ht="15.75" thickBot="1" x14ac:dyDescent="0.3">
      <c r="A18" s="25">
        <v>1</v>
      </c>
      <c r="B18" s="25" t="s">
        <v>2</v>
      </c>
      <c r="C18" s="25" t="s">
        <v>69</v>
      </c>
      <c r="D18" s="25" t="s">
        <v>28</v>
      </c>
      <c r="E18" s="25">
        <v>1985</v>
      </c>
      <c r="F18" s="25" t="s">
        <v>70</v>
      </c>
      <c r="O18" s="6">
        <v>18</v>
      </c>
      <c r="P18" s="5" t="s">
        <v>26</v>
      </c>
      <c r="Q18" s="6">
        <v>2018</v>
      </c>
      <c r="R18" s="5">
        <v>1212</v>
      </c>
      <c r="S18" s="9">
        <v>0.54100000000000004</v>
      </c>
      <c r="T18" s="6" t="s">
        <v>54</v>
      </c>
    </row>
    <row r="19" spans="1:25" x14ac:dyDescent="0.25">
      <c r="A19" s="26">
        <v>2</v>
      </c>
      <c r="B19" s="27" t="s">
        <v>3</v>
      </c>
      <c r="C19" s="27" t="s">
        <v>71</v>
      </c>
      <c r="D19" s="27" t="s">
        <v>29</v>
      </c>
      <c r="E19" s="27">
        <v>3569</v>
      </c>
      <c r="F19" s="27" t="s">
        <v>72</v>
      </c>
      <c r="O19" s="6">
        <v>19</v>
      </c>
      <c r="P19" s="5" t="s">
        <v>27</v>
      </c>
      <c r="Q19" s="6">
        <v>2018</v>
      </c>
      <c r="R19" s="5">
        <v>791</v>
      </c>
      <c r="S19" s="9">
        <v>0.64900000000000002</v>
      </c>
      <c r="T19" s="6" t="s">
        <v>55</v>
      </c>
    </row>
    <row r="20" spans="1:25" x14ac:dyDescent="0.25">
      <c r="A20" s="28">
        <v>3</v>
      </c>
      <c r="B20" s="30" t="s">
        <v>4</v>
      </c>
      <c r="C20" s="30" t="s">
        <v>73</v>
      </c>
      <c r="D20" s="30" t="s">
        <v>30</v>
      </c>
      <c r="E20" s="30">
        <v>1287</v>
      </c>
      <c r="F20" s="30" t="s">
        <v>74</v>
      </c>
      <c r="O20" s="6"/>
      <c r="P20" s="5"/>
      <c r="Q20" s="6"/>
      <c r="R20" s="21">
        <v>1795</v>
      </c>
      <c r="S20" s="22">
        <v>0.50800000000000001</v>
      </c>
      <c r="T20" s="23" t="s">
        <v>65</v>
      </c>
      <c r="V20" s="21">
        <v>1212</v>
      </c>
      <c r="W20" s="22">
        <v>0.54100000000000004</v>
      </c>
      <c r="X20" s="23" t="s">
        <v>54</v>
      </c>
    </row>
    <row r="21" spans="1:25" x14ac:dyDescent="0.25">
      <c r="A21" s="26">
        <v>4</v>
      </c>
      <c r="B21" s="27" t="s">
        <v>5</v>
      </c>
      <c r="C21" s="27" t="s">
        <v>75</v>
      </c>
      <c r="D21" s="27" t="s">
        <v>31</v>
      </c>
      <c r="E21" s="27">
        <v>3520</v>
      </c>
      <c r="F21" s="27" t="s">
        <v>76</v>
      </c>
      <c r="O21" s="8"/>
      <c r="P21" s="8"/>
      <c r="Q21" s="8"/>
      <c r="R21" s="18">
        <v>13946</v>
      </c>
      <c r="S21" s="19">
        <v>0.59099999999999997</v>
      </c>
      <c r="T21" s="20" t="s">
        <v>66</v>
      </c>
      <c r="V21" s="18">
        <v>791</v>
      </c>
      <c r="W21" s="19">
        <v>0.64900000000000002</v>
      </c>
      <c r="X21" s="20" t="s">
        <v>55</v>
      </c>
    </row>
    <row r="22" spans="1:25" x14ac:dyDescent="0.25">
      <c r="A22" s="28">
        <v>5</v>
      </c>
      <c r="B22" s="30" t="s">
        <v>6</v>
      </c>
      <c r="C22" s="30" t="s">
        <v>77</v>
      </c>
      <c r="D22" s="30" t="s">
        <v>32</v>
      </c>
      <c r="E22" s="30">
        <v>6440</v>
      </c>
      <c r="F22" s="30" t="s">
        <v>78</v>
      </c>
    </row>
    <row r="23" spans="1:25" x14ac:dyDescent="0.25">
      <c r="A23" s="26">
        <v>6</v>
      </c>
      <c r="B23" s="27" t="s">
        <v>7</v>
      </c>
      <c r="C23" s="27" t="s">
        <v>79</v>
      </c>
      <c r="D23" s="27" t="s">
        <v>33</v>
      </c>
      <c r="E23" s="27">
        <v>1770</v>
      </c>
      <c r="F23" s="27" t="s">
        <v>80</v>
      </c>
    </row>
    <row r="24" spans="1:25" x14ac:dyDescent="0.25">
      <c r="A24" s="28">
        <v>7</v>
      </c>
      <c r="B24" s="30" t="s">
        <v>8</v>
      </c>
      <c r="C24" s="30" t="s">
        <v>81</v>
      </c>
      <c r="D24" s="30" t="s">
        <v>34</v>
      </c>
      <c r="E24" s="30">
        <v>4470</v>
      </c>
      <c r="F24" s="30" t="s">
        <v>82</v>
      </c>
      <c r="Q24" t="s">
        <v>67</v>
      </c>
      <c r="R24">
        <f>AVERAGE(R4:R21)</f>
        <v>4021.3333333333335</v>
      </c>
      <c r="S24" s="14">
        <f>AVERAGE(S4:S21)</f>
        <v>0.58050000000000002</v>
      </c>
    </row>
    <row r="25" spans="1:25" x14ac:dyDescent="0.25">
      <c r="A25" s="26">
        <v>8</v>
      </c>
      <c r="B25" s="27" t="s">
        <v>9</v>
      </c>
      <c r="C25" s="27" t="s">
        <v>83</v>
      </c>
      <c r="D25" s="27" t="s">
        <v>35</v>
      </c>
      <c r="E25" s="27">
        <v>2317</v>
      </c>
      <c r="F25" s="27" t="s">
        <v>84</v>
      </c>
      <c r="Q25" t="s">
        <v>68</v>
      </c>
      <c r="R25">
        <f>_xlfn.STDEV.P(R4:R21)</f>
        <v>4866.1536830094738</v>
      </c>
      <c r="S25">
        <f>_xlfn.STDEV.P(S4:S21)</f>
        <v>7.3080055038597797E-2</v>
      </c>
    </row>
    <row r="26" spans="1:25" x14ac:dyDescent="0.25">
      <c r="A26" s="28">
        <v>9</v>
      </c>
      <c r="B26" s="30" t="s">
        <v>10</v>
      </c>
      <c r="C26" s="30" t="s">
        <v>85</v>
      </c>
      <c r="D26" s="30" t="s">
        <v>36</v>
      </c>
      <c r="E26" s="30">
        <v>4207</v>
      </c>
      <c r="F26" s="30" t="s">
        <v>86</v>
      </c>
      <c r="Q26">
        <f>MEDIAN(R4:R21)</f>
        <v>1807.5</v>
      </c>
    </row>
    <row r="27" spans="1:25" x14ac:dyDescent="0.25">
      <c r="A27" s="26">
        <v>10</v>
      </c>
      <c r="B27" s="27" t="s">
        <v>11</v>
      </c>
      <c r="C27" s="27" t="s">
        <v>87</v>
      </c>
      <c r="D27" s="27" t="s">
        <v>37</v>
      </c>
      <c r="E27" s="27">
        <v>4636</v>
      </c>
      <c r="F27" s="27" t="s">
        <v>88</v>
      </c>
      <c r="G27" t="s">
        <v>56</v>
      </c>
    </row>
    <row r="28" spans="1:25" x14ac:dyDescent="0.25">
      <c r="A28" s="28">
        <v>11</v>
      </c>
      <c r="B28" s="30" t="s">
        <v>12</v>
      </c>
      <c r="C28" s="30" t="s">
        <v>89</v>
      </c>
      <c r="D28" s="30" t="s">
        <v>38</v>
      </c>
      <c r="E28" s="30">
        <v>2143</v>
      </c>
      <c r="F28" s="30" t="s">
        <v>90</v>
      </c>
      <c r="G28" s="6">
        <v>3</v>
      </c>
      <c r="H28" s="5" t="s">
        <v>14</v>
      </c>
      <c r="I28" s="5"/>
      <c r="J28" s="6">
        <v>2020</v>
      </c>
      <c r="K28" s="5">
        <v>1645</v>
      </c>
      <c r="L28" s="9">
        <v>0.52400000000000002</v>
      </c>
      <c r="M28" s="6" t="s">
        <v>42</v>
      </c>
    </row>
    <row r="29" spans="1:25" x14ac:dyDescent="0.25">
      <c r="A29" s="26">
        <v>12</v>
      </c>
      <c r="B29" s="27" t="s">
        <v>13</v>
      </c>
      <c r="C29" s="27" t="s">
        <v>91</v>
      </c>
      <c r="D29" s="27" t="s">
        <v>39</v>
      </c>
      <c r="E29" s="27">
        <v>2317</v>
      </c>
      <c r="F29" s="27" t="s">
        <v>92</v>
      </c>
      <c r="G29" s="6">
        <v>5</v>
      </c>
      <c r="H29" s="5" t="s">
        <v>16</v>
      </c>
      <c r="I29" s="5"/>
      <c r="J29" s="6">
        <v>2020</v>
      </c>
      <c r="K29" s="5">
        <v>335</v>
      </c>
      <c r="L29" s="9">
        <v>0.54200000000000004</v>
      </c>
      <c r="M29" s="6" t="s">
        <v>44</v>
      </c>
    </row>
    <row r="32" spans="1:25" x14ac:dyDescent="0.25">
      <c r="D32" t="s">
        <v>102</v>
      </c>
      <c r="E32">
        <f>_xlfn.STDEV.P(E18:E29)</f>
        <v>1451.3456471495685</v>
      </c>
    </row>
    <row r="33" spans="3:5" x14ac:dyDescent="0.25">
      <c r="D33" t="s">
        <v>103</v>
      </c>
      <c r="E33">
        <f>MEDIAN(E18:E29)</f>
        <v>2918.5</v>
      </c>
    </row>
    <row r="36" spans="3:5" ht="15.75" thickBot="1" x14ac:dyDescent="0.3">
      <c r="C36">
        <v>17</v>
      </c>
      <c r="D36" s="25">
        <v>1985</v>
      </c>
    </row>
    <row r="37" spans="3:5" x14ac:dyDescent="0.25">
      <c r="C37">
        <v>16</v>
      </c>
      <c r="D37" s="27">
        <v>3569</v>
      </c>
    </row>
    <row r="38" spans="3:5" x14ac:dyDescent="0.25">
      <c r="C38">
        <v>12</v>
      </c>
      <c r="D38" s="30">
        <v>1287</v>
      </c>
    </row>
    <row r="39" spans="3:5" x14ac:dyDescent="0.25">
      <c r="C39">
        <v>14</v>
      </c>
      <c r="D39" s="27">
        <v>3520</v>
      </c>
    </row>
    <row r="40" spans="3:5" x14ac:dyDescent="0.25">
      <c r="C40">
        <v>16</v>
      </c>
      <c r="D40" s="30">
        <v>6440</v>
      </c>
    </row>
    <row r="41" spans="3:5" x14ac:dyDescent="0.25">
      <c r="C41">
        <v>11</v>
      </c>
      <c r="D41" s="27">
        <v>1770</v>
      </c>
    </row>
    <row r="42" spans="3:5" x14ac:dyDescent="0.25">
      <c r="C42">
        <v>11</v>
      </c>
      <c r="D42" s="30">
        <v>4470</v>
      </c>
    </row>
    <row r="43" spans="3:5" x14ac:dyDescent="0.25">
      <c r="C43">
        <v>4</v>
      </c>
      <c r="D43" s="27">
        <v>2317</v>
      </c>
    </row>
    <row r="44" spans="3:5" x14ac:dyDescent="0.25">
      <c r="C44">
        <v>16</v>
      </c>
      <c r="D44" s="30">
        <v>4207</v>
      </c>
    </row>
    <row r="45" spans="3:5" x14ac:dyDescent="0.25">
      <c r="C45">
        <v>12</v>
      </c>
      <c r="D45" s="27">
        <v>4636</v>
      </c>
    </row>
    <row r="46" spans="3:5" x14ac:dyDescent="0.25">
      <c r="C46">
        <v>18</v>
      </c>
      <c r="D46" s="30">
        <v>2143</v>
      </c>
    </row>
    <row r="47" spans="3:5" x14ac:dyDescent="0.25">
      <c r="C47">
        <v>18</v>
      </c>
      <c r="D47" s="27">
        <v>2317</v>
      </c>
    </row>
    <row r="49" spans="3:3" x14ac:dyDescent="0.25">
      <c r="C49">
        <f>AVERAGE(C36:C47)</f>
        <v>13.75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2D5E-D730-42FD-A972-029B4F241C4D}">
  <dimension ref="A1:S39"/>
  <sheetViews>
    <sheetView workbookViewId="0">
      <selection activeCell="F29" sqref="F29"/>
    </sheetView>
  </sheetViews>
  <sheetFormatPr defaultRowHeight="15" x14ac:dyDescent="0.25"/>
  <cols>
    <col min="18" max="18" width="9.85546875" bestFit="1" customWidth="1"/>
  </cols>
  <sheetData>
    <row r="1" spans="1:19" ht="15.75" thickBot="1" x14ac:dyDescent="0.3">
      <c r="A1" s="25" t="s">
        <v>0</v>
      </c>
      <c r="B1" t="s">
        <v>104</v>
      </c>
      <c r="C1" t="s">
        <v>105</v>
      </c>
      <c r="Q1" t="s">
        <v>109</v>
      </c>
      <c r="R1" t="s">
        <v>108</v>
      </c>
      <c r="S1" t="s">
        <v>110</v>
      </c>
    </row>
    <row r="2" spans="1:19" x14ac:dyDescent="0.25">
      <c r="A2" s="27"/>
      <c r="Q2">
        <f>B3*(-0.0317)+0.7386</f>
        <v>0.57957166666666671</v>
      </c>
      <c r="R2" s="14">
        <f>C3-Q2</f>
        <v>-1.0571666666666757E-2</v>
      </c>
      <c r="S2">
        <v>5.0166666666666666</v>
      </c>
    </row>
    <row r="3" spans="1:19" x14ac:dyDescent="0.25">
      <c r="A3" s="30"/>
      <c r="B3">
        <v>5.0166666666666666</v>
      </c>
      <c r="C3" s="14">
        <v>0.56899999999999995</v>
      </c>
      <c r="Q3">
        <f t="shared" ref="Q3:Q11" si="0">B4*(-0.0317)+0.7386</f>
        <v>0.62236666666666673</v>
      </c>
      <c r="R3" s="14">
        <f t="shared" ref="R3:R13" si="1">C4-Q3</f>
        <v>2.5633333333333286E-2</v>
      </c>
      <c r="S3">
        <v>3.6666666666666665</v>
      </c>
    </row>
    <row r="4" spans="1:19" x14ac:dyDescent="0.25">
      <c r="A4" s="27"/>
      <c r="B4">
        <v>3.6666666666666665</v>
      </c>
      <c r="C4" s="14">
        <v>0.64800000000000002</v>
      </c>
      <c r="Q4">
        <f t="shared" si="0"/>
        <v>0.60387500000000005</v>
      </c>
      <c r="R4" s="14">
        <f t="shared" si="1"/>
        <v>-1.8750000000000711E-3</v>
      </c>
      <c r="S4">
        <v>4.25</v>
      </c>
    </row>
    <row r="5" spans="1:19" x14ac:dyDescent="0.25">
      <c r="A5" s="30"/>
      <c r="B5">
        <v>4.25</v>
      </c>
      <c r="C5" s="14">
        <v>0.60199999999999998</v>
      </c>
      <c r="Q5">
        <f t="shared" si="0"/>
        <v>0.58010000000000006</v>
      </c>
      <c r="R5" s="14">
        <f t="shared" si="1"/>
        <v>-1.110000000000011E-2</v>
      </c>
      <c r="S5">
        <v>5</v>
      </c>
    </row>
    <row r="6" spans="1:19" x14ac:dyDescent="0.25">
      <c r="A6" s="27"/>
      <c r="B6">
        <v>5</v>
      </c>
      <c r="C6" s="14">
        <v>0.56899999999999995</v>
      </c>
      <c r="Q6">
        <f t="shared" si="0"/>
        <v>0.61127166666666666</v>
      </c>
      <c r="R6" s="14">
        <f t="shared" si="1"/>
        <v>-2.0271666666666688E-2</v>
      </c>
      <c r="S6">
        <v>4.0166666666666666</v>
      </c>
    </row>
    <row r="7" spans="1:19" x14ac:dyDescent="0.25">
      <c r="A7" s="30"/>
      <c r="B7">
        <v>4.0166666666666666</v>
      </c>
      <c r="C7" s="14">
        <v>0.59099999999999997</v>
      </c>
      <c r="Q7">
        <f t="shared" si="0"/>
        <v>0.6313483333333334</v>
      </c>
      <c r="R7" s="14">
        <f t="shared" si="1"/>
        <v>-2.2348333333333414E-2</v>
      </c>
      <c r="S7">
        <v>3.3833333333333333</v>
      </c>
    </row>
    <row r="8" spans="1:19" x14ac:dyDescent="0.25">
      <c r="A8" s="27"/>
      <c r="B8">
        <v>3.3833333333333333</v>
      </c>
      <c r="C8" s="14">
        <v>0.60899999999999999</v>
      </c>
      <c r="Q8">
        <f t="shared" si="0"/>
        <v>0.64984000000000008</v>
      </c>
      <c r="R8" s="14">
        <f t="shared" si="1"/>
        <v>1.8159999999999954E-2</v>
      </c>
      <c r="S8">
        <v>2.8</v>
      </c>
    </row>
    <row r="9" spans="1:19" x14ac:dyDescent="0.25">
      <c r="A9" s="30"/>
      <c r="B9">
        <v>2.8</v>
      </c>
      <c r="C9" s="14">
        <v>0.66800000000000004</v>
      </c>
      <c r="Q9">
        <f t="shared" si="0"/>
        <v>0.65248166666666674</v>
      </c>
      <c r="R9" s="14">
        <f t="shared" si="1"/>
        <v>-6.7481666666666773E-2</v>
      </c>
      <c r="S9">
        <v>2.7166666666666668</v>
      </c>
    </row>
    <row r="10" spans="1:19" x14ac:dyDescent="0.25">
      <c r="A10" s="27"/>
      <c r="B10">
        <v>2.7166666666666668</v>
      </c>
      <c r="C10" s="14">
        <v>0.58499999999999996</v>
      </c>
      <c r="Q10">
        <f t="shared" si="0"/>
        <v>0.65459500000000004</v>
      </c>
      <c r="R10" s="14">
        <f t="shared" si="1"/>
        <v>7.4049999999999949E-3</v>
      </c>
      <c r="S10">
        <v>2.65</v>
      </c>
    </row>
    <row r="11" spans="1:19" x14ac:dyDescent="0.25">
      <c r="A11" s="30"/>
      <c r="B11">
        <v>2.65</v>
      </c>
      <c r="C11" s="14">
        <v>0.66200000000000003</v>
      </c>
      <c r="Q11">
        <f t="shared" si="0"/>
        <v>0.58538333333333337</v>
      </c>
      <c r="R11" s="14">
        <f t="shared" si="1"/>
        <v>2.6616666666666622E-2</v>
      </c>
      <c r="S11">
        <v>4.833333333333333</v>
      </c>
    </row>
    <row r="12" spans="1:19" x14ac:dyDescent="0.25">
      <c r="A12" s="27"/>
      <c r="B12">
        <v>4.833333333333333</v>
      </c>
      <c r="C12" s="14">
        <v>0.61199999999999999</v>
      </c>
      <c r="Q12">
        <f t="shared" ref="Q12" si="2">C13*-0.0317+0.7386</f>
        <v>0.71745610000000004</v>
      </c>
      <c r="R12" s="14">
        <f t="shared" si="1"/>
        <v>-5.0456100000000004E-2</v>
      </c>
      <c r="S12">
        <v>3.2333333333333334</v>
      </c>
    </row>
    <row r="13" spans="1:19" x14ac:dyDescent="0.25">
      <c r="B13">
        <v>3.2333333333333334</v>
      </c>
      <c r="C13" s="14">
        <v>0.66700000000000004</v>
      </c>
      <c r="Q13">
        <f>C14*-0.0317+0.7386</f>
        <v>0.71698060000000008</v>
      </c>
      <c r="R13" s="14">
        <f t="shared" si="1"/>
        <v>-3.4980600000000028E-2</v>
      </c>
      <c r="S13">
        <v>2.5833333333333335</v>
      </c>
    </row>
    <row r="14" spans="1:19" x14ac:dyDescent="0.25">
      <c r="B14">
        <v>2.5833333333333335</v>
      </c>
      <c r="C14" s="14">
        <v>0.68200000000000005</v>
      </c>
    </row>
    <row r="17" spans="1:3" x14ac:dyDescent="0.25">
      <c r="A17" t="s">
        <v>1</v>
      </c>
    </row>
    <row r="18" spans="1:3" x14ac:dyDescent="0.25">
      <c r="B18" t="s">
        <v>104</v>
      </c>
    </row>
    <row r="20" spans="1:3" x14ac:dyDescent="0.25">
      <c r="B20">
        <v>5.6333333333333329</v>
      </c>
      <c r="C20" s="9">
        <v>0.61599999999999999</v>
      </c>
    </row>
    <row r="21" spans="1:3" x14ac:dyDescent="0.25">
      <c r="B21">
        <v>2.6</v>
      </c>
      <c r="C21" s="9">
        <v>0.67700000000000005</v>
      </c>
    </row>
    <row r="22" spans="1:3" x14ac:dyDescent="0.25">
      <c r="B22">
        <v>4.4333333333333336</v>
      </c>
      <c r="C22" s="9">
        <v>0.52400000000000002</v>
      </c>
    </row>
    <row r="23" spans="1:3" x14ac:dyDescent="0.25">
      <c r="B23">
        <v>4.5666666666666664</v>
      </c>
      <c r="C23" s="9">
        <v>0.52200000000000002</v>
      </c>
    </row>
    <row r="24" spans="1:3" x14ac:dyDescent="0.25">
      <c r="B24">
        <v>3.25</v>
      </c>
      <c r="C24" s="9">
        <v>0.54200000000000004</v>
      </c>
    </row>
    <row r="25" spans="1:3" x14ac:dyDescent="0.25">
      <c r="B25">
        <v>3.2666666666666666</v>
      </c>
      <c r="C25" s="9">
        <v>0.59799999999999998</v>
      </c>
    </row>
    <row r="26" spans="1:3" x14ac:dyDescent="0.25">
      <c r="B26">
        <v>4.333333333333333</v>
      </c>
      <c r="C26" s="9">
        <v>0.54700000000000004</v>
      </c>
    </row>
    <row r="27" spans="1:3" x14ac:dyDescent="0.25">
      <c r="B27">
        <v>3.0166666666666666</v>
      </c>
      <c r="C27" s="10">
        <v>0.76500000000000001</v>
      </c>
    </row>
    <row r="28" spans="1:3" x14ac:dyDescent="0.25">
      <c r="B28">
        <v>3.6333333333333333</v>
      </c>
      <c r="C28" s="9">
        <v>0.51800000000000002</v>
      </c>
    </row>
    <row r="29" spans="1:3" x14ac:dyDescent="0.25">
      <c r="B29">
        <v>3.75</v>
      </c>
      <c r="C29" s="9">
        <v>0.68500000000000005</v>
      </c>
    </row>
    <row r="30" spans="1:3" x14ac:dyDescent="0.25">
      <c r="B30">
        <v>2.75</v>
      </c>
      <c r="C30" s="11">
        <v>0.52300000000000002</v>
      </c>
    </row>
    <row r="31" spans="1:3" x14ac:dyDescent="0.25">
      <c r="B31">
        <v>2.5499999999999998</v>
      </c>
      <c r="C31" s="9">
        <v>0.67200000000000004</v>
      </c>
    </row>
    <row r="32" spans="1:3" x14ac:dyDescent="0.25">
      <c r="B32">
        <v>3.05</v>
      </c>
      <c r="C32" s="12">
        <v>0.55100000000000005</v>
      </c>
    </row>
    <row r="33" spans="2:3" x14ac:dyDescent="0.25">
      <c r="B33">
        <v>5.55</v>
      </c>
      <c r="C33" s="9">
        <v>0.59199999999999997</v>
      </c>
    </row>
    <row r="34" spans="2:3" x14ac:dyDescent="0.25">
      <c r="B34">
        <v>3.35</v>
      </c>
      <c r="C34" s="31">
        <v>0.64</v>
      </c>
    </row>
    <row r="35" spans="2:3" x14ac:dyDescent="0.25">
      <c r="B35">
        <v>3.9</v>
      </c>
      <c r="C35" s="11">
        <v>0.48099999999999998</v>
      </c>
    </row>
    <row r="36" spans="2:3" x14ac:dyDescent="0.25">
      <c r="B36">
        <v>5.0333333333333332</v>
      </c>
      <c r="C36" s="9">
        <v>0.54100000000000004</v>
      </c>
    </row>
    <row r="37" spans="2:3" x14ac:dyDescent="0.25">
      <c r="B37">
        <v>3.45</v>
      </c>
      <c r="C37" s="9">
        <v>0.64900000000000002</v>
      </c>
    </row>
    <row r="38" spans="2:3" x14ac:dyDescent="0.25">
      <c r="B38">
        <v>4.4000000000000004</v>
      </c>
      <c r="C38" s="9">
        <v>0.50800000000000001</v>
      </c>
    </row>
    <row r="39" spans="2:3" x14ac:dyDescent="0.25">
      <c r="B39">
        <v>5.3166666666666664</v>
      </c>
      <c r="C39" s="12">
        <v>0.59099999999999997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4097-36A3-4BFC-85C9-B08E11F53AB4}">
  <dimension ref="A1:C13"/>
  <sheetViews>
    <sheetView workbookViewId="0">
      <selection activeCell="D22" sqref="D22"/>
    </sheetView>
  </sheetViews>
  <sheetFormatPr defaultRowHeight="15" x14ac:dyDescent="0.25"/>
  <sheetData>
    <row r="1" spans="1:3" x14ac:dyDescent="0.25">
      <c r="A1" t="s">
        <v>109</v>
      </c>
      <c r="B1" t="s">
        <v>108</v>
      </c>
      <c r="C1" t="s">
        <v>110</v>
      </c>
    </row>
    <row r="2" spans="1:3" x14ac:dyDescent="0.25">
      <c r="A2">
        <v>0.57957166666666671</v>
      </c>
      <c r="B2">
        <v>-1.0571666666666757E-2</v>
      </c>
      <c r="C2">
        <v>5.0166666666666666</v>
      </c>
    </row>
    <row r="3" spans="1:3" x14ac:dyDescent="0.25">
      <c r="A3">
        <v>0.62236666666666673</v>
      </c>
      <c r="B3">
        <v>2.5633333333333286E-2</v>
      </c>
      <c r="C3">
        <v>3.6666666666666665</v>
      </c>
    </row>
    <row r="4" spans="1:3" x14ac:dyDescent="0.25">
      <c r="A4">
        <v>0.60387500000000005</v>
      </c>
      <c r="B4">
        <v>-1.8750000000000711E-3</v>
      </c>
      <c r="C4">
        <v>4.25</v>
      </c>
    </row>
    <row r="5" spans="1:3" x14ac:dyDescent="0.25">
      <c r="A5">
        <v>0.58010000000000006</v>
      </c>
      <c r="B5">
        <v>-1.110000000000011E-2</v>
      </c>
      <c r="C5">
        <v>5</v>
      </c>
    </row>
    <row r="6" spans="1:3" x14ac:dyDescent="0.25">
      <c r="A6">
        <v>0.61127166666666666</v>
      </c>
      <c r="B6">
        <v>-2.0271666666666688E-2</v>
      </c>
      <c r="C6">
        <v>4.0166666666666666</v>
      </c>
    </row>
    <row r="7" spans="1:3" x14ac:dyDescent="0.25">
      <c r="A7">
        <v>0.6313483333333334</v>
      </c>
      <c r="B7">
        <v>-2.2348333333333414E-2</v>
      </c>
      <c r="C7">
        <v>3.3833333333333333</v>
      </c>
    </row>
    <row r="8" spans="1:3" x14ac:dyDescent="0.25">
      <c r="A8">
        <v>0.64984000000000008</v>
      </c>
      <c r="B8">
        <v>1.8159999999999954E-2</v>
      </c>
      <c r="C8">
        <v>2.8</v>
      </c>
    </row>
    <row r="9" spans="1:3" x14ac:dyDescent="0.25">
      <c r="A9">
        <v>0.65248166666666674</v>
      </c>
      <c r="B9">
        <v>-6.7481666666666773E-2</v>
      </c>
      <c r="C9">
        <v>2.7166666666666668</v>
      </c>
    </row>
    <row r="10" spans="1:3" x14ac:dyDescent="0.25">
      <c r="A10">
        <v>0.65459500000000004</v>
      </c>
      <c r="B10">
        <v>7.4049999999999949E-3</v>
      </c>
      <c r="C10">
        <v>2.65</v>
      </c>
    </row>
    <row r="11" spans="1:3" x14ac:dyDescent="0.25">
      <c r="A11">
        <v>0.58538333333333337</v>
      </c>
      <c r="B11">
        <v>2.6616666666666622E-2</v>
      </c>
      <c r="C11">
        <v>4.833333333333333</v>
      </c>
    </row>
    <row r="12" spans="1:3" x14ac:dyDescent="0.25">
      <c r="A12">
        <v>0.71745610000000004</v>
      </c>
      <c r="B12">
        <v>-5.0456100000000004E-2</v>
      </c>
      <c r="C12">
        <v>3.2333333333333334</v>
      </c>
    </row>
    <row r="13" spans="1:3" x14ac:dyDescent="0.25">
      <c r="A13">
        <v>0.71698060000000008</v>
      </c>
      <c r="B13">
        <v>-3.4980600000000028E-2</v>
      </c>
      <c r="C13">
        <v>2.5833333333333335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4BAA-6FCB-4386-9AE1-161D3F5A07C8}">
  <dimension ref="A1:C39"/>
  <sheetViews>
    <sheetView tabSelected="1" workbookViewId="0">
      <selection activeCell="P31" sqref="P31"/>
    </sheetView>
  </sheetViews>
  <sheetFormatPr defaultRowHeight="15" x14ac:dyDescent="0.25"/>
  <sheetData>
    <row r="1" spans="1:3" ht="15.75" thickBot="1" x14ac:dyDescent="0.3">
      <c r="A1" s="25" t="s">
        <v>0</v>
      </c>
      <c r="B1" t="s">
        <v>104</v>
      </c>
      <c r="C1" t="s">
        <v>106</v>
      </c>
    </row>
    <row r="2" spans="1:3" x14ac:dyDescent="0.25">
      <c r="A2" s="27"/>
    </row>
    <row r="3" spans="1:3" ht="15.75" thickBot="1" x14ac:dyDescent="0.3">
      <c r="A3" s="30"/>
      <c r="B3">
        <v>5.0166666666666666</v>
      </c>
      <c r="C3" s="25">
        <v>1985</v>
      </c>
    </row>
    <row r="4" spans="1:3" x14ac:dyDescent="0.25">
      <c r="A4" s="27"/>
      <c r="B4">
        <v>3.6666666666666665</v>
      </c>
      <c r="C4" s="27">
        <v>3569</v>
      </c>
    </row>
    <row r="5" spans="1:3" x14ac:dyDescent="0.25">
      <c r="A5" s="30"/>
      <c r="B5">
        <v>4.25</v>
      </c>
      <c r="C5" s="30">
        <v>1287</v>
      </c>
    </row>
    <row r="6" spans="1:3" x14ac:dyDescent="0.25">
      <c r="A6" s="27"/>
      <c r="B6">
        <v>5</v>
      </c>
      <c r="C6" s="27">
        <v>3520</v>
      </c>
    </row>
    <row r="7" spans="1:3" x14ac:dyDescent="0.25">
      <c r="A7" s="30"/>
      <c r="B7">
        <v>4.0166666666666666</v>
      </c>
      <c r="C7" s="30">
        <v>6440</v>
      </c>
    </row>
    <row r="8" spans="1:3" x14ac:dyDescent="0.25">
      <c r="A8" s="27"/>
      <c r="B8">
        <v>3.3833333333333333</v>
      </c>
      <c r="C8" s="27">
        <v>1770</v>
      </c>
    </row>
    <row r="9" spans="1:3" x14ac:dyDescent="0.25">
      <c r="A9" s="30"/>
      <c r="B9">
        <v>2.8</v>
      </c>
      <c r="C9" s="30">
        <v>4470</v>
      </c>
    </row>
    <row r="10" spans="1:3" x14ac:dyDescent="0.25">
      <c r="A10" s="27"/>
      <c r="B10">
        <v>2.7166666666666668</v>
      </c>
      <c r="C10" s="27">
        <v>2317</v>
      </c>
    </row>
    <row r="11" spans="1:3" x14ac:dyDescent="0.25">
      <c r="A11" s="30"/>
      <c r="B11">
        <v>2.65</v>
      </c>
      <c r="C11" s="30">
        <v>4207</v>
      </c>
    </row>
    <row r="12" spans="1:3" x14ac:dyDescent="0.25">
      <c r="A12" s="27"/>
      <c r="B12">
        <v>4.833333333333333</v>
      </c>
      <c r="C12" s="27">
        <v>4636</v>
      </c>
    </row>
    <row r="13" spans="1:3" x14ac:dyDescent="0.25">
      <c r="B13">
        <v>3.2333333333333334</v>
      </c>
      <c r="C13" s="30">
        <v>2143</v>
      </c>
    </row>
    <row r="14" spans="1:3" x14ac:dyDescent="0.25">
      <c r="B14">
        <v>2.5833333333333335</v>
      </c>
      <c r="C14" s="27">
        <v>2317</v>
      </c>
    </row>
    <row r="17" spans="1:3" x14ac:dyDescent="0.25">
      <c r="A17" t="s">
        <v>1</v>
      </c>
    </row>
    <row r="18" spans="1:3" x14ac:dyDescent="0.25">
      <c r="B18" t="s">
        <v>104</v>
      </c>
      <c r="C18" t="s">
        <v>107</v>
      </c>
    </row>
    <row r="20" spans="1:3" x14ac:dyDescent="0.25">
      <c r="B20">
        <v>5.6333333333333329</v>
      </c>
      <c r="C20" s="5">
        <v>870</v>
      </c>
    </row>
    <row r="21" spans="1:3" x14ac:dyDescent="0.25">
      <c r="B21">
        <v>2.6</v>
      </c>
      <c r="C21" s="5">
        <v>653</v>
      </c>
    </row>
    <row r="22" spans="1:3" x14ac:dyDescent="0.25">
      <c r="B22">
        <v>4.4333333333333336</v>
      </c>
      <c r="C22" s="5">
        <v>1645</v>
      </c>
    </row>
    <row r="23" spans="1:3" x14ac:dyDescent="0.25">
      <c r="B23">
        <v>4.5666666666666664</v>
      </c>
      <c r="C23" s="5">
        <v>3192</v>
      </c>
    </row>
    <row r="24" spans="1:3" x14ac:dyDescent="0.25">
      <c r="B24">
        <v>3.25</v>
      </c>
      <c r="C24" s="5">
        <v>335</v>
      </c>
    </row>
    <row r="25" spans="1:3" x14ac:dyDescent="0.25">
      <c r="B25">
        <v>3.2666666666666666</v>
      </c>
      <c r="C25" s="5">
        <v>2037</v>
      </c>
    </row>
    <row r="26" spans="1:3" x14ac:dyDescent="0.25">
      <c r="B26">
        <v>4.333333333333333</v>
      </c>
      <c r="C26" s="5">
        <v>4318</v>
      </c>
    </row>
    <row r="27" spans="1:3" x14ac:dyDescent="0.25">
      <c r="B27">
        <v>3.0166666666666666</v>
      </c>
      <c r="C27" s="6">
        <v>1001</v>
      </c>
    </row>
    <row r="28" spans="1:3" x14ac:dyDescent="0.25">
      <c r="B28">
        <v>3.6333333333333333</v>
      </c>
      <c r="C28" s="5">
        <v>3164</v>
      </c>
    </row>
    <row r="29" spans="1:3" x14ac:dyDescent="0.25">
      <c r="B29">
        <v>3.75</v>
      </c>
      <c r="C29" s="5">
        <v>741</v>
      </c>
    </row>
    <row r="30" spans="1:3" x14ac:dyDescent="0.25">
      <c r="B30">
        <v>2.75</v>
      </c>
      <c r="C30" s="7">
        <v>11399</v>
      </c>
    </row>
    <row r="31" spans="1:3" x14ac:dyDescent="0.25">
      <c r="B31">
        <v>2.5499999999999998</v>
      </c>
      <c r="C31" s="5">
        <v>1594</v>
      </c>
    </row>
    <row r="32" spans="1:3" x14ac:dyDescent="0.25">
      <c r="B32">
        <v>3.05</v>
      </c>
      <c r="C32" s="8">
        <v>349</v>
      </c>
    </row>
    <row r="33" spans="2:3" x14ac:dyDescent="0.25">
      <c r="B33">
        <v>5.55</v>
      </c>
      <c r="C33" s="5">
        <v>17383</v>
      </c>
    </row>
    <row r="34" spans="2:3" x14ac:dyDescent="0.25">
      <c r="B34">
        <v>3.35</v>
      </c>
      <c r="C34" s="5">
        <v>1820</v>
      </c>
    </row>
    <row r="35" spans="2:3" x14ac:dyDescent="0.25">
      <c r="B35">
        <v>3.9</v>
      </c>
      <c r="C35" s="7">
        <v>5662</v>
      </c>
    </row>
    <row r="36" spans="2:3" x14ac:dyDescent="0.25">
      <c r="B36">
        <v>5.0333333333333332</v>
      </c>
      <c r="C36" s="5">
        <v>1212</v>
      </c>
    </row>
    <row r="37" spans="2:3" x14ac:dyDescent="0.25">
      <c r="B37">
        <v>3.45</v>
      </c>
      <c r="C37" s="5">
        <v>791</v>
      </c>
    </row>
    <row r="38" spans="2:3" x14ac:dyDescent="0.25">
      <c r="B38">
        <v>4.4000000000000004</v>
      </c>
      <c r="C38" s="5">
        <v>1795</v>
      </c>
    </row>
    <row r="39" spans="2:3" x14ac:dyDescent="0.25">
      <c r="B39">
        <v>5.3166666666666664</v>
      </c>
      <c r="C39" s="8">
        <v>13946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1286-C9E0-4D17-A248-1B386D61F1C9}">
  <dimension ref="B2:C20"/>
  <sheetViews>
    <sheetView workbookViewId="0">
      <selection activeCell="E22" sqref="E22"/>
    </sheetView>
  </sheetViews>
  <sheetFormatPr defaultRowHeight="15" x14ac:dyDescent="0.25"/>
  <sheetData>
    <row r="2" spans="2:3" x14ac:dyDescent="0.25">
      <c r="B2">
        <v>2020</v>
      </c>
    </row>
    <row r="3" spans="2:3" x14ac:dyDescent="0.25">
      <c r="B3" t="s">
        <v>94</v>
      </c>
      <c r="C3" t="s">
        <v>95</v>
      </c>
    </row>
    <row r="4" spans="2:3" x14ac:dyDescent="0.25">
      <c r="B4" t="s">
        <v>100</v>
      </c>
      <c r="C4" t="s">
        <v>93</v>
      </c>
    </row>
    <row r="5" spans="2:3" ht="15.75" thickBot="1" x14ac:dyDescent="0.3">
      <c r="B5" s="15">
        <v>870</v>
      </c>
      <c r="C5" s="25">
        <v>1985</v>
      </c>
    </row>
    <row r="6" spans="2:3" x14ac:dyDescent="0.25">
      <c r="B6" s="18">
        <v>653</v>
      </c>
      <c r="C6" s="27">
        <v>3569</v>
      </c>
    </row>
    <row r="7" spans="2:3" x14ac:dyDescent="0.25">
      <c r="B7" s="21">
        <v>1645</v>
      </c>
      <c r="C7" s="30">
        <v>1287</v>
      </c>
    </row>
    <row r="8" spans="2:3" x14ac:dyDescent="0.25">
      <c r="B8" s="18">
        <v>3192</v>
      </c>
      <c r="C8" s="27">
        <v>3520</v>
      </c>
    </row>
    <row r="9" spans="2:3" x14ac:dyDescent="0.25">
      <c r="B9" s="21">
        <v>335</v>
      </c>
      <c r="C9" s="30">
        <v>6440</v>
      </c>
    </row>
    <row r="10" spans="2:3" x14ac:dyDescent="0.25">
      <c r="B10" s="18">
        <v>2037</v>
      </c>
      <c r="C10" s="27">
        <v>1770</v>
      </c>
    </row>
    <row r="11" spans="2:3" x14ac:dyDescent="0.25">
      <c r="B11" s="21">
        <v>4318</v>
      </c>
      <c r="C11" s="30">
        <v>4470</v>
      </c>
    </row>
    <row r="12" spans="2:3" x14ac:dyDescent="0.25">
      <c r="B12" s="18">
        <v>1001</v>
      </c>
      <c r="C12" s="27">
        <v>2317</v>
      </c>
    </row>
    <row r="13" spans="2:3" x14ac:dyDescent="0.25">
      <c r="B13" s="21">
        <v>3164</v>
      </c>
    </row>
    <row r="14" spans="2:3" x14ac:dyDescent="0.25">
      <c r="B14" s="18">
        <v>741</v>
      </c>
    </row>
    <row r="15" spans="2:3" x14ac:dyDescent="0.25">
      <c r="B15" s="21">
        <v>11399</v>
      </c>
    </row>
    <row r="16" spans="2:3" x14ac:dyDescent="0.25">
      <c r="B16" s="18">
        <v>1594</v>
      </c>
    </row>
    <row r="17" spans="2:3" x14ac:dyDescent="0.25">
      <c r="B17" s="21">
        <v>349</v>
      </c>
    </row>
    <row r="18" spans="2:3" x14ac:dyDescent="0.25">
      <c r="B18" s="18">
        <v>17383</v>
      </c>
    </row>
    <row r="19" spans="2:3" x14ac:dyDescent="0.25">
      <c r="B19">
        <f>AVERAGE(B5:B18)</f>
        <v>3477.2142857142858</v>
      </c>
      <c r="C19">
        <f>AVERAGE(C5:C18)</f>
        <v>3169.75</v>
      </c>
    </row>
    <row r="20" spans="2:3" x14ac:dyDescent="0.25">
      <c r="B20">
        <f>_xlfn.STDEV.P(B5:B18)</f>
        <v>4736.1916011340863</v>
      </c>
      <c r="C20">
        <f>_xlfn.STDEV.P(C5:C18)</f>
        <v>1593.036546190953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CCC6-68B6-4B10-9E0B-BD1532E64A0B}">
  <dimension ref="B1:C15"/>
  <sheetViews>
    <sheetView workbookViewId="0">
      <selection activeCell="C17" sqref="C17"/>
    </sheetView>
  </sheetViews>
  <sheetFormatPr defaultRowHeight="15" x14ac:dyDescent="0.25"/>
  <sheetData>
    <row r="1" spans="2:3" x14ac:dyDescent="0.25">
      <c r="B1" t="s">
        <v>98</v>
      </c>
      <c r="C1" t="s">
        <v>99</v>
      </c>
    </row>
    <row r="2" spans="2:3" x14ac:dyDescent="0.25">
      <c r="B2" t="s">
        <v>97</v>
      </c>
      <c r="C2" t="s">
        <v>96</v>
      </c>
    </row>
    <row r="3" spans="2:3" ht="15.75" thickBot="1" x14ac:dyDescent="0.3">
      <c r="B3" s="15">
        <v>1820</v>
      </c>
      <c r="C3" s="30">
        <v>4207</v>
      </c>
    </row>
    <row r="4" spans="2:3" x14ac:dyDescent="0.25">
      <c r="B4" s="18">
        <v>5662</v>
      </c>
      <c r="C4" s="27">
        <v>4636</v>
      </c>
    </row>
    <row r="5" spans="2:3" x14ac:dyDescent="0.25">
      <c r="B5" s="5">
        <v>1212</v>
      </c>
      <c r="C5" s="30">
        <v>2143</v>
      </c>
    </row>
    <row r="6" spans="2:3" x14ac:dyDescent="0.25">
      <c r="B6" s="5">
        <v>791</v>
      </c>
      <c r="C6" s="27">
        <v>2317</v>
      </c>
    </row>
    <row r="7" spans="2:3" x14ac:dyDescent="0.25">
      <c r="B7" s="21">
        <v>1795</v>
      </c>
    </row>
    <row r="8" spans="2:3" x14ac:dyDescent="0.25">
      <c r="B8" s="18">
        <v>13946</v>
      </c>
    </row>
    <row r="15" spans="2:3" x14ac:dyDescent="0.25">
      <c r="B15">
        <f>_xlfn.STDEV.P(B3:B8)</f>
        <v>4638.9599648580233</v>
      </c>
      <c r="C15">
        <f>_xlfn.STDEV.P(C3:C8)</f>
        <v>1107.9068947795208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C383-ECCF-4F68-9CE7-76E6959FD0C7}">
  <dimension ref="B1:C24"/>
  <sheetViews>
    <sheetView workbookViewId="0">
      <selection activeCell="E16" sqref="E16"/>
    </sheetView>
  </sheetViews>
  <sheetFormatPr defaultRowHeight="15" x14ac:dyDescent="0.25"/>
  <sheetData>
    <row r="1" spans="2:3" x14ac:dyDescent="0.25">
      <c r="B1" t="s">
        <v>99</v>
      </c>
      <c r="C1" t="s">
        <v>98</v>
      </c>
    </row>
    <row r="2" spans="2:3" x14ac:dyDescent="0.25">
      <c r="B2" s="29" t="s">
        <v>101</v>
      </c>
    </row>
    <row r="4" spans="2:3" x14ac:dyDescent="0.25">
      <c r="B4" s="14">
        <v>0.56899999999999995</v>
      </c>
      <c r="C4" s="9">
        <v>0.52400000000000002</v>
      </c>
    </row>
    <row r="5" spans="2:3" x14ac:dyDescent="0.25">
      <c r="B5" s="14">
        <v>0.64800000000000002</v>
      </c>
      <c r="C5" s="9">
        <v>0.52200000000000002</v>
      </c>
    </row>
    <row r="6" spans="2:3" x14ac:dyDescent="0.25">
      <c r="B6" s="14">
        <v>0.60199999999999998</v>
      </c>
      <c r="C6" s="9">
        <v>0.54200000000000004</v>
      </c>
    </row>
    <row r="7" spans="2:3" x14ac:dyDescent="0.25">
      <c r="B7" s="14">
        <v>0.56899999999999995</v>
      </c>
      <c r="C7" s="9">
        <v>0.59799999999999998</v>
      </c>
    </row>
    <row r="8" spans="2:3" x14ac:dyDescent="0.25">
      <c r="B8" s="14">
        <v>0.59099999999999997</v>
      </c>
      <c r="C8" s="9">
        <v>0.54700000000000004</v>
      </c>
    </row>
    <row r="9" spans="2:3" x14ac:dyDescent="0.25">
      <c r="B9" s="14">
        <v>0.60899999999999999</v>
      </c>
      <c r="C9" s="10">
        <v>0.76500000000000001</v>
      </c>
    </row>
    <row r="10" spans="2:3" x14ac:dyDescent="0.25">
      <c r="B10" s="14">
        <v>0.66800000000000004</v>
      </c>
      <c r="C10" s="9">
        <v>0.51800000000000002</v>
      </c>
    </row>
    <row r="11" spans="2:3" x14ac:dyDescent="0.25">
      <c r="B11" s="14">
        <v>0.58499999999999996</v>
      </c>
      <c r="C11" s="9">
        <v>0.68500000000000005</v>
      </c>
    </row>
    <row r="12" spans="2:3" x14ac:dyDescent="0.25">
      <c r="B12" s="14">
        <v>0.66200000000000003</v>
      </c>
      <c r="C12" s="11">
        <v>0.52300000000000002</v>
      </c>
    </row>
    <row r="13" spans="2:3" x14ac:dyDescent="0.25">
      <c r="B13" s="14">
        <v>0.61199999999999999</v>
      </c>
      <c r="C13" s="9">
        <v>0.67200000000000004</v>
      </c>
    </row>
    <row r="14" spans="2:3" x14ac:dyDescent="0.25">
      <c r="B14" s="14">
        <v>0.66700000000000004</v>
      </c>
      <c r="C14" s="12">
        <v>0.55100000000000005</v>
      </c>
    </row>
    <row r="15" spans="2:3" x14ac:dyDescent="0.25">
      <c r="B15" s="14">
        <v>0.68200000000000005</v>
      </c>
      <c r="C15" s="9">
        <v>0.59199999999999997</v>
      </c>
    </row>
    <row r="16" spans="2:3" ht="15.75" thickBot="1" x14ac:dyDescent="0.3">
      <c r="C16" s="24">
        <v>0.64</v>
      </c>
    </row>
    <row r="17" spans="2:3" x14ac:dyDescent="0.25">
      <c r="C17" s="19">
        <v>0.48099999999999998</v>
      </c>
    </row>
    <row r="18" spans="2:3" x14ac:dyDescent="0.25">
      <c r="C18" s="9">
        <v>0.54100000000000004</v>
      </c>
    </row>
    <row r="19" spans="2:3" x14ac:dyDescent="0.25">
      <c r="C19" s="9">
        <v>0.64900000000000002</v>
      </c>
    </row>
    <row r="20" spans="2:3" x14ac:dyDescent="0.25">
      <c r="C20" s="22">
        <v>0.50800000000000001</v>
      </c>
    </row>
    <row r="21" spans="2:3" x14ac:dyDescent="0.25">
      <c r="C21" s="19">
        <v>0.59099999999999997</v>
      </c>
    </row>
    <row r="24" spans="2:3" x14ac:dyDescent="0.25">
      <c r="B24">
        <f>_xlfn.STDEV.P(B4:B15)</f>
        <v>3.9406006310375274E-2</v>
      </c>
      <c r="C24">
        <f>_xlfn.STDEV.P(C4:C15)</f>
        <v>7.6718596543182707E-2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length and viewed percentage</vt:lpstr>
      <vt:lpstr>Residual Plot for VL and APV</vt:lpstr>
      <vt:lpstr>length and views</vt:lpstr>
      <vt:lpstr>2020</vt:lpstr>
      <vt:lpstr>2018</vt:lpstr>
      <vt:lpstr>retention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2022-04-28T02:32:20Z</dcterms:modified>
</cp:coreProperties>
</file>