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980" windowHeight="11595"/>
  </bookViews>
  <sheets>
    <sheet name="吴江市民卡项目成本统计" sheetId="6" r:id="rId1"/>
  </sheets>
  <calcPr calcId="145621" concurrentCalc="0"/>
</workbook>
</file>

<file path=xl/calcChain.xml><?xml version="1.0" encoding="utf-8"?>
<calcChain xmlns="http://schemas.openxmlformats.org/spreadsheetml/2006/main">
  <c r="F3" i="6" l="1"/>
  <c r="G3" i="6"/>
  <c r="F4" i="6"/>
  <c r="G4" i="6"/>
  <c r="F7" i="6"/>
  <c r="G7" i="6"/>
  <c r="E8" i="6"/>
  <c r="F8" i="6"/>
  <c r="G8" i="6"/>
  <c r="F9" i="6"/>
  <c r="G9" i="6"/>
  <c r="F12" i="6"/>
  <c r="F18" i="6"/>
  <c r="F20" i="6"/>
  <c r="G45" i="6"/>
  <c r="D48" i="6"/>
  <c r="B51" i="6"/>
  <c r="B52" i="6"/>
  <c r="B56" i="6"/>
  <c r="B58" i="6"/>
</calcChain>
</file>

<file path=xl/sharedStrings.xml><?xml version="1.0" encoding="utf-8"?>
<sst xmlns="http://schemas.openxmlformats.org/spreadsheetml/2006/main" count="78" uniqueCount="77">
  <si>
    <t>序号</t>
  </si>
  <si>
    <t>系统名称</t>
  </si>
  <si>
    <t>需求描述</t>
  </si>
  <si>
    <t>需求分析工作量（人日）</t>
  </si>
  <si>
    <t>系统设计工作量（人日）</t>
  </si>
  <si>
    <t>编程工作量（人日）</t>
  </si>
  <si>
    <t>测试工作量（人日）</t>
  </si>
  <si>
    <t>项目管理工作量（人日）</t>
  </si>
  <si>
    <t>吴江市民卡改造</t>
  </si>
  <si>
    <t>智慧吴江实体卡接口联调</t>
  </si>
  <si>
    <t>卡管需求变更开发</t>
  </si>
  <si>
    <t>卡管与农商行、信息中心、图书馆部门联调</t>
  </si>
  <si>
    <t>卡管系统上线、数据割接</t>
  </si>
  <si>
    <t>网点配套部署</t>
  </si>
  <si>
    <t>农商行二类账户接口开发</t>
  </si>
  <si>
    <t>电子市民卡后管与二类账户开发，接口联调</t>
  </si>
  <si>
    <t>提供电子市民卡吴江版SDK及联调</t>
  </si>
  <si>
    <t>车载终端开发</t>
  </si>
  <si>
    <t>POSP与电子市民卡网络对接</t>
  </si>
  <si>
    <t>POSP交易及数据接口联调</t>
  </si>
  <si>
    <t>试装机测试</t>
  </si>
  <si>
    <t>车载终端部署</t>
  </si>
  <si>
    <t>吴江新市民卡接入优惠票卡（苏州模式）</t>
  </si>
  <si>
    <t>吴江垃圾分类</t>
  </si>
  <si>
    <t>转转卡</t>
  </si>
  <si>
    <t>二期改造</t>
  </si>
  <si>
    <t>前端及交易优化、上线发布</t>
  </si>
  <si>
    <t>嵌入新版本APP结构改造</t>
  </si>
  <si>
    <t>省一卡通</t>
  </si>
  <si>
    <t>现有版本APP完成省卡支付宝、微信单独通道</t>
  </si>
  <si>
    <t>备付金系统改造</t>
  </si>
  <si>
    <t>数据剥离/报表调整</t>
  </si>
  <si>
    <t>预付款代理版改造</t>
  </si>
  <si>
    <t>空圈接口</t>
  </si>
  <si>
    <t>雪球空发接口</t>
  </si>
  <si>
    <t>省中心空发接口</t>
  </si>
  <si>
    <t>电子市民卡</t>
  </si>
  <si>
    <t>支付宝接入</t>
  </si>
  <si>
    <t>其他银行接入</t>
  </si>
  <si>
    <t>后管系统改造</t>
  </si>
  <si>
    <t>轨交扫码</t>
  </si>
  <si>
    <t>小额运维</t>
  </si>
  <si>
    <t>邮储月票充值及年审业务上线</t>
  </si>
  <si>
    <t>张家港公交异常数据回收策略修改上线</t>
  </si>
  <si>
    <t>APP对接接口服务升级</t>
  </si>
  <si>
    <t>热敏凭证打印</t>
  </si>
  <si>
    <t>残联卡项目正式发卡，对接优惠票种设计</t>
  </si>
  <si>
    <t>小额增加休闲年卡优惠</t>
  </si>
  <si>
    <t>报表区分卡片种类</t>
  </si>
  <si>
    <t>网点库存管理</t>
  </si>
  <si>
    <t>月票年审数据报表及年审提醒</t>
  </si>
  <si>
    <t>邮储银行充值接口联调</t>
  </si>
  <si>
    <t>前台业务增加微信、支付宝等第三方支付</t>
  </si>
  <si>
    <t>省一卡通、市民卡等联名卡发卡</t>
  </si>
  <si>
    <t>苏州通退市</t>
  </si>
  <si>
    <t>小额日常变更需求及数据</t>
  </si>
  <si>
    <t>表格中的黄色项目为不是很明确的项目，暂时为纳入工作了评估</t>
  </si>
  <si>
    <t>上述需求单及项目型需求统计的工作量总和为：</t>
  </si>
  <si>
    <t>人月</t>
  </si>
  <si>
    <t>项目</t>
  </si>
  <si>
    <t>内容</t>
  </si>
  <si>
    <t>备注</t>
  </si>
  <si>
    <t>人工成本</t>
  </si>
  <si>
    <t>工作量×标准月成本22000</t>
  </si>
  <si>
    <t>实施成本</t>
  </si>
  <si>
    <t>人均费用2600×项目组人数×4个月</t>
  </si>
  <si>
    <t>项目售前成本</t>
  </si>
  <si>
    <t>项目激励费用</t>
  </si>
  <si>
    <t>保密费用</t>
  </si>
  <si>
    <t>总成本</t>
  </si>
  <si>
    <t>利润</t>
  </si>
  <si>
    <t>含税报价</t>
  </si>
  <si>
    <t>扣除折扣后实际报价</t>
  </si>
  <si>
    <t>注1：标准月成本并不代表员工实际工资，还包括公司发生在员工身上的其他日常性支出及分摊，包括员工社保统筹等管理费用分摊</t>
  </si>
  <si>
    <t>注2：实施费用计算方法来源于历史实际统计数据</t>
  </si>
  <si>
    <t>注2：该费用未包括尚未确定的需求开发的工作量</t>
  </si>
  <si>
    <r>
      <rPr>
        <sz val="8"/>
        <color theme="1"/>
        <rFont val="宋体"/>
        <charset val="134"/>
      </rPr>
      <t>注3：</t>
    </r>
    <r>
      <rPr>
        <sz val="8"/>
        <color theme="1"/>
        <rFont val="宋体"/>
        <charset val="134"/>
      </rPr>
      <t>项目总成本</t>
    </r>
    <r>
      <rPr>
        <sz val="8"/>
        <color theme="1"/>
        <rFont val="Times New Roman"/>
        <family val="1"/>
      </rPr>
      <t xml:space="preserve"> = </t>
    </r>
    <r>
      <rPr>
        <sz val="8"/>
        <color theme="1"/>
        <rFont val="宋体"/>
        <charset val="134"/>
      </rPr>
      <t>人工成本</t>
    </r>
    <r>
      <rPr>
        <sz val="8"/>
        <color theme="1"/>
        <rFont val="Times New Roman"/>
        <family val="1"/>
      </rPr>
      <t xml:space="preserve"> + </t>
    </r>
    <r>
      <rPr>
        <sz val="8"/>
        <color theme="1"/>
        <rFont val="宋体"/>
        <charset val="134"/>
      </rPr>
      <t>实施成本</t>
    </r>
    <r>
      <rPr>
        <sz val="8"/>
        <color theme="1"/>
        <rFont val="Times New Roman"/>
        <family val="1"/>
      </rPr>
      <t xml:space="preserve"> + </t>
    </r>
    <r>
      <rPr>
        <sz val="8"/>
        <color theme="1"/>
        <rFont val="宋体"/>
        <charset val="134"/>
      </rPr>
      <t>售前成本</t>
    </r>
    <r>
      <rPr>
        <sz val="8"/>
        <color theme="1"/>
        <rFont val="Times New Roman"/>
        <family val="1"/>
      </rPr>
      <t>+</t>
    </r>
    <r>
      <rPr>
        <sz val="8"/>
        <color theme="1"/>
        <rFont val="宋体"/>
        <charset val="134"/>
      </rPr>
      <t>项目激励费用</t>
    </r>
    <r>
      <rPr>
        <sz val="8"/>
        <color theme="1"/>
        <rFont val="Times New Roman"/>
        <family val="1"/>
      </rPr>
      <t>+</t>
    </r>
    <r>
      <rPr>
        <sz val="8"/>
        <color theme="1"/>
        <rFont val="宋体"/>
        <charset val="134"/>
      </rPr>
      <t>保密费用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</si>
</sst>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10" x14ac:knownFonts="1">
    <font>
      <sz val="11"/>
      <color theme="1"/>
      <name val="宋体"/>
      <charset val="134"/>
      <scheme val="minor"/>
    </font>
    <font>
      <b/>
      <sz val="8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indexed="8"/>
      <name val="等线"/>
      <charset val="134"/>
    </font>
    <font>
      <sz val="8"/>
      <color theme="1"/>
      <name val="宋体"/>
      <charset val="134"/>
    </font>
    <font>
      <sz val="8"/>
      <color theme="1"/>
      <name val="Times New Roman"/>
      <family val="1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206518753624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177" fontId="5" fillId="6" borderId="0" xfId="0" applyNumberFormat="1" applyFont="1" applyFill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7" borderId="3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76" fontId="5" fillId="0" borderId="6" xfId="0" applyNumberFormat="1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17" xfId="0" applyFont="1" applyFill="1" applyBorder="1" applyAlignment="1">
      <alignment horizontal="left" vertical="center"/>
    </xf>
    <xf numFmtId="0" fontId="5" fillId="8" borderId="17" xfId="0" applyFont="1" applyFill="1" applyBorder="1" applyAlignment="1">
      <alignment horizontal="left" vertical="center"/>
    </xf>
    <xf numFmtId="176" fontId="5" fillId="8" borderId="6" xfId="0" applyNumberFormat="1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18" xfId="0" applyFont="1" applyFill="1" applyBorder="1" applyAlignment="1">
      <alignment horizontal="left" vertical="center"/>
    </xf>
    <xf numFmtId="176" fontId="5" fillId="8" borderId="15" xfId="0" applyNumberFormat="1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"/>
  <sheetViews>
    <sheetView tabSelected="1" topLeftCell="A19" zoomScale="115" zoomScaleNormal="115" workbookViewId="0">
      <selection activeCell="C39" sqref="C39"/>
    </sheetView>
  </sheetViews>
  <sheetFormatPr defaultColWidth="9" defaultRowHeight="13.5" x14ac:dyDescent="0.15"/>
  <cols>
    <col min="1" max="1" width="13.625" customWidth="1"/>
    <col min="2" max="2" width="17.5" customWidth="1"/>
    <col min="3" max="3" width="25" customWidth="1"/>
    <col min="6" max="6" width="12.375" customWidth="1"/>
    <col min="7" max="7" width="9.125" customWidth="1"/>
  </cols>
  <sheetData>
    <row r="1" spans="1:31" s="1" customFormat="1" ht="31.5" x14ac:dyDescent="0.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31" x14ac:dyDescent="0.15">
      <c r="A2" s="38">
        <v>1</v>
      </c>
      <c r="B2" s="45" t="s">
        <v>8</v>
      </c>
      <c r="C2" s="7" t="s">
        <v>9</v>
      </c>
      <c r="D2" s="8">
        <v>3</v>
      </c>
      <c r="E2" s="8">
        <v>2</v>
      </c>
      <c r="F2" s="8">
        <v>30</v>
      </c>
      <c r="G2" s="8">
        <v>10</v>
      </c>
      <c r="H2" s="9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customHeight="1" x14ac:dyDescent="0.15">
      <c r="A3" s="39"/>
      <c r="B3" s="46"/>
      <c r="C3" s="7" t="s">
        <v>10</v>
      </c>
      <c r="D3" s="8">
        <v>9</v>
      </c>
      <c r="E3" s="8">
        <v>5</v>
      </c>
      <c r="F3" s="8">
        <f>6*44</f>
        <v>264</v>
      </c>
      <c r="G3" s="8">
        <f>6*10</f>
        <v>60</v>
      </c>
      <c r="H3" s="9">
        <v>20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2.5" x14ac:dyDescent="0.15">
      <c r="A4" s="39"/>
      <c r="B4" s="46"/>
      <c r="C4" s="7" t="s">
        <v>11</v>
      </c>
      <c r="D4" s="8">
        <v>5</v>
      </c>
      <c r="E4" s="8">
        <v>5</v>
      </c>
      <c r="F4" s="8">
        <f>2*15+30*2</f>
        <v>90</v>
      </c>
      <c r="G4" s="8">
        <f>2*10+15*2</f>
        <v>50</v>
      </c>
      <c r="H4" s="9">
        <v>10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2" customFormat="1" ht="16.5" customHeight="1" x14ac:dyDescent="0.15">
      <c r="A5" s="39"/>
      <c r="B5" s="46"/>
      <c r="C5" s="7" t="s">
        <v>12</v>
      </c>
      <c r="D5" s="8">
        <v>10</v>
      </c>
      <c r="E5" s="8"/>
      <c r="F5" s="8"/>
      <c r="G5" s="8">
        <v>20</v>
      </c>
      <c r="H5" s="9">
        <v>10</v>
      </c>
      <c r="I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s="2" customFormat="1" x14ac:dyDescent="0.15">
      <c r="A6" s="39"/>
      <c r="B6" s="46"/>
      <c r="C6" s="7" t="s">
        <v>13</v>
      </c>
      <c r="D6" s="8">
        <v>1</v>
      </c>
      <c r="E6" s="8"/>
      <c r="F6" s="8"/>
      <c r="G6" s="8">
        <v>5</v>
      </c>
      <c r="H6" s="9"/>
      <c r="I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15">
      <c r="A7" s="39"/>
      <c r="B7" s="46"/>
      <c r="C7" s="7" t="s">
        <v>14</v>
      </c>
      <c r="D7" s="8">
        <v>2</v>
      </c>
      <c r="E7" s="8">
        <v>2</v>
      </c>
      <c r="F7" s="8">
        <f>2*20</f>
        <v>40</v>
      </c>
      <c r="G7" s="8">
        <f>2*10</f>
        <v>20</v>
      </c>
      <c r="H7" s="9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s="2" customFormat="1" ht="22.5" x14ac:dyDescent="0.15">
      <c r="A8" s="39"/>
      <c r="B8" s="46"/>
      <c r="C8" s="7" t="s">
        <v>15</v>
      </c>
      <c r="D8" s="8">
        <v>5</v>
      </c>
      <c r="E8" s="8">
        <f>5*4</f>
        <v>20</v>
      </c>
      <c r="F8" s="8">
        <f>22*4</f>
        <v>88</v>
      </c>
      <c r="G8" s="8">
        <f>4*15</f>
        <v>60</v>
      </c>
      <c r="H8" s="9">
        <v>2</v>
      </c>
      <c r="I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s="2" customFormat="1" x14ac:dyDescent="0.15">
      <c r="A9" s="39"/>
      <c r="B9" s="46"/>
      <c r="C9" s="7" t="s">
        <v>16</v>
      </c>
      <c r="D9" s="8">
        <v>2</v>
      </c>
      <c r="E9" s="8">
        <v>2</v>
      </c>
      <c r="F9" s="8">
        <f>2*15</f>
        <v>30</v>
      </c>
      <c r="G9" s="8">
        <f>2*10</f>
        <v>20</v>
      </c>
      <c r="H9" s="9">
        <v>2</v>
      </c>
      <c r="I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s="2" customFormat="1" x14ac:dyDescent="0.15">
      <c r="A10" s="39"/>
      <c r="B10" s="46"/>
      <c r="C10" s="7" t="s">
        <v>17</v>
      </c>
      <c r="D10" s="8"/>
      <c r="E10" s="8"/>
      <c r="F10" s="8"/>
      <c r="G10" s="8"/>
      <c r="H10" s="9"/>
      <c r="I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s="2" customFormat="1" x14ac:dyDescent="0.15">
      <c r="A11" s="39"/>
      <c r="B11" s="46"/>
      <c r="C11" s="7" t="s">
        <v>18</v>
      </c>
      <c r="D11" s="8">
        <v>2</v>
      </c>
      <c r="E11" s="8">
        <v>2</v>
      </c>
      <c r="F11" s="8"/>
      <c r="G11" s="8">
        <v>10</v>
      </c>
      <c r="H11" s="9"/>
      <c r="I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s="2" customFormat="1" x14ac:dyDescent="0.15">
      <c r="A12" s="39"/>
      <c r="B12" s="46"/>
      <c r="C12" s="7" t="s">
        <v>19</v>
      </c>
      <c r="D12" s="8">
        <v>2</v>
      </c>
      <c r="E12" s="8">
        <v>2</v>
      </c>
      <c r="F12" s="8">
        <f>22*2</f>
        <v>44</v>
      </c>
      <c r="G12" s="8">
        <v>22</v>
      </c>
      <c r="H12" s="9">
        <v>2</v>
      </c>
      <c r="I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s="2" customFormat="1" x14ac:dyDescent="0.15">
      <c r="A13" s="39"/>
      <c r="B13" s="46"/>
      <c r="C13" s="7" t="s">
        <v>20</v>
      </c>
      <c r="D13" s="8"/>
      <c r="E13" s="8"/>
      <c r="F13" s="8"/>
      <c r="G13" s="8">
        <v>5</v>
      </c>
      <c r="H13" s="9"/>
      <c r="I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15">
      <c r="A14" s="39"/>
      <c r="B14" s="46"/>
      <c r="C14" s="7" t="s">
        <v>21</v>
      </c>
      <c r="D14" s="8"/>
      <c r="E14" s="8"/>
      <c r="F14" s="10"/>
      <c r="G14" s="10">
        <v>10</v>
      </c>
      <c r="H14" s="11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2.5" x14ac:dyDescent="0.15">
      <c r="A15" s="39"/>
      <c r="B15" s="46"/>
      <c r="C15" s="7" t="s">
        <v>22</v>
      </c>
      <c r="D15" s="8"/>
      <c r="E15" s="8">
        <v>1</v>
      </c>
      <c r="F15" s="8">
        <v>7</v>
      </c>
      <c r="G15" s="8">
        <v>7</v>
      </c>
      <c r="H15" s="9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15">
      <c r="A16" s="40"/>
      <c r="B16" s="47"/>
      <c r="C16" s="7" t="s">
        <v>23</v>
      </c>
      <c r="D16" s="8">
        <v>3</v>
      </c>
      <c r="E16" s="8"/>
      <c r="F16" s="8">
        <v>15</v>
      </c>
      <c r="G16" s="8">
        <v>10</v>
      </c>
      <c r="H16" s="9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15">
      <c r="A17" s="41">
        <v>2</v>
      </c>
      <c r="B17" s="48" t="s">
        <v>24</v>
      </c>
      <c r="C17" s="7" t="s">
        <v>25</v>
      </c>
      <c r="D17" s="8">
        <v>1</v>
      </c>
      <c r="E17" s="8">
        <v>1</v>
      </c>
      <c r="F17" s="8">
        <v>80</v>
      </c>
      <c r="G17" s="8">
        <v>15</v>
      </c>
      <c r="H17" s="9">
        <v>10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15">
      <c r="A18" s="42"/>
      <c r="B18" s="49"/>
      <c r="C18" s="7" t="s">
        <v>26</v>
      </c>
      <c r="D18" s="8">
        <v>2</v>
      </c>
      <c r="E18" s="8">
        <v>2</v>
      </c>
      <c r="F18" s="8">
        <f>2*10</f>
        <v>20</v>
      </c>
      <c r="G18" s="8">
        <v>3</v>
      </c>
      <c r="H18" s="9">
        <v>10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15">
      <c r="A19" s="43"/>
      <c r="B19" s="50"/>
      <c r="C19" s="7" t="s">
        <v>27</v>
      </c>
      <c r="D19" s="8"/>
      <c r="E19" s="8"/>
      <c r="F19" s="8"/>
      <c r="G19" s="8"/>
      <c r="H19" s="9"/>
    </row>
    <row r="20" spans="1:31" ht="22.5" x14ac:dyDescent="0.15">
      <c r="A20" s="41">
        <v>3</v>
      </c>
      <c r="B20" s="48" t="s">
        <v>28</v>
      </c>
      <c r="C20" s="7" t="s">
        <v>29</v>
      </c>
      <c r="D20" s="8">
        <v>2</v>
      </c>
      <c r="E20" s="8">
        <v>2</v>
      </c>
      <c r="F20" s="8">
        <f>3*15</f>
        <v>45</v>
      </c>
      <c r="G20" s="8">
        <v>15</v>
      </c>
      <c r="H20" s="9">
        <v>3</v>
      </c>
    </row>
    <row r="21" spans="1:31" x14ac:dyDescent="0.15">
      <c r="A21" s="42"/>
      <c r="B21" s="49"/>
      <c r="C21" s="7" t="s">
        <v>30</v>
      </c>
      <c r="D21" s="8">
        <v>2</v>
      </c>
      <c r="E21" s="8">
        <v>2</v>
      </c>
      <c r="F21" s="8">
        <v>20</v>
      </c>
      <c r="G21" s="8">
        <v>20</v>
      </c>
      <c r="H21" s="9">
        <v>1</v>
      </c>
    </row>
    <row r="22" spans="1:31" x14ac:dyDescent="0.15">
      <c r="A22" s="42"/>
      <c r="B22" s="49"/>
      <c r="C22" s="7" t="s">
        <v>31</v>
      </c>
      <c r="D22" s="8">
        <v>2</v>
      </c>
      <c r="E22" s="8">
        <v>2</v>
      </c>
      <c r="F22" s="8">
        <v>10</v>
      </c>
      <c r="G22" s="8">
        <v>15</v>
      </c>
      <c r="H22" s="9">
        <v>1</v>
      </c>
    </row>
    <row r="23" spans="1:31" x14ac:dyDescent="0.15">
      <c r="A23" s="42"/>
      <c r="B23" s="49"/>
      <c r="C23" s="7" t="s">
        <v>32</v>
      </c>
      <c r="D23" s="8">
        <v>2</v>
      </c>
      <c r="E23" s="8">
        <v>2</v>
      </c>
      <c r="F23" s="8">
        <v>10</v>
      </c>
      <c r="G23" s="8">
        <v>5</v>
      </c>
      <c r="H23" s="9">
        <v>1</v>
      </c>
    </row>
    <row r="24" spans="1:31" x14ac:dyDescent="0.15">
      <c r="A24" s="42"/>
      <c r="B24" s="49"/>
      <c r="C24" s="7" t="s">
        <v>33</v>
      </c>
      <c r="D24" s="8">
        <v>2</v>
      </c>
      <c r="E24" s="8">
        <v>2</v>
      </c>
      <c r="F24" s="8">
        <v>7</v>
      </c>
      <c r="G24" s="8">
        <v>5</v>
      </c>
      <c r="H24" s="9">
        <v>1</v>
      </c>
    </row>
    <row r="25" spans="1:31" x14ac:dyDescent="0.15">
      <c r="A25" s="42"/>
      <c r="B25" s="49"/>
      <c r="C25" s="7" t="s">
        <v>34</v>
      </c>
      <c r="D25" s="8">
        <v>2</v>
      </c>
      <c r="E25" s="8">
        <v>2</v>
      </c>
      <c r="F25" s="8">
        <v>7</v>
      </c>
      <c r="G25" s="8">
        <v>5</v>
      </c>
      <c r="H25" s="9">
        <v>1</v>
      </c>
    </row>
    <row r="26" spans="1:31" x14ac:dyDescent="0.15">
      <c r="A26" s="43"/>
      <c r="B26" s="50"/>
      <c r="C26" s="7" t="s">
        <v>35</v>
      </c>
      <c r="D26" s="8">
        <v>2</v>
      </c>
      <c r="E26" s="8">
        <v>2</v>
      </c>
      <c r="F26" s="8">
        <v>15</v>
      </c>
      <c r="G26" s="8">
        <v>15</v>
      </c>
      <c r="H26" s="9">
        <v>2</v>
      </c>
    </row>
    <row r="27" spans="1:31" x14ac:dyDescent="0.15">
      <c r="A27" s="41">
        <v>4</v>
      </c>
      <c r="B27" s="48" t="s">
        <v>36</v>
      </c>
      <c r="C27" s="12" t="s">
        <v>27</v>
      </c>
      <c r="D27" s="8">
        <v>2</v>
      </c>
      <c r="E27" s="8">
        <v>2</v>
      </c>
      <c r="F27" s="8">
        <v>15</v>
      </c>
      <c r="G27" s="8">
        <v>15</v>
      </c>
      <c r="H27" s="9">
        <v>5</v>
      </c>
    </row>
    <row r="28" spans="1:31" x14ac:dyDescent="0.15">
      <c r="A28" s="42"/>
      <c r="B28" s="49"/>
      <c r="C28" s="12" t="s">
        <v>37</v>
      </c>
      <c r="D28" s="8">
        <v>2</v>
      </c>
      <c r="E28" s="8">
        <v>2</v>
      </c>
      <c r="F28" s="8">
        <v>50</v>
      </c>
      <c r="G28" s="8">
        <v>40</v>
      </c>
      <c r="H28" s="9">
        <v>8</v>
      </c>
    </row>
    <row r="29" spans="1:31" x14ac:dyDescent="0.15">
      <c r="A29" s="42"/>
      <c r="B29" s="49"/>
      <c r="C29" s="12" t="s">
        <v>38</v>
      </c>
      <c r="D29" s="8">
        <v>2</v>
      </c>
      <c r="E29" s="8">
        <v>2</v>
      </c>
      <c r="F29" s="8">
        <v>50</v>
      </c>
      <c r="G29" s="8">
        <v>40</v>
      </c>
      <c r="H29" s="9">
        <v>8</v>
      </c>
    </row>
    <row r="30" spans="1:31" x14ac:dyDescent="0.15">
      <c r="A30" s="42"/>
      <c r="B30" s="49"/>
      <c r="C30" s="12" t="s">
        <v>39</v>
      </c>
      <c r="D30" s="8">
        <v>2</v>
      </c>
      <c r="E30" s="8">
        <v>2</v>
      </c>
      <c r="F30" s="8">
        <v>20</v>
      </c>
      <c r="G30" s="8">
        <v>20</v>
      </c>
      <c r="H30" s="9"/>
    </row>
    <row r="31" spans="1:31" x14ac:dyDescent="0.15">
      <c r="A31" s="43"/>
      <c r="B31" s="50"/>
      <c r="C31" s="12" t="s">
        <v>40</v>
      </c>
      <c r="D31" s="8">
        <v>2</v>
      </c>
      <c r="E31" s="8">
        <v>2</v>
      </c>
      <c r="F31" s="8">
        <v>15</v>
      </c>
      <c r="G31" s="8">
        <v>15</v>
      </c>
      <c r="H31" s="9">
        <v>3</v>
      </c>
    </row>
    <row r="32" spans="1:31" x14ac:dyDescent="0.15">
      <c r="A32" s="41">
        <v>5</v>
      </c>
      <c r="B32" s="49" t="s">
        <v>41</v>
      </c>
      <c r="C32" s="12" t="s">
        <v>42</v>
      </c>
      <c r="D32" s="8">
        <v>1</v>
      </c>
      <c r="E32" s="8">
        <v>1</v>
      </c>
      <c r="F32" s="8">
        <v>5</v>
      </c>
      <c r="G32" s="8">
        <v>5</v>
      </c>
      <c r="H32" s="9">
        <v>1</v>
      </c>
    </row>
    <row r="33" spans="1:8" ht="22.5" x14ac:dyDescent="0.15">
      <c r="A33" s="42"/>
      <c r="B33" s="49"/>
      <c r="C33" s="12" t="s">
        <v>43</v>
      </c>
      <c r="D33" s="8">
        <v>1</v>
      </c>
      <c r="E33" s="8">
        <v>1</v>
      </c>
      <c r="F33" s="8">
        <v>5</v>
      </c>
      <c r="G33" s="8">
        <v>3</v>
      </c>
      <c r="H33" s="9">
        <v>1</v>
      </c>
    </row>
    <row r="34" spans="1:8" x14ac:dyDescent="0.15">
      <c r="A34" s="42"/>
      <c r="B34" s="49"/>
      <c r="C34" s="12" t="s">
        <v>44</v>
      </c>
      <c r="D34" s="8">
        <v>1</v>
      </c>
      <c r="E34" s="8">
        <v>1</v>
      </c>
      <c r="F34" s="8">
        <v>10</v>
      </c>
      <c r="G34" s="8">
        <v>10</v>
      </c>
      <c r="H34" s="9">
        <v>1</v>
      </c>
    </row>
    <row r="35" spans="1:8" x14ac:dyDescent="0.15">
      <c r="A35" s="42"/>
      <c r="B35" s="49"/>
      <c r="C35" s="13" t="s">
        <v>45</v>
      </c>
      <c r="D35" s="8">
        <v>1</v>
      </c>
      <c r="E35" s="8">
        <v>1</v>
      </c>
      <c r="F35" s="8">
        <v>10</v>
      </c>
      <c r="G35" s="8">
        <v>5</v>
      </c>
      <c r="H35" s="9">
        <v>1</v>
      </c>
    </row>
    <row r="36" spans="1:8" ht="22.5" x14ac:dyDescent="0.15">
      <c r="A36" s="42"/>
      <c r="B36" s="49"/>
      <c r="C36" s="12" t="s">
        <v>46</v>
      </c>
      <c r="D36" s="8">
        <v>1</v>
      </c>
      <c r="E36" s="8">
        <v>1</v>
      </c>
      <c r="F36" s="8">
        <v>15</v>
      </c>
      <c r="G36" s="8">
        <v>10</v>
      </c>
      <c r="H36" s="9">
        <v>1</v>
      </c>
    </row>
    <row r="37" spans="1:8" x14ac:dyDescent="0.15">
      <c r="A37" s="42"/>
      <c r="B37" s="49"/>
      <c r="C37" s="13" t="s">
        <v>47</v>
      </c>
      <c r="D37" s="8">
        <v>1</v>
      </c>
      <c r="E37" s="8">
        <v>1</v>
      </c>
      <c r="F37" s="8">
        <v>5</v>
      </c>
      <c r="G37" s="8">
        <v>3</v>
      </c>
      <c r="H37" s="9">
        <v>1</v>
      </c>
    </row>
    <row r="38" spans="1:8" x14ac:dyDescent="0.15">
      <c r="A38" s="42"/>
      <c r="B38" s="49"/>
      <c r="C38" s="13" t="s">
        <v>48</v>
      </c>
      <c r="D38" s="8">
        <v>1</v>
      </c>
      <c r="E38" s="8">
        <v>1</v>
      </c>
      <c r="F38" s="8">
        <v>5</v>
      </c>
      <c r="G38" s="8">
        <v>3</v>
      </c>
      <c r="H38" s="9">
        <v>1</v>
      </c>
    </row>
    <row r="39" spans="1:8" x14ac:dyDescent="0.15">
      <c r="A39" s="42"/>
      <c r="B39" s="49"/>
      <c r="C39" s="13" t="s">
        <v>49</v>
      </c>
      <c r="D39" s="8">
        <v>1</v>
      </c>
      <c r="E39" s="8">
        <v>1</v>
      </c>
      <c r="F39" s="8">
        <v>10</v>
      </c>
      <c r="G39" s="8">
        <v>3</v>
      </c>
      <c r="H39" s="9">
        <v>1</v>
      </c>
    </row>
    <row r="40" spans="1:8" x14ac:dyDescent="0.15">
      <c r="A40" s="42"/>
      <c r="B40" s="49"/>
      <c r="C40" s="13" t="s">
        <v>50</v>
      </c>
      <c r="D40" s="8">
        <v>1</v>
      </c>
      <c r="E40" s="8">
        <v>1</v>
      </c>
      <c r="F40" s="8">
        <v>15</v>
      </c>
      <c r="G40" s="8">
        <v>5</v>
      </c>
      <c r="H40" s="9">
        <v>1</v>
      </c>
    </row>
    <row r="41" spans="1:8" x14ac:dyDescent="0.15">
      <c r="A41" s="42"/>
      <c r="B41" s="49"/>
      <c r="C41" s="7" t="s">
        <v>51</v>
      </c>
      <c r="D41" s="8">
        <v>1</v>
      </c>
      <c r="E41" s="8">
        <v>1</v>
      </c>
      <c r="F41" s="8">
        <v>5</v>
      </c>
      <c r="G41" s="8">
        <v>5</v>
      </c>
      <c r="H41" s="9">
        <v>1</v>
      </c>
    </row>
    <row r="42" spans="1:8" ht="22.5" x14ac:dyDescent="0.15">
      <c r="A42" s="42"/>
      <c r="B42" s="49"/>
      <c r="C42" s="7" t="s">
        <v>52</v>
      </c>
      <c r="D42" s="8">
        <v>1</v>
      </c>
      <c r="E42" s="8">
        <v>1</v>
      </c>
      <c r="F42" s="8">
        <v>20</v>
      </c>
      <c r="G42" s="8">
        <v>20</v>
      </c>
      <c r="H42" s="9">
        <v>1</v>
      </c>
    </row>
    <row r="43" spans="1:8" x14ac:dyDescent="0.15">
      <c r="A43" s="42"/>
      <c r="B43" s="49"/>
      <c r="C43" s="7" t="s">
        <v>53</v>
      </c>
      <c r="D43" s="8">
        <v>1</v>
      </c>
      <c r="E43" s="8">
        <v>1</v>
      </c>
      <c r="F43" s="8">
        <v>15</v>
      </c>
      <c r="G43" s="8">
        <v>10</v>
      </c>
      <c r="H43" s="9">
        <v>1</v>
      </c>
    </row>
    <row r="44" spans="1:8" x14ac:dyDescent="0.15">
      <c r="A44" s="42"/>
      <c r="B44" s="49"/>
      <c r="C44" s="7" t="s">
        <v>54</v>
      </c>
      <c r="D44" s="8">
        <v>1</v>
      </c>
      <c r="E44" s="8">
        <v>1</v>
      </c>
      <c r="F44" s="8">
        <v>20</v>
      </c>
      <c r="G44" s="8">
        <v>20</v>
      </c>
      <c r="H44" s="9">
        <v>1</v>
      </c>
    </row>
    <row r="45" spans="1:8" x14ac:dyDescent="0.15">
      <c r="A45" s="44"/>
      <c r="B45" s="51"/>
      <c r="C45" s="14" t="s">
        <v>55</v>
      </c>
      <c r="D45" s="15">
        <v>1</v>
      </c>
      <c r="E45" s="15">
        <v>1</v>
      </c>
      <c r="F45" s="15"/>
      <c r="G45" s="15">
        <f>2*12*11</f>
        <v>264</v>
      </c>
      <c r="H45" s="16">
        <v>1</v>
      </c>
    </row>
    <row r="47" spans="1:8" ht="15" customHeight="1" x14ac:dyDescent="0.15">
      <c r="A47" s="17" t="s">
        <v>56</v>
      </c>
      <c r="B47" s="17"/>
      <c r="C47" s="17"/>
      <c r="D47" s="18"/>
      <c r="E47" s="18"/>
      <c r="F47" s="18"/>
      <c r="G47" s="18"/>
      <c r="H47" s="19"/>
    </row>
    <row r="48" spans="1:8" ht="15" customHeight="1" x14ac:dyDescent="0.15">
      <c r="A48" s="17" t="s">
        <v>57</v>
      </c>
      <c r="B48" s="17"/>
      <c r="C48" s="17"/>
      <c r="D48" s="20">
        <f>SUM(D2:H45)/21.75</f>
        <v>106.75862068965517</v>
      </c>
      <c r="E48" s="18" t="s">
        <v>58</v>
      </c>
      <c r="F48" s="18"/>
      <c r="G48" s="18"/>
      <c r="H48" s="19"/>
    </row>
    <row r="49" spans="1:53" s="3" customFormat="1" ht="15" customHeigh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3" customFormat="1" ht="15" customHeight="1" x14ac:dyDescent="0.15">
      <c r="A50" s="21" t="s">
        <v>59</v>
      </c>
      <c r="B50" s="22" t="s">
        <v>60</v>
      </c>
      <c r="C50" s="23" t="s">
        <v>61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x14ac:dyDescent="0.15">
      <c r="A51" s="24" t="s">
        <v>62</v>
      </c>
      <c r="B51" s="25">
        <f>D48*22000</f>
        <v>2348689.6551724137</v>
      </c>
      <c r="C51" s="26" t="s">
        <v>63</v>
      </c>
    </row>
    <row r="52" spans="1:53" x14ac:dyDescent="0.15">
      <c r="A52" s="24" t="s">
        <v>64</v>
      </c>
      <c r="B52" s="27">
        <f>2600*9*4</f>
        <v>93600</v>
      </c>
      <c r="C52" s="26" t="s">
        <v>65</v>
      </c>
    </row>
    <row r="53" spans="1:53" x14ac:dyDescent="0.15">
      <c r="A53" s="28" t="s">
        <v>66</v>
      </c>
      <c r="B53" s="27">
        <v>0</v>
      </c>
      <c r="C53" s="26"/>
    </row>
    <row r="54" spans="1:53" x14ac:dyDescent="0.15">
      <c r="A54" s="28" t="s">
        <v>67</v>
      </c>
      <c r="B54" s="27">
        <v>0</v>
      </c>
      <c r="C54" s="26"/>
    </row>
    <row r="55" spans="1:53" x14ac:dyDescent="0.15">
      <c r="A55" s="28" t="s">
        <v>68</v>
      </c>
      <c r="B55" s="27">
        <v>0</v>
      </c>
      <c r="C55" s="26"/>
    </row>
    <row r="56" spans="1:53" x14ac:dyDescent="0.15">
      <c r="A56" s="29" t="s">
        <v>69</v>
      </c>
      <c r="B56" s="30">
        <f>SUM(B51:B55)</f>
        <v>2442289.6551724137</v>
      </c>
      <c r="C56" s="31"/>
    </row>
    <row r="57" spans="1:53" x14ac:dyDescent="0.15">
      <c r="A57" s="28" t="s">
        <v>70</v>
      </c>
      <c r="B57" s="27">
        <v>0</v>
      </c>
      <c r="C57" s="26"/>
    </row>
    <row r="58" spans="1:53" x14ac:dyDescent="0.15">
      <c r="A58" s="29" t="s">
        <v>71</v>
      </c>
      <c r="B58" s="30">
        <f>(B56+B57)*1.06</f>
        <v>2588827.0344827585</v>
      </c>
      <c r="C58" s="31"/>
    </row>
    <row r="59" spans="1:53" x14ac:dyDescent="0.15">
      <c r="A59" s="32" t="s">
        <v>72</v>
      </c>
      <c r="B59" s="33"/>
      <c r="C59" s="34"/>
    </row>
    <row r="61" spans="1:53" x14ac:dyDescent="0.15">
      <c r="A61" s="35" t="s">
        <v>73</v>
      </c>
      <c r="C61" s="36"/>
      <c r="D61" s="37"/>
      <c r="E61" s="37"/>
      <c r="F61" s="37"/>
      <c r="G61" s="37"/>
    </row>
    <row r="62" spans="1:53" x14ac:dyDescent="0.15">
      <c r="A62" s="35" t="s">
        <v>74</v>
      </c>
      <c r="C62" s="36"/>
    </row>
    <row r="63" spans="1:53" x14ac:dyDescent="0.15">
      <c r="A63" s="35" t="s">
        <v>75</v>
      </c>
    </row>
    <row r="64" spans="1:53" x14ac:dyDescent="0.15">
      <c r="A64" s="35" t="s">
        <v>76</v>
      </c>
    </row>
  </sheetData>
  <mergeCells count="10">
    <mergeCell ref="B2:B16"/>
    <mergeCell ref="B17:B19"/>
    <mergeCell ref="B20:B26"/>
    <mergeCell ref="B27:B31"/>
    <mergeCell ref="B32:B45"/>
    <mergeCell ref="A2:A16"/>
    <mergeCell ref="A17:A19"/>
    <mergeCell ref="A20:A26"/>
    <mergeCell ref="A27:A31"/>
    <mergeCell ref="A32:A45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吴江市民卡项目成本统计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Yangzm</dc:creator>
  <cp:lastModifiedBy>jiang</cp:lastModifiedBy>
  <dcterms:created xsi:type="dcterms:W3CDTF">2017-05-18T08:21:00Z</dcterms:created>
  <dcterms:modified xsi:type="dcterms:W3CDTF">2018-03-26T10:05:31Z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