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87" windowHeight="11601"/>
  </bookViews>
  <sheets>
    <sheet name="吴江市民卡项目成本统计" sheetId="6" r:id="rId1"/>
  </sheets>
  <calcPr calcId="144525"/>
</workbook>
</file>

<file path=xl/sharedStrings.xml><?xml version="1.0" encoding="utf-8"?>
<sst xmlns="http://schemas.openxmlformats.org/spreadsheetml/2006/main" count="43">
  <si>
    <t>序号</t>
  </si>
  <si>
    <t>系统名称</t>
  </si>
  <si>
    <t>需求描述</t>
  </si>
  <si>
    <t>需求分析工作量（人日）</t>
  </si>
  <si>
    <t>系统设计工作量（人日）</t>
  </si>
  <si>
    <t>编程工作量（人日）</t>
  </si>
  <si>
    <t>测试工作量（人日）</t>
  </si>
  <si>
    <t>项目管理工作量（人日）</t>
  </si>
  <si>
    <t>吴江市民卡项目</t>
  </si>
  <si>
    <t>卡管主体功能需求</t>
  </si>
  <si>
    <t>申领数据接入及比对</t>
  </si>
  <si>
    <t>合作部门数据交换服务</t>
  </si>
  <si>
    <t>批量及个人制卡功能</t>
  </si>
  <si>
    <t>吴江新市民卡优惠票卡应用叠加</t>
  </si>
  <si>
    <t>POSP交易及数据接入</t>
  </si>
  <si>
    <t>实体卡账户及交易接口服务</t>
  </si>
  <si>
    <t>智慧吴江在线申领等接口服务</t>
  </si>
  <si>
    <t>老卡管系统数据筛选及割接</t>
  </si>
  <si>
    <t>中心及乡镇配套网点部署</t>
  </si>
  <si>
    <t>小额系统与卡管理系统对接改造</t>
  </si>
  <si>
    <t>配送对接EMS</t>
  </si>
  <si>
    <t>实体卡及电子卡的整合和数据共享服务</t>
  </si>
  <si>
    <t>表格中的黄色项目为不是很明确的项目，暂时为纳入工作了评估</t>
  </si>
  <si>
    <t>上述需求单及项目型需求统计的工作量总和为：</t>
  </si>
  <si>
    <t>人月</t>
  </si>
  <si>
    <t>项目</t>
  </si>
  <si>
    <t>内容</t>
  </si>
  <si>
    <t>备注</t>
  </si>
  <si>
    <t>人工成本</t>
  </si>
  <si>
    <t>工作量×标准月成本22000</t>
  </si>
  <si>
    <t>实施成本</t>
  </si>
  <si>
    <t>人均费用2600×项目组人月*0.3</t>
  </si>
  <si>
    <t>项目售前成本</t>
  </si>
  <si>
    <t>项目激励费用</t>
  </si>
  <si>
    <t>保密费用</t>
  </si>
  <si>
    <t>总成本</t>
  </si>
  <si>
    <t>利润</t>
  </si>
  <si>
    <t>含税报价</t>
  </si>
  <si>
    <t>扣除折扣后实际报价</t>
  </si>
  <si>
    <t>注1：标准月成本并不代表员工实际工资，还包括公司发生在员工身上的其他日常性支出及分摊，包括员工社保统筹等管理费用分摊</t>
  </si>
  <si>
    <t>注2：实施费用计算方法来源于历史实际统计数据</t>
  </si>
  <si>
    <t>注2：该费用未包括尚未确定的需求开发的工作量</t>
  </si>
  <si>
    <r>
      <rPr>
        <sz val="8"/>
        <color theme="1"/>
        <rFont val="宋体"/>
        <charset val="134"/>
      </rPr>
      <t>注3：</t>
    </r>
    <r>
      <rPr>
        <sz val="8"/>
        <color theme="1"/>
        <rFont val="宋体"/>
        <charset val="134"/>
      </rPr>
      <t>项目总成本</t>
    </r>
    <r>
      <rPr>
        <sz val="8"/>
        <color theme="1"/>
        <rFont val="Times New Roman"/>
        <charset val="134"/>
      </rPr>
      <t xml:space="preserve"> = </t>
    </r>
    <r>
      <rPr>
        <sz val="8"/>
        <color theme="1"/>
        <rFont val="宋体"/>
        <charset val="134"/>
      </rPr>
      <t>人工成本</t>
    </r>
    <r>
      <rPr>
        <sz val="8"/>
        <color theme="1"/>
        <rFont val="Times New Roman"/>
        <charset val="134"/>
      </rPr>
      <t xml:space="preserve"> + </t>
    </r>
    <r>
      <rPr>
        <sz val="8"/>
        <color theme="1"/>
        <rFont val="宋体"/>
        <charset val="134"/>
      </rPr>
      <t>实施成本</t>
    </r>
    <r>
      <rPr>
        <sz val="8"/>
        <color theme="1"/>
        <rFont val="Times New Roman"/>
        <charset val="134"/>
      </rPr>
      <t xml:space="preserve"> + </t>
    </r>
    <r>
      <rPr>
        <sz val="8"/>
        <color theme="1"/>
        <rFont val="宋体"/>
        <charset val="134"/>
      </rPr>
      <t>售前成本</t>
    </r>
    <r>
      <rPr>
        <sz val="8"/>
        <color theme="1"/>
        <rFont val="Times New Roman"/>
        <charset val="134"/>
      </rPr>
      <t>+</t>
    </r>
    <r>
      <rPr>
        <sz val="8"/>
        <color theme="1"/>
        <rFont val="宋体"/>
        <charset val="134"/>
      </rPr>
      <t>项目激励费用</t>
    </r>
    <r>
      <rPr>
        <sz val="8"/>
        <color theme="1"/>
        <rFont val="Times New Roman"/>
        <charset val="134"/>
      </rPr>
      <t>+</t>
    </r>
    <r>
      <rPr>
        <sz val="8"/>
        <color theme="1"/>
        <rFont val="宋体"/>
        <charset val="134"/>
      </rPr>
      <t>保密费用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</si>
</sst>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_ "/>
  </numFmts>
  <fonts count="28">
    <font>
      <sz val="11"/>
      <color theme="1"/>
      <name val="宋体"/>
      <charset val="134"/>
      <scheme val="minor"/>
    </font>
    <font>
      <b/>
      <sz val="8"/>
      <name val="宋体"/>
      <charset val="134"/>
    </font>
    <font>
      <sz val="8"/>
      <name val="宋体"/>
      <charset val="134"/>
    </font>
    <font>
      <sz val="9"/>
      <name val="宋体"/>
      <charset val="134"/>
    </font>
    <font>
      <sz val="8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等线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8"/>
      <color theme="1"/>
      <name val="宋体"/>
      <charset val="134"/>
    </font>
    <font>
      <sz val="8"/>
      <color theme="1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2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5" fillId="33" borderId="24" applyNumberFormat="0" applyAlignment="0" applyProtection="0">
      <alignment vertical="center"/>
    </xf>
    <xf numFmtId="0" fontId="21" fillId="33" borderId="19" applyNumberFormat="0" applyAlignment="0" applyProtection="0">
      <alignment vertical="center"/>
    </xf>
    <xf numFmtId="0" fontId="19" fillId="28" borderId="21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0" borderId="0" applyNumberFormat="0" applyFill="0" applyBorder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right" vertical="center" wrapText="1" indent="1"/>
    </xf>
    <xf numFmtId="0" fontId="2" fillId="5" borderId="7" xfId="0" applyFont="1" applyFill="1" applyBorder="1" applyAlignment="1">
      <alignment horizontal="right" vertical="center" wrapText="1" inden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 indent="1"/>
    </xf>
    <xf numFmtId="0" fontId="2" fillId="5" borderId="10" xfId="0" applyFont="1" applyFill="1" applyBorder="1" applyAlignment="1">
      <alignment horizontal="right" vertical="center" wrapText="1" inden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horizontal="right" vertical="center" wrapText="1" indent="1"/>
    </xf>
    <xf numFmtId="0" fontId="2" fillId="5" borderId="14" xfId="0" applyFont="1" applyFill="1" applyBorder="1" applyAlignment="1">
      <alignment horizontal="right" vertical="center" wrapText="1" indent="1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>
      <alignment vertical="center"/>
    </xf>
    <xf numFmtId="0" fontId="0" fillId="6" borderId="0" xfId="0" applyFill="1">
      <alignment vertical="center"/>
    </xf>
    <xf numFmtId="177" fontId="4" fillId="6" borderId="0" xfId="0" applyNumberFormat="1" applyFont="1" applyFill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0" borderId="15" xfId="0" applyFont="1" applyFill="1" applyBorder="1">
      <alignment vertical="center"/>
    </xf>
    <xf numFmtId="176" fontId="4" fillId="0" borderId="6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15" xfId="0" applyFont="1" applyFill="1" applyBorder="1" applyAlignment="1">
      <alignment horizontal="left" vertical="center"/>
    </xf>
    <xf numFmtId="0" fontId="4" fillId="8" borderId="15" xfId="0" applyFont="1" applyFill="1" applyBorder="1" applyAlignment="1">
      <alignment horizontal="left" vertical="center"/>
    </xf>
    <xf numFmtId="176" fontId="4" fillId="8" borderId="6" xfId="0" applyNumberFormat="1" applyFont="1" applyFill="1" applyBorder="1">
      <alignment vertical="center"/>
    </xf>
    <xf numFmtId="0" fontId="4" fillId="8" borderId="7" xfId="0" applyFont="1" applyFill="1" applyBorder="1">
      <alignment vertical="center"/>
    </xf>
    <xf numFmtId="0" fontId="4" fillId="8" borderId="16" xfId="0" applyFont="1" applyFill="1" applyBorder="1" applyAlignment="1">
      <alignment horizontal="left" vertical="center"/>
    </xf>
    <xf numFmtId="176" fontId="4" fillId="8" borderId="13" xfId="0" applyNumberFormat="1" applyFont="1" applyFill="1" applyBorder="1">
      <alignment vertical="center"/>
    </xf>
    <xf numFmtId="0" fontId="4" fillId="8" borderId="14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3"/>
  <sheetViews>
    <sheetView tabSelected="1" zoomScale="115" zoomScaleNormal="115" workbookViewId="0">
      <selection activeCell="E27" sqref="E27"/>
    </sheetView>
  </sheetViews>
  <sheetFormatPr defaultColWidth="9" defaultRowHeight="12.9"/>
  <cols>
    <col min="1" max="1" width="14.6330275229358" customWidth="1"/>
    <col min="2" max="2" width="17.5045871559633" customWidth="1"/>
    <col min="3" max="3" width="31.743119266055" customWidth="1"/>
    <col min="4" max="4" width="10.7247706422018" customWidth="1"/>
    <col min="5" max="5" width="12.0275229357798" customWidth="1"/>
    <col min="6" max="6" width="9.20183486238532" customWidth="1"/>
    <col min="7" max="7" width="9.12844036697248" customWidth="1"/>
    <col min="8" max="8" width="7.46788990825688" customWidth="1"/>
  </cols>
  <sheetData>
    <row r="1" s="1" customFormat="1" ht="30.55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31">
      <c r="A2" s="6">
        <v>1</v>
      </c>
      <c r="B2" s="7" t="s">
        <v>8</v>
      </c>
      <c r="C2" s="8" t="s">
        <v>9</v>
      </c>
      <c r="D2" s="9">
        <v>10</v>
      </c>
      <c r="E2" s="9">
        <v>25</v>
      </c>
      <c r="F2" s="9">
        <v>564</v>
      </c>
      <c r="G2" s="9">
        <f>6*10</f>
        <v>60</v>
      </c>
      <c r="H2" s="10">
        <v>20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1"/>
      <c r="B3" s="12"/>
      <c r="C3" s="8" t="s">
        <v>10</v>
      </c>
      <c r="D3" s="9">
        <v>5</v>
      </c>
      <c r="E3" s="9">
        <v>5</v>
      </c>
      <c r="F3" s="9">
        <v>80</v>
      </c>
      <c r="G3" s="9">
        <v>15</v>
      </c>
      <c r="H3" s="10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11"/>
      <c r="B4" s="12"/>
      <c r="C4" s="8" t="s">
        <v>11</v>
      </c>
      <c r="D4" s="9">
        <v>5</v>
      </c>
      <c r="E4" s="9">
        <v>15</v>
      </c>
      <c r="F4" s="9">
        <v>120</v>
      </c>
      <c r="G4" s="9">
        <f>2*10+15*2</f>
        <v>50</v>
      </c>
      <c r="H4" s="10">
        <v>10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1"/>
      <c r="B5" s="12"/>
      <c r="C5" s="8" t="s">
        <v>12</v>
      </c>
      <c r="D5" s="9">
        <v>8</v>
      </c>
      <c r="E5" s="9">
        <v>10</v>
      </c>
      <c r="F5" s="9">
        <v>70</v>
      </c>
      <c r="G5" s="9">
        <v>15</v>
      </c>
      <c r="H5" s="10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1"/>
      <c r="B6" s="12"/>
      <c r="C6" s="8" t="s">
        <v>13</v>
      </c>
      <c r="D6" s="9">
        <v>5</v>
      </c>
      <c r="E6" s="9">
        <v>8</v>
      </c>
      <c r="F6" s="9">
        <v>90</v>
      </c>
      <c r="G6" s="9">
        <v>20</v>
      </c>
      <c r="H6" s="10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1"/>
      <c r="B7" s="12"/>
      <c r="C7" s="8" t="s">
        <v>14</v>
      </c>
      <c r="D7" s="9">
        <v>5</v>
      </c>
      <c r="E7" s="9">
        <v>8</v>
      </c>
      <c r="F7" s="9">
        <v>75</v>
      </c>
      <c r="G7" s="9">
        <v>15</v>
      </c>
      <c r="H7" s="10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1"/>
      <c r="B8" s="12"/>
      <c r="C8" s="8" t="s">
        <v>15</v>
      </c>
      <c r="D8" s="9">
        <v>5</v>
      </c>
      <c r="E8" s="9">
        <v>8</v>
      </c>
      <c r="F8" s="9">
        <v>65</v>
      </c>
      <c r="G8" s="9">
        <v>10</v>
      </c>
      <c r="H8" s="10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11"/>
      <c r="B9" s="12"/>
      <c r="C9" s="8" t="s">
        <v>16</v>
      </c>
      <c r="D9" s="9">
        <v>3</v>
      </c>
      <c r="E9" s="9">
        <v>5</v>
      </c>
      <c r="F9" s="9">
        <v>90</v>
      </c>
      <c r="G9" s="9">
        <v>15</v>
      </c>
      <c r="H9" s="10">
        <v>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11"/>
      <c r="B10" s="12"/>
      <c r="C10" s="8" t="s">
        <v>17</v>
      </c>
      <c r="D10" s="9">
        <v>5</v>
      </c>
      <c r="E10" s="9">
        <v>3</v>
      </c>
      <c r="F10" s="9">
        <v>90</v>
      </c>
      <c r="G10" s="9">
        <v>20</v>
      </c>
      <c r="H10" s="10">
        <v>10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11"/>
      <c r="B11" s="12"/>
      <c r="C11" s="8" t="s">
        <v>18</v>
      </c>
      <c r="D11" s="9">
        <v>1</v>
      </c>
      <c r="E11" s="9">
        <v>1</v>
      </c>
      <c r="F11" s="9">
        <v>0</v>
      </c>
      <c r="G11" s="9">
        <v>50</v>
      </c>
      <c r="H11" s="10">
        <v>30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13"/>
      <c r="B12" s="14"/>
      <c r="C12" s="8" t="s">
        <v>19</v>
      </c>
      <c r="D12" s="9">
        <v>10</v>
      </c>
      <c r="E12" s="9">
        <v>25</v>
      </c>
      <c r="F12" s="9">
        <v>310</v>
      </c>
      <c r="G12" s="9">
        <v>40</v>
      </c>
      <c r="H12" s="10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3"/>
      <c r="B13" s="14"/>
      <c r="C13" s="15" t="s">
        <v>20</v>
      </c>
      <c r="D13" s="16">
        <v>5</v>
      </c>
      <c r="E13" s="16">
        <v>5</v>
      </c>
      <c r="F13" s="16">
        <v>30</v>
      </c>
      <c r="G13" s="16">
        <v>20</v>
      </c>
      <c r="H13" s="17"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3" customHeight="1" spans="1:31">
      <c r="A14" s="18"/>
      <c r="B14" s="19"/>
      <c r="C14" s="20" t="s">
        <v>21</v>
      </c>
      <c r="D14" s="21">
        <v>5</v>
      </c>
      <c r="E14" s="21">
        <v>8</v>
      </c>
      <c r="F14" s="21">
        <v>40</v>
      </c>
      <c r="G14" s="21">
        <v>20</v>
      </c>
      <c r="H14" s="22">
        <v>10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6" ht="15" customHeight="1" spans="1:8">
      <c r="A16" s="23" t="s">
        <v>22</v>
      </c>
      <c r="B16" s="23"/>
      <c r="C16" s="23"/>
      <c r="D16" s="24"/>
      <c r="E16" s="24"/>
      <c r="F16" s="24"/>
      <c r="G16" s="24"/>
      <c r="H16" s="25"/>
    </row>
    <row r="17" ht="15" customHeight="1" spans="1:8">
      <c r="A17" s="23" t="s">
        <v>23</v>
      </c>
      <c r="B17" s="23"/>
      <c r="C17" s="23"/>
      <c r="D17" s="26">
        <f>SUM(D2:H14)/21.75</f>
        <v>106.758620689655</v>
      </c>
      <c r="E17" s="24" t="s">
        <v>24</v>
      </c>
      <c r="F17" s="24"/>
      <c r="G17" s="24"/>
      <c r="H17" s="25"/>
    </row>
    <row r="18" s="2" customFormat="1" ht="15" customHeight="1" spans="1:5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="2" customFormat="1" ht="15" customHeight="1" spans="1:53">
      <c r="A19" s="27" t="s">
        <v>25</v>
      </c>
      <c r="B19" s="28" t="s">
        <v>26</v>
      </c>
      <c r="C19" s="29" t="s">
        <v>27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3">
      <c r="A20" s="30" t="s">
        <v>28</v>
      </c>
      <c r="B20" s="31">
        <f>D17*22000</f>
        <v>2348689.65517241</v>
      </c>
      <c r="C20" s="32" t="s">
        <v>29</v>
      </c>
    </row>
    <row r="21" spans="1:3">
      <c r="A21" s="30" t="s">
        <v>30</v>
      </c>
      <c r="B21" s="31">
        <f>2600*D17*0.3</f>
        <v>83271.724137931</v>
      </c>
      <c r="C21" s="32" t="s">
        <v>31</v>
      </c>
    </row>
    <row r="22" spans="1:3">
      <c r="A22" s="33" t="s">
        <v>32</v>
      </c>
      <c r="B22" s="31">
        <v>0</v>
      </c>
      <c r="C22" s="32"/>
    </row>
    <row r="23" spans="1:3">
      <c r="A23" s="33" t="s">
        <v>33</v>
      </c>
      <c r="B23" s="31">
        <v>0</v>
      </c>
      <c r="C23" s="32"/>
    </row>
    <row r="24" spans="1:3">
      <c r="A24" s="33" t="s">
        <v>34</v>
      </c>
      <c r="B24" s="31">
        <v>0</v>
      </c>
      <c r="C24" s="32"/>
    </row>
    <row r="25" spans="1:3">
      <c r="A25" s="34" t="s">
        <v>35</v>
      </c>
      <c r="B25" s="35">
        <f>SUM(B20:B24)</f>
        <v>2431961.37931034</v>
      </c>
      <c r="C25" s="36"/>
    </row>
    <row r="26" spans="1:3">
      <c r="A26" s="33" t="s">
        <v>36</v>
      </c>
      <c r="B26" s="31">
        <v>0</v>
      </c>
      <c r="C26" s="32"/>
    </row>
    <row r="27" spans="1:3">
      <c r="A27" s="34" t="s">
        <v>37</v>
      </c>
      <c r="B27" s="35">
        <f>(B25+B26)*1.06</f>
        <v>2577879.06206897</v>
      </c>
      <c r="C27" s="36"/>
    </row>
    <row r="28" ht="13.65" spans="1:3">
      <c r="A28" s="37" t="s">
        <v>38</v>
      </c>
      <c r="B28" s="38"/>
      <c r="C28" s="39"/>
    </row>
    <row r="30" spans="1:7">
      <c r="A30" s="40" t="s">
        <v>39</v>
      </c>
      <c r="C30" s="41"/>
      <c r="D30" s="42"/>
      <c r="E30" s="42"/>
      <c r="F30" s="42"/>
      <c r="G30" s="42"/>
    </row>
    <row r="31" spans="1:3">
      <c r="A31" s="40" t="s">
        <v>40</v>
      </c>
      <c r="C31" s="41"/>
    </row>
    <row r="32" spans="1:1">
      <c r="A32" s="40" t="s">
        <v>41</v>
      </c>
    </row>
    <row r="33" spans="1:1">
      <c r="A33" s="40" t="s">
        <v>42</v>
      </c>
    </row>
  </sheetData>
  <mergeCells count="2">
    <mergeCell ref="A2:A14"/>
    <mergeCell ref="B2:B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吴江市民卡项目成本统计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Yangzm</dc:creator>
  <cp:lastModifiedBy>bwd</cp:lastModifiedBy>
  <dcterms:created xsi:type="dcterms:W3CDTF">2017-05-18T08:21:00Z</dcterms:created>
  <dcterms:modified xsi:type="dcterms:W3CDTF">2018-03-15T08:45:19Z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