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F:\QiangZi_Project(Unity)\Qiangzi_Unity\Assets\DesignDocument\"/>
    </mc:Choice>
  </mc:AlternateContent>
  <xr:revisionPtr revIDLastSave="0" documentId="13_ncr:1_{8D5940EA-BA70-44DA-9BFC-209377FFB0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武器" sheetId="2" r:id="rId1"/>
    <sheet name="防具" sheetId="3" r:id="rId2"/>
    <sheet name="饰品" sheetId="4" r:id="rId3"/>
    <sheet name="战斗计算公式" sheetId="5" r:id="rId4"/>
    <sheet name="减伤率计算列表" sheetId="6" r:id="rId5"/>
  </sheets>
  <calcPr calcId="191029"/>
</workbook>
</file>

<file path=xl/calcChain.xml><?xml version="1.0" encoding="utf-8"?>
<calcChain xmlns="http://schemas.openxmlformats.org/spreadsheetml/2006/main">
  <c r="J126" i="2" l="1"/>
  <c r="I126" i="2"/>
  <c r="I127" i="2"/>
  <c r="I128" i="2"/>
  <c r="J125" i="2"/>
  <c r="I125" i="2"/>
  <c r="J122" i="2"/>
  <c r="J123" i="2"/>
  <c r="J124" i="2"/>
  <c r="I122" i="2"/>
  <c r="I123" i="2"/>
  <c r="I124" i="2"/>
  <c r="J119" i="2"/>
  <c r="J120" i="2"/>
  <c r="I119" i="2"/>
  <c r="I120" i="2"/>
  <c r="I121" i="2"/>
  <c r="J115" i="2"/>
  <c r="J116" i="2"/>
  <c r="J117" i="2"/>
  <c r="J118" i="2"/>
  <c r="I115" i="2"/>
  <c r="I116" i="2"/>
  <c r="I117" i="2"/>
  <c r="I118" i="2"/>
  <c r="J112" i="2"/>
  <c r="J113" i="2"/>
  <c r="J114" i="2"/>
  <c r="I112" i="2"/>
  <c r="I113" i="2"/>
  <c r="I114" i="2"/>
  <c r="J109" i="2"/>
  <c r="J110" i="2"/>
  <c r="J111" i="2"/>
  <c r="I109" i="2"/>
  <c r="I110" i="2"/>
  <c r="I111" i="2"/>
  <c r="J103" i="2"/>
  <c r="J104" i="2"/>
  <c r="J105" i="2"/>
  <c r="J106" i="2"/>
  <c r="J107" i="2"/>
  <c r="J108" i="2"/>
  <c r="I103" i="2"/>
  <c r="I104" i="2"/>
  <c r="I105" i="2"/>
  <c r="I106" i="2"/>
  <c r="I107" i="2"/>
  <c r="I108" i="2"/>
  <c r="J99" i="2"/>
  <c r="J100" i="2"/>
  <c r="J101" i="2"/>
  <c r="J102" i="2"/>
  <c r="I99" i="2"/>
  <c r="I100" i="2"/>
  <c r="I101" i="2"/>
  <c r="I102" i="2"/>
  <c r="J96" i="2"/>
  <c r="J97" i="2"/>
  <c r="J98" i="2"/>
  <c r="I96" i="2"/>
  <c r="I97" i="2"/>
  <c r="I98" i="2"/>
  <c r="J92" i="2"/>
  <c r="J93" i="2"/>
  <c r="J94" i="2"/>
  <c r="J95" i="2"/>
  <c r="I92" i="2"/>
  <c r="I93" i="2"/>
  <c r="I94" i="2"/>
  <c r="I95" i="2"/>
  <c r="J89" i="2"/>
  <c r="J90" i="2"/>
  <c r="J91" i="2"/>
  <c r="I89" i="2"/>
  <c r="I90" i="2"/>
  <c r="I91" i="2"/>
  <c r="J87" i="2"/>
  <c r="J88" i="2"/>
  <c r="I88" i="2"/>
  <c r="I87" i="2"/>
  <c r="I86" i="2"/>
  <c r="I83" i="2"/>
  <c r="I84" i="2"/>
  <c r="I85" i="2"/>
  <c r="I80" i="2"/>
  <c r="I81" i="2"/>
  <c r="I82" i="2"/>
  <c r="I76" i="2"/>
  <c r="I77" i="2"/>
  <c r="I78" i="2"/>
  <c r="I79" i="2"/>
  <c r="I73" i="2"/>
  <c r="I74" i="2"/>
  <c r="I75" i="2"/>
  <c r="I71" i="2"/>
  <c r="I7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U130" i="2" l="1"/>
  <c r="U131" i="2"/>
  <c r="U132" i="2"/>
  <c r="U133" i="2"/>
  <c r="U134" i="2"/>
  <c r="U135" i="2"/>
  <c r="U136" i="2"/>
  <c r="T129" i="2"/>
  <c r="T130" i="2"/>
  <c r="T131" i="2"/>
  <c r="T132" i="2"/>
  <c r="T133" i="2"/>
  <c r="T134" i="2"/>
  <c r="T135" i="2"/>
  <c r="T136" i="2"/>
  <c r="S130" i="2"/>
  <c r="S131" i="2"/>
  <c r="S132" i="2"/>
  <c r="S133" i="2"/>
  <c r="S134" i="2"/>
  <c r="S135" i="2"/>
  <c r="S136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54" i="2"/>
  <c r="P55" i="2"/>
  <c r="P56" i="2"/>
  <c r="P57" i="2"/>
  <c r="P58" i="2"/>
  <c r="J58" i="2" s="1"/>
  <c r="P59" i="2"/>
  <c r="P60" i="2"/>
  <c r="P61" i="2"/>
  <c r="P62" i="2"/>
  <c r="P63" i="2"/>
  <c r="J63" i="2" s="1"/>
  <c r="P64" i="2"/>
  <c r="P65" i="2"/>
  <c r="P66" i="2"/>
  <c r="P67" i="2"/>
  <c r="P68" i="2"/>
  <c r="P69" i="2"/>
  <c r="P70" i="2"/>
  <c r="J70" i="2" s="1"/>
  <c r="P71" i="2"/>
  <c r="P72" i="2"/>
  <c r="P73" i="2"/>
  <c r="P74" i="2"/>
  <c r="J74" i="2" s="1"/>
  <c r="P75" i="2"/>
  <c r="J75" i="2" s="1"/>
  <c r="P76" i="2"/>
  <c r="P77" i="2"/>
  <c r="P78" i="2"/>
  <c r="P79" i="2"/>
  <c r="P80" i="2"/>
  <c r="P81" i="2"/>
  <c r="P82" i="2"/>
  <c r="J82" i="2" s="1"/>
  <c r="P83" i="2"/>
  <c r="P84" i="2"/>
  <c r="P85" i="2"/>
  <c r="P86" i="2"/>
  <c r="J86" i="2" s="1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J121" i="2" s="1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S48" i="2"/>
  <c r="S49" i="2"/>
  <c r="S50" i="2"/>
  <c r="S51" i="2"/>
  <c r="S52" i="2"/>
  <c r="S53" i="2"/>
  <c r="R48" i="2"/>
  <c r="R49" i="2"/>
  <c r="R50" i="2"/>
  <c r="R51" i="2"/>
  <c r="R52" i="2"/>
  <c r="R53" i="2"/>
  <c r="Q48" i="2"/>
  <c r="Q49" i="2"/>
  <c r="Q50" i="2"/>
  <c r="Q51" i="2"/>
  <c r="Q52" i="2"/>
  <c r="Q53" i="2"/>
  <c r="P48" i="2"/>
  <c r="P49" i="2"/>
  <c r="P50" i="2"/>
  <c r="P51" i="2"/>
  <c r="P52" i="2"/>
  <c r="P53" i="2"/>
  <c r="I11" i="3"/>
  <c r="H11" i="3"/>
  <c r="I50" i="2"/>
  <c r="I51" i="2"/>
  <c r="I52" i="2"/>
  <c r="I53" i="2"/>
  <c r="I46" i="2"/>
  <c r="I47" i="2"/>
  <c r="I48" i="2"/>
  <c r="I49" i="2"/>
  <c r="I44" i="2"/>
  <c r="I45" i="2"/>
  <c r="I40" i="2"/>
  <c r="I41" i="2"/>
  <c r="I42" i="2"/>
  <c r="I43" i="2"/>
  <c r="I37" i="2"/>
  <c r="I38" i="2"/>
  <c r="I39" i="2"/>
  <c r="I33" i="2"/>
  <c r="I34" i="2"/>
  <c r="I35" i="2"/>
  <c r="I36" i="2"/>
  <c r="I29" i="2"/>
  <c r="I30" i="2"/>
  <c r="I31" i="2"/>
  <c r="I32" i="2"/>
  <c r="I27" i="2"/>
  <c r="I2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U47" i="2"/>
  <c r="T47" i="2"/>
  <c r="S47" i="2"/>
  <c r="R47" i="2"/>
  <c r="Q47" i="2"/>
  <c r="P47" i="2"/>
  <c r="J47" i="2" s="1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J35" i="2" s="1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J31" i="2" s="1"/>
  <c r="U30" i="2"/>
  <c r="T30" i="2"/>
  <c r="S30" i="2"/>
  <c r="R30" i="2"/>
  <c r="Q30" i="2"/>
  <c r="P30" i="2"/>
  <c r="U29" i="2"/>
  <c r="T29" i="2"/>
  <c r="S29" i="2"/>
  <c r="R29" i="2"/>
  <c r="Q29" i="2"/>
  <c r="P29" i="2"/>
  <c r="J29" i="2" s="1"/>
  <c r="U28" i="2"/>
  <c r="T28" i="2"/>
  <c r="S28" i="2"/>
  <c r="R28" i="2"/>
  <c r="Q28" i="2"/>
  <c r="P28" i="2"/>
  <c r="U27" i="2"/>
  <c r="T27" i="2"/>
  <c r="S27" i="2"/>
  <c r="R27" i="2"/>
  <c r="Q27" i="2"/>
  <c r="P27" i="2"/>
  <c r="J27" i="2" s="1"/>
  <c r="U26" i="2"/>
  <c r="T26" i="2"/>
  <c r="S26" i="2"/>
  <c r="R26" i="2"/>
  <c r="Q26" i="2"/>
  <c r="P26" i="2"/>
  <c r="U25" i="2"/>
  <c r="T25" i="2"/>
  <c r="S25" i="2"/>
  <c r="R25" i="2"/>
  <c r="Q25" i="2"/>
  <c r="P25" i="2"/>
  <c r="J25" i="2" s="1"/>
  <c r="U24" i="2"/>
  <c r="T24" i="2"/>
  <c r="S24" i="2"/>
  <c r="R24" i="2"/>
  <c r="Q24" i="2"/>
  <c r="P24" i="2"/>
  <c r="U23" i="2"/>
  <c r="T23" i="2"/>
  <c r="S23" i="2"/>
  <c r="R23" i="2"/>
  <c r="Q23" i="2"/>
  <c r="P23" i="2"/>
  <c r="J23" i="2" s="1"/>
  <c r="U22" i="2"/>
  <c r="T22" i="2"/>
  <c r="S22" i="2"/>
  <c r="R22" i="2"/>
  <c r="Q22" i="2"/>
  <c r="P22" i="2"/>
  <c r="U21" i="2"/>
  <c r="T21" i="2"/>
  <c r="S21" i="2"/>
  <c r="R21" i="2"/>
  <c r="Q21" i="2"/>
  <c r="P21" i="2"/>
  <c r="J21" i="2" s="1"/>
  <c r="U20" i="2"/>
  <c r="T20" i="2"/>
  <c r="S20" i="2"/>
  <c r="R20" i="2"/>
  <c r="Q20" i="2"/>
  <c r="P20" i="2"/>
  <c r="U19" i="2"/>
  <c r="T19" i="2"/>
  <c r="S19" i="2"/>
  <c r="R19" i="2"/>
  <c r="Q19" i="2"/>
  <c r="P19" i="2"/>
  <c r="J19" i="2" s="1"/>
  <c r="U18" i="2"/>
  <c r="T18" i="2"/>
  <c r="S18" i="2"/>
  <c r="R18" i="2"/>
  <c r="Q18" i="2"/>
  <c r="P18" i="2"/>
  <c r="U17" i="2"/>
  <c r="T17" i="2"/>
  <c r="S17" i="2"/>
  <c r="R17" i="2"/>
  <c r="Q17" i="2"/>
  <c r="P17" i="2"/>
  <c r="J17" i="2" s="1"/>
  <c r="U16" i="2"/>
  <c r="T16" i="2"/>
  <c r="S16" i="2"/>
  <c r="R16" i="2"/>
  <c r="Q16" i="2"/>
  <c r="P16" i="2"/>
  <c r="U15" i="2"/>
  <c r="T15" i="2"/>
  <c r="S15" i="2"/>
  <c r="R15" i="2"/>
  <c r="Q15" i="2"/>
  <c r="P15" i="2"/>
  <c r="U14" i="2"/>
  <c r="T14" i="2"/>
  <c r="S14" i="2"/>
  <c r="R14" i="2"/>
  <c r="Q14" i="2"/>
  <c r="P14" i="2"/>
  <c r="U13" i="2"/>
  <c r="T13" i="2"/>
  <c r="S13" i="2"/>
  <c r="R13" i="2"/>
  <c r="Q13" i="2"/>
  <c r="P13" i="2"/>
  <c r="U12" i="2"/>
  <c r="T12" i="2"/>
  <c r="S12" i="2"/>
  <c r="R12" i="2"/>
  <c r="Q12" i="2"/>
  <c r="P12" i="2"/>
  <c r="U11" i="2"/>
  <c r="T11" i="2"/>
  <c r="S11" i="2"/>
  <c r="R11" i="2"/>
  <c r="Q11" i="2"/>
  <c r="P11" i="2"/>
  <c r="U10" i="2"/>
  <c r="T10" i="2"/>
  <c r="S10" i="2"/>
  <c r="R10" i="2"/>
  <c r="Q10" i="2"/>
  <c r="P10" i="2"/>
  <c r="U9" i="2"/>
  <c r="T9" i="2"/>
  <c r="S9" i="2"/>
  <c r="R9" i="2"/>
  <c r="Q9" i="2"/>
  <c r="P9" i="2"/>
  <c r="J9" i="2" s="1"/>
  <c r="U8" i="2"/>
  <c r="T8" i="2"/>
  <c r="S8" i="2"/>
  <c r="R8" i="2"/>
  <c r="Q8" i="2"/>
  <c r="P8" i="2"/>
  <c r="U7" i="2"/>
  <c r="T7" i="2"/>
  <c r="S7" i="2"/>
  <c r="R7" i="2"/>
  <c r="Q7" i="2"/>
  <c r="P7" i="2"/>
  <c r="I7" i="2"/>
  <c r="U6" i="2"/>
  <c r="T6" i="2"/>
  <c r="S6" i="2"/>
  <c r="R6" i="2"/>
  <c r="Q6" i="2"/>
  <c r="P6" i="2"/>
  <c r="I6" i="2"/>
  <c r="U5" i="2"/>
  <c r="T5" i="2"/>
  <c r="S5" i="2"/>
  <c r="R5" i="2"/>
  <c r="Q5" i="2"/>
  <c r="P5" i="2"/>
  <c r="I5" i="2"/>
  <c r="U4" i="2"/>
  <c r="T4" i="2"/>
  <c r="S4" i="2"/>
  <c r="R4" i="2"/>
  <c r="Q4" i="2"/>
  <c r="P4" i="2"/>
  <c r="J4" i="2" s="1"/>
  <c r="I4" i="2"/>
  <c r="J128" i="2" l="1"/>
  <c r="J127" i="2"/>
  <c r="J81" i="2"/>
  <c r="J69" i="2"/>
  <c r="J57" i="2"/>
  <c r="J78" i="2"/>
  <c r="J66" i="2"/>
  <c r="J54" i="2"/>
  <c r="J77" i="2"/>
  <c r="J65" i="2"/>
  <c r="J80" i="2"/>
  <c r="J79" i="2"/>
  <c r="J36" i="2"/>
  <c r="J38" i="2"/>
  <c r="J40" i="2"/>
  <c r="J76" i="2"/>
  <c r="J73" i="2"/>
  <c r="J56" i="2"/>
  <c r="J85" i="2"/>
  <c r="J84" i="2"/>
  <c r="J72" i="2"/>
  <c r="J15" i="2"/>
  <c r="J83" i="2"/>
  <c r="J71" i="2"/>
  <c r="J59" i="2"/>
  <c r="J61" i="2"/>
  <c r="J60" i="2"/>
  <c r="J64" i="2"/>
  <c r="J62" i="2"/>
  <c r="J68" i="2"/>
  <c r="J67" i="2"/>
  <c r="J55" i="2"/>
  <c r="J50" i="2"/>
  <c r="J6" i="2"/>
  <c r="J12" i="2"/>
  <c r="J14" i="2"/>
  <c r="J42" i="2"/>
  <c r="J20" i="2"/>
  <c r="J32" i="2"/>
  <c r="J13" i="2"/>
  <c r="J11" i="2"/>
  <c r="J44" i="2"/>
  <c r="J33" i="2"/>
  <c r="J8" i="2"/>
  <c r="J10" i="2"/>
  <c r="J46" i="2"/>
  <c r="J26" i="2"/>
  <c r="J30" i="2"/>
  <c r="J34" i="2"/>
  <c r="J37" i="2"/>
  <c r="J41" i="2"/>
  <c r="J45" i="2"/>
  <c r="J18" i="2"/>
  <c r="J16" i="2"/>
  <c r="J22" i="2"/>
  <c r="J24" i="2"/>
  <c r="J28" i="2"/>
  <c r="J39" i="2"/>
  <c r="J5" i="2"/>
  <c r="J7" i="2"/>
  <c r="J43" i="2"/>
  <c r="J51" i="2"/>
  <c r="J48" i="2"/>
  <c r="J49" i="2"/>
  <c r="J53" i="2"/>
  <c r="J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26691</author>
  </authors>
  <commentList>
    <comment ref="E1" authorId="0" shapeId="0" xr:uid="{00000000-0006-0000-0000-000001000000}">
      <text>
        <r>
          <rPr>
            <sz val="9"/>
            <rFont val="宋体"/>
            <charset val="134"/>
          </rPr>
          <t>属性配置标准：
直接配置数值，每种武器有一个标准武器模板，数值不要脱离大概值即可</t>
        </r>
      </text>
    </comment>
  </commentList>
</comments>
</file>

<file path=xl/sharedStrings.xml><?xml version="1.0" encoding="utf-8"?>
<sst xmlns="http://schemas.openxmlformats.org/spreadsheetml/2006/main" count="654" uniqueCount="316">
  <si>
    <t>ID</t>
  </si>
  <si>
    <t>装备关键词</t>
  </si>
  <si>
    <t>名称</t>
  </si>
  <si>
    <t>包含品质</t>
  </si>
  <si>
    <t>武器基础攻击力</t>
  </si>
  <si>
    <t>攻击力加成</t>
  </si>
  <si>
    <t>攻击力特殊加成</t>
  </si>
  <si>
    <t>攻速</t>
  </si>
  <si>
    <t>无加成DPS</t>
  </si>
  <si>
    <t>加成DPS</t>
  </si>
  <si>
    <t>攻击范围</t>
  </si>
  <si>
    <t>暴击率</t>
  </si>
  <si>
    <t>生命窃取</t>
  </si>
  <si>
    <t>属性加成词条</t>
  </si>
  <si>
    <t>提供特性</t>
  </si>
  <si>
    <t>附加列01</t>
  </si>
  <si>
    <t>附加列02</t>
  </si>
  <si>
    <t>附加列03</t>
  </si>
  <si>
    <t>附加列04</t>
  </si>
  <si>
    <t>附加列05</t>
  </si>
  <si>
    <t>附加列06</t>
  </si>
  <si>
    <t>关键词类型：
第1类：近战、中程、远程
第2类：物理、魔法、虔诚
第3类：武器类型(剑、枪等)
第4类：具体武器名</t>
  </si>
  <si>
    <t>1 白
2 蓝
3 金
4 绿
5 红
无需求不加绿色</t>
  </si>
  <si>
    <t>总攻击力 = 武器基础攻击力+攻击力加成</t>
  </si>
  <si>
    <t>[加成类型，加成值],[加成类型，加成值],[加成类型，加成值]
加成类型：
1.物理加成
2.魔法加成
3.虔诚加成
4.防御加成
5.生命值加成
6.护盾值加成</t>
  </si>
  <si>
    <t>[加成类型，加成值]
特殊加成，直接文字说明</t>
  </si>
  <si>
    <t>攻速 = 武器攻速 + 攻速加成
攻速计算方法：
每次行动添加当前攻速值，满1点攻击一次，不满1点则累计到下次(若一次加成到3，则本次行动当前武器攻击3次)</t>
  </si>
  <si>
    <t>按照所有加成(各种强度)都是100来算</t>
  </si>
  <si>
    <t>1近战：[1,2]
2中距：[2,4]
3远距：[5,10]</t>
  </si>
  <si>
    <t>无需求配0</t>
  </si>
  <si>
    <t xml:space="preserve">DPS计算使用列，不用管，不要动
</t>
  </si>
  <si>
    <t>/********长剑是近战输出的标准尺，近战输出武器的输出效率，面板数值以长剑为标准********/</t>
  </si>
  <si>
    <t>[近战、物理、锐器、长剑]</t>
  </si>
  <si>
    <t>长剑</t>
  </si>
  <si>
    <t>[1,0.25]</t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</si>
  <si>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+2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</si>
  <si>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+4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</si>
  <si>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+7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</si>
  <si>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+12</t>
    </r>
  </si>
  <si>
    <t>[近战、物理、锐器、巨剑]</t>
  </si>
  <si>
    <t>巨剑</t>
  </si>
  <si>
    <t>[1,0.40]</t>
  </si>
  <si>
    <t>巨剑攻击一次后，将冷却一回合</t>
  </si>
  <si>
    <t>[近战、物理、钝器、钉锤]</t>
  </si>
  <si>
    <t>钉锤</t>
  </si>
  <si>
    <t>[1,0.30]</t>
  </si>
  <si>
    <r>
      <rPr>
        <sz val="11"/>
        <color theme="1"/>
        <rFont val="微软雅黑"/>
        <charset val="134"/>
      </rPr>
      <t>攻击时，忽略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敌人防御强度</t>
    </r>
  </si>
  <si>
    <t>[远程、魔法、法杖、火法杖]</t>
  </si>
  <si>
    <t>火法杖</t>
  </si>
  <si>
    <t>[2,0.40]</t>
  </si>
  <si>
    <t>[2,0.60]</t>
  </si>
  <si>
    <t>[2,0.80]</t>
  </si>
  <si>
    <t>[2,1.00]</t>
  </si>
  <si>
    <r>
      <rPr>
        <sz val="11"/>
        <color theme="1"/>
        <rFont val="微软雅黑"/>
        <charset val="134"/>
      </rPr>
      <t>对周围一格敌人造成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</si>
  <si>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t>[远程、魔法、法杖、水晶球]</t>
  </si>
  <si>
    <t>水晶球</t>
  </si>
  <si>
    <t>[2,0.50]</t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</si>
  <si>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</si>
  <si>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</si>
  <si>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</si>
  <si>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</si>
  <si>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</si>
  <si>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40%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</si>
  <si>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+20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</si>
  <si>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50%</t>
    </r>
    <r>
      <rPr>
        <sz val="11"/>
        <color theme="1"/>
        <rFont val="微软雅黑"/>
        <charset val="134"/>
      </rPr>
      <t>溅射伤害</t>
    </r>
  </si>
  <si>
    <t>[远程、魔法、法杖、冰法杖]</t>
  </si>
  <si>
    <t>冰法杖</t>
  </si>
  <si>
    <t>[2,0.15]</t>
  </si>
  <si>
    <r>
      <rPr>
        <sz val="11"/>
        <color theme="1"/>
        <rFont val="微软雅黑"/>
        <charset val="134"/>
      </rPr>
      <t>攻击附带一层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的攻击削弱debuff(可叠加，最大</t>
    </r>
    <r>
      <rPr>
        <sz val="11"/>
        <color theme="5"/>
        <rFont val="微软雅黑"/>
        <charset val="134"/>
      </rPr>
      <t>5层</t>
    </r>
    <r>
      <rPr>
        <sz val="11"/>
        <color theme="1"/>
        <rFont val="微软雅黑"/>
        <charset val="134"/>
      </rPr>
      <t>)</t>
    </r>
  </si>
  <si>
    <t>[2,0.20]</t>
  </si>
  <si>
    <t>[2,0.30]</t>
  </si>
  <si>
    <t>护盾值</t>
  </si>
  <si>
    <t>护盾回复</t>
  </si>
  <si>
    <t>防御强度</t>
  </si>
  <si>
    <t>防具减伤率</t>
  </si>
  <si>
    <t>加成减伤</t>
  </si>
  <si>
    <t>其他属性加成</t>
  </si>
  <si>
    <t>关键词类型：
第1类：盔甲、法袍、护盾
第2类：具体武器名</t>
  </si>
  <si>
    <t>每回合初回复</t>
  </si>
  <si>
    <t>按照防御强度45来算</t>
  </si>
  <si>
    <t>[盔甲、板甲]</t>
  </si>
  <si>
    <t>板甲</t>
  </si>
  <si>
    <t>[盔甲、尖刺甲]</t>
  </si>
  <si>
    <t>尖刺甲</t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</si>
  <si>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</si>
  <si>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  <r>
      <rPr>
        <sz val="11"/>
        <rFont val="微软雅黑"/>
        <charset val="134"/>
      </rPr>
      <t>(按照减伤前的数值)</t>
    </r>
  </si>
  <si>
    <t>关键词类型：
第1类：戒指、项链、手镯
第2类：具体武器名</t>
  </si>
  <si>
    <t>[戒指、红宝石戒指]</t>
  </si>
  <si>
    <t>红宝石戒指</t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</si>
  <si>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</si>
  <si>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</si>
  <si>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+30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</si>
  <si>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</si>
  <si>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+40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</si>
  <si>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25%</t>
    </r>
    <r>
      <rPr>
        <sz val="11"/>
        <color theme="1"/>
        <rFont val="微软雅黑"/>
        <charset val="134"/>
      </rPr>
      <t>额外魔法强度</t>
    </r>
  </si>
  <si>
    <t>[项链、生命项链]</t>
  </si>
  <si>
    <t>生命项链</t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</si>
  <si>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+35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</si>
  <si>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</si>
  <si>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+50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</si>
  <si>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</si>
  <si>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+80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</si>
  <si>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</si>
  <si>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+100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</si>
  <si>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当前生命值的生命恢复</t>
    </r>
  </si>
  <si>
    <t>[项链、吸血鬼牙齿]</t>
  </si>
  <si>
    <t>吸血鬼牙齿</t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</si>
  <si>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</si>
  <si>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+12%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</si>
  <si>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</si>
  <si>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+30%</t>
    </r>
  </si>
  <si>
    <t>A对B的伤害总公式：</t>
  </si>
  <si>
    <t>A每轮伤害DPS = A第1把武器单次攻击造成伤害量 * A第1把武器本轮攻击次数 + A第2把武器单次攻击造成伤害量 * A第2把武器本轮攻击次数 ......</t>
  </si>
  <si>
    <t>A单次攻击造成伤害量 = A武器面板伤害 * ( 1 - B减伤率 ) + A百分比造伤 + A附带纯粹伤害 - B防具固定减伤</t>
  </si>
  <si>
    <t>A武器面板伤害 = A武器基础攻击力 * (1 + A属性强度加成)</t>
  </si>
  <si>
    <t>B减伤率 = B防御强度 * ( B防御强度 + 修正值 )</t>
  </si>
  <si>
    <r>
      <rPr>
        <sz val="11"/>
        <color theme="1"/>
        <rFont val="宋体"/>
        <charset val="134"/>
        <scheme val="minor"/>
      </rPr>
      <t>·修正值：</t>
    </r>
    <r>
      <rPr>
        <sz val="11"/>
        <color theme="5"/>
        <rFont val="宋体"/>
        <charset val="134"/>
        <scheme val="minor"/>
      </rPr>
      <t>暂取50</t>
    </r>
  </si>
  <si>
    <t>A百分比造伤 = B总血量 * A百分比系数 * ( 1 - B减伤率 )</t>
  </si>
  <si>
    <t>纯粹伤害：纯粹伤害分两类，一类是固定值，一类带有属性强度加成，具体情况具体计算</t>
  </si>
  <si>
    <t>防具固定减伤：防具自带的固定值减伤</t>
  </si>
  <si>
    <t>减伤率计算公式：</t>
  </si>
  <si>
    <r>
      <rPr>
        <sz val="11.5"/>
        <color rgb="FF191B1F"/>
        <rFont val="宋体"/>
        <charset val="134"/>
      </rPr>
      <t>减伤率</t>
    </r>
    <r>
      <rPr>
        <sz val="11.5"/>
        <color rgb="FF191B1F"/>
        <rFont val="Arial"/>
        <family val="2"/>
      </rPr>
      <t xml:space="preserve"> = </t>
    </r>
    <r>
      <rPr>
        <sz val="11.5"/>
        <color rgb="FF191B1F"/>
        <rFont val="宋体"/>
        <charset val="134"/>
      </rPr>
      <t>防御强度</t>
    </r>
    <r>
      <rPr>
        <sz val="11.5"/>
        <color rgb="FF191B1F"/>
        <rFont val="Arial"/>
        <family val="2"/>
      </rPr>
      <t>/</t>
    </r>
    <r>
      <rPr>
        <sz val="11.5"/>
        <color rgb="FF191B1F"/>
        <rFont val="宋体"/>
        <charset val="134"/>
      </rPr>
      <t>（防御强度</t>
    </r>
    <r>
      <rPr>
        <sz val="11.5"/>
        <color theme="5"/>
        <rFont val="宋体"/>
        <charset val="134"/>
      </rPr>
      <t>+参考值</t>
    </r>
    <r>
      <rPr>
        <sz val="11.5"/>
        <color rgb="FF191B1F"/>
        <rFont val="宋体"/>
        <charset val="134"/>
      </rPr>
      <t>）</t>
    </r>
  </si>
  <si>
    <t>参考值：</t>
  </si>
  <si>
    <t>减伤率</t>
  </si>
  <si>
    <t>[近战、物理、拳刃、犬牙]</t>
    <phoneticPr fontId="15" type="noConversion"/>
  </si>
  <si>
    <t>犬牙</t>
    <phoneticPr fontId="15" type="noConversion"/>
  </si>
  <si>
    <t>[1,0.35]</t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</si>
  <si>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+5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</si>
  <si>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+10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</si>
  <si>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+15</t>
    </r>
    <phoneticPr fontId="15" type="noConversion"/>
  </si>
  <si>
    <r>
      <t>攻击距离固定为</t>
    </r>
    <r>
      <rPr>
        <sz val="11"/>
        <color theme="5" tint="-0.249977111117893"/>
        <rFont val="微软雅黑"/>
        <family val="2"/>
        <charset val="134"/>
      </rPr>
      <t>1</t>
    </r>
    <phoneticPr fontId="15" type="noConversion"/>
  </si>
  <si>
    <r>
      <t>攻击距离固定为</t>
    </r>
    <r>
      <rPr>
        <sz val="11"/>
        <color theme="5"/>
        <rFont val="微软雅黑"/>
        <family val="2"/>
        <charset val="134"/>
      </rPr>
      <t>1</t>
    </r>
    <phoneticPr fontId="15" type="noConversion"/>
  </si>
  <si>
    <t>[近战、物理、军旗、“我们”]</t>
    <phoneticPr fontId="15" type="noConversion"/>
  </si>
  <si>
    <t>“我们”</t>
  </si>
  <si>
    <t>“我们”</t>
    <phoneticPr fontId="15" type="noConversion"/>
  </si>
  <si>
    <t>[1,0.30]</t>
    <phoneticPr fontId="15" type="noConversion"/>
  </si>
  <si>
    <t>[1,0.40]</t>
    <phoneticPr fontId="15" type="noConversion"/>
  </si>
  <si>
    <t>[1,0.25]</t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</si>
  <si>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20%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</si>
  <si>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40%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</si>
  <si>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60%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</si>
  <si>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提升</t>
    </r>
    <r>
      <rPr>
        <sz val="11"/>
        <color rgb="FFC0504D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最大生命值</t>
    </r>
    <phoneticPr fontId="15" type="noConversion"/>
  </si>
  <si>
    <t>[远程、魔法、链器、苍术]</t>
    <phoneticPr fontId="15" type="noConversion"/>
  </si>
  <si>
    <t>苍术</t>
    <phoneticPr fontId="15" type="noConversion"/>
  </si>
  <si>
    <t>[2,0.20]</t>
    <phoneticPr fontId="15" type="noConversion"/>
  </si>
  <si>
    <t>[2,0.25]</t>
    <phoneticPr fontId="15" type="noConversion"/>
  </si>
  <si>
    <t>[2,0.30]</t>
    <phoneticPr fontId="15" type="noConversion"/>
  </si>
  <si>
    <t>[2,0.35]</t>
    <phoneticPr fontId="15" type="noConversion"/>
  </si>
  <si>
    <t>[2,0.40]</t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</si>
  <si>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2%</t>
    </r>
    <r>
      <rPr>
        <sz val="11"/>
        <color theme="1"/>
        <rFont val="微软雅黑"/>
        <family val="2"/>
        <charset val="134"/>
      </rPr>
      <t>的魔法伤害。</t>
    </r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</si>
  <si>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3%的魔法伤害。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</si>
  <si>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4%的魔法伤害。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</si>
  <si>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6%的魔法伤害。</t>
    </r>
    <r>
      <rPr>
        <sz val="11"/>
        <color theme="1"/>
        <rFont val="微软雅黑"/>
        <family val="2"/>
        <charset val="134"/>
      </rPr>
      <t/>
    </r>
  </si>
  <si>
    <t>[远程、魔法、法杖、食腐造物]</t>
    <phoneticPr fontId="15" type="noConversion"/>
  </si>
  <si>
    <t>食腐造物</t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</si>
  <si>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5%</t>
    </r>
    <r>
      <rPr>
        <sz val="11"/>
        <color theme="1"/>
        <rFont val="微软雅黑"/>
        <charset val="134"/>
      </rPr>
      <t>。</t>
    </r>
    <phoneticPr fontId="15" type="noConversion"/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</si>
  <si>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6%。</t>
    </r>
    <r>
      <rPr>
        <sz val="11"/>
        <color theme="1"/>
        <rFont val="微软雅黑"/>
        <charset val="134"/>
      </rPr>
      <t/>
    </r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</si>
  <si>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7%。</t>
    </r>
    <r>
      <rPr>
        <sz val="11"/>
        <color theme="1"/>
        <rFont val="微软雅黑"/>
        <charset val="134"/>
      </rPr>
      <t/>
    </r>
  </si>
  <si>
    <t>[3,0.15]</t>
    <phoneticPr fontId="15" type="noConversion"/>
  </si>
  <si>
    <t>[3,0.18]</t>
    <phoneticPr fontId="15" type="noConversion"/>
  </si>
  <si>
    <t>[3,0.20]</t>
    <phoneticPr fontId="15" type="noConversion"/>
  </si>
  <si>
    <t>[远程、虔诚、乐器、勾月]</t>
    <phoneticPr fontId="15" type="noConversion"/>
  </si>
  <si>
    <t>勾月</t>
    <phoneticPr fontId="15" type="noConversion"/>
  </si>
  <si>
    <r>
      <t>攻击命中敌人时会使对方被拉近</t>
    </r>
    <r>
      <rPr>
        <sz val="11"/>
        <color rgb="FFC0504D"/>
        <rFont val="微软雅黑"/>
        <family val="2"/>
        <charset val="134"/>
      </rPr>
      <t>1格</t>
    </r>
    <r>
      <rPr>
        <sz val="11"/>
        <color theme="1"/>
        <rFont val="微软雅黑"/>
        <charset val="134"/>
      </rPr>
      <t>距离。</t>
    </r>
    <phoneticPr fontId="15" type="noConversion"/>
  </si>
  <si>
    <t>[近战、物理、锐器、海拉之吻]</t>
    <phoneticPr fontId="15" type="noConversion"/>
  </si>
  <si>
    <t>海拉之吻</t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</si>
  <si>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</si>
  <si>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</si>
  <si>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</si>
  <si>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t>[远程、物理、暗器、倒影]</t>
    <phoneticPr fontId="15" type="noConversion"/>
  </si>
  <si>
    <t>倒影</t>
  </si>
  <si>
    <t>[1,0.20]</t>
    <phoneticPr fontId="15" type="noConversion"/>
  </si>
  <si>
    <t>[近战、物理、钝器、“肉泥宝”]</t>
    <phoneticPr fontId="15" type="noConversion"/>
  </si>
  <si>
    <t>“肉泥宝”</t>
  </si>
  <si>
    <t>[盔甲、凝聚者之盔]</t>
    <phoneticPr fontId="15" type="noConversion"/>
  </si>
  <si>
    <t>凝聚者之盔</t>
    <phoneticPr fontId="15" type="noConversion"/>
  </si>
  <si>
    <r>
      <t>以自身为中心</t>
    </r>
    <r>
      <rPr>
        <sz val="11"/>
        <color rgb="FFC0504D"/>
        <rFont val="微软雅黑"/>
        <family val="2"/>
        <charset val="134"/>
      </rPr>
      <t>3*3范围</t>
    </r>
    <r>
      <rPr>
        <sz val="11"/>
        <color theme="1"/>
        <rFont val="微软雅黑"/>
        <family val="2"/>
        <charset val="134"/>
      </rPr>
      <t>内队友数量</t>
    </r>
    <r>
      <rPr>
        <sz val="11"/>
        <color rgb="FFC0504D"/>
        <rFont val="微软雅黑"/>
        <family val="2"/>
        <charset val="134"/>
      </rPr>
      <t>≥2</t>
    </r>
    <r>
      <rPr>
        <sz val="11"/>
        <color theme="1"/>
        <rFont val="微软雅黑"/>
        <family val="2"/>
        <charset val="134"/>
      </rPr>
      <t>时，护盾回复</t>
    </r>
    <r>
      <rPr>
        <sz val="11"/>
        <color rgb="FFC0504D"/>
        <rFont val="微软雅黑"/>
        <family val="2"/>
        <charset val="134"/>
      </rPr>
      <t>*2</t>
    </r>
    <phoneticPr fontId="15" type="noConversion"/>
  </si>
  <si>
    <t>[1,0.10]</t>
    <phoneticPr fontId="15" type="noConversion"/>
  </si>
  <si>
    <t>[远程、魔法、法器、镜]</t>
    <phoneticPr fontId="15" type="noConversion"/>
  </si>
  <si>
    <t>镜</t>
    <phoneticPr fontId="15" type="noConversion"/>
  </si>
  <si>
    <t>拥有眩晕，魅惑的敌人法术攻击额外加[0,0.10]</t>
    <phoneticPr fontId="15" type="noConversion"/>
  </si>
  <si>
    <t>拥有眩晕，魅惑的敌人法术攻击额外加[0,0.20]</t>
    <phoneticPr fontId="15" type="noConversion"/>
  </si>
  <si>
    <t>[2,0.38]</t>
    <phoneticPr fontId="15" type="noConversion"/>
  </si>
  <si>
    <t>拥有眩晕，魅惑的敌人法术攻击额外加[0,0.25]</t>
    <phoneticPr fontId="15" type="noConversion"/>
  </si>
  <si>
    <t>[2,0.43]</t>
    <phoneticPr fontId="15" type="noConversion"/>
  </si>
  <si>
    <t>拥有眩晕，魅惑的敌人法术攻击额外加[0,0.35]</t>
    <phoneticPr fontId="15" type="noConversion"/>
  </si>
  <si>
    <t>[远程、物理、链器、铁铸吊灯]</t>
    <phoneticPr fontId="15" type="noConversion"/>
  </si>
  <si>
    <t>铁铸吊灯</t>
    <phoneticPr fontId="15" type="noConversion"/>
  </si>
  <si>
    <t>[1,0.25],[2,0.15]</t>
    <phoneticPr fontId="15" type="noConversion"/>
  </si>
  <si>
    <t>[1,0.30],[2,0.17]</t>
    <phoneticPr fontId="15" type="noConversion"/>
  </si>
  <si>
    <t>[1,0.35],[2,0.20]</t>
    <phoneticPr fontId="15" type="noConversion"/>
  </si>
  <si>
    <t>[1,0.45],[2,0.30]</t>
    <phoneticPr fontId="15" type="noConversion"/>
  </si>
  <si>
    <t>[近战、物理、锐器、华贵的黄金匕首]</t>
    <phoneticPr fontId="15" type="noConversion"/>
  </si>
  <si>
    <t>华贵的黄金匕首</t>
    <phoneticPr fontId="15" type="noConversion"/>
  </si>
  <si>
    <r>
      <t>贪婪之章时，额外获得</t>
    </r>
    <r>
      <rPr>
        <sz val="11"/>
        <color rgb="FFFF0000"/>
        <rFont val="微软雅黑"/>
        <family val="2"/>
        <charset val="134"/>
      </rPr>
      <t>5%</t>
    </r>
    <r>
      <rPr>
        <sz val="11"/>
        <color theme="1"/>
        <rFont val="微软雅黑"/>
        <family val="2"/>
        <charset val="134"/>
      </rPr>
      <t>的吸血，与华贵的黄金甲搭配，攻击增加</t>
    </r>
    <r>
      <rPr>
        <sz val="11"/>
        <color rgb="FFFF0000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点</t>
    </r>
    <phoneticPr fontId="15" type="noConversion"/>
  </si>
  <si>
    <r>
      <t>贪婪之章时，额外获得</t>
    </r>
    <r>
      <rPr>
        <sz val="11"/>
        <color rgb="FFFF0000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的吸血，与华贵的黄金甲搭配，攻击增加</t>
    </r>
    <r>
      <rPr>
        <sz val="11"/>
        <color rgb="FFFF0000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点</t>
    </r>
    <phoneticPr fontId="15" type="noConversion"/>
  </si>
  <si>
    <t>[近战、物理、锐器、米迦勒的权杖碎片]</t>
    <phoneticPr fontId="15" type="noConversion"/>
  </si>
  <si>
    <t>米迦勒的权杖碎片</t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</si>
  <si>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-2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，每一回合3次，持续1回合</t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</si>
  <si>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-3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，每一回合3次，持续2回合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</si>
  <si>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-4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，每一回合3次，持续3回合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</si>
  <si>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-5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，每一回合3次，持续4回合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</si>
  <si>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t>[远程、魔法、法杖、纸魔杖]</t>
    <phoneticPr fontId="15" type="noConversion"/>
  </si>
  <si>
    <t>纸魔杖</t>
    <phoneticPr fontId="15" type="noConversion"/>
  </si>
  <si>
    <t>[2,0.10]</t>
    <phoneticPr fontId="15" type="noConversion"/>
  </si>
  <si>
    <t>[2,0.15]</t>
    <phoneticPr fontId="15" type="noConversion"/>
  </si>
  <si>
    <t>华贵的黄金甲</t>
    <phoneticPr fontId="15" type="noConversion"/>
  </si>
  <si>
    <r>
      <t>在贪婪之章时，护盾回复会扣除玩家一回合获得的金额的</t>
    </r>
    <r>
      <rPr>
        <sz val="11"/>
        <color rgb="FFFF0000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，搭配华贵的黄金匕首，额外获得</t>
    </r>
    <r>
      <rPr>
        <sz val="11"/>
        <color rgb="FFFF0000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 xml:space="preserve">点护盾 </t>
    </r>
    <phoneticPr fontId="15" type="noConversion"/>
  </si>
  <si>
    <r>
      <t>在贪婪之章时，护盾回复会扣除玩家一回合获得的金额的</t>
    </r>
    <r>
      <rPr>
        <sz val="11"/>
        <color rgb="FFFF0000"/>
        <rFont val="微软雅黑"/>
        <family val="2"/>
        <charset val="134"/>
      </rPr>
      <t>15%</t>
    </r>
    <r>
      <rPr>
        <sz val="11"/>
        <color theme="1"/>
        <rFont val="微软雅黑"/>
        <family val="2"/>
        <charset val="134"/>
      </rPr>
      <t>，搭配华贵的黄金匕首，额外获得</t>
    </r>
    <r>
      <rPr>
        <sz val="11"/>
        <color rgb="FFFF0000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点护盾</t>
    </r>
    <phoneticPr fontId="15" type="noConversion"/>
  </si>
  <si>
    <t>[盔甲、华贵的黄金甲]</t>
    <phoneticPr fontId="15" type="noConversion"/>
  </si>
  <si>
    <t>[头饰、染血之冠]</t>
    <phoneticPr fontId="15" type="noConversion"/>
  </si>
  <si>
    <t>染血之冠</t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</si>
  <si>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2%</t>
    </r>
    <phoneticPr fontId="15" type="noConversion"/>
  </si>
  <si>
    <t>在贪婪和傲慢之章有嘲讽效果</t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</si>
  <si>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3%</t>
    </r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</si>
  <si>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4%</t>
    </r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</si>
  <si>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6%</t>
    </r>
    <phoneticPr fontId="15" type="noConversion"/>
  </si>
  <si>
    <t>[近战、魔法、钝器、弥达斯的点金锤]</t>
    <phoneticPr fontId="15" type="noConversion"/>
  </si>
  <si>
    <t>弥达斯的点金锤</t>
  </si>
  <si>
    <t>[2,0.30]</t>
    <phoneticPr fontId="15" type="noConversion"/>
  </si>
  <si>
    <t>[2,0.40]</t>
    <phoneticPr fontId="15" type="noConversion"/>
  </si>
  <si>
    <t>[近战、物理、爆炸物、纵火狂]</t>
    <phoneticPr fontId="15" type="noConversion"/>
  </si>
  <si>
    <t>纵火狂</t>
  </si>
  <si>
    <t>[1,0.10]</t>
    <phoneticPr fontId="15" type="noConversion"/>
  </si>
  <si>
    <t>[1,0.20]</t>
    <phoneticPr fontId="15" type="noConversion"/>
  </si>
  <si>
    <t>[1,0.30]</t>
    <phoneticPr fontId="15" type="noConversion"/>
  </si>
  <si>
    <t>根据装备者已经损失的生命值，附加额外伤害</t>
    <phoneticPr fontId="15" type="noConversion"/>
  </si>
  <si>
    <t>[远程、物理、钝器、憎恶天秤]</t>
    <phoneticPr fontId="15" type="noConversion"/>
  </si>
  <si>
    <t>憎恶天秤</t>
  </si>
  <si>
    <t>[1,0.15]</t>
    <phoneticPr fontId="15" type="noConversion"/>
  </si>
  <si>
    <r>
      <t>每回合一次，当玩家当前血量百分比低于最大生命值的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时，下一次攻击造成</t>
    </r>
    <r>
      <rPr>
        <sz val="11"/>
        <color rgb="FFC0504D"/>
        <rFont val="微软雅黑"/>
        <family val="2"/>
        <charset val="134"/>
      </rPr>
      <t>125%</t>
    </r>
    <r>
      <rPr>
        <sz val="11"/>
        <color theme="1"/>
        <rFont val="微软雅黑"/>
        <family val="2"/>
        <charset val="134"/>
      </rPr>
      <t>的伤害。</t>
    </r>
    <phoneticPr fontId="15" type="noConversion"/>
  </si>
  <si>
    <r>
      <t>每回合一次，当玩家当前血量百分比低于最大生命值的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时，下一次攻击造成</t>
    </r>
    <r>
      <rPr>
        <sz val="11"/>
        <color rgb="FFC0504D"/>
        <rFont val="微软雅黑"/>
        <family val="2"/>
        <charset val="134"/>
      </rPr>
      <t>125%的伤害。</t>
    </r>
    <phoneticPr fontId="15" type="noConversion"/>
  </si>
  <si>
    <t>[近战、物理、盾牌、坚守阵地]</t>
    <phoneticPr fontId="15" type="noConversion"/>
  </si>
  <si>
    <t>坚守阵地</t>
  </si>
  <si>
    <t>[4,0.15]</t>
    <phoneticPr fontId="15" type="noConversion"/>
  </si>
  <si>
    <t>[4,0.25]</t>
    <phoneticPr fontId="15" type="noConversion"/>
  </si>
  <si>
    <t>[4,0.35]</t>
    <phoneticPr fontId="15" type="noConversion"/>
  </si>
  <si>
    <t>[远程、魔法、法宝、阿塔拉蝴蝶]</t>
    <phoneticPr fontId="15" type="noConversion"/>
  </si>
  <si>
    <t>阿塔拉蝴蝶</t>
    <phoneticPr fontId="15" type="noConversion"/>
  </si>
  <si>
    <t>[2,0.10]</t>
    <phoneticPr fontId="15" type="noConversion"/>
  </si>
  <si>
    <t>[2,0.15]</t>
    <phoneticPr fontId="15" type="noConversion"/>
  </si>
  <si>
    <t>[2,0.20]</t>
    <phoneticPr fontId="15" type="noConversion"/>
  </si>
  <si>
    <t>[2,0.30]</t>
    <phoneticPr fontId="15" type="noConversion"/>
  </si>
  <si>
    <r>
      <t>每次承受虔诚伤害，都会获得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最大生命值，并增加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>防御强度。</t>
    </r>
    <phoneticPr fontId="15" type="noConversion"/>
  </si>
  <si>
    <r>
      <t>命中生命值低于</t>
    </r>
    <r>
      <rPr>
        <sz val="11"/>
        <color rgb="FFC0504D"/>
        <rFont val="微软雅黑"/>
        <family val="2"/>
        <charset val="134"/>
      </rPr>
      <t>5%</t>
    </r>
    <r>
      <rPr>
        <sz val="11"/>
        <color theme="1"/>
        <rFont val="微软雅黑"/>
        <family val="2"/>
        <charset val="134"/>
      </rPr>
      <t>的敌人时会将其直接杀死。</t>
    </r>
    <phoneticPr fontId="15" type="noConversion"/>
  </si>
  <si>
    <t>[远程、魔法、乐器、抚魂]</t>
    <phoneticPr fontId="15" type="noConversion"/>
  </si>
  <si>
    <t>抚魂</t>
  </si>
  <si>
    <r>
      <t>造成伤害时会随机治疗一名友军此次伤害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charset val="134"/>
      </rPr>
      <t>的血量</t>
    </r>
    <phoneticPr fontId="15" type="noConversion"/>
  </si>
  <si>
    <t>[远程、物理、暗器、恶意宣泄]</t>
    <phoneticPr fontId="15" type="noConversion"/>
  </si>
  <si>
    <t>恶意宣泄</t>
  </si>
  <si>
    <t>[1,0.10]</t>
    <phoneticPr fontId="15" type="noConversion"/>
  </si>
  <si>
    <t>[1,0.20]</t>
    <phoneticPr fontId="15" type="noConversion"/>
  </si>
  <si>
    <t>[1,0.30]</t>
    <phoneticPr fontId="15" type="noConversion"/>
  </si>
  <si>
    <r>
      <t>当角色拥有负面状态时，该武器造成的伤害会增加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。</t>
    </r>
    <phoneticPr fontId="15" type="noConversion"/>
  </si>
  <si>
    <t>[近战、物理、钝器、“超大一根！”]</t>
    <phoneticPr fontId="15" type="noConversion"/>
  </si>
  <si>
    <t>“超大一根！”</t>
  </si>
  <si>
    <t>[1,0.15]</t>
    <phoneticPr fontId="15" type="noConversion"/>
  </si>
  <si>
    <t>[1,0.18]</t>
    <phoneticPr fontId="15" type="noConversion"/>
  </si>
  <si>
    <t>[1,0.22]</t>
    <phoneticPr fontId="15" type="noConversion"/>
  </si>
  <si>
    <t>神秘立方体</t>
  </si>
  <si>
    <t>[5,0.10]</t>
    <phoneticPr fontId="15" type="noConversion"/>
  </si>
  <si>
    <t>[5,0.18]</t>
    <phoneticPr fontId="15" type="noConversion"/>
  </si>
  <si>
    <t>[5,0.25]</t>
    <phoneticPr fontId="15" type="noConversion"/>
  </si>
  <si>
    <t>[近战、魔法、盾牌、神秘立方体]</t>
    <phoneticPr fontId="15" type="noConversion"/>
  </si>
  <si>
    <r>
      <t>被近战敌人击中时，会以 虔诚伤害 的伤害类型反弹</t>
    </r>
    <r>
      <rPr>
        <sz val="11"/>
        <color rgb="FFC0504D"/>
        <rFont val="微软雅黑"/>
        <family val="2"/>
        <charset val="134"/>
      </rPr>
      <t xml:space="preserve"> X%</t>
    </r>
    <r>
      <rPr>
        <sz val="11"/>
        <color theme="1"/>
        <rFont val="微软雅黑"/>
        <charset val="134"/>
      </rPr>
      <t xml:space="preserve"> 受到的伤害。</t>
    </r>
    <phoneticPr fontId="15" type="noConversion"/>
  </si>
  <si>
    <t>[中程、虔诚、锐器、黑色幽默]</t>
    <phoneticPr fontId="15" type="noConversion"/>
  </si>
  <si>
    <t>黑色幽默</t>
  </si>
  <si>
    <t>[3,0.12]</t>
    <phoneticPr fontId="15" type="noConversion"/>
  </si>
  <si>
    <t>[3,0.15]</t>
    <phoneticPr fontId="15" type="noConversion"/>
  </si>
  <si>
    <t>[3,0.21]</t>
    <phoneticPr fontId="15" type="noConversion"/>
  </si>
  <si>
    <t>[3,0.35]</t>
    <phoneticPr fontId="15" type="noConversion"/>
  </si>
  <si>
    <r>
      <t>当角色的最大生命值大于攻击对象时，造成的伤害增加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>。</t>
    </r>
    <phoneticPr fontId="15" type="noConversion"/>
  </si>
  <si>
    <r>
      <t xml:space="preserve">当角色为仅剩下的 </t>
    </r>
    <r>
      <rPr>
        <sz val="11"/>
        <color rgb="FFC0504D"/>
        <rFont val="微软雅黑"/>
        <family val="2"/>
        <charset val="134"/>
      </rPr>
      <t xml:space="preserve">1 </t>
    </r>
    <r>
      <rPr>
        <sz val="11"/>
        <color theme="1"/>
        <rFont val="微软雅黑"/>
        <family val="2"/>
        <charset val="134"/>
      </rPr>
      <t>名友军时，该武器的基础攻击力将翻倍。</t>
    </r>
    <phoneticPr fontId="15" type="noConversion"/>
  </si>
  <si>
    <t>[远程、魔法、法宝、卡斯托尔的星痕]</t>
    <phoneticPr fontId="15" type="noConversion"/>
  </si>
  <si>
    <t>[近战、物理、法宝、波吕克斯的星烁]</t>
    <phoneticPr fontId="15" type="noConversion"/>
  </si>
  <si>
    <t>卡斯托尔的星痕</t>
  </si>
  <si>
    <t>波吕克斯的星烁</t>
  </si>
  <si>
    <r>
      <t>每次攻击时，都会给当前生命值最低的友军回复使用者最大生命值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的血量。</t>
    </r>
    <phoneticPr fontId="15" type="noConversion"/>
  </si>
  <si>
    <r>
      <t>每次攻击时，都会给当前生命值最高的友军提供使用者最大生命值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的物理、魔法、虔诚强度，不可叠加。</t>
    </r>
    <phoneticPr fontId="15" type="noConversion"/>
  </si>
  <si>
    <t>[近战、物理、法宝、敛财图腾]</t>
    <phoneticPr fontId="15" type="noConversion"/>
  </si>
  <si>
    <t>敛财图腾</t>
  </si>
  <si>
    <t>[5,0.20]</t>
    <phoneticPr fontId="15" type="noConversion"/>
  </si>
  <si>
    <t>[5,0.15]</t>
    <phoneticPr fontId="15" type="noConversion"/>
  </si>
  <si>
    <r>
      <t xml:space="preserve">每次命中敌人时会获得 </t>
    </r>
    <r>
      <rPr>
        <sz val="11"/>
        <color rgb="FFC0504D"/>
        <rFont val="微软雅黑"/>
        <family val="2"/>
        <charset val="134"/>
      </rPr>
      <t>1~X</t>
    </r>
    <r>
      <rPr>
        <sz val="11"/>
        <color theme="1"/>
        <rFont val="微软雅黑"/>
        <charset val="134"/>
      </rPr>
      <t xml:space="preserve"> 枚金币。</t>
    </r>
    <phoneticPr fontId="15" type="noConversion"/>
  </si>
  <si>
    <t>[近战、物理、钝器、聚财巨鼎]</t>
    <phoneticPr fontId="15" type="noConversion"/>
  </si>
  <si>
    <t>聚财巨鼎</t>
  </si>
  <si>
    <t>[4,0.12]</t>
    <phoneticPr fontId="15" type="noConversion"/>
  </si>
  <si>
    <t>[4,0.18]</t>
    <phoneticPr fontId="15" type="noConversion"/>
  </si>
  <si>
    <t>[4,0.25]</t>
    <phoneticPr fontId="15" type="noConversion"/>
  </si>
  <si>
    <r>
      <t xml:space="preserve">每次用该武器击杀1名敌人时会获得 </t>
    </r>
    <r>
      <rPr>
        <sz val="11"/>
        <color rgb="FFC0504D"/>
        <rFont val="微软雅黑"/>
        <family val="2"/>
        <charset val="134"/>
      </rPr>
      <t xml:space="preserve">1~X </t>
    </r>
    <r>
      <rPr>
        <sz val="11"/>
        <color theme="1"/>
        <rFont val="微软雅黑"/>
        <charset val="134"/>
      </rPr>
      <t>枚金币。</t>
    </r>
    <phoneticPr fontId="15" type="noConversion"/>
  </si>
  <si>
    <t>[中程、魔法、法宝、榨血权杖]</t>
    <phoneticPr fontId="15" type="noConversion"/>
  </si>
  <si>
    <t>榨血权杖</t>
  </si>
  <si>
    <t>[2,0.25]</t>
    <phoneticPr fontId="15" type="noConversion"/>
  </si>
  <si>
    <t>[2,0.40]</t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</si>
  <si>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</si>
  <si>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</si>
  <si>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</si>
  <si>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</si>
  <si>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t>[近战、魔法、法宝、瘴气凝晶]</t>
    <phoneticPr fontId="15" type="noConversion"/>
  </si>
  <si>
    <t>瘴气凝晶</t>
  </si>
  <si>
    <r>
      <t xml:space="preserve">攻击敌人时，不会直接造成伤害，而是给予一个持续 </t>
    </r>
    <r>
      <rPr>
        <sz val="11"/>
        <color rgb="FFC0504D"/>
        <rFont val="微软雅黑"/>
        <family val="2"/>
        <charset val="134"/>
      </rPr>
      <t>3</t>
    </r>
    <r>
      <rPr>
        <sz val="11"/>
        <color theme="1"/>
        <rFont val="微软雅黑"/>
        <charset val="134"/>
      </rPr>
      <t xml:space="preserve"> 回合的 </t>
    </r>
    <r>
      <rPr>
        <sz val="11"/>
        <color rgb="FFC0504D"/>
        <rFont val="微软雅黑"/>
        <family val="2"/>
        <charset val="134"/>
      </rPr>
      <t xml:space="preserve">dot </t>
    </r>
    <r>
      <rPr>
        <sz val="11"/>
        <color theme="1"/>
        <rFont val="微软雅黑"/>
        <charset val="134"/>
      </rPr>
      <t>伤害，在持续时间内每回合造成本该造成的伤害，伤害不可叠加。</t>
    </r>
    <phoneticPr fontId="15" type="noConversion"/>
  </si>
  <si>
    <t>[2,0.50]</t>
    <phoneticPr fontId="15" type="noConversion"/>
  </si>
  <si>
    <t>[中排、物理、锐器、告死鸟]</t>
    <phoneticPr fontId="15" type="noConversion"/>
  </si>
  <si>
    <t>告死鸟</t>
  </si>
  <si>
    <t>[5,0.30]</t>
    <phoneticPr fontId="15" type="noConversion"/>
  </si>
  <si>
    <r>
      <t xml:space="preserve">这把武器，会在杀死一名敌人后，会发出哀鸣，对全场敌人造成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物理伤害。</t>
    </r>
    <phoneticPr fontId="15" type="noConversion"/>
  </si>
  <si>
    <t>[近战、魔法、神器、弥留与终焉]</t>
    <phoneticPr fontId="15" type="noConversion"/>
  </si>
  <si>
    <t>弥留与终焉</t>
  </si>
  <si>
    <r>
      <t>只能被</t>
    </r>
    <r>
      <rPr>
        <sz val="11"/>
        <color rgb="FFC0504D"/>
        <rFont val="微软雅黑"/>
        <family val="2"/>
        <charset val="134"/>
      </rPr>
      <t xml:space="preserve"> [消逝弥撒亚] </t>
    </r>
    <r>
      <rPr>
        <sz val="11"/>
        <color theme="1"/>
        <rFont val="微软雅黑"/>
        <family val="2"/>
        <charset val="134"/>
      </rPr>
      <t xml:space="preserve">装备，在击杀敌人后回复最大生命值的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 xml:space="preserve"> ，并获得更多金币/装备掉落率 ，清除自身所有负面状态，无法脱下和出售。</t>
    </r>
    <phoneticPr fontId="15" type="noConversion"/>
  </si>
  <si>
    <t>·属性强度加成：物理强度、魔法强度、虔诚强度、防御强度、A血量等，具体武器面板配置</t>
    <phoneticPr fontId="15" type="noConversion"/>
  </si>
  <si>
    <t>[6,0.10]</t>
    <phoneticPr fontId="15" type="noConversion"/>
  </si>
  <si>
    <t>[6,0.20]</t>
    <phoneticPr fontId="15" type="noConversion"/>
  </si>
  <si>
    <t>[远程、物理、机械、“piupiu与piapia”]</t>
    <phoneticPr fontId="15" type="noConversion"/>
  </si>
  <si>
    <t>“piupiu与piapia”</t>
  </si>
  <si>
    <t>[6,0.15]</t>
    <phoneticPr fontId="15" type="noConversion"/>
  </si>
  <si>
    <t>“piupiu”和“piapia”交替使用，“piupiu”会造成伤害，而“piapia”则会为角色叠加护盾。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</si>
</sst>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charset val="134"/>
      <scheme val="minor"/>
    </font>
    <font>
      <sz val="11.5"/>
      <color rgb="FF191B1F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34998626667073579"/>
      <name val="微软雅黑"/>
      <charset val="134"/>
    </font>
    <font>
      <sz val="11"/>
      <color theme="6" tint="-0.249977111117893"/>
      <name val="微软雅黑"/>
      <charset val="134"/>
    </font>
    <font>
      <sz val="11"/>
      <color theme="4"/>
      <name val="微软雅黑"/>
      <charset val="134"/>
    </font>
    <font>
      <b/>
      <sz val="11"/>
      <color rgb="FFFF0000"/>
      <name val="微软雅黑"/>
      <charset val="134"/>
    </font>
    <font>
      <sz val="11.5"/>
      <color rgb="FF191B1F"/>
      <name val="Arial"/>
      <family val="2"/>
    </font>
    <font>
      <sz val="11.5"/>
      <color theme="5"/>
      <name val="宋体"/>
      <charset val="134"/>
    </font>
    <font>
      <sz val="11"/>
      <color theme="5"/>
      <name val="宋体"/>
      <charset val="134"/>
      <scheme val="minor"/>
    </font>
    <font>
      <sz val="11"/>
      <color theme="5"/>
      <name val="微软雅黑"/>
      <charset val="134"/>
    </font>
    <font>
      <sz val="11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  <font>
      <sz val="11"/>
      <color theme="5"/>
      <name val="微软雅黑"/>
      <family val="2"/>
      <charset val="134"/>
    </font>
    <font>
      <sz val="11"/>
      <color rgb="FFC0504D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4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topLeftCell="C1" zoomScale="85" zoomScaleNormal="85" workbookViewId="0">
      <pane ySplit="2" topLeftCell="A117" activePane="bottomLeft" state="frozen"/>
      <selection pane="bottomLeft" activeCell="N142" sqref="N142"/>
    </sheetView>
  </sheetViews>
  <sheetFormatPr defaultColWidth="8.875" defaultRowHeight="16.5" x14ac:dyDescent="0.15"/>
  <cols>
    <col min="1" max="1" width="7.625" style="7" customWidth="1"/>
    <col min="2" max="2" width="35.625" style="7" customWidth="1"/>
    <col min="3" max="3" width="25.625" style="7" customWidth="1"/>
    <col min="4" max="4" width="13" style="7" customWidth="1"/>
    <col min="5" max="5" width="25.75" style="7" customWidth="1"/>
    <col min="6" max="6" width="22.625" style="7" customWidth="1"/>
    <col min="7" max="7" width="25.625" style="7" customWidth="1"/>
    <col min="8" max="8" width="29.625" style="7" customWidth="1"/>
    <col min="9" max="9" width="11.75" style="7" customWidth="1"/>
    <col min="10" max="10" width="12.875" style="7" customWidth="1"/>
    <col min="11" max="11" width="9.625" style="7" customWidth="1"/>
    <col min="12" max="13" width="10" style="7" customWidth="1"/>
    <col min="14" max="14" width="30.625" style="7" customWidth="1"/>
    <col min="15" max="15" width="125.625" style="15" customWidth="1"/>
    <col min="16" max="19" width="10.125" style="16" customWidth="1"/>
    <col min="20" max="24" width="9.625" style="7" customWidth="1"/>
    <col min="25" max="16384" width="8.875" style="7"/>
  </cols>
  <sheetData>
    <row r="1" spans="1:21" s="14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</row>
    <row r="2" spans="1:21" s="14" customFormat="1" ht="165" x14ac:dyDescent="0.15">
      <c r="B2" s="17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/>
      <c r="J2" s="17" t="s">
        <v>27</v>
      </c>
      <c r="K2" s="17" t="s">
        <v>28</v>
      </c>
      <c r="L2" s="17" t="s">
        <v>29</v>
      </c>
      <c r="M2" s="17" t="s">
        <v>29</v>
      </c>
      <c r="N2" s="17"/>
      <c r="O2" s="17"/>
      <c r="P2" s="21" t="s">
        <v>30</v>
      </c>
      <c r="Q2" s="21" t="s">
        <v>30</v>
      </c>
      <c r="R2" s="21" t="s">
        <v>30</v>
      </c>
      <c r="S2" s="21" t="s">
        <v>30</v>
      </c>
      <c r="T2" s="21" t="s">
        <v>30</v>
      </c>
      <c r="U2" s="21" t="s">
        <v>30</v>
      </c>
    </row>
    <row r="3" spans="1:21" x14ac:dyDescent="0.15">
      <c r="B3" s="18" t="s">
        <v>31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8"/>
    </row>
    <row r="4" spans="1:21" x14ac:dyDescent="0.15">
      <c r="A4" s="7">
        <v>1</v>
      </c>
      <c r="B4" s="7" t="s">
        <v>32</v>
      </c>
      <c r="C4" s="7" t="s">
        <v>33</v>
      </c>
      <c r="D4" s="7">
        <v>1</v>
      </c>
      <c r="E4" s="7">
        <v>10</v>
      </c>
      <c r="F4" s="7" t="s">
        <v>34</v>
      </c>
      <c r="G4" s="7">
        <v>0</v>
      </c>
      <c r="H4" s="7">
        <v>1.5</v>
      </c>
      <c r="I4" s="22">
        <f>$E4*$H4*(1-L4)</f>
        <v>15</v>
      </c>
      <c r="J4" s="22">
        <f>($E4+(SUM($P4:$U4)*100))*$H4*(1-L4)</f>
        <v>52.5</v>
      </c>
      <c r="K4" s="7">
        <v>1</v>
      </c>
      <c r="L4" s="7">
        <v>0</v>
      </c>
      <c r="M4" s="7">
        <v>0</v>
      </c>
      <c r="N4" s="19"/>
      <c r="O4" s="29" t="s">
        <v>35</v>
      </c>
      <c r="P4" s="16">
        <f>IF(LEN($F4)&gt;=4,VALUE(MID($F4,4,4)),0)</f>
        <v>0.25</v>
      </c>
      <c r="Q4" s="16">
        <f>IF(LEN($F4)&gt;=13,VALUE(MID($F4,13,4)),0)</f>
        <v>0</v>
      </c>
      <c r="R4" s="16">
        <f>IF(LEN($F4)&gt;=22,VALUE(MID($F4,22,4)),0)</f>
        <v>0</v>
      </c>
      <c r="S4" s="16">
        <f>IF(LEN($F4)&gt;=31,VALUE(MID($F4,31,4)),0)</f>
        <v>0</v>
      </c>
      <c r="T4" s="16">
        <f>IF(LEN($F4)&gt;=40,VALUE(MID($F4,40,4)),0)</f>
        <v>0</v>
      </c>
      <c r="U4" s="16">
        <f>IF(LEN($F4)&gt;=49,VALUE(MID($F4,49,4)),0)</f>
        <v>0</v>
      </c>
    </row>
    <row r="5" spans="1:21" x14ac:dyDescent="0.15">
      <c r="A5" s="7">
        <v>1</v>
      </c>
      <c r="B5" s="7" t="s">
        <v>32</v>
      </c>
      <c r="C5" s="7" t="s">
        <v>33</v>
      </c>
      <c r="D5" s="19">
        <v>2</v>
      </c>
      <c r="E5" s="7">
        <v>14</v>
      </c>
      <c r="F5" s="7" t="s">
        <v>34</v>
      </c>
      <c r="G5" s="7">
        <v>0</v>
      </c>
      <c r="H5" s="7">
        <v>1.5</v>
      </c>
      <c r="I5" s="22">
        <f t="shared" ref="I5:I68" si="0">$E5*$H5*(1-L5)</f>
        <v>21</v>
      </c>
      <c r="J5" s="22">
        <f t="shared" ref="J5:J43" si="1">($E5+(SUM($P5:$U5)*100))*$H5*(1-L5)</f>
        <v>58.5</v>
      </c>
      <c r="K5" s="7">
        <v>1</v>
      </c>
      <c r="L5" s="7">
        <v>0</v>
      </c>
      <c r="M5" s="7">
        <v>0</v>
      </c>
      <c r="N5" s="19"/>
      <c r="O5" s="29" t="s">
        <v>36</v>
      </c>
      <c r="P5" s="16">
        <f t="shared" ref="P5:P26" si="2">IF(LEN($F5)&gt;=4,VALUE(MID($F5,4,4)),0)</f>
        <v>0.25</v>
      </c>
      <c r="Q5" s="16">
        <f t="shared" ref="Q5:Q26" si="3">IF(LEN($F5)&gt;=13,VALUE(MID($F5,13,4)),0)</f>
        <v>0</v>
      </c>
      <c r="R5" s="16">
        <f t="shared" ref="R5:R26" si="4">IF(LEN($F5)&gt;=22,VALUE(MID($F5,22,4)),0)</f>
        <v>0</v>
      </c>
      <c r="S5" s="16">
        <f t="shared" ref="S5:S26" si="5">IF(LEN($F5)&gt;=31,VALUE(MID($F5,31,4)),0)</f>
        <v>0</v>
      </c>
      <c r="T5" s="16">
        <f t="shared" ref="T5:T26" si="6">IF(LEN($F5)&gt;=40,VALUE(MID($F5,40,4)),0)</f>
        <v>0</v>
      </c>
      <c r="U5" s="16">
        <f t="shared" ref="U5:U26" si="7">IF(LEN($F5)&gt;=49,VALUE(MID($F5,49,4)),0)</f>
        <v>0</v>
      </c>
    </row>
    <row r="6" spans="1:21" x14ac:dyDescent="0.15">
      <c r="A6" s="7">
        <v>1</v>
      </c>
      <c r="B6" s="7" t="s">
        <v>32</v>
      </c>
      <c r="C6" s="7" t="s">
        <v>33</v>
      </c>
      <c r="D6" s="7">
        <v>3</v>
      </c>
      <c r="E6" s="7">
        <v>18</v>
      </c>
      <c r="F6" s="7" t="s">
        <v>34</v>
      </c>
      <c r="G6" s="7">
        <v>0</v>
      </c>
      <c r="H6" s="7">
        <v>1.5</v>
      </c>
      <c r="I6" s="22">
        <f t="shared" si="0"/>
        <v>27</v>
      </c>
      <c r="J6" s="22">
        <f t="shared" si="1"/>
        <v>64.5</v>
      </c>
      <c r="K6" s="7">
        <v>1</v>
      </c>
      <c r="L6" s="7">
        <v>0</v>
      </c>
      <c r="M6" s="7">
        <v>0</v>
      </c>
      <c r="N6" s="19"/>
      <c r="O6" s="29" t="s">
        <v>37</v>
      </c>
      <c r="P6" s="16">
        <f t="shared" si="2"/>
        <v>0.25</v>
      </c>
      <c r="Q6" s="16">
        <f t="shared" si="3"/>
        <v>0</v>
      </c>
      <c r="R6" s="16">
        <f t="shared" si="4"/>
        <v>0</v>
      </c>
      <c r="S6" s="16">
        <f t="shared" si="5"/>
        <v>0</v>
      </c>
      <c r="T6" s="16">
        <f t="shared" si="6"/>
        <v>0</v>
      </c>
      <c r="U6" s="16">
        <f t="shared" si="7"/>
        <v>0</v>
      </c>
    </row>
    <row r="7" spans="1:21" x14ac:dyDescent="0.15">
      <c r="A7" s="7">
        <v>1</v>
      </c>
      <c r="B7" s="7" t="s">
        <v>32</v>
      </c>
      <c r="C7" s="7" t="s">
        <v>33</v>
      </c>
      <c r="D7" s="7">
        <v>5</v>
      </c>
      <c r="E7" s="7">
        <v>25</v>
      </c>
      <c r="F7" s="7" t="s">
        <v>34</v>
      </c>
      <c r="G7" s="7">
        <v>0</v>
      </c>
      <c r="H7" s="7">
        <v>1.5</v>
      </c>
      <c r="I7" s="23">
        <f t="shared" si="0"/>
        <v>37.5</v>
      </c>
      <c r="J7" s="23">
        <f t="shared" si="1"/>
        <v>75</v>
      </c>
      <c r="K7" s="7">
        <v>1</v>
      </c>
      <c r="L7" s="7">
        <v>0</v>
      </c>
      <c r="M7" s="7">
        <v>0</v>
      </c>
      <c r="N7" s="19"/>
      <c r="O7" s="29" t="s">
        <v>38</v>
      </c>
      <c r="P7" s="16">
        <f t="shared" si="2"/>
        <v>0.25</v>
      </c>
      <c r="Q7" s="16">
        <f t="shared" si="3"/>
        <v>0</v>
      </c>
      <c r="R7" s="16">
        <f t="shared" si="4"/>
        <v>0</v>
      </c>
      <c r="S7" s="16">
        <f t="shared" si="5"/>
        <v>0</v>
      </c>
      <c r="T7" s="16">
        <f t="shared" si="6"/>
        <v>0</v>
      </c>
      <c r="U7" s="16">
        <f t="shared" si="7"/>
        <v>0</v>
      </c>
    </row>
    <row r="8" spans="1:21" x14ac:dyDescent="0.15">
      <c r="A8" s="7">
        <v>2</v>
      </c>
      <c r="B8" s="7" t="s">
        <v>39</v>
      </c>
      <c r="C8" s="7" t="s">
        <v>40</v>
      </c>
      <c r="D8" s="7">
        <v>1</v>
      </c>
      <c r="E8" s="7">
        <v>28</v>
      </c>
      <c r="F8" s="7" t="s">
        <v>41</v>
      </c>
      <c r="G8" s="7">
        <v>0</v>
      </c>
      <c r="H8" s="7">
        <v>1</v>
      </c>
      <c r="I8" s="22">
        <f t="shared" si="0"/>
        <v>28</v>
      </c>
      <c r="J8" s="22">
        <f t="shared" si="1"/>
        <v>68</v>
      </c>
      <c r="K8" s="7">
        <v>1</v>
      </c>
      <c r="L8" s="10">
        <v>0</v>
      </c>
      <c r="M8" s="7">
        <v>0</v>
      </c>
      <c r="O8" s="28" t="s">
        <v>42</v>
      </c>
      <c r="P8" s="16">
        <f t="shared" si="2"/>
        <v>0.4</v>
      </c>
      <c r="Q8" s="16">
        <f t="shared" si="3"/>
        <v>0</v>
      </c>
      <c r="R8" s="16">
        <f t="shared" si="4"/>
        <v>0</v>
      </c>
      <c r="S8" s="16">
        <f t="shared" si="5"/>
        <v>0</v>
      </c>
      <c r="T8" s="16">
        <f t="shared" si="6"/>
        <v>0</v>
      </c>
      <c r="U8" s="16">
        <f t="shared" si="7"/>
        <v>0</v>
      </c>
    </row>
    <row r="9" spans="1:21" x14ac:dyDescent="0.15">
      <c r="A9" s="7">
        <v>2</v>
      </c>
      <c r="B9" s="7" t="s">
        <v>39</v>
      </c>
      <c r="C9" s="7" t="s">
        <v>40</v>
      </c>
      <c r="D9" s="19">
        <v>2</v>
      </c>
      <c r="E9" s="7">
        <v>40</v>
      </c>
      <c r="F9" s="7" t="s">
        <v>41</v>
      </c>
      <c r="G9" s="7">
        <v>0</v>
      </c>
      <c r="H9" s="7">
        <v>1</v>
      </c>
      <c r="I9" s="22">
        <f t="shared" si="0"/>
        <v>38</v>
      </c>
      <c r="J9" s="22">
        <f t="shared" si="1"/>
        <v>76</v>
      </c>
      <c r="K9" s="7">
        <v>1</v>
      </c>
      <c r="L9" s="10">
        <v>0.05</v>
      </c>
      <c r="M9" s="7">
        <v>0</v>
      </c>
      <c r="O9" s="28" t="s">
        <v>42</v>
      </c>
      <c r="P9" s="16">
        <f t="shared" si="2"/>
        <v>0.4</v>
      </c>
      <c r="Q9" s="16">
        <f t="shared" si="3"/>
        <v>0</v>
      </c>
      <c r="R9" s="16">
        <f t="shared" si="4"/>
        <v>0</v>
      </c>
      <c r="S9" s="16">
        <f t="shared" si="5"/>
        <v>0</v>
      </c>
      <c r="T9" s="16">
        <f t="shared" si="6"/>
        <v>0</v>
      </c>
      <c r="U9" s="16">
        <f t="shared" si="7"/>
        <v>0</v>
      </c>
    </row>
    <row r="10" spans="1:21" x14ac:dyDescent="0.15">
      <c r="A10" s="7">
        <v>2</v>
      </c>
      <c r="B10" s="7" t="s">
        <v>39</v>
      </c>
      <c r="C10" s="7" t="s">
        <v>40</v>
      </c>
      <c r="D10" s="7">
        <v>3</v>
      </c>
      <c r="E10" s="7">
        <v>65</v>
      </c>
      <c r="F10" s="7" t="s">
        <v>41</v>
      </c>
      <c r="G10" s="7">
        <v>0</v>
      </c>
      <c r="H10" s="7">
        <v>1</v>
      </c>
      <c r="I10" s="22">
        <f t="shared" si="0"/>
        <v>58.5</v>
      </c>
      <c r="J10" s="22">
        <f t="shared" si="1"/>
        <v>94.5</v>
      </c>
      <c r="K10" s="7">
        <v>1</v>
      </c>
      <c r="L10" s="10">
        <v>0.1</v>
      </c>
      <c r="M10" s="7">
        <v>0</v>
      </c>
      <c r="O10" s="28" t="s">
        <v>42</v>
      </c>
      <c r="P10" s="16">
        <f t="shared" si="2"/>
        <v>0.4</v>
      </c>
      <c r="Q10" s="16">
        <f t="shared" si="3"/>
        <v>0</v>
      </c>
      <c r="R10" s="16">
        <f t="shared" si="4"/>
        <v>0</v>
      </c>
      <c r="S10" s="16">
        <f t="shared" si="5"/>
        <v>0</v>
      </c>
      <c r="T10" s="16">
        <f t="shared" si="6"/>
        <v>0</v>
      </c>
      <c r="U10" s="16">
        <f t="shared" si="7"/>
        <v>0</v>
      </c>
    </row>
    <row r="11" spans="1:21" x14ac:dyDescent="0.15">
      <c r="A11" s="7">
        <v>2</v>
      </c>
      <c r="B11" s="7" t="s">
        <v>39</v>
      </c>
      <c r="C11" s="7" t="s">
        <v>40</v>
      </c>
      <c r="D11" s="7">
        <v>5</v>
      </c>
      <c r="E11" s="7">
        <v>70</v>
      </c>
      <c r="F11" s="7" t="s">
        <v>41</v>
      </c>
      <c r="G11" s="7">
        <v>0</v>
      </c>
      <c r="H11" s="7">
        <v>1</v>
      </c>
      <c r="I11" s="22">
        <f t="shared" si="0"/>
        <v>59.5</v>
      </c>
      <c r="J11" s="22">
        <f t="shared" si="1"/>
        <v>93.5</v>
      </c>
      <c r="K11" s="7">
        <v>1</v>
      </c>
      <c r="L11" s="10">
        <v>0.15</v>
      </c>
      <c r="M11" s="7">
        <v>0</v>
      </c>
      <c r="O11" s="28"/>
      <c r="P11" s="16">
        <f t="shared" si="2"/>
        <v>0.4</v>
      </c>
      <c r="Q11" s="16">
        <f t="shared" si="3"/>
        <v>0</v>
      </c>
      <c r="R11" s="16">
        <f t="shared" si="4"/>
        <v>0</v>
      </c>
      <c r="S11" s="16">
        <f t="shared" si="5"/>
        <v>0</v>
      </c>
      <c r="T11" s="16">
        <f t="shared" si="6"/>
        <v>0</v>
      </c>
      <c r="U11" s="16">
        <f t="shared" si="7"/>
        <v>0</v>
      </c>
    </row>
    <row r="12" spans="1:21" x14ac:dyDescent="0.15">
      <c r="A12" s="7">
        <v>3</v>
      </c>
      <c r="B12" s="7" t="s">
        <v>43</v>
      </c>
      <c r="C12" s="7" t="s">
        <v>44</v>
      </c>
      <c r="D12" s="7">
        <v>1</v>
      </c>
      <c r="E12" s="7">
        <v>12</v>
      </c>
      <c r="F12" s="7" t="s">
        <v>45</v>
      </c>
      <c r="G12" s="7">
        <v>0</v>
      </c>
      <c r="H12" s="7">
        <v>1</v>
      </c>
      <c r="I12" s="22">
        <f t="shared" si="0"/>
        <v>12</v>
      </c>
      <c r="J12" s="22">
        <f t="shared" si="1"/>
        <v>42</v>
      </c>
      <c r="K12" s="7">
        <v>1</v>
      </c>
      <c r="L12" s="7">
        <v>0</v>
      </c>
      <c r="M12" s="7">
        <v>0</v>
      </c>
      <c r="O12" s="28" t="s">
        <v>46</v>
      </c>
      <c r="P12" s="16">
        <f t="shared" si="2"/>
        <v>0.3</v>
      </c>
      <c r="Q12" s="16">
        <f t="shared" si="3"/>
        <v>0</v>
      </c>
      <c r="R12" s="16">
        <f t="shared" si="4"/>
        <v>0</v>
      </c>
      <c r="S12" s="16">
        <f t="shared" si="5"/>
        <v>0</v>
      </c>
      <c r="T12" s="16">
        <f t="shared" si="6"/>
        <v>0</v>
      </c>
      <c r="U12" s="16">
        <f t="shared" si="7"/>
        <v>0</v>
      </c>
    </row>
    <row r="13" spans="1:21" x14ac:dyDescent="0.15">
      <c r="A13" s="7">
        <v>3</v>
      </c>
      <c r="B13" s="7" t="s">
        <v>43</v>
      </c>
      <c r="C13" s="7" t="s">
        <v>44</v>
      </c>
      <c r="D13" s="7">
        <v>2</v>
      </c>
      <c r="E13" s="7">
        <v>16</v>
      </c>
      <c r="F13" s="7" t="s">
        <v>45</v>
      </c>
      <c r="G13" s="7">
        <v>0</v>
      </c>
      <c r="H13" s="7">
        <v>1</v>
      </c>
      <c r="I13" s="22">
        <f t="shared" si="0"/>
        <v>16</v>
      </c>
      <c r="J13" s="22">
        <f t="shared" si="1"/>
        <v>46</v>
      </c>
      <c r="K13" s="7">
        <v>1</v>
      </c>
      <c r="L13" s="7">
        <v>0</v>
      </c>
      <c r="M13" s="7">
        <v>0</v>
      </c>
      <c r="O13" s="28" t="s">
        <v>46</v>
      </c>
      <c r="P13" s="16">
        <f t="shared" si="2"/>
        <v>0.3</v>
      </c>
      <c r="Q13" s="16">
        <f t="shared" si="3"/>
        <v>0</v>
      </c>
      <c r="R13" s="16">
        <f t="shared" si="4"/>
        <v>0</v>
      </c>
      <c r="S13" s="16">
        <f t="shared" si="5"/>
        <v>0</v>
      </c>
      <c r="T13" s="16">
        <f t="shared" si="6"/>
        <v>0</v>
      </c>
      <c r="U13" s="16">
        <f t="shared" si="7"/>
        <v>0</v>
      </c>
    </row>
    <row r="14" spans="1:21" x14ac:dyDescent="0.15">
      <c r="A14" s="7">
        <v>3</v>
      </c>
      <c r="B14" s="7" t="s">
        <v>43</v>
      </c>
      <c r="C14" s="7" t="s">
        <v>44</v>
      </c>
      <c r="D14" s="7">
        <v>3</v>
      </c>
      <c r="E14" s="7">
        <v>22</v>
      </c>
      <c r="F14" s="7" t="s">
        <v>45</v>
      </c>
      <c r="G14" s="7">
        <v>0</v>
      </c>
      <c r="H14" s="7">
        <v>1</v>
      </c>
      <c r="I14" s="22">
        <f t="shared" si="0"/>
        <v>22</v>
      </c>
      <c r="J14" s="22">
        <f t="shared" si="1"/>
        <v>52</v>
      </c>
      <c r="K14" s="7">
        <v>1</v>
      </c>
      <c r="L14" s="7">
        <v>0</v>
      </c>
      <c r="M14" s="7">
        <v>0</v>
      </c>
      <c r="O14" s="28" t="s">
        <v>46</v>
      </c>
      <c r="P14" s="16">
        <f t="shared" si="2"/>
        <v>0.3</v>
      </c>
      <c r="Q14" s="16">
        <f t="shared" si="3"/>
        <v>0</v>
      </c>
      <c r="R14" s="16">
        <f t="shared" si="4"/>
        <v>0</v>
      </c>
      <c r="S14" s="16">
        <f t="shared" si="5"/>
        <v>0</v>
      </c>
      <c r="T14" s="16">
        <f t="shared" si="6"/>
        <v>0</v>
      </c>
      <c r="U14" s="16">
        <f t="shared" si="7"/>
        <v>0</v>
      </c>
    </row>
    <row r="15" spans="1:21" x14ac:dyDescent="0.15">
      <c r="A15" s="7">
        <v>3</v>
      </c>
      <c r="B15" s="7" t="s">
        <v>43</v>
      </c>
      <c r="C15" s="7" t="s">
        <v>44</v>
      </c>
      <c r="D15" s="7">
        <v>5</v>
      </c>
      <c r="E15" s="7">
        <v>30</v>
      </c>
      <c r="F15" s="7" t="s">
        <v>45</v>
      </c>
      <c r="G15" s="7">
        <v>0</v>
      </c>
      <c r="H15" s="7">
        <v>1</v>
      </c>
      <c r="I15" s="22">
        <f t="shared" si="0"/>
        <v>30</v>
      </c>
      <c r="J15" s="22">
        <f t="shared" si="1"/>
        <v>60</v>
      </c>
      <c r="K15" s="7">
        <v>1</v>
      </c>
      <c r="L15" s="7">
        <v>0</v>
      </c>
      <c r="M15" s="7">
        <v>0</v>
      </c>
      <c r="O15" s="28" t="s">
        <v>46</v>
      </c>
      <c r="P15" s="16">
        <f t="shared" si="2"/>
        <v>0.3</v>
      </c>
      <c r="Q15" s="16">
        <f t="shared" si="3"/>
        <v>0</v>
      </c>
      <c r="R15" s="16">
        <f t="shared" si="4"/>
        <v>0</v>
      </c>
      <c r="S15" s="16">
        <f t="shared" si="5"/>
        <v>0</v>
      </c>
      <c r="T15" s="16">
        <f t="shared" si="6"/>
        <v>0</v>
      </c>
      <c r="U15" s="16">
        <f t="shared" si="7"/>
        <v>0</v>
      </c>
    </row>
    <row r="16" spans="1:21" x14ac:dyDescent="0.15">
      <c r="A16" s="7">
        <v>4</v>
      </c>
      <c r="B16" s="7" t="s">
        <v>47</v>
      </c>
      <c r="C16" s="7" t="s">
        <v>48</v>
      </c>
      <c r="D16" s="7">
        <v>1</v>
      </c>
      <c r="E16" s="7">
        <v>5</v>
      </c>
      <c r="F16" s="7" t="s">
        <v>49</v>
      </c>
      <c r="G16" s="7">
        <v>0</v>
      </c>
      <c r="H16" s="7">
        <v>1</v>
      </c>
      <c r="I16" s="22">
        <f t="shared" si="0"/>
        <v>5</v>
      </c>
      <c r="J16" s="22">
        <f t="shared" si="1"/>
        <v>45</v>
      </c>
      <c r="K16" s="7">
        <v>3</v>
      </c>
      <c r="L16" s="7">
        <v>0</v>
      </c>
      <c r="M16" s="7">
        <v>0</v>
      </c>
      <c r="O16" s="28"/>
      <c r="P16" s="16">
        <f t="shared" si="2"/>
        <v>0.4</v>
      </c>
      <c r="Q16" s="16">
        <f t="shared" si="3"/>
        <v>0</v>
      </c>
      <c r="R16" s="16">
        <f t="shared" si="4"/>
        <v>0</v>
      </c>
      <c r="S16" s="16">
        <f t="shared" si="5"/>
        <v>0</v>
      </c>
      <c r="T16" s="16">
        <f t="shared" si="6"/>
        <v>0</v>
      </c>
      <c r="U16" s="16">
        <f t="shared" si="7"/>
        <v>0</v>
      </c>
    </row>
    <row r="17" spans="1:21" x14ac:dyDescent="0.15">
      <c r="A17" s="7">
        <v>4</v>
      </c>
      <c r="B17" s="7" t="s">
        <v>47</v>
      </c>
      <c r="C17" s="7" t="s">
        <v>48</v>
      </c>
      <c r="D17" s="7">
        <v>2</v>
      </c>
      <c r="E17" s="7">
        <v>10</v>
      </c>
      <c r="F17" s="7" t="s">
        <v>50</v>
      </c>
      <c r="G17" s="7">
        <v>0</v>
      </c>
      <c r="H17" s="7">
        <v>1</v>
      </c>
      <c r="I17" s="22">
        <f t="shared" si="0"/>
        <v>10</v>
      </c>
      <c r="J17" s="22">
        <f t="shared" si="1"/>
        <v>70</v>
      </c>
      <c r="K17" s="7">
        <v>3</v>
      </c>
      <c r="L17" s="7">
        <v>0</v>
      </c>
      <c r="M17" s="7">
        <v>0</v>
      </c>
      <c r="O17" s="28"/>
      <c r="P17" s="16">
        <f t="shared" si="2"/>
        <v>0.6</v>
      </c>
      <c r="Q17" s="16">
        <f t="shared" si="3"/>
        <v>0</v>
      </c>
      <c r="R17" s="16">
        <f t="shared" si="4"/>
        <v>0</v>
      </c>
      <c r="S17" s="16">
        <f t="shared" si="5"/>
        <v>0</v>
      </c>
      <c r="T17" s="16">
        <f t="shared" si="6"/>
        <v>0</v>
      </c>
      <c r="U17" s="16">
        <f t="shared" si="7"/>
        <v>0</v>
      </c>
    </row>
    <row r="18" spans="1:21" x14ac:dyDescent="0.15">
      <c r="A18" s="7">
        <v>4</v>
      </c>
      <c r="B18" s="7" t="s">
        <v>47</v>
      </c>
      <c r="C18" s="7" t="s">
        <v>48</v>
      </c>
      <c r="D18" s="7">
        <v>3</v>
      </c>
      <c r="E18" s="7">
        <v>15</v>
      </c>
      <c r="F18" s="7" t="s">
        <v>51</v>
      </c>
      <c r="G18" s="7">
        <v>0</v>
      </c>
      <c r="H18" s="7">
        <v>1</v>
      </c>
      <c r="I18" s="22">
        <f t="shared" si="0"/>
        <v>15</v>
      </c>
      <c r="J18" s="22">
        <f t="shared" si="1"/>
        <v>95</v>
      </c>
      <c r="K18" s="19">
        <v>3</v>
      </c>
      <c r="L18" s="7">
        <v>0</v>
      </c>
      <c r="M18" s="7">
        <v>0</v>
      </c>
      <c r="O18" s="28"/>
      <c r="P18" s="16">
        <f t="shared" si="2"/>
        <v>0.8</v>
      </c>
      <c r="Q18" s="16">
        <f t="shared" si="3"/>
        <v>0</v>
      </c>
      <c r="R18" s="16">
        <f t="shared" si="4"/>
        <v>0</v>
      </c>
      <c r="S18" s="16">
        <f t="shared" si="5"/>
        <v>0</v>
      </c>
      <c r="T18" s="16">
        <f t="shared" si="6"/>
        <v>0</v>
      </c>
      <c r="U18" s="16">
        <f t="shared" si="7"/>
        <v>0</v>
      </c>
    </row>
    <row r="19" spans="1:21" x14ac:dyDescent="0.15">
      <c r="A19" s="7">
        <v>4</v>
      </c>
      <c r="B19" s="7" t="s">
        <v>47</v>
      </c>
      <c r="C19" s="7" t="s">
        <v>48</v>
      </c>
      <c r="D19" s="7">
        <v>5</v>
      </c>
      <c r="E19" s="7">
        <v>20</v>
      </c>
      <c r="F19" s="7" t="s">
        <v>52</v>
      </c>
      <c r="G19" s="7">
        <v>0</v>
      </c>
      <c r="H19" s="7">
        <v>1</v>
      </c>
      <c r="I19" s="22">
        <f t="shared" si="0"/>
        <v>20</v>
      </c>
      <c r="J19" s="22">
        <f t="shared" si="1"/>
        <v>120</v>
      </c>
      <c r="K19" s="7">
        <v>3</v>
      </c>
      <c r="L19" s="7">
        <v>0</v>
      </c>
      <c r="M19" s="7">
        <v>0</v>
      </c>
      <c r="O19" s="29" t="s">
        <v>53</v>
      </c>
      <c r="P19" s="16">
        <f t="shared" si="2"/>
        <v>1</v>
      </c>
      <c r="Q19" s="16">
        <f t="shared" si="3"/>
        <v>0</v>
      </c>
      <c r="R19" s="16">
        <f t="shared" si="4"/>
        <v>0</v>
      </c>
      <c r="S19" s="16">
        <f t="shared" si="5"/>
        <v>0</v>
      </c>
      <c r="T19" s="16">
        <f t="shared" si="6"/>
        <v>0</v>
      </c>
      <c r="U19" s="16">
        <f t="shared" si="7"/>
        <v>0</v>
      </c>
    </row>
    <row r="20" spans="1:21" x14ac:dyDescent="0.15">
      <c r="A20" s="7">
        <v>5</v>
      </c>
      <c r="B20" s="7" t="s">
        <v>54</v>
      </c>
      <c r="C20" s="7" t="s">
        <v>55</v>
      </c>
      <c r="D20" s="7">
        <v>1</v>
      </c>
      <c r="E20" s="7">
        <v>5</v>
      </c>
      <c r="F20" s="7" t="s">
        <v>56</v>
      </c>
      <c r="G20" s="7">
        <v>0</v>
      </c>
      <c r="H20" s="7">
        <v>1</v>
      </c>
      <c r="I20" s="22">
        <f t="shared" si="0"/>
        <v>5</v>
      </c>
      <c r="J20" s="22">
        <f t="shared" si="1"/>
        <v>55</v>
      </c>
      <c r="K20" s="7">
        <v>3</v>
      </c>
      <c r="L20" s="7">
        <v>0</v>
      </c>
      <c r="M20" s="7">
        <v>0</v>
      </c>
      <c r="N20" s="7" t="s">
        <v>57</v>
      </c>
      <c r="O20" s="29" t="s">
        <v>58</v>
      </c>
      <c r="P20" s="16">
        <f t="shared" si="2"/>
        <v>0.5</v>
      </c>
      <c r="Q20" s="16">
        <f t="shared" si="3"/>
        <v>0</v>
      </c>
      <c r="R20" s="16">
        <f t="shared" si="4"/>
        <v>0</v>
      </c>
      <c r="S20" s="16">
        <f t="shared" si="5"/>
        <v>0</v>
      </c>
      <c r="T20" s="16">
        <f t="shared" si="6"/>
        <v>0</v>
      </c>
      <c r="U20" s="16">
        <f t="shared" si="7"/>
        <v>0</v>
      </c>
    </row>
    <row r="21" spans="1:21" x14ac:dyDescent="0.15">
      <c r="A21" s="7">
        <v>5</v>
      </c>
      <c r="B21" s="7" t="s">
        <v>54</v>
      </c>
      <c r="C21" s="7" t="s">
        <v>55</v>
      </c>
      <c r="D21" s="7">
        <v>2</v>
      </c>
      <c r="E21" s="7">
        <v>10</v>
      </c>
      <c r="F21" s="7" t="s">
        <v>56</v>
      </c>
      <c r="G21" s="7">
        <v>0</v>
      </c>
      <c r="H21" s="7">
        <v>1</v>
      </c>
      <c r="I21" s="22">
        <f t="shared" si="0"/>
        <v>10</v>
      </c>
      <c r="J21" s="22">
        <f t="shared" si="1"/>
        <v>60</v>
      </c>
      <c r="K21" s="7">
        <v>3</v>
      </c>
      <c r="L21" s="7">
        <v>0</v>
      </c>
      <c r="M21" s="7">
        <v>0</v>
      </c>
      <c r="N21" s="7" t="s">
        <v>59</v>
      </c>
      <c r="O21" s="29" t="s">
        <v>60</v>
      </c>
      <c r="P21" s="16">
        <f t="shared" si="2"/>
        <v>0.5</v>
      </c>
      <c r="Q21" s="16">
        <f t="shared" si="3"/>
        <v>0</v>
      </c>
      <c r="R21" s="16">
        <f t="shared" si="4"/>
        <v>0</v>
      </c>
      <c r="S21" s="16">
        <f t="shared" si="5"/>
        <v>0</v>
      </c>
      <c r="T21" s="16">
        <f t="shared" si="6"/>
        <v>0</v>
      </c>
      <c r="U21" s="16">
        <f t="shared" si="7"/>
        <v>0</v>
      </c>
    </row>
    <row r="22" spans="1:21" x14ac:dyDescent="0.15">
      <c r="A22" s="7">
        <v>5</v>
      </c>
      <c r="B22" s="7" t="s">
        <v>54</v>
      </c>
      <c r="C22" s="7" t="s">
        <v>55</v>
      </c>
      <c r="D22" s="7">
        <v>3</v>
      </c>
      <c r="E22" s="7">
        <v>15</v>
      </c>
      <c r="F22" s="7" t="s">
        <v>56</v>
      </c>
      <c r="G22" s="7">
        <v>0</v>
      </c>
      <c r="H22" s="7">
        <v>1</v>
      </c>
      <c r="I22" s="22">
        <f t="shared" si="0"/>
        <v>15</v>
      </c>
      <c r="J22" s="22">
        <f t="shared" si="1"/>
        <v>65</v>
      </c>
      <c r="K22" s="7">
        <v>3</v>
      </c>
      <c r="L22" s="7">
        <v>0</v>
      </c>
      <c r="M22" s="7">
        <v>0</v>
      </c>
      <c r="N22" s="7" t="s">
        <v>61</v>
      </c>
      <c r="O22" s="29" t="s">
        <v>62</v>
      </c>
      <c r="P22" s="16">
        <f t="shared" si="2"/>
        <v>0.5</v>
      </c>
      <c r="Q22" s="16">
        <f t="shared" si="3"/>
        <v>0</v>
      </c>
      <c r="R22" s="16">
        <f t="shared" si="4"/>
        <v>0</v>
      </c>
      <c r="S22" s="16">
        <f t="shared" si="5"/>
        <v>0</v>
      </c>
      <c r="T22" s="16">
        <f t="shared" si="6"/>
        <v>0</v>
      </c>
      <c r="U22" s="16">
        <f t="shared" si="7"/>
        <v>0</v>
      </c>
    </row>
    <row r="23" spans="1:21" x14ac:dyDescent="0.15">
      <c r="A23" s="7">
        <v>5</v>
      </c>
      <c r="B23" s="7" t="s">
        <v>54</v>
      </c>
      <c r="C23" s="7" t="s">
        <v>55</v>
      </c>
      <c r="D23" s="7">
        <v>5</v>
      </c>
      <c r="E23" s="7">
        <v>20</v>
      </c>
      <c r="F23" s="7" t="s">
        <v>56</v>
      </c>
      <c r="G23" s="7">
        <v>0</v>
      </c>
      <c r="H23" s="7">
        <v>1</v>
      </c>
      <c r="I23" s="22">
        <f t="shared" si="0"/>
        <v>20</v>
      </c>
      <c r="J23" s="22">
        <f t="shared" si="1"/>
        <v>70</v>
      </c>
      <c r="K23" s="7">
        <v>3</v>
      </c>
      <c r="L23" s="7">
        <v>0</v>
      </c>
      <c r="M23" s="7">
        <v>0</v>
      </c>
      <c r="N23" s="7" t="s">
        <v>63</v>
      </c>
      <c r="O23" s="29" t="s">
        <v>64</v>
      </c>
      <c r="P23" s="16">
        <f t="shared" si="2"/>
        <v>0.5</v>
      </c>
      <c r="Q23" s="16">
        <f t="shared" si="3"/>
        <v>0</v>
      </c>
      <c r="R23" s="16">
        <f t="shared" si="4"/>
        <v>0</v>
      </c>
      <c r="S23" s="16">
        <f t="shared" si="5"/>
        <v>0</v>
      </c>
      <c r="T23" s="16">
        <f t="shared" si="6"/>
        <v>0</v>
      </c>
      <c r="U23" s="16">
        <f t="shared" si="7"/>
        <v>0</v>
      </c>
    </row>
    <row r="24" spans="1:21" x14ac:dyDescent="0.15">
      <c r="A24" s="7">
        <v>6</v>
      </c>
      <c r="B24" s="7" t="s">
        <v>65</v>
      </c>
      <c r="C24" s="7" t="s">
        <v>66</v>
      </c>
      <c r="D24" s="7">
        <v>1</v>
      </c>
      <c r="E24" s="7">
        <v>5</v>
      </c>
      <c r="F24" s="7" t="s">
        <v>67</v>
      </c>
      <c r="G24" s="7">
        <v>0</v>
      </c>
      <c r="H24" s="7">
        <v>0.5</v>
      </c>
      <c r="I24" s="22">
        <f t="shared" si="0"/>
        <v>2.5</v>
      </c>
      <c r="J24" s="22">
        <f t="shared" si="1"/>
        <v>10</v>
      </c>
      <c r="K24" s="7">
        <v>2</v>
      </c>
      <c r="L24" s="7">
        <v>0</v>
      </c>
      <c r="M24" s="7">
        <v>0</v>
      </c>
      <c r="O24" s="29" t="s">
        <v>68</v>
      </c>
      <c r="P24" s="16">
        <f t="shared" si="2"/>
        <v>0.15</v>
      </c>
      <c r="Q24" s="16">
        <f t="shared" si="3"/>
        <v>0</v>
      </c>
      <c r="R24" s="16">
        <f t="shared" si="4"/>
        <v>0</v>
      </c>
      <c r="S24" s="16">
        <f t="shared" si="5"/>
        <v>0</v>
      </c>
      <c r="T24" s="16">
        <f t="shared" si="6"/>
        <v>0</v>
      </c>
      <c r="U24" s="16">
        <f t="shared" si="7"/>
        <v>0</v>
      </c>
    </row>
    <row r="25" spans="1:21" x14ac:dyDescent="0.15">
      <c r="A25" s="7">
        <v>6</v>
      </c>
      <c r="B25" s="7" t="s">
        <v>65</v>
      </c>
      <c r="C25" s="7" t="s">
        <v>66</v>
      </c>
      <c r="D25" s="7">
        <v>2</v>
      </c>
      <c r="E25" s="7">
        <v>5</v>
      </c>
      <c r="F25" s="7" t="s">
        <v>69</v>
      </c>
      <c r="G25" s="7">
        <v>0</v>
      </c>
      <c r="H25" s="7">
        <v>0.75</v>
      </c>
      <c r="I25" s="22">
        <f t="shared" si="0"/>
        <v>3.75</v>
      </c>
      <c r="J25" s="22">
        <f t="shared" si="1"/>
        <v>18.75</v>
      </c>
      <c r="K25" s="7">
        <v>2</v>
      </c>
      <c r="L25" s="7">
        <v>0</v>
      </c>
      <c r="M25" s="7">
        <v>0</v>
      </c>
      <c r="O25" s="29" t="s">
        <v>68</v>
      </c>
      <c r="P25" s="16">
        <f t="shared" si="2"/>
        <v>0.2</v>
      </c>
      <c r="Q25" s="16">
        <f t="shared" si="3"/>
        <v>0</v>
      </c>
      <c r="R25" s="16">
        <f t="shared" si="4"/>
        <v>0</v>
      </c>
      <c r="S25" s="16">
        <f t="shared" si="5"/>
        <v>0</v>
      </c>
      <c r="T25" s="16">
        <f t="shared" si="6"/>
        <v>0</v>
      </c>
      <c r="U25" s="16">
        <f t="shared" si="7"/>
        <v>0</v>
      </c>
    </row>
    <row r="26" spans="1:21" x14ac:dyDescent="0.15">
      <c r="A26" s="7">
        <v>6</v>
      </c>
      <c r="B26" s="7" t="s">
        <v>65</v>
      </c>
      <c r="C26" s="7" t="s">
        <v>66</v>
      </c>
      <c r="D26" s="7">
        <v>3</v>
      </c>
      <c r="E26" s="7">
        <v>5</v>
      </c>
      <c r="F26" s="7" t="s">
        <v>70</v>
      </c>
      <c r="G26" s="7">
        <v>0</v>
      </c>
      <c r="H26" s="7">
        <v>1</v>
      </c>
      <c r="I26" s="22">
        <f t="shared" si="0"/>
        <v>5</v>
      </c>
      <c r="J26" s="22">
        <f t="shared" si="1"/>
        <v>35</v>
      </c>
      <c r="K26" s="7">
        <v>2</v>
      </c>
      <c r="L26" s="7">
        <v>0</v>
      </c>
      <c r="M26" s="7">
        <v>0</v>
      </c>
      <c r="O26" s="29" t="s">
        <v>68</v>
      </c>
      <c r="P26" s="16">
        <f t="shared" si="2"/>
        <v>0.3</v>
      </c>
      <c r="Q26" s="16">
        <f t="shared" si="3"/>
        <v>0</v>
      </c>
      <c r="R26" s="16">
        <f t="shared" si="4"/>
        <v>0</v>
      </c>
      <c r="S26" s="16">
        <f t="shared" si="5"/>
        <v>0</v>
      </c>
      <c r="T26" s="16">
        <f t="shared" si="6"/>
        <v>0</v>
      </c>
      <c r="U26" s="16">
        <f t="shared" si="7"/>
        <v>0</v>
      </c>
    </row>
    <row r="27" spans="1:21" x14ac:dyDescent="0.15">
      <c r="A27" s="7">
        <v>7</v>
      </c>
      <c r="B27" s="24" t="s">
        <v>124</v>
      </c>
      <c r="C27" s="24" t="s">
        <v>125</v>
      </c>
      <c r="D27" s="7">
        <v>1</v>
      </c>
      <c r="E27" s="7">
        <v>12</v>
      </c>
      <c r="F27" s="24" t="s">
        <v>126</v>
      </c>
      <c r="G27" s="7">
        <v>0</v>
      </c>
      <c r="H27" s="7">
        <v>1.25</v>
      </c>
      <c r="I27" s="22">
        <f t="shared" si="0"/>
        <v>15</v>
      </c>
      <c r="J27" s="22">
        <f t="shared" si="1"/>
        <v>58.75</v>
      </c>
      <c r="K27" s="7">
        <v>1</v>
      </c>
      <c r="L27" s="7">
        <v>0</v>
      </c>
      <c r="M27" s="7">
        <v>0.2</v>
      </c>
      <c r="N27" s="24" t="s">
        <v>127</v>
      </c>
      <c r="O27" s="30" t="s">
        <v>130</v>
      </c>
      <c r="P27" s="16">
        <f t="shared" ref="P27:P35" si="8">IF(LEN($F27)&gt;=4,VALUE(MID($F27,4,4)),0)</f>
        <v>0.35</v>
      </c>
      <c r="Q27" s="16">
        <f t="shared" ref="Q27:Q35" si="9">IF(LEN($F27)&gt;=13,VALUE(MID($F27,13,4)),0)</f>
        <v>0</v>
      </c>
      <c r="R27" s="16">
        <f t="shared" ref="R27:R35" si="10">IF(LEN($F27)&gt;=22,VALUE(MID($F27,22,4)),0)</f>
        <v>0</v>
      </c>
      <c r="S27" s="16">
        <f t="shared" ref="S27:S35" si="11">IF(LEN($F27)&gt;=31,VALUE(MID($F27,31,4)),0)</f>
        <v>0</v>
      </c>
      <c r="T27" s="16">
        <f t="shared" ref="T27:T35" si="12">IF(LEN($F27)&gt;=40,VALUE(MID($F27,40,4)),0)</f>
        <v>0</v>
      </c>
      <c r="U27" s="16">
        <f t="shared" ref="U27:U35" si="13">IF(LEN($F27)&gt;=49,VALUE(MID($F27,49,4)),0)</f>
        <v>0</v>
      </c>
    </row>
    <row r="28" spans="1:21" x14ac:dyDescent="0.15">
      <c r="A28" s="7">
        <v>7</v>
      </c>
      <c r="B28" s="24" t="s">
        <v>124</v>
      </c>
      <c r="C28" s="24" t="s">
        <v>125</v>
      </c>
      <c r="D28" s="7">
        <v>2</v>
      </c>
      <c r="E28" s="7">
        <v>16</v>
      </c>
      <c r="F28" s="24" t="s">
        <v>126</v>
      </c>
      <c r="G28" s="7">
        <v>0</v>
      </c>
      <c r="H28" s="7">
        <v>1.25</v>
      </c>
      <c r="I28" s="22">
        <f t="shared" si="0"/>
        <v>20</v>
      </c>
      <c r="J28" s="22">
        <f t="shared" si="1"/>
        <v>63.75</v>
      </c>
      <c r="K28" s="7">
        <v>1</v>
      </c>
      <c r="L28" s="7">
        <v>0</v>
      </c>
      <c r="M28" s="7">
        <v>0.2</v>
      </c>
      <c r="N28" s="24" t="s">
        <v>128</v>
      </c>
      <c r="O28" s="30" t="s">
        <v>131</v>
      </c>
      <c r="P28" s="16">
        <f t="shared" si="8"/>
        <v>0.35</v>
      </c>
      <c r="Q28" s="16">
        <f t="shared" si="9"/>
        <v>0</v>
      </c>
      <c r="R28" s="16">
        <f t="shared" si="10"/>
        <v>0</v>
      </c>
      <c r="S28" s="16">
        <f t="shared" si="11"/>
        <v>0</v>
      </c>
      <c r="T28" s="16">
        <f t="shared" si="12"/>
        <v>0</v>
      </c>
      <c r="U28" s="16">
        <f t="shared" si="13"/>
        <v>0</v>
      </c>
    </row>
    <row r="29" spans="1:21" x14ac:dyDescent="0.15">
      <c r="A29" s="7">
        <v>7</v>
      </c>
      <c r="B29" s="24" t="s">
        <v>124</v>
      </c>
      <c r="C29" s="24" t="s">
        <v>125</v>
      </c>
      <c r="D29" s="7">
        <v>3</v>
      </c>
      <c r="E29" s="7">
        <v>20</v>
      </c>
      <c r="F29" s="24" t="s">
        <v>126</v>
      </c>
      <c r="G29" s="7">
        <v>0</v>
      </c>
      <c r="H29" s="7">
        <v>1.25</v>
      </c>
      <c r="I29" s="22">
        <f>$E29*$H29*(1-L29)</f>
        <v>25</v>
      </c>
      <c r="J29" s="22">
        <f t="shared" si="1"/>
        <v>68.75</v>
      </c>
      <c r="K29" s="7">
        <v>1</v>
      </c>
      <c r="L29" s="7">
        <v>0</v>
      </c>
      <c r="M29" s="7">
        <v>0.2</v>
      </c>
      <c r="N29" s="24" t="s">
        <v>129</v>
      </c>
      <c r="O29" s="30" t="s">
        <v>131</v>
      </c>
      <c r="P29" s="16">
        <f t="shared" si="8"/>
        <v>0.35</v>
      </c>
      <c r="Q29" s="16">
        <f t="shared" si="9"/>
        <v>0</v>
      </c>
      <c r="R29" s="16">
        <f t="shared" si="10"/>
        <v>0</v>
      </c>
      <c r="S29" s="16">
        <f t="shared" si="11"/>
        <v>0</v>
      </c>
      <c r="T29" s="16">
        <f t="shared" si="12"/>
        <v>0</v>
      </c>
      <c r="U29" s="16">
        <f t="shared" si="13"/>
        <v>0</v>
      </c>
    </row>
    <row r="30" spans="1:21" x14ac:dyDescent="0.15">
      <c r="A30" s="7">
        <v>8</v>
      </c>
      <c r="B30" s="24" t="s">
        <v>132</v>
      </c>
      <c r="C30" s="24" t="s">
        <v>134</v>
      </c>
      <c r="D30" s="7">
        <v>1</v>
      </c>
      <c r="E30" s="7">
        <v>0</v>
      </c>
      <c r="F30" s="24" t="s">
        <v>137</v>
      </c>
      <c r="G30" s="7">
        <v>0</v>
      </c>
      <c r="H30" s="7">
        <v>0</v>
      </c>
      <c r="I30" s="22">
        <f t="shared" si="0"/>
        <v>0</v>
      </c>
      <c r="J30" s="22">
        <f t="shared" si="1"/>
        <v>0</v>
      </c>
      <c r="K30" s="7">
        <v>2</v>
      </c>
      <c r="L30" s="7">
        <v>0</v>
      </c>
      <c r="M30" s="7">
        <v>0</v>
      </c>
      <c r="N30" s="24" t="s">
        <v>141</v>
      </c>
      <c r="O30" s="30" t="s">
        <v>138</v>
      </c>
      <c r="P30" s="16">
        <f t="shared" si="8"/>
        <v>0.25</v>
      </c>
      <c r="Q30" s="16">
        <f t="shared" si="9"/>
        <v>0</v>
      </c>
      <c r="R30" s="16">
        <f t="shared" si="10"/>
        <v>0</v>
      </c>
      <c r="S30" s="16">
        <f t="shared" si="11"/>
        <v>0</v>
      </c>
      <c r="T30" s="16">
        <f t="shared" si="12"/>
        <v>0</v>
      </c>
      <c r="U30" s="16">
        <f t="shared" si="13"/>
        <v>0</v>
      </c>
    </row>
    <row r="31" spans="1:21" x14ac:dyDescent="0.15">
      <c r="A31" s="7">
        <v>8</v>
      </c>
      <c r="B31" s="24" t="s">
        <v>132</v>
      </c>
      <c r="C31" s="7" t="s">
        <v>133</v>
      </c>
      <c r="D31" s="7">
        <v>3</v>
      </c>
      <c r="E31" s="7">
        <v>0</v>
      </c>
      <c r="F31" s="24" t="s">
        <v>135</v>
      </c>
      <c r="G31" s="7">
        <v>0</v>
      </c>
      <c r="H31" s="7">
        <v>0</v>
      </c>
      <c r="I31" s="22">
        <f t="shared" si="0"/>
        <v>0</v>
      </c>
      <c r="J31" s="22">
        <f t="shared" si="1"/>
        <v>0</v>
      </c>
      <c r="K31" s="7">
        <v>2</v>
      </c>
      <c r="L31" s="7">
        <v>0</v>
      </c>
      <c r="M31" s="7">
        <v>0</v>
      </c>
      <c r="N31" s="24" t="s">
        <v>141</v>
      </c>
      <c r="O31" s="30" t="s">
        <v>139</v>
      </c>
      <c r="P31" s="16">
        <f t="shared" si="8"/>
        <v>0.3</v>
      </c>
      <c r="Q31" s="16">
        <f t="shared" si="9"/>
        <v>0</v>
      </c>
      <c r="R31" s="16">
        <f t="shared" si="10"/>
        <v>0</v>
      </c>
      <c r="S31" s="16">
        <f t="shared" si="11"/>
        <v>0</v>
      </c>
      <c r="T31" s="16">
        <f t="shared" si="12"/>
        <v>0</v>
      </c>
      <c r="U31" s="16">
        <f t="shared" si="13"/>
        <v>0</v>
      </c>
    </row>
    <row r="32" spans="1:21" x14ac:dyDescent="0.15">
      <c r="A32" s="7">
        <v>8</v>
      </c>
      <c r="B32" s="24" t="s">
        <v>132</v>
      </c>
      <c r="C32" s="7" t="s">
        <v>133</v>
      </c>
      <c r="D32" s="7">
        <v>5</v>
      </c>
      <c r="E32" s="7">
        <v>0</v>
      </c>
      <c r="F32" s="24" t="s">
        <v>136</v>
      </c>
      <c r="G32" s="7">
        <v>0</v>
      </c>
      <c r="H32" s="7">
        <v>0</v>
      </c>
      <c r="I32" s="22">
        <f t="shared" si="0"/>
        <v>0</v>
      </c>
      <c r="J32" s="22">
        <f t="shared" si="1"/>
        <v>0</v>
      </c>
      <c r="K32" s="7">
        <v>2</v>
      </c>
      <c r="L32" s="7">
        <v>0</v>
      </c>
      <c r="M32" s="7">
        <v>0</v>
      </c>
      <c r="N32" s="24" t="s">
        <v>141</v>
      </c>
      <c r="O32" s="30" t="s">
        <v>140</v>
      </c>
      <c r="P32" s="16">
        <f t="shared" si="8"/>
        <v>0.4</v>
      </c>
      <c r="Q32" s="16">
        <f t="shared" si="9"/>
        <v>0</v>
      </c>
      <c r="R32" s="16">
        <f t="shared" si="10"/>
        <v>0</v>
      </c>
      <c r="S32" s="16">
        <f t="shared" si="11"/>
        <v>0</v>
      </c>
      <c r="T32" s="16">
        <f t="shared" si="12"/>
        <v>0</v>
      </c>
      <c r="U32" s="16">
        <f t="shared" si="13"/>
        <v>0</v>
      </c>
    </row>
    <row r="33" spans="1:21" x14ac:dyDescent="0.15">
      <c r="A33" s="7">
        <v>9</v>
      </c>
      <c r="B33" s="24" t="s">
        <v>142</v>
      </c>
      <c r="C33" s="24" t="s">
        <v>143</v>
      </c>
      <c r="D33" s="7">
        <v>1</v>
      </c>
      <c r="E33" s="7">
        <v>5</v>
      </c>
      <c r="F33" s="24" t="s">
        <v>144</v>
      </c>
      <c r="G33" s="7">
        <v>0</v>
      </c>
      <c r="H33" s="7">
        <v>1.25</v>
      </c>
      <c r="I33" s="22">
        <f t="shared" si="0"/>
        <v>6.25</v>
      </c>
      <c r="J33" s="22">
        <f t="shared" si="1"/>
        <v>31.25</v>
      </c>
      <c r="K33" s="7">
        <v>7</v>
      </c>
      <c r="L33" s="7">
        <v>0</v>
      </c>
      <c r="M33" s="7">
        <v>0</v>
      </c>
      <c r="O33" s="30" t="s">
        <v>149</v>
      </c>
      <c r="P33" s="16">
        <f t="shared" si="8"/>
        <v>0.2</v>
      </c>
      <c r="Q33" s="16">
        <f t="shared" si="9"/>
        <v>0</v>
      </c>
      <c r="R33" s="16">
        <f t="shared" si="10"/>
        <v>0</v>
      </c>
      <c r="S33" s="16">
        <f t="shared" si="11"/>
        <v>0</v>
      </c>
      <c r="T33" s="16">
        <f t="shared" si="12"/>
        <v>0</v>
      </c>
      <c r="U33" s="16">
        <f t="shared" si="13"/>
        <v>0</v>
      </c>
    </row>
    <row r="34" spans="1:21" x14ac:dyDescent="0.15">
      <c r="A34" s="7">
        <v>9</v>
      </c>
      <c r="B34" s="24" t="s">
        <v>142</v>
      </c>
      <c r="C34" s="24" t="s">
        <v>143</v>
      </c>
      <c r="D34" s="7">
        <v>2</v>
      </c>
      <c r="E34" s="7">
        <v>10</v>
      </c>
      <c r="F34" s="24" t="s">
        <v>145</v>
      </c>
      <c r="G34" s="7">
        <v>0</v>
      </c>
      <c r="H34" s="7">
        <v>1.25</v>
      </c>
      <c r="I34" s="22">
        <f t="shared" si="0"/>
        <v>12.5</v>
      </c>
      <c r="J34" s="22">
        <f t="shared" si="1"/>
        <v>43.75</v>
      </c>
      <c r="K34" s="7">
        <v>7</v>
      </c>
      <c r="L34" s="7">
        <v>0</v>
      </c>
      <c r="M34" s="7">
        <v>0</v>
      </c>
      <c r="O34" s="30" t="s">
        <v>150</v>
      </c>
      <c r="P34" s="16">
        <f t="shared" si="8"/>
        <v>0.25</v>
      </c>
      <c r="Q34" s="16">
        <f t="shared" si="9"/>
        <v>0</v>
      </c>
      <c r="R34" s="16">
        <f t="shared" si="10"/>
        <v>0</v>
      </c>
      <c r="S34" s="16">
        <f t="shared" si="11"/>
        <v>0</v>
      </c>
      <c r="T34" s="16">
        <f t="shared" si="12"/>
        <v>0</v>
      </c>
      <c r="U34" s="16">
        <f t="shared" si="13"/>
        <v>0</v>
      </c>
    </row>
    <row r="35" spans="1:21" x14ac:dyDescent="0.15">
      <c r="A35" s="7">
        <v>9</v>
      </c>
      <c r="B35" s="24" t="s">
        <v>142</v>
      </c>
      <c r="C35" s="24" t="s">
        <v>143</v>
      </c>
      <c r="D35" s="7">
        <v>3</v>
      </c>
      <c r="E35" s="7">
        <v>15</v>
      </c>
      <c r="F35" s="24" t="s">
        <v>146</v>
      </c>
      <c r="G35" s="7">
        <v>0</v>
      </c>
      <c r="H35" s="7">
        <v>1.25</v>
      </c>
      <c r="I35" s="22">
        <f t="shared" si="0"/>
        <v>18.75</v>
      </c>
      <c r="J35" s="22">
        <f t="shared" si="1"/>
        <v>56.25</v>
      </c>
      <c r="K35" s="7">
        <v>7</v>
      </c>
      <c r="L35" s="7">
        <v>0</v>
      </c>
      <c r="M35" s="7">
        <v>0</v>
      </c>
      <c r="O35" s="30" t="s">
        <v>151</v>
      </c>
      <c r="P35" s="16">
        <f t="shared" si="8"/>
        <v>0.3</v>
      </c>
      <c r="Q35" s="16">
        <f t="shared" si="9"/>
        <v>0</v>
      </c>
      <c r="R35" s="16">
        <f t="shared" si="10"/>
        <v>0</v>
      </c>
      <c r="S35" s="16">
        <f t="shared" si="11"/>
        <v>0</v>
      </c>
      <c r="T35" s="16">
        <f t="shared" si="12"/>
        <v>0</v>
      </c>
      <c r="U35" s="16">
        <f t="shared" si="13"/>
        <v>0</v>
      </c>
    </row>
    <row r="36" spans="1:21" x14ac:dyDescent="0.15">
      <c r="A36" s="7">
        <v>9</v>
      </c>
      <c r="B36" s="24" t="s">
        <v>142</v>
      </c>
      <c r="C36" s="24" t="s">
        <v>143</v>
      </c>
      <c r="D36" s="7">
        <v>5</v>
      </c>
      <c r="E36" s="7">
        <v>25</v>
      </c>
      <c r="F36" s="24" t="s">
        <v>148</v>
      </c>
      <c r="G36" s="7">
        <v>0</v>
      </c>
      <c r="H36" s="7">
        <v>1.25</v>
      </c>
      <c r="I36" s="22">
        <f t="shared" si="0"/>
        <v>31.25</v>
      </c>
      <c r="J36" s="22">
        <f t="shared" si="1"/>
        <v>81.25</v>
      </c>
      <c r="K36" s="7">
        <v>7</v>
      </c>
      <c r="L36" s="7">
        <v>0</v>
      </c>
      <c r="M36" s="7">
        <v>0</v>
      </c>
      <c r="O36" s="30" t="s">
        <v>152</v>
      </c>
      <c r="P36" s="16">
        <f t="shared" ref="P36:P96" si="14">IF(LEN($F36)&gt;=4,VALUE(MID($F36,4,4)),0)</f>
        <v>0.4</v>
      </c>
      <c r="Q36" s="16">
        <f t="shared" ref="Q36:Q96" si="15">IF(LEN($F36)&gt;=13,VALUE(MID($F36,13,4)),0)</f>
        <v>0</v>
      </c>
      <c r="R36" s="16">
        <f t="shared" ref="R36:R96" si="16">IF(LEN($F36)&gt;=22,VALUE(MID($F36,22,4)),0)</f>
        <v>0</v>
      </c>
      <c r="S36" s="16">
        <f t="shared" ref="S36:S96" si="17">IF(LEN($F36)&gt;=31,VALUE(MID($F36,31,4)),0)</f>
        <v>0</v>
      </c>
      <c r="T36" s="16">
        <f t="shared" ref="T36:T96" si="18">IF(LEN($F36)&gt;=40,VALUE(MID($F36,40,4)),0)</f>
        <v>0</v>
      </c>
      <c r="U36" s="16">
        <f t="shared" ref="U36:U96" si="19">IF(LEN($F36)&gt;=49,VALUE(MID($F36,49,4)),0)</f>
        <v>0</v>
      </c>
    </row>
    <row r="37" spans="1:21" x14ac:dyDescent="0.15">
      <c r="A37" s="7">
        <v>10</v>
      </c>
      <c r="B37" s="24" t="s">
        <v>153</v>
      </c>
      <c r="C37" s="7" t="s">
        <v>154</v>
      </c>
      <c r="D37" s="7">
        <v>1</v>
      </c>
      <c r="E37" s="7">
        <v>5</v>
      </c>
      <c r="F37" s="24" t="s">
        <v>145</v>
      </c>
      <c r="G37" s="7">
        <v>0</v>
      </c>
      <c r="H37" s="7">
        <v>1</v>
      </c>
      <c r="I37" s="22">
        <f t="shared" si="0"/>
        <v>5</v>
      </c>
      <c r="J37" s="22">
        <f t="shared" si="1"/>
        <v>30</v>
      </c>
      <c r="K37" s="7">
        <v>6</v>
      </c>
      <c r="L37" s="7">
        <v>0</v>
      </c>
      <c r="M37" s="7">
        <v>0.1</v>
      </c>
      <c r="O37" s="30" t="s">
        <v>155</v>
      </c>
      <c r="P37" s="16">
        <f t="shared" si="14"/>
        <v>0.25</v>
      </c>
      <c r="Q37" s="16">
        <f t="shared" si="15"/>
        <v>0</v>
      </c>
      <c r="R37" s="16">
        <f t="shared" si="16"/>
        <v>0</v>
      </c>
      <c r="S37" s="16">
        <f t="shared" si="17"/>
        <v>0</v>
      </c>
      <c r="T37" s="16">
        <f t="shared" si="18"/>
        <v>0</v>
      </c>
      <c r="U37" s="16">
        <f t="shared" si="19"/>
        <v>0</v>
      </c>
    </row>
    <row r="38" spans="1:21" x14ac:dyDescent="0.15">
      <c r="A38" s="7">
        <v>10</v>
      </c>
      <c r="B38" s="24" t="s">
        <v>153</v>
      </c>
      <c r="C38" s="7" t="s">
        <v>154</v>
      </c>
      <c r="D38" s="24">
        <v>3</v>
      </c>
      <c r="E38" s="7">
        <v>10</v>
      </c>
      <c r="F38" s="24" t="s">
        <v>146</v>
      </c>
      <c r="G38" s="7">
        <v>0</v>
      </c>
      <c r="H38" s="7">
        <v>1</v>
      </c>
      <c r="I38" s="22">
        <f t="shared" si="0"/>
        <v>10</v>
      </c>
      <c r="J38" s="22">
        <f t="shared" si="1"/>
        <v>40</v>
      </c>
      <c r="K38" s="7">
        <v>6</v>
      </c>
      <c r="L38" s="7">
        <v>0</v>
      </c>
      <c r="M38" s="7">
        <v>0.1</v>
      </c>
      <c r="O38" s="30" t="s">
        <v>156</v>
      </c>
      <c r="P38" s="16">
        <f t="shared" si="14"/>
        <v>0.3</v>
      </c>
      <c r="Q38" s="16">
        <f t="shared" si="15"/>
        <v>0</v>
      </c>
      <c r="R38" s="16">
        <f t="shared" si="16"/>
        <v>0</v>
      </c>
      <c r="S38" s="16">
        <f t="shared" si="17"/>
        <v>0</v>
      </c>
      <c r="T38" s="16">
        <f t="shared" si="18"/>
        <v>0</v>
      </c>
      <c r="U38" s="16">
        <f t="shared" si="19"/>
        <v>0</v>
      </c>
    </row>
    <row r="39" spans="1:21" x14ac:dyDescent="0.15">
      <c r="A39" s="7">
        <v>10</v>
      </c>
      <c r="B39" s="24" t="s">
        <v>153</v>
      </c>
      <c r="C39" s="7" t="s">
        <v>154</v>
      </c>
      <c r="D39" s="7">
        <v>5</v>
      </c>
      <c r="E39" s="7">
        <v>15</v>
      </c>
      <c r="F39" s="24" t="s">
        <v>147</v>
      </c>
      <c r="G39" s="7">
        <v>0</v>
      </c>
      <c r="H39" s="7">
        <v>1</v>
      </c>
      <c r="I39" s="22">
        <f t="shared" si="0"/>
        <v>15</v>
      </c>
      <c r="J39" s="22">
        <f t="shared" si="1"/>
        <v>50</v>
      </c>
      <c r="K39" s="7">
        <v>6</v>
      </c>
      <c r="L39" s="7">
        <v>0</v>
      </c>
      <c r="M39" s="7">
        <v>0.1</v>
      </c>
      <c r="O39" s="30" t="s">
        <v>157</v>
      </c>
      <c r="P39" s="16">
        <f t="shared" si="14"/>
        <v>0.35</v>
      </c>
      <c r="Q39" s="16">
        <f t="shared" si="15"/>
        <v>0</v>
      </c>
      <c r="R39" s="16">
        <f t="shared" si="16"/>
        <v>0</v>
      </c>
      <c r="S39" s="16">
        <f t="shared" si="17"/>
        <v>0</v>
      </c>
      <c r="T39" s="16">
        <f t="shared" si="18"/>
        <v>0</v>
      </c>
      <c r="U39" s="16">
        <f t="shared" si="19"/>
        <v>0</v>
      </c>
    </row>
    <row r="40" spans="1:21" x14ac:dyDescent="0.15">
      <c r="A40" s="7">
        <v>11</v>
      </c>
      <c r="B40" s="24" t="s">
        <v>161</v>
      </c>
      <c r="C40" s="24" t="s">
        <v>162</v>
      </c>
      <c r="D40" s="7">
        <v>1</v>
      </c>
      <c r="E40" s="7">
        <v>5</v>
      </c>
      <c r="F40" s="24" t="s">
        <v>158</v>
      </c>
      <c r="G40" s="7">
        <v>0</v>
      </c>
      <c r="H40" s="7">
        <v>1</v>
      </c>
      <c r="I40" s="22">
        <f t="shared" si="0"/>
        <v>5</v>
      </c>
      <c r="J40" s="22">
        <f t="shared" si="1"/>
        <v>20</v>
      </c>
      <c r="K40" s="7">
        <v>8</v>
      </c>
      <c r="L40" s="7">
        <v>0</v>
      </c>
      <c r="M40" s="7">
        <v>0</v>
      </c>
      <c r="O40" s="30" t="s">
        <v>163</v>
      </c>
      <c r="P40" s="16">
        <f t="shared" si="14"/>
        <v>0.15</v>
      </c>
      <c r="Q40" s="16">
        <f t="shared" si="15"/>
        <v>0</v>
      </c>
      <c r="R40" s="16">
        <f t="shared" si="16"/>
        <v>0</v>
      </c>
      <c r="S40" s="16">
        <f t="shared" si="17"/>
        <v>0</v>
      </c>
      <c r="T40" s="16">
        <f t="shared" si="18"/>
        <v>0</v>
      </c>
      <c r="U40" s="16">
        <f t="shared" si="19"/>
        <v>0</v>
      </c>
    </row>
    <row r="41" spans="1:21" x14ac:dyDescent="0.15">
      <c r="A41" s="7">
        <v>11</v>
      </c>
      <c r="B41" s="24" t="s">
        <v>161</v>
      </c>
      <c r="C41" s="24" t="s">
        <v>162</v>
      </c>
      <c r="D41" s="7">
        <v>2</v>
      </c>
      <c r="E41" s="7">
        <v>8</v>
      </c>
      <c r="F41" s="24" t="s">
        <v>159</v>
      </c>
      <c r="G41" s="7">
        <v>0</v>
      </c>
      <c r="H41" s="7">
        <v>1</v>
      </c>
      <c r="I41" s="22">
        <f t="shared" si="0"/>
        <v>8</v>
      </c>
      <c r="J41" s="22">
        <f t="shared" si="1"/>
        <v>26</v>
      </c>
      <c r="K41" s="7">
        <v>8</v>
      </c>
      <c r="L41" s="7">
        <v>0</v>
      </c>
      <c r="M41" s="7">
        <v>0</v>
      </c>
      <c r="O41" s="30" t="s">
        <v>163</v>
      </c>
      <c r="P41" s="16">
        <f t="shared" si="14"/>
        <v>0.18</v>
      </c>
      <c r="Q41" s="16">
        <f t="shared" si="15"/>
        <v>0</v>
      </c>
      <c r="R41" s="16">
        <f t="shared" si="16"/>
        <v>0</v>
      </c>
      <c r="S41" s="16">
        <f t="shared" si="17"/>
        <v>0</v>
      </c>
      <c r="T41" s="16">
        <f t="shared" si="18"/>
        <v>0</v>
      </c>
      <c r="U41" s="16">
        <f t="shared" si="19"/>
        <v>0</v>
      </c>
    </row>
    <row r="42" spans="1:21" x14ac:dyDescent="0.15">
      <c r="A42" s="7">
        <v>11</v>
      </c>
      <c r="B42" s="24" t="s">
        <v>161</v>
      </c>
      <c r="C42" s="24" t="s">
        <v>162</v>
      </c>
      <c r="D42" s="7">
        <v>3</v>
      </c>
      <c r="E42" s="7">
        <v>12</v>
      </c>
      <c r="F42" s="24" t="s">
        <v>160</v>
      </c>
      <c r="G42" s="7">
        <v>0</v>
      </c>
      <c r="H42" s="7">
        <v>1</v>
      </c>
      <c r="I42" s="22">
        <f t="shared" si="0"/>
        <v>12</v>
      </c>
      <c r="J42" s="22">
        <f t="shared" si="1"/>
        <v>32</v>
      </c>
      <c r="K42" s="7">
        <v>8</v>
      </c>
      <c r="L42" s="7">
        <v>0</v>
      </c>
      <c r="M42" s="7">
        <v>0</v>
      </c>
      <c r="O42" s="30" t="s">
        <v>163</v>
      </c>
      <c r="P42" s="16">
        <f t="shared" si="14"/>
        <v>0.2</v>
      </c>
      <c r="Q42" s="16">
        <f t="shared" si="15"/>
        <v>0</v>
      </c>
      <c r="R42" s="16">
        <f t="shared" si="16"/>
        <v>0</v>
      </c>
      <c r="S42" s="16">
        <f t="shared" si="17"/>
        <v>0</v>
      </c>
      <c r="T42" s="16">
        <f t="shared" si="18"/>
        <v>0</v>
      </c>
      <c r="U42" s="16">
        <f t="shared" si="19"/>
        <v>0</v>
      </c>
    </row>
    <row r="43" spans="1:21" x14ac:dyDescent="0.15">
      <c r="A43" s="7">
        <v>11</v>
      </c>
      <c r="B43" s="24" t="s">
        <v>161</v>
      </c>
      <c r="C43" s="24" t="s">
        <v>162</v>
      </c>
      <c r="D43" s="7">
        <v>5</v>
      </c>
      <c r="E43" s="7">
        <v>25</v>
      </c>
      <c r="F43" s="24" t="s">
        <v>160</v>
      </c>
      <c r="G43" s="7">
        <v>0</v>
      </c>
      <c r="H43" s="7">
        <v>1</v>
      </c>
      <c r="I43" s="22">
        <f t="shared" si="0"/>
        <v>25</v>
      </c>
      <c r="J43" s="22">
        <f t="shared" si="1"/>
        <v>45</v>
      </c>
      <c r="K43" s="7">
        <v>8</v>
      </c>
      <c r="L43" s="7">
        <v>0</v>
      </c>
      <c r="M43" s="7">
        <v>0</v>
      </c>
      <c r="O43" s="30" t="s">
        <v>163</v>
      </c>
      <c r="P43" s="16">
        <f t="shared" si="14"/>
        <v>0.2</v>
      </c>
      <c r="Q43" s="16">
        <f t="shared" si="15"/>
        <v>0</v>
      </c>
      <c r="R43" s="16">
        <f t="shared" si="16"/>
        <v>0</v>
      </c>
      <c r="S43" s="16">
        <f t="shared" si="17"/>
        <v>0</v>
      </c>
      <c r="T43" s="16">
        <f t="shared" si="18"/>
        <v>0</v>
      </c>
      <c r="U43" s="16">
        <f t="shared" si="19"/>
        <v>0</v>
      </c>
    </row>
    <row r="44" spans="1:21" x14ac:dyDescent="0.15">
      <c r="A44" s="7">
        <v>12</v>
      </c>
      <c r="B44" s="24" t="s">
        <v>164</v>
      </c>
      <c r="C44" s="24" t="s">
        <v>165</v>
      </c>
      <c r="D44" s="7">
        <v>1</v>
      </c>
      <c r="E44" s="7">
        <v>30</v>
      </c>
      <c r="F44" s="24" t="s">
        <v>171</v>
      </c>
      <c r="G44" s="7">
        <v>0</v>
      </c>
      <c r="H44" s="7">
        <v>1</v>
      </c>
      <c r="I44" s="22">
        <f t="shared" si="0"/>
        <v>30</v>
      </c>
      <c r="J44" s="22">
        <f>($E44+(SUM($P44:$U44)*100))*$H44*(1-L44)</f>
        <v>50</v>
      </c>
      <c r="K44" s="7">
        <v>2</v>
      </c>
      <c r="L44" s="7">
        <v>0</v>
      </c>
      <c r="M44" s="7">
        <v>0</v>
      </c>
      <c r="N44" s="24" t="s">
        <v>166</v>
      </c>
      <c r="O44" s="29"/>
      <c r="P44" s="16">
        <f t="shared" si="14"/>
        <v>0.2</v>
      </c>
      <c r="Q44" s="16">
        <f t="shared" si="15"/>
        <v>0</v>
      </c>
      <c r="R44" s="16">
        <f t="shared" si="16"/>
        <v>0</v>
      </c>
      <c r="S44" s="16">
        <f t="shared" si="17"/>
        <v>0</v>
      </c>
      <c r="T44" s="16">
        <f t="shared" si="18"/>
        <v>0</v>
      </c>
      <c r="U44" s="16">
        <f t="shared" si="19"/>
        <v>0</v>
      </c>
    </row>
    <row r="45" spans="1:21" x14ac:dyDescent="0.15">
      <c r="A45" s="7">
        <v>12</v>
      </c>
      <c r="B45" s="24" t="s">
        <v>164</v>
      </c>
      <c r="C45" s="24" t="s">
        <v>165</v>
      </c>
      <c r="D45" s="7">
        <v>3</v>
      </c>
      <c r="E45" s="7">
        <v>45</v>
      </c>
      <c r="F45" s="24" t="s">
        <v>171</v>
      </c>
      <c r="G45" s="7">
        <v>0</v>
      </c>
      <c r="H45" s="7">
        <v>1</v>
      </c>
      <c r="I45" s="22">
        <f t="shared" si="0"/>
        <v>45</v>
      </c>
      <c r="J45" s="22">
        <f t="shared" ref="J45:J54" si="20">($E45+(SUM($P45:$U45)*100))*$H45*(1-L45)</f>
        <v>65</v>
      </c>
      <c r="K45" s="7">
        <v>2</v>
      </c>
      <c r="L45" s="7">
        <v>0</v>
      </c>
      <c r="M45" s="7">
        <v>0</v>
      </c>
      <c r="N45" s="24" t="s">
        <v>167</v>
      </c>
      <c r="O45" s="29"/>
      <c r="P45" s="16">
        <f t="shared" si="14"/>
        <v>0.2</v>
      </c>
      <c r="Q45" s="16">
        <f t="shared" si="15"/>
        <v>0</v>
      </c>
      <c r="R45" s="16">
        <f t="shared" si="16"/>
        <v>0</v>
      </c>
      <c r="S45" s="16">
        <f t="shared" si="17"/>
        <v>0</v>
      </c>
      <c r="T45" s="16">
        <f t="shared" si="18"/>
        <v>0</v>
      </c>
      <c r="U45" s="16">
        <f t="shared" si="19"/>
        <v>0</v>
      </c>
    </row>
    <row r="46" spans="1:21" x14ac:dyDescent="0.15">
      <c r="A46" s="7">
        <v>12</v>
      </c>
      <c r="B46" s="24" t="s">
        <v>164</v>
      </c>
      <c r="C46" s="24" t="s">
        <v>165</v>
      </c>
      <c r="D46" s="7">
        <v>5</v>
      </c>
      <c r="E46" s="7">
        <v>60</v>
      </c>
      <c r="F46" s="24" t="s">
        <v>126</v>
      </c>
      <c r="G46" s="7">
        <v>0</v>
      </c>
      <c r="H46" s="7">
        <v>1</v>
      </c>
      <c r="I46" s="22">
        <f t="shared" si="0"/>
        <v>60</v>
      </c>
      <c r="J46" s="22">
        <f t="shared" si="20"/>
        <v>95</v>
      </c>
      <c r="K46" s="7">
        <v>2</v>
      </c>
      <c r="L46" s="7">
        <v>0</v>
      </c>
      <c r="M46" s="7">
        <v>0</v>
      </c>
      <c r="N46" s="24" t="s">
        <v>168</v>
      </c>
      <c r="O46" s="29"/>
      <c r="P46" s="16">
        <f t="shared" si="14"/>
        <v>0.35</v>
      </c>
      <c r="Q46" s="16">
        <f t="shared" si="15"/>
        <v>0</v>
      </c>
      <c r="R46" s="16">
        <f t="shared" si="16"/>
        <v>0</v>
      </c>
      <c r="S46" s="16">
        <f t="shared" si="17"/>
        <v>0</v>
      </c>
      <c r="T46" s="16">
        <f t="shared" si="18"/>
        <v>0</v>
      </c>
      <c r="U46" s="16">
        <f t="shared" si="19"/>
        <v>0</v>
      </c>
    </row>
    <row r="47" spans="1:21" x14ac:dyDescent="0.15">
      <c r="A47" s="7">
        <v>13</v>
      </c>
      <c r="B47" s="24" t="s">
        <v>169</v>
      </c>
      <c r="C47" s="7" t="s">
        <v>170</v>
      </c>
      <c r="D47" s="7">
        <v>1</v>
      </c>
      <c r="E47" s="7">
        <v>5</v>
      </c>
      <c r="F47" s="24" t="s">
        <v>177</v>
      </c>
      <c r="G47" s="7">
        <v>0</v>
      </c>
      <c r="H47" s="7">
        <v>2</v>
      </c>
      <c r="I47" s="22">
        <f t="shared" si="0"/>
        <v>10</v>
      </c>
      <c r="J47" s="22">
        <f t="shared" si="20"/>
        <v>30</v>
      </c>
      <c r="K47" s="7">
        <v>8</v>
      </c>
      <c r="L47" s="7">
        <v>0</v>
      </c>
      <c r="M47" s="7">
        <v>0</v>
      </c>
      <c r="O47" s="29"/>
      <c r="P47" s="16">
        <f t="shared" si="14"/>
        <v>0.1</v>
      </c>
      <c r="Q47" s="16">
        <f t="shared" si="15"/>
        <v>0</v>
      </c>
      <c r="R47" s="16">
        <f t="shared" si="16"/>
        <v>0</v>
      </c>
      <c r="S47" s="16">
        <f t="shared" si="17"/>
        <v>0</v>
      </c>
      <c r="T47" s="16">
        <f t="shared" si="18"/>
        <v>0</v>
      </c>
      <c r="U47" s="16">
        <f t="shared" si="19"/>
        <v>0</v>
      </c>
    </row>
    <row r="48" spans="1:21" x14ac:dyDescent="0.15">
      <c r="A48" s="7">
        <v>13</v>
      </c>
      <c r="B48" s="24" t="s">
        <v>169</v>
      </c>
      <c r="C48" s="7" t="s">
        <v>170</v>
      </c>
      <c r="D48" s="7">
        <v>2</v>
      </c>
      <c r="E48" s="7">
        <v>10</v>
      </c>
      <c r="F48" s="24" t="s">
        <v>171</v>
      </c>
      <c r="G48" s="7">
        <v>0</v>
      </c>
      <c r="H48" s="7">
        <v>2</v>
      </c>
      <c r="I48" s="22">
        <f t="shared" si="0"/>
        <v>20</v>
      </c>
      <c r="J48" s="22">
        <f t="shared" si="20"/>
        <v>60</v>
      </c>
      <c r="K48" s="7">
        <v>8</v>
      </c>
      <c r="L48" s="7">
        <v>0</v>
      </c>
      <c r="M48" s="7">
        <v>0</v>
      </c>
      <c r="O48" s="29"/>
      <c r="P48" s="16">
        <f t="shared" si="14"/>
        <v>0.2</v>
      </c>
      <c r="Q48" s="16">
        <f t="shared" si="15"/>
        <v>0</v>
      </c>
      <c r="R48" s="16">
        <f t="shared" si="16"/>
        <v>0</v>
      </c>
      <c r="S48" s="16">
        <f t="shared" si="17"/>
        <v>0</v>
      </c>
      <c r="T48" s="16">
        <f t="shared" si="18"/>
        <v>0</v>
      </c>
      <c r="U48" s="16">
        <f t="shared" si="19"/>
        <v>0</v>
      </c>
    </row>
    <row r="49" spans="1:21" x14ac:dyDescent="0.15">
      <c r="A49" s="7">
        <v>13</v>
      </c>
      <c r="B49" s="24" t="s">
        <v>169</v>
      </c>
      <c r="C49" s="7" t="s">
        <v>170</v>
      </c>
      <c r="D49" s="7">
        <v>3</v>
      </c>
      <c r="E49" s="7">
        <v>15</v>
      </c>
      <c r="F49" s="24" t="s">
        <v>137</v>
      </c>
      <c r="G49" s="7">
        <v>0</v>
      </c>
      <c r="H49" s="7">
        <v>2</v>
      </c>
      <c r="I49" s="22">
        <f t="shared" si="0"/>
        <v>30</v>
      </c>
      <c r="J49" s="22">
        <f t="shared" si="20"/>
        <v>80</v>
      </c>
      <c r="K49" s="7">
        <v>8</v>
      </c>
      <c r="L49" s="7">
        <v>0</v>
      </c>
      <c r="M49" s="7">
        <v>0</v>
      </c>
      <c r="O49" s="29"/>
      <c r="P49" s="16">
        <f t="shared" si="14"/>
        <v>0.25</v>
      </c>
      <c r="Q49" s="16">
        <f t="shared" si="15"/>
        <v>0</v>
      </c>
      <c r="R49" s="16">
        <f t="shared" si="16"/>
        <v>0</v>
      </c>
      <c r="S49" s="16">
        <f t="shared" si="17"/>
        <v>0</v>
      </c>
      <c r="T49" s="16">
        <f t="shared" si="18"/>
        <v>0</v>
      </c>
      <c r="U49" s="16">
        <f t="shared" si="19"/>
        <v>0</v>
      </c>
    </row>
    <row r="50" spans="1:21" x14ac:dyDescent="0.15">
      <c r="A50" s="7">
        <v>13</v>
      </c>
      <c r="B50" s="24" t="s">
        <v>169</v>
      </c>
      <c r="C50" s="7" t="s">
        <v>170</v>
      </c>
      <c r="D50" s="7">
        <v>5</v>
      </c>
      <c r="E50" s="7">
        <v>25</v>
      </c>
      <c r="F50" s="24" t="s">
        <v>137</v>
      </c>
      <c r="G50" s="7">
        <v>0</v>
      </c>
      <c r="H50" s="7">
        <v>2</v>
      </c>
      <c r="I50" s="22">
        <f t="shared" si="0"/>
        <v>50</v>
      </c>
      <c r="J50" s="22">
        <f t="shared" si="20"/>
        <v>100</v>
      </c>
      <c r="K50" s="7">
        <v>8</v>
      </c>
      <c r="L50" s="7">
        <v>0</v>
      </c>
      <c r="M50" s="7">
        <v>0</v>
      </c>
      <c r="O50" s="29"/>
      <c r="P50" s="16">
        <f t="shared" si="14"/>
        <v>0.25</v>
      </c>
      <c r="Q50" s="16">
        <f t="shared" si="15"/>
        <v>0</v>
      </c>
      <c r="R50" s="16">
        <f t="shared" si="16"/>
        <v>0</v>
      </c>
      <c r="S50" s="16">
        <f t="shared" si="17"/>
        <v>0</v>
      </c>
      <c r="T50" s="16">
        <f t="shared" si="18"/>
        <v>0</v>
      </c>
      <c r="U50" s="16">
        <f t="shared" si="19"/>
        <v>0</v>
      </c>
    </row>
    <row r="51" spans="1:21" x14ac:dyDescent="0.15">
      <c r="A51" s="7">
        <v>14</v>
      </c>
      <c r="B51" s="24" t="s">
        <v>172</v>
      </c>
      <c r="C51" s="7" t="s">
        <v>173</v>
      </c>
      <c r="D51" s="7">
        <v>1</v>
      </c>
      <c r="E51" s="7">
        <v>20</v>
      </c>
      <c r="F51" s="24" t="s">
        <v>135</v>
      </c>
      <c r="G51" s="7">
        <v>0</v>
      </c>
      <c r="H51" s="7">
        <v>1</v>
      </c>
      <c r="I51" s="22">
        <f t="shared" si="0"/>
        <v>20</v>
      </c>
      <c r="J51" s="22">
        <f t="shared" si="20"/>
        <v>50</v>
      </c>
      <c r="K51" s="7">
        <v>1</v>
      </c>
      <c r="L51" s="7">
        <v>0</v>
      </c>
      <c r="M51" s="7">
        <v>0</v>
      </c>
      <c r="O51" s="29"/>
      <c r="P51" s="16">
        <f t="shared" si="14"/>
        <v>0.3</v>
      </c>
      <c r="Q51" s="16">
        <f t="shared" si="15"/>
        <v>0</v>
      </c>
      <c r="R51" s="16">
        <f t="shared" si="16"/>
        <v>0</v>
      </c>
      <c r="S51" s="16">
        <f t="shared" si="17"/>
        <v>0</v>
      </c>
      <c r="T51" s="16">
        <f t="shared" si="18"/>
        <v>0</v>
      </c>
      <c r="U51" s="16">
        <f t="shared" si="19"/>
        <v>0</v>
      </c>
    </row>
    <row r="52" spans="1:21" x14ac:dyDescent="0.15">
      <c r="A52" s="7">
        <v>14</v>
      </c>
      <c r="B52" s="24" t="s">
        <v>172</v>
      </c>
      <c r="C52" s="7" t="s">
        <v>173</v>
      </c>
      <c r="D52" s="7">
        <v>3</v>
      </c>
      <c r="E52" s="7">
        <v>30</v>
      </c>
      <c r="F52" s="24" t="s">
        <v>126</v>
      </c>
      <c r="G52" s="7">
        <v>0</v>
      </c>
      <c r="H52" s="7">
        <v>1</v>
      </c>
      <c r="I52" s="22">
        <f t="shared" si="0"/>
        <v>30</v>
      </c>
      <c r="J52" s="22">
        <f t="shared" si="20"/>
        <v>65</v>
      </c>
      <c r="K52" s="7">
        <v>1</v>
      </c>
      <c r="L52" s="7">
        <v>0</v>
      </c>
      <c r="M52" s="7">
        <v>0</v>
      </c>
      <c r="O52" s="29"/>
      <c r="P52" s="16">
        <f t="shared" si="14"/>
        <v>0.35</v>
      </c>
      <c r="Q52" s="16">
        <f t="shared" si="15"/>
        <v>0</v>
      </c>
      <c r="R52" s="16">
        <f t="shared" si="16"/>
        <v>0</v>
      </c>
      <c r="S52" s="16">
        <f t="shared" si="17"/>
        <v>0</v>
      </c>
      <c r="T52" s="16">
        <f t="shared" si="18"/>
        <v>0</v>
      </c>
      <c r="U52" s="16">
        <f t="shared" si="19"/>
        <v>0</v>
      </c>
    </row>
    <row r="53" spans="1:21" x14ac:dyDescent="0.15">
      <c r="A53" s="7">
        <v>14</v>
      </c>
      <c r="B53" s="24" t="s">
        <v>172</v>
      </c>
      <c r="C53" s="7" t="s">
        <v>173</v>
      </c>
      <c r="D53" s="7">
        <v>5</v>
      </c>
      <c r="E53" s="7">
        <v>40</v>
      </c>
      <c r="F53" s="24" t="s">
        <v>136</v>
      </c>
      <c r="G53" s="7">
        <v>0</v>
      </c>
      <c r="H53" s="7">
        <v>1</v>
      </c>
      <c r="I53" s="22">
        <f t="shared" si="0"/>
        <v>40</v>
      </c>
      <c r="J53" s="22">
        <f t="shared" si="20"/>
        <v>80</v>
      </c>
      <c r="K53" s="7">
        <v>1</v>
      </c>
      <c r="L53" s="7">
        <v>0</v>
      </c>
      <c r="M53" s="7">
        <v>0</v>
      </c>
      <c r="O53" s="29"/>
      <c r="P53" s="16">
        <f t="shared" si="14"/>
        <v>0.4</v>
      </c>
      <c r="Q53" s="16">
        <f t="shared" si="15"/>
        <v>0</v>
      </c>
      <c r="R53" s="16">
        <f t="shared" si="16"/>
        <v>0</v>
      </c>
      <c r="S53" s="16">
        <f t="shared" si="17"/>
        <v>0</v>
      </c>
      <c r="T53" s="16">
        <f t="shared" si="18"/>
        <v>0</v>
      </c>
      <c r="U53" s="16">
        <f t="shared" si="19"/>
        <v>0</v>
      </c>
    </row>
    <row r="54" spans="1:21" x14ac:dyDescent="0.15">
      <c r="A54" s="24">
        <v>15</v>
      </c>
      <c r="B54" s="24" t="s">
        <v>178</v>
      </c>
      <c r="C54" s="24" t="s">
        <v>179</v>
      </c>
      <c r="D54" s="24">
        <v>1</v>
      </c>
      <c r="E54" s="24">
        <v>15</v>
      </c>
      <c r="F54" s="24" t="s">
        <v>146</v>
      </c>
      <c r="G54" s="24">
        <v>0</v>
      </c>
      <c r="H54" s="24">
        <v>1.25</v>
      </c>
      <c r="I54" s="26">
        <f t="shared" si="0"/>
        <v>18.75</v>
      </c>
      <c r="J54" s="26">
        <f t="shared" si="20"/>
        <v>56.25</v>
      </c>
      <c r="K54" s="24">
        <v>8</v>
      </c>
      <c r="L54" s="24">
        <v>0</v>
      </c>
      <c r="M54" s="24">
        <v>0</v>
      </c>
      <c r="N54" s="24"/>
      <c r="O54" s="30" t="s">
        <v>180</v>
      </c>
      <c r="P54" s="16">
        <f t="shared" si="14"/>
        <v>0.3</v>
      </c>
      <c r="Q54" s="16">
        <f t="shared" si="15"/>
        <v>0</v>
      </c>
      <c r="R54" s="16">
        <f t="shared" si="16"/>
        <v>0</v>
      </c>
      <c r="S54" s="16">
        <f t="shared" si="17"/>
        <v>0</v>
      </c>
      <c r="T54" s="16">
        <f t="shared" si="18"/>
        <v>0</v>
      </c>
      <c r="U54" s="16">
        <f t="shared" si="19"/>
        <v>0</v>
      </c>
    </row>
    <row r="55" spans="1:21" x14ac:dyDescent="0.15">
      <c r="A55" s="24">
        <v>15</v>
      </c>
      <c r="B55" s="24" t="s">
        <v>178</v>
      </c>
      <c r="C55" s="24" t="s">
        <v>179</v>
      </c>
      <c r="D55" s="24">
        <v>2</v>
      </c>
      <c r="E55" s="24">
        <v>20</v>
      </c>
      <c r="F55" s="24" t="s">
        <v>147</v>
      </c>
      <c r="G55" s="24">
        <v>0</v>
      </c>
      <c r="H55" s="24">
        <v>1.25</v>
      </c>
      <c r="I55" s="26">
        <f t="shared" si="0"/>
        <v>25</v>
      </c>
      <c r="J55" s="26">
        <f t="shared" ref="J55:J119" si="21">($E55+(SUM($P55:$U55)*100))*$H55*(1-L55)</f>
        <v>68.75</v>
      </c>
      <c r="K55" s="24">
        <v>8</v>
      </c>
      <c r="L55" s="24">
        <v>0</v>
      </c>
      <c r="M55" s="24">
        <v>0</v>
      </c>
      <c r="N55" s="24"/>
      <c r="O55" s="30" t="s">
        <v>181</v>
      </c>
      <c r="P55" s="16">
        <f t="shared" si="14"/>
        <v>0.35</v>
      </c>
      <c r="Q55" s="16">
        <f t="shared" si="15"/>
        <v>0</v>
      </c>
      <c r="R55" s="16">
        <f t="shared" si="16"/>
        <v>0</v>
      </c>
      <c r="S55" s="16">
        <f t="shared" si="17"/>
        <v>0</v>
      </c>
      <c r="T55" s="16">
        <f t="shared" si="18"/>
        <v>0</v>
      </c>
      <c r="U55" s="16">
        <f t="shared" si="19"/>
        <v>0</v>
      </c>
    </row>
    <row r="56" spans="1:21" x14ac:dyDescent="0.15">
      <c r="A56" s="24">
        <v>15</v>
      </c>
      <c r="B56" s="24" t="s">
        <v>178</v>
      </c>
      <c r="C56" s="24" t="s">
        <v>179</v>
      </c>
      <c r="D56" s="24">
        <v>3</v>
      </c>
      <c r="E56" s="24">
        <v>25</v>
      </c>
      <c r="F56" s="24" t="s">
        <v>182</v>
      </c>
      <c r="G56" s="24">
        <v>0</v>
      </c>
      <c r="H56" s="24">
        <v>1.25</v>
      </c>
      <c r="I56" s="26">
        <f t="shared" si="0"/>
        <v>31.25</v>
      </c>
      <c r="J56" s="26">
        <f t="shared" si="21"/>
        <v>78.75</v>
      </c>
      <c r="K56" s="24">
        <v>8</v>
      </c>
      <c r="L56" s="24">
        <v>0</v>
      </c>
      <c r="M56" s="24">
        <v>0</v>
      </c>
      <c r="N56" s="24"/>
      <c r="O56" s="30" t="s">
        <v>183</v>
      </c>
      <c r="P56" s="16">
        <f t="shared" si="14"/>
        <v>0.38</v>
      </c>
      <c r="Q56" s="16">
        <f t="shared" si="15"/>
        <v>0</v>
      </c>
      <c r="R56" s="16">
        <f t="shared" si="16"/>
        <v>0</v>
      </c>
      <c r="S56" s="16">
        <f t="shared" si="17"/>
        <v>0</v>
      </c>
      <c r="T56" s="16">
        <f t="shared" si="18"/>
        <v>0</v>
      </c>
      <c r="U56" s="16">
        <f t="shared" si="19"/>
        <v>0</v>
      </c>
    </row>
    <row r="57" spans="1:21" x14ac:dyDescent="0.15">
      <c r="A57" s="24">
        <v>15</v>
      </c>
      <c r="B57" s="24" t="s">
        <v>178</v>
      </c>
      <c r="C57" s="24" t="s">
        <v>179</v>
      </c>
      <c r="D57" s="24">
        <v>5</v>
      </c>
      <c r="E57" s="24">
        <v>35</v>
      </c>
      <c r="F57" s="24" t="s">
        <v>184</v>
      </c>
      <c r="G57" s="24">
        <v>0</v>
      </c>
      <c r="H57" s="24">
        <v>1.25</v>
      </c>
      <c r="I57" s="26">
        <f t="shared" si="0"/>
        <v>43.75</v>
      </c>
      <c r="J57" s="26">
        <f t="shared" si="21"/>
        <v>97.5</v>
      </c>
      <c r="K57" s="24">
        <v>8</v>
      </c>
      <c r="L57" s="24">
        <v>0</v>
      </c>
      <c r="M57" s="24">
        <v>0</v>
      </c>
      <c r="N57" s="24"/>
      <c r="O57" s="30" t="s">
        <v>185</v>
      </c>
      <c r="P57" s="16">
        <f t="shared" si="14"/>
        <v>0.43</v>
      </c>
      <c r="Q57" s="16">
        <f t="shared" si="15"/>
        <v>0</v>
      </c>
      <c r="R57" s="16">
        <f t="shared" si="16"/>
        <v>0</v>
      </c>
      <c r="S57" s="16">
        <f t="shared" si="17"/>
        <v>0</v>
      </c>
      <c r="T57" s="16">
        <f t="shared" si="18"/>
        <v>0</v>
      </c>
      <c r="U57" s="16">
        <f t="shared" si="19"/>
        <v>0</v>
      </c>
    </row>
    <row r="58" spans="1:21" x14ac:dyDescent="0.15">
      <c r="A58" s="24">
        <v>16</v>
      </c>
      <c r="B58" s="24" t="s">
        <v>186</v>
      </c>
      <c r="C58" s="24" t="s">
        <v>187</v>
      </c>
      <c r="D58" s="24">
        <v>1</v>
      </c>
      <c r="E58" s="24">
        <v>10</v>
      </c>
      <c r="F58" s="24" t="s">
        <v>188</v>
      </c>
      <c r="G58" s="24">
        <v>0</v>
      </c>
      <c r="H58" s="24">
        <v>1</v>
      </c>
      <c r="I58" s="26">
        <f t="shared" si="0"/>
        <v>9.8000000000000007</v>
      </c>
      <c r="J58" s="26">
        <f t="shared" si="21"/>
        <v>49</v>
      </c>
      <c r="K58" s="24">
        <v>9</v>
      </c>
      <c r="L58" s="27">
        <v>0.02</v>
      </c>
      <c r="M58" s="24">
        <v>0</v>
      </c>
      <c r="N58" s="24"/>
      <c r="O58" s="30"/>
      <c r="P58" s="16">
        <f t="shared" si="14"/>
        <v>0.25</v>
      </c>
      <c r="Q58" s="16">
        <f t="shared" si="15"/>
        <v>0.15</v>
      </c>
      <c r="R58" s="16">
        <f t="shared" si="16"/>
        <v>0</v>
      </c>
      <c r="S58" s="16">
        <f t="shared" si="17"/>
        <v>0</v>
      </c>
      <c r="T58" s="16">
        <f t="shared" si="18"/>
        <v>0</v>
      </c>
      <c r="U58" s="16">
        <f t="shared" si="19"/>
        <v>0</v>
      </c>
    </row>
    <row r="59" spans="1:21" x14ac:dyDescent="0.15">
      <c r="A59" s="24">
        <v>16</v>
      </c>
      <c r="B59" s="24" t="s">
        <v>186</v>
      </c>
      <c r="C59" s="24" t="s">
        <v>187</v>
      </c>
      <c r="D59" s="24">
        <v>2</v>
      </c>
      <c r="E59" s="24">
        <v>15</v>
      </c>
      <c r="F59" s="24" t="s">
        <v>189</v>
      </c>
      <c r="G59" s="24">
        <v>0</v>
      </c>
      <c r="H59" s="24">
        <v>1</v>
      </c>
      <c r="I59" s="26">
        <f t="shared" si="0"/>
        <v>14.399999999999999</v>
      </c>
      <c r="J59" s="26">
        <f t="shared" si="21"/>
        <v>59.519999999999996</v>
      </c>
      <c r="K59" s="24">
        <v>9</v>
      </c>
      <c r="L59" s="27">
        <v>0.04</v>
      </c>
      <c r="M59" s="24">
        <v>0</v>
      </c>
      <c r="N59" s="24"/>
      <c r="O59" s="30"/>
      <c r="P59" s="16">
        <f t="shared" si="14"/>
        <v>0.3</v>
      </c>
      <c r="Q59" s="16">
        <f t="shared" si="15"/>
        <v>0.17</v>
      </c>
      <c r="R59" s="16">
        <f t="shared" si="16"/>
        <v>0</v>
      </c>
      <c r="S59" s="16">
        <f t="shared" si="17"/>
        <v>0</v>
      </c>
      <c r="T59" s="16">
        <f t="shared" si="18"/>
        <v>0</v>
      </c>
      <c r="U59" s="16">
        <f t="shared" si="19"/>
        <v>0</v>
      </c>
    </row>
    <row r="60" spans="1:21" x14ac:dyDescent="0.15">
      <c r="A60" s="24">
        <v>16</v>
      </c>
      <c r="B60" s="24" t="s">
        <v>186</v>
      </c>
      <c r="C60" s="24" t="s">
        <v>187</v>
      </c>
      <c r="D60" s="24">
        <v>3</v>
      </c>
      <c r="E60" s="24">
        <v>20</v>
      </c>
      <c r="F60" s="24" t="s">
        <v>190</v>
      </c>
      <c r="G60" s="24">
        <v>0</v>
      </c>
      <c r="H60" s="24">
        <v>1</v>
      </c>
      <c r="I60" s="26">
        <f t="shared" si="0"/>
        <v>18.799999999999997</v>
      </c>
      <c r="J60" s="26">
        <f t="shared" si="21"/>
        <v>70.5</v>
      </c>
      <c r="K60" s="24">
        <v>9</v>
      </c>
      <c r="L60" s="27">
        <v>0.06</v>
      </c>
      <c r="M60" s="24">
        <v>0</v>
      </c>
      <c r="N60" s="24"/>
      <c r="O60" s="30"/>
      <c r="P60" s="16">
        <f t="shared" si="14"/>
        <v>0.35</v>
      </c>
      <c r="Q60" s="16">
        <f t="shared" si="15"/>
        <v>0.2</v>
      </c>
      <c r="R60" s="16">
        <f t="shared" si="16"/>
        <v>0</v>
      </c>
      <c r="S60" s="16">
        <f t="shared" si="17"/>
        <v>0</v>
      </c>
      <c r="T60" s="16">
        <f t="shared" si="18"/>
        <v>0</v>
      </c>
      <c r="U60" s="16">
        <f t="shared" si="19"/>
        <v>0</v>
      </c>
    </row>
    <row r="61" spans="1:21" x14ac:dyDescent="0.15">
      <c r="A61" s="24">
        <v>16</v>
      </c>
      <c r="B61" s="24" t="s">
        <v>186</v>
      </c>
      <c r="C61" s="24" t="s">
        <v>187</v>
      </c>
      <c r="D61" s="24">
        <v>5</v>
      </c>
      <c r="E61" s="24">
        <v>25</v>
      </c>
      <c r="F61" s="24" t="s">
        <v>191</v>
      </c>
      <c r="G61" s="24">
        <v>0</v>
      </c>
      <c r="H61" s="24">
        <v>1</v>
      </c>
      <c r="I61" s="26">
        <f t="shared" si="0"/>
        <v>22.5</v>
      </c>
      <c r="J61" s="26">
        <f t="shared" si="21"/>
        <v>90</v>
      </c>
      <c r="K61" s="24">
        <v>9</v>
      </c>
      <c r="L61" s="27">
        <v>0.1</v>
      </c>
      <c r="M61" s="24">
        <v>0</v>
      </c>
      <c r="N61" s="24"/>
      <c r="O61" s="30"/>
      <c r="P61" s="16">
        <f t="shared" si="14"/>
        <v>0.45</v>
      </c>
      <c r="Q61" s="16">
        <f t="shared" si="15"/>
        <v>0.3</v>
      </c>
      <c r="R61" s="16">
        <f t="shared" si="16"/>
        <v>0</v>
      </c>
      <c r="S61" s="16">
        <f t="shared" si="17"/>
        <v>0</v>
      </c>
      <c r="T61" s="16">
        <f t="shared" si="18"/>
        <v>0</v>
      </c>
      <c r="U61" s="16">
        <f t="shared" si="19"/>
        <v>0</v>
      </c>
    </row>
    <row r="62" spans="1:21" x14ac:dyDescent="0.15">
      <c r="A62" s="24">
        <v>17</v>
      </c>
      <c r="B62" s="24" t="s">
        <v>192</v>
      </c>
      <c r="C62" s="24" t="s">
        <v>193</v>
      </c>
      <c r="D62" s="24">
        <v>3</v>
      </c>
      <c r="E62" s="24">
        <v>20</v>
      </c>
      <c r="F62" s="24" t="s">
        <v>171</v>
      </c>
      <c r="G62" s="24">
        <v>0</v>
      </c>
      <c r="H62" s="24">
        <v>1.25</v>
      </c>
      <c r="I62" s="26">
        <f t="shared" si="0"/>
        <v>25</v>
      </c>
      <c r="J62" s="26">
        <f t="shared" si="21"/>
        <v>50</v>
      </c>
      <c r="K62" s="24">
        <v>2</v>
      </c>
      <c r="L62" s="24">
        <v>0</v>
      </c>
      <c r="M62" s="24">
        <v>0</v>
      </c>
      <c r="N62" s="24"/>
      <c r="O62" s="30" t="s">
        <v>194</v>
      </c>
      <c r="P62" s="16">
        <f t="shared" si="14"/>
        <v>0.2</v>
      </c>
      <c r="Q62" s="16">
        <f t="shared" si="15"/>
        <v>0</v>
      </c>
      <c r="R62" s="16">
        <f t="shared" si="16"/>
        <v>0</v>
      </c>
      <c r="S62" s="16">
        <f t="shared" si="17"/>
        <v>0</v>
      </c>
      <c r="T62" s="16">
        <f t="shared" si="18"/>
        <v>0</v>
      </c>
      <c r="U62" s="16">
        <f t="shared" si="19"/>
        <v>0</v>
      </c>
    </row>
    <row r="63" spans="1:21" x14ac:dyDescent="0.15">
      <c r="A63" s="24">
        <v>17</v>
      </c>
      <c r="B63" s="24" t="s">
        <v>192</v>
      </c>
      <c r="C63" s="24" t="s">
        <v>193</v>
      </c>
      <c r="D63" s="24">
        <v>5</v>
      </c>
      <c r="E63" s="24">
        <v>30</v>
      </c>
      <c r="F63" s="24" t="s">
        <v>126</v>
      </c>
      <c r="G63" s="24">
        <v>0</v>
      </c>
      <c r="H63" s="24">
        <v>1.25</v>
      </c>
      <c r="I63" s="26">
        <f t="shared" si="0"/>
        <v>37.5</v>
      </c>
      <c r="J63" s="26">
        <f t="shared" si="21"/>
        <v>81.25</v>
      </c>
      <c r="K63" s="24">
        <v>2</v>
      </c>
      <c r="L63" s="24">
        <v>0</v>
      </c>
      <c r="M63" s="24">
        <v>0</v>
      </c>
      <c r="N63" s="24"/>
      <c r="O63" s="30" t="s">
        <v>195</v>
      </c>
      <c r="P63" s="16">
        <f t="shared" si="14"/>
        <v>0.35</v>
      </c>
      <c r="Q63" s="16">
        <f t="shared" si="15"/>
        <v>0</v>
      </c>
      <c r="R63" s="16">
        <f t="shared" si="16"/>
        <v>0</v>
      </c>
      <c r="S63" s="16">
        <f t="shared" si="17"/>
        <v>0</v>
      </c>
      <c r="T63" s="16">
        <f t="shared" si="18"/>
        <v>0</v>
      </c>
      <c r="U63" s="16">
        <f t="shared" si="19"/>
        <v>0</v>
      </c>
    </row>
    <row r="64" spans="1:21" x14ac:dyDescent="0.15">
      <c r="A64" s="24">
        <v>18</v>
      </c>
      <c r="B64" s="24" t="s">
        <v>196</v>
      </c>
      <c r="C64" s="24" t="s">
        <v>197</v>
      </c>
      <c r="D64" s="24">
        <v>1</v>
      </c>
      <c r="E64" s="24">
        <v>15</v>
      </c>
      <c r="F64" s="24" t="s">
        <v>171</v>
      </c>
      <c r="G64" s="24">
        <v>0</v>
      </c>
      <c r="H64" s="24">
        <v>1.25</v>
      </c>
      <c r="I64" s="26">
        <f t="shared" si="0"/>
        <v>18.5625</v>
      </c>
      <c r="J64" s="26">
        <f t="shared" si="21"/>
        <v>43.3125</v>
      </c>
      <c r="K64" s="24">
        <v>2</v>
      </c>
      <c r="L64" s="27">
        <v>0.01</v>
      </c>
      <c r="M64" s="24">
        <v>0</v>
      </c>
      <c r="N64" s="24"/>
      <c r="O64" s="30" t="s">
        <v>198</v>
      </c>
      <c r="P64" s="16">
        <f t="shared" si="14"/>
        <v>0.2</v>
      </c>
      <c r="Q64" s="16">
        <f t="shared" si="15"/>
        <v>0</v>
      </c>
      <c r="R64" s="16">
        <f t="shared" si="16"/>
        <v>0</v>
      </c>
      <c r="S64" s="16">
        <f t="shared" si="17"/>
        <v>0</v>
      </c>
      <c r="T64" s="16">
        <f t="shared" si="18"/>
        <v>0</v>
      </c>
      <c r="U64" s="16">
        <f t="shared" si="19"/>
        <v>0</v>
      </c>
    </row>
    <row r="65" spans="1:21" x14ac:dyDescent="0.15">
      <c r="A65" s="24">
        <v>18</v>
      </c>
      <c r="B65" s="24" t="s">
        <v>196</v>
      </c>
      <c r="C65" s="24" t="s">
        <v>197</v>
      </c>
      <c r="D65" s="24">
        <v>2</v>
      </c>
      <c r="E65" s="24">
        <v>20</v>
      </c>
      <c r="F65" s="24" t="s">
        <v>137</v>
      </c>
      <c r="G65" s="24">
        <v>0</v>
      </c>
      <c r="H65" s="24">
        <v>1.25</v>
      </c>
      <c r="I65" s="26">
        <f t="shared" si="0"/>
        <v>24.5</v>
      </c>
      <c r="J65" s="26">
        <f t="shared" si="21"/>
        <v>55.125</v>
      </c>
      <c r="K65" s="24">
        <v>2</v>
      </c>
      <c r="L65" s="27">
        <v>0.02</v>
      </c>
      <c r="M65" s="24">
        <v>0</v>
      </c>
      <c r="N65" s="24"/>
      <c r="O65" s="30" t="s">
        <v>199</v>
      </c>
      <c r="P65" s="16">
        <f t="shared" si="14"/>
        <v>0.25</v>
      </c>
      <c r="Q65" s="16">
        <f t="shared" si="15"/>
        <v>0</v>
      </c>
      <c r="R65" s="16">
        <f t="shared" si="16"/>
        <v>0</v>
      </c>
      <c r="S65" s="16">
        <f t="shared" si="17"/>
        <v>0</v>
      </c>
      <c r="T65" s="16">
        <f t="shared" si="18"/>
        <v>0</v>
      </c>
      <c r="U65" s="16">
        <f t="shared" si="19"/>
        <v>0</v>
      </c>
    </row>
    <row r="66" spans="1:21" x14ac:dyDescent="0.15">
      <c r="A66" s="24">
        <v>18</v>
      </c>
      <c r="B66" s="24" t="s">
        <v>196</v>
      </c>
      <c r="C66" s="24" t="s">
        <v>197</v>
      </c>
      <c r="D66" s="24">
        <v>3</v>
      </c>
      <c r="E66" s="24">
        <v>25</v>
      </c>
      <c r="F66" s="24" t="s">
        <v>135</v>
      </c>
      <c r="G66" s="24">
        <v>0</v>
      </c>
      <c r="H66" s="24">
        <v>1.25</v>
      </c>
      <c r="I66" s="26">
        <f t="shared" si="0"/>
        <v>30.3125</v>
      </c>
      <c r="J66" s="26">
        <f t="shared" si="21"/>
        <v>66.6875</v>
      </c>
      <c r="K66" s="24">
        <v>2</v>
      </c>
      <c r="L66" s="27">
        <v>0.03</v>
      </c>
      <c r="M66" s="24">
        <v>0</v>
      </c>
      <c r="N66" s="24"/>
      <c r="O66" s="30" t="s">
        <v>200</v>
      </c>
      <c r="P66" s="16">
        <f t="shared" si="14"/>
        <v>0.3</v>
      </c>
      <c r="Q66" s="16">
        <f t="shared" si="15"/>
        <v>0</v>
      </c>
      <c r="R66" s="16">
        <f t="shared" si="16"/>
        <v>0</v>
      </c>
      <c r="S66" s="16">
        <f t="shared" si="17"/>
        <v>0</v>
      </c>
      <c r="T66" s="16">
        <f t="shared" si="18"/>
        <v>0</v>
      </c>
      <c r="U66" s="16">
        <f t="shared" si="19"/>
        <v>0</v>
      </c>
    </row>
    <row r="67" spans="1:21" x14ac:dyDescent="0.15">
      <c r="A67" s="24">
        <v>18</v>
      </c>
      <c r="B67" s="24" t="s">
        <v>196</v>
      </c>
      <c r="C67" s="24" t="s">
        <v>197</v>
      </c>
      <c r="D67" s="24">
        <v>5</v>
      </c>
      <c r="E67" s="24">
        <v>35</v>
      </c>
      <c r="F67" s="24" t="s">
        <v>136</v>
      </c>
      <c r="G67" s="24">
        <v>0</v>
      </c>
      <c r="H67" s="24">
        <v>1.25</v>
      </c>
      <c r="I67" s="26">
        <f t="shared" si="0"/>
        <v>41.5625</v>
      </c>
      <c r="J67" s="26">
        <f t="shared" si="21"/>
        <v>89.0625</v>
      </c>
      <c r="K67" s="24">
        <v>2</v>
      </c>
      <c r="L67" s="27">
        <v>0.05</v>
      </c>
      <c r="M67" s="24">
        <v>0</v>
      </c>
      <c r="N67" s="24"/>
      <c r="O67" s="30" t="s">
        <v>201</v>
      </c>
      <c r="P67" s="16">
        <f t="shared" si="14"/>
        <v>0.4</v>
      </c>
      <c r="Q67" s="16">
        <f t="shared" si="15"/>
        <v>0</v>
      </c>
      <c r="R67" s="16">
        <f t="shared" si="16"/>
        <v>0</v>
      </c>
      <c r="S67" s="16">
        <f t="shared" si="17"/>
        <v>0</v>
      </c>
      <c r="T67" s="16">
        <f t="shared" si="18"/>
        <v>0</v>
      </c>
      <c r="U67" s="16">
        <f t="shared" si="19"/>
        <v>0</v>
      </c>
    </row>
    <row r="68" spans="1:21" x14ac:dyDescent="0.15">
      <c r="A68" s="24">
        <v>19</v>
      </c>
      <c r="B68" s="24" t="s">
        <v>202</v>
      </c>
      <c r="C68" s="24" t="s">
        <v>203</v>
      </c>
      <c r="D68" s="24">
        <v>1</v>
      </c>
      <c r="E68" s="24">
        <v>5</v>
      </c>
      <c r="F68" s="24" t="s">
        <v>204</v>
      </c>
      <c r="G68" s="24">
        <v>0</v>
      </c>
      <c r="H68" s="24">
        <v>1</v>
      </c>
      <c r="I68" s="26">
        <f t="shared" si="0"/>
        <v>5</v>
      </c>
      <c r="J68" s="26">
        <f t="shared" si="21"/>
        <v>15</v>
      </c>
      <c r="K68" s="24">
        <v>5</v>
      </c>
      <c r="L68" s="24">
        <v>0</v>
      </c>
      <c r="M68" s="24">
        <v>0</v>
      </c>
      <c r="N68" s="24"/>
      <c r="O68" s="30"/>
      <c r="P68" s="16">
        <f t="shared" si="14"/>
        <v>0.1</v>
      </c>
      <c r="Q68" s="16">
        <f t="shared" si="15"/>
        <v>0</v>
      </c>
      <c r="R68" s="16">
        <f t="shared" si="16"/>
        <v>0</v>
      </c>
      <c r="S68" s="16">
        <f t="shared" si="17"/>
        <v>0</v>
      </c>
      <c r="T68" s="16">
        <f t="shared" si="18"/>
        <v>0</v>
      </c>
      <c r="U68" s="16">
        <f t="shared" si="19"/>
        <v>0</v>
      </c>
    </row>
    <row r="69" spans="1:21" x14ac:dyDescent="0.15">
      <c r="A69" s="24">
        <v>19</v>
      </c>
      <c r="B69" s="24" t="s">
        <v>202</v>
      </c>
      <c r="C69" s="24" t="s">
        <v>203</v>
      </c>
      <c r="D69" s="24">
        <v>2</v>
      </c>
      <c r="E69" s="24">
        <v>10</v>
      </c>
      <c r="F69" s="24" t="s">
        <v>205</v>
      </c>
      <c r="G69" s="24">
        <v>0</v>
      </c>
      <c r="H69" s="24">
        <v>1</v>
      </c>
      <c r="I69" s="26">
        <f t="shared" ref="I69:I83" si="22">$E69*$H69*(1-L69)</f>
        <v>10</v>
      </c>
      <c r="J69" s="26">
        <f t="shared" si="21"/>
        <v>25</v>
      </c>
      <c r="K69" s="24">
        <v>5</v>
      </c>
      <c r="L69" s="24">
        <v>0</v>
      </c>
      <c r="M69" s="24">
        <v>0</v>
      </c>
      <c r="N69" s="24"/>
      <c r="O69" s="30"/>
      <c r="P69" s="16">
        <f t="shared" si="14"/>
        <v>0.15</v>
      </c>
      <c r="Q69" s="16">
        <f t="shared" si="15"/>
        <v>0</v>
      </c>
      <c r="R69" s="16">
        <f t="shared" si="16"/>
        <v>0</v>
      </c>
      <c r="S69" s="16">
        <f t="shared" si="17"/>
        <v>0</v>
      </c>
      <c r="T69" s="16">
        <f t="shared" si="18"/>
        <v>0</v>
      </c>
      <c r="U69" s="16">
        <f t="shared" si="19"/>
        <v>0</v>
      </c>
    </row>
    <row r="70" spans="1:21" x14ac:dyDescent="0.15">
      <c r="A70" s="24">
        <v>19</v>
      </c>
      <c r="B70" s="24" t="s">
        <v>202</v>
      </c>
      <c r="C70" s="24" t="s">
        <v>203</v>
      </c>
      <c r="D70" s="24">
        <v>3</v>
      </c>
      <c r="E70" s="24">
        <v>15</v>
      </c>
      <c r="F70" s="24" t="s">
        <v>69</v>
      </c>
      <c r="G70" s="24">
        <v>0</v>
      </c>
      <c r="H70" s="24">
        <v>1</v>
      </c>
      <c r="I70" s="26">
        <f t="shared" si="22"/>
        <v>15</v>
      </c>
      <c r="J70" s="26">
        <f t="shared" si="21"/>
        <v>35</v>
      </c>
      <c r="K70" s="24">
        <v>5</v>
      </c>
      <c r="L70" s="24">
        <v>0</v>
      </c>
      <c r="M70" s="24">
        <v>0</v>
      </c>
      <c r="N70" s="24"/>
      <c r="O70" s="30"/>
      <c r="P70" s="16">
        <f t="shared" si="14"/>
        <v>0.2</v>
      </c>
      <c r="Q70" s="16">
        <f t="shared" si="15"/>
        <v>0</v>
      </c>
      <c r="R70" s="16">
        <f t="shared" si="16"/>
        <v>0</v>
      </c>
      <c r="S70" s="16">
        <f t="shared" si="17"/>
        <v>0</v>
      </c>
      <c r="T70" s="16">
        <f t="shared" si="18"/>
        <v>0</v>
      </c>
      <c r="U70" s="16">
        <f t="shared" si="19"/>
        <v>0</v>
      </c>
    </row>
    <row r="71" spans="1:21" x14ac:dyDescent="0.15">
      <c r="A71" s="7">
        <v>20</v>
      </c>
      <c r="B71" s="24" t="s">
        <v>217</v>
      </c>
      <c r="C71" s="24" t="s">
        <v>218</v>
      </c>
      <c r="D71" s="7">
        <v>3</v>
      </c>
      <c r="E71" s="7">
        <v>15</v>
      </c>
      <c r="F71" s="24" t="s">
        <v>219</v>
      </c>
      <c r="G71" s="7">
        <v>0</v>
      </c>
      <c r="H71" s="7">
        <v>1</v>
      </c>
      <c r="I71" s="26">
        <f t="shared" si="22"/>
        <v>15</v>
      </c>
      <c r="J71" s="26">
        <f t="shared" si="21"/>
        <v>45</v>
      </c>
      <c r="K71" s="7">
        <v>2</v>
      </c>
      <c r="L71" s="7">
        <v>0</v>
      </c>
      <c r="M71" s="7">
        <v>0</v>
      </c>
      <c r="O71" s="29"/>
      <c r="P71" s="16">
        <f t="shared" si="14"/>
        <v>0.3</v>
      </c>
      <c r="Q71" s="16">
        <f t="shared" si="15"/>
        <v>0</v>
      </c>
      <c r="R71" s="16">
        <f t="shared" si="16"/>
        <v>0</v>
      </c>
      <c r="S71" s="16">
        <f t="shared" si="17"/>
        <v>0</v>
      </c>
      <c r="T71" s="16">
        <f t="shared" si="18"/>
        <v>0</v>
      </c>
      <c r="U71" s="16">
        <f t="shared" si="19"/>
        <v>0</v>
      </c>
    </row>
    <row r="72" spans="1:21" x14ac:dyDescent="0.15">
      <c r="A72" s="7">
        <v>20</v>
      </c>
      <c r="B72" s="24" t="s">
        <v>217</v>
      </c>
      <c r="C72" s="24" t="s">
        <v>218</v>
      </c>
      <c r="D72" s="7">
        <v>5</v>
      </c>
      <c r="E72" s="7">
        <v>30</v>
      </c>
      <c r="F72" s="24" t="s">
        <v>220</v>
      </c>
      <c r="G72" s="7">
        <v>0</v>
      </c>
      <c r="H72" s="7">
        <v>1</v>
      </c>
      <c r="I72" s="26">
        <f t="shared" si="22"/>
        <v>30</v>
      </c>
      <c r="J72" s="26">
        <f t="shared" si="21"/>
        <v>70</v>
      </c>
      <c r="K72" s="7">
        <v>2</v>
      </c>
      <c r="L72" s="7">
        <v>0</v>
      </c>
      <c r="M72" s="7">
        <v>0</v>
      </c>
      <c r="O72" s="29"/>
      <c r="P72" s="16">
        <f t="shared" si="14"/>
        <v>0.4</v>
      </c>
      <c r="Q72" s="16">
        <f t="shared" si="15"/>
        <v>0</v>
      </c>
      <c r="R72" s="16">
        <f t="shared" si="16"/>
        <v>0</v>
      </c>
      <c r="S72" s="16">
        <f t="shared" si="17"/>
        <v>0</v>
      </c>
      <c r="T72" s="16">
        <f t="shared" si="18"/>
        <v>0</v>
      </c>
      <c r="U72" s="16">
        <f t="shared" si="19"/>
        <v>0</v>
      </c>
    </row>
    <row r="73" spans="1:21" x14ac:dyDescent="0.15">
      <c r="A73" s="7">
        <v>21</v>
      </c>
      <c r="B73" s="24" t="s">
        <v>221</v>
      </c>
      <c r="C73" s="7" t="s">
        <v>222</v>
      </c>
      <c r="D73" s="7">
        <v>1</v>
      </c>
      <c r="E73" s="7">
        <v>15</v>
      </c>
      <c r="F73" s="24" t="s">
        <v>223</v>
      </c>
      <c r="G73" s="7">
        <v>0</v>
      </c>
      <c r="H73" s="7">
        <v>1</v>
      </c>
      <c r="I73" s="26">
        <f t="shared" si="22"/>
        <v>15</v>
      </c>
      <c r="J73" s="26">
        <f t="shared" si="21"/>
        <v>25</v>
      </c>
      <c r="K73" s="7">
        <v>1</v>
      </c>
      <c r="L73" s="7">
        <v>0</v>
      </c>
      <c r="M73" s="7">
        <v>0</v>
      </c>
      <c r="O73" s="30" t="s">
        <v>226</v>
      </c>
      <c r="P73" s="16">
        <f t="shared" si="14"/>
        <v>0.1</v>
      </c>
      <c r="Q73" s="16">
        <f t="shared" si="15"/>
        <v>0</v>
      </c>
      <c r="R73" s="16">
        <f t="shared" si="16"/>
        <v>0</v>
      </c>
      <c r="S73" s="16">
        <f t="shared" si="17"/>
        <v>0</v>
      </c>
      <c r="T73" s="16">
        <f t="shared" si="18"/>
        <v>0</v>
      </c>
      <c r="U73" s="16">
        <f t="shared" si="19"/>
        <v>0</v>
      </c>
    </row>
    <row r="74" spans="1:21" x14ac:dyDescent="0.15">
      <c r="A74" s="7">
        <v>21</v>
      </c>
      <c r="B74" s="24" t="s">
        <v>221</v>
      </c>
      <c r="C74" s="7" t="s">
        <v>222</v>
      </c>
      <c r="D74" s="7">
        <v>3</v>
      </c>
      <c r="E74" s="7">
        <v>30</v>
      </c>
      <c r="F74" s="24" t="s">
        <v>224</v>
      </c>
      <c r="G74" s="7">
        <v>0</v>
      </c>
      <c r="H74" s="7">
        <v>1</v>
      </c>
      <c r="I74" s="26">
        <f t="shared" si="22"/>
        <v>30</v>
      </c>
      <c r="J74" s="26">
        <f t="shared" si="21"/>
        <v>50</v>
      </c>
      <c r="K74" s="7">
        <v>1</v>
      </c>
      <c r="L74" s="7">
        <v>0</v>
      </c>
      <c r="M74" s="7">
        <v>0</v>
      </c>
      <c r="O74" s="30" t="s">
        <v>226</v>
      </c>
      <c r="P74" s="16">
        <f t="shared" si="14"/>
        <v>0.2</v>
      </c>
      <c r="Q74" s="16">
        <f t="shared" si="15"/>
        <v>0</v>
      </c>
      <c r="R74" s="16">
        <f t="shared" si="16"/>
        <v>0</v>
      </c>
      <c r="S74" s="16">
        <f t="shared" si="17"/>
        <v>0</v>
      </c>
      <c r="T74" s="16">
        <f t="shared" si="18"/>
        <v>0</v>
      </c>
      <c r="U74" s="16">
        <f t="shared" si="19"/>
        <v>0</v>
      </c>
    </row>
    <row r="75" spans="1:21" x14ac:dyDescent="0.15">
      <c r="A75" s="7">
        <v>21</v>
      </c>
      <c r="B75" s="24" t="s">
        <v>221</v>
      </c>
      <c r="C75" s="7" t="s">
        <v>222</v>
      </c>
      <c r="D75" s="7">
        <v>5</v>
      </c>
      <c r="E75" s="7">
        <v>50</v>
      </c>
      <c r="F75" s="24" t="s">
        <v>225</v>
      </c>
      <c r="G75" s="7">
        <v>0</v>
      </c>
      <c r="H75" s="7">
        <v>1</v>
      </c>
      <c r="I75" s="26">
        <f t="shared" si="22"/>
        <v>50</v>
      </c>
      <c r="J75" s="26">
        <f t="shared" si="21"/>
        <v>80</v>
      </c>
      <c r="K75" s="7">
        <v>1</v>
      </c>
      <c r="L75" s="7">
        <v>0</v>
      </c>
      <c r="M75" s="7">
        <v>0</v>
      </c>
      <c r="O75" s="30" t="s">
        <v>226</v>
      </c>
      <c r="P75" s="16">
        <f t="shared" si="14"/>
        <v>0.3</v>
      </c>
      <c r="Q75" s="16">
        <f t="shared" si="15"/>
        <v>0</v>
      </c>
      <c r="R75" s="16">
        <f t="shared" si="16"/>
        <v>0</v>
      </c>
      <c r="S75" s="16">
        <f t="shared" si="17"/>
        <v>0</v>
      </c>
      <c r="T75" s="16">
        <f t="shared" si="18"/>
        <v>0</v>
      </c>
      <c r="U75" s="16">
        <f t="shared" si="19"/>
        <v>0</v>
      </c>
    </row>
    <row r="76" spans="1:21" x14ac:dyDescent="0.15">
      <c r="A76" s="7">
        <v>22</v>
      </c>
      <c r="B76" s="24" t="s">
        <v>227</v>
      </c>
      <c r="C76" s="7" t="s">
        <v>228</v>
      </c>
      <c r="D76" s="7">
        <v>1</v>
      </c>
      <c r="E76" s="7">
        <v>13</v>
      </c>
      <c r="F76" s="24" t="s">
        <v>223</v>
      </c>
      <c r="G76" s="7">
        <v>0</v>
      </c>
      <c r="H76" s="7">
        <v>1</v>
      </c>
      <c r="I76" s="26">
        <f t="shared" si="22"/>
        <v>13</v>
      </c>
      <c r="J76" s="26">
        <f t="shared" si="21"/>
        <v>23</v>
      </c>
      <c r="K76" s="7">
        <v>5</v>
      </c>
      <c r="L76" s="7">
        <v>0</v>
      </c>
      <c r="M76" s="7">
        <v>0</v>
      </c>
      <c r="O76" s="25" t="s">
        <v>230</v>
      </c>
      <c r="P76" s="16">
        <f t="shared" si="14"/>
        <v>0.1</v>
      </c>
      <c r="Q76" s="16">
        <f t="shared" si="15"/>
        <v>0</v>
      </c>
      <c r="R76" s="16">
        <f t="shared" si="16"/>
        <v>0</v>
      </c>
      <c r="S76" s="16">
        <f t="shared" si="17"/>
        <v>0</v>
      </c>
      <c r="T76" s="16">
        <f t="shared" si="18"/>
        <v>0</v>
      </c>
      <c r="U76" s="16">
        <f t="shared" si="19"/>
        <v>0</v>
      </c>
    </row>
    <row r="77" spans="1:21" x14ac:dyDescent="0.15">
      <c r="A77" s="7">
        <v>22</v>
      </c>
      <c r="B77" s="24" t="s">
        <v>227</v>
      </c>
      <c r="C77" s="7" t="s">
        <v>228</v>
      </c>
      <c r="D77" s="7">
        <v>2</v>
      </c>
      <c r="E77" s="7">
        <v>17</v>
      </c>
      <c r="F77" s="24" t="s">
        <v>229</v>
      </c>
      <c r="G77" s="7">
        <v>0</v>
      </c>
      <c r="H77" s="7">
        <v>1</v>
      </c>
      <c r="I77" s="26">
        <f t="shared" si="22"/>
        <v>17</v>
      </c>
      <c r="J77" s="26">
        <f t="shared" si="21"/>
        <v>32</v>
      </c>
      <c r="K77" s="7">
        <v>5</v>
      </c>
      <c r="L77" s="7">
        <v>0</v>
      </c>
      <c r="M77" s="7">
        <v>0</v>
      </c>
      <c r="O77" s="25" t="s">
        <v>231</v>
      </c>
      <c r="P77" s="16">
        <f t="shared" si="14"/>
        <v>0.15</v>
      </c>
      <c r="Q77" s="16">
        <f t="shared" si="15"/>
        <v>0</v>
      </c>
      <c r="R77" s="16">
        <f t="shared" si="16"/>
        <v>0</v>
      </c>
      <c r="S77" s="16">
        <f t="shared" si="17"/>
        <v>0</v>
      </c>
      <c r="T77" s="16">
        <f t="shared" si="18"/>
        <v>0</v>
      </c>
      <c r="U77" s="16">
        <f t="shared" si="19"/>
        <v>0</v>
      </c>
    </row>
    <row r="78" spans="1:21" x14ac:dyDescent="0.15">
      <c r="A78" s="7">
        <v>22</v>
      </c>
      <c r="B78" s="24" t="s">
        <v>227</v>
      </c>
      <c r="C78" s="7" t="s">
        <v>228</v>
      </c>
      <c r="D78" s="7">
        <v>3</v>
      </c>
      <c r="E78" s="7">
        <v>23</v>
      </c>
      <c r="F78" s="24" t="s">
        <v>224</v>
      </c>
      <c r="G78" s="7">
        <v>0</v>
      </c>
      <c r="H78" s="7">
        <v>1</v>
      </c>
      <c r="I78" s="26">
        <f t="shared" si="22"/>
        <v>23</v>
      </c>
      <c r="J78" s="26">
        <f t="shared" si="21"/>
        <v>43</v>
      </c>
      <c r="K78" s="7">
        <v>5</v>
      </c>
      <c r="L78" s="7">
        <v>0</v>
      </c>
      <c r="M78" s="7">
        <v>0</v>
      </c>
      <c r="O78" s="25" t="s">
        <v>231</v>
      </c>
      <c r="P78" s="16">
        <f t="shared" si="14"/>
        <v>0.2</v>
      </c>
      <c r="Q78" s="16">
        <f t="shared" si="15"/>
        <v>0</v>
      </c>
      <c r="R78" s="16">
        <f t="shared" si="16"/>
        <v>0</v>
      </c>
      <c r="S78" s="16">
        <f t="shared" si="17"/>
        <v>0</v>
      </c>
      <c r="T78" s="16">
        <f t="shared" si="18"/>
        <v>0</v>
      </c>
      <c r="U78" s="16">
        <f t="shared" si="19"/>
        <v>0</v>
      </c>
    </row>
    <row r="79" spans="1:21" x14ac:dyDescent="0.15">
      <c r="A79" s="7">
        <v>22</v>
      </c>
      <c r="B79" s="24" t="s">
        <v>227</v>
      </c>
      <c r="C79" s="7" t="s">
        <v>228</v>
      </c>
      <c r="D79" s="7">
        <v>5</v>
      </c>
      <c r="E79" s="7">
        <v>37</v>
      </c>
      <c r="F79" s="24" t="s">
        <v>225</v>
      </c>
      <c r="G79" s="7">
        <v>0</v>
      </c>
      <c r="H79" s="7">
        <v>1</v>
      </c>
      <c r="I79" s="26">
        <f t="shared" si="22"/>
        <v>37</v>
      </c>
      <c r="J79" s="26">
        <f t="shared" si="21"/>
        <v>67</v>
      </c>
      <c r="K79" s="7">
        <v>5</v>
      </c>
      <c r="L79" s="7">
        <v>0</v>
      </c>
      <c r="M79" s="7">
        <v>0</v>
      </c>
      <c r="O79" s="25" t="s">
        <v>231</v>
      </c>
      <c r="P79" s="16">
        <f t="shared" si="14"/>
        <v>0.3</v>
      </c>
      <c r="Q79" s="16">
        <f t="shared" si="15"/>
        <v>0</v>
      </c>
      <c r="R79" s="16">
        <f t="shared" si="16"/>
        <v>0</v>
      </c>
      <c r="S79" s="16">
        <f t="shared" si="17"/>
        <v>0</v>
      </c>
      <c r="T79" s="16">
        <f t="shared" si="18"/>
        <v>0</v>
      </c>
      <c r="U79" s="16">
        <f t="shared" si="19"/>
        <v>0</v>
      </c>
    </row>
    <row r="80" spans="1:21" x14ac:dyDescent="0.15">
      <c r="A80" s="7">
        <v>23</v>
      </c>
      <c r="B80" s="24" t="s">
        <v>232</v>
      </c>
      <c r="C80" s="7" t="s">
        <v>233</v>
      </c>
      <c r="D80" s="7">
        <v>1</v>
      </c>
      <c r="E80" s="7">
        <v>10</v>
      </c>
      <c r="F80" s="24" t="s">
        <v>234</v>
      </c>
      <c r="G80" s="7">
        <v>0</v>
      </c>
      <c r="H80" s="7">
        <v>1</v>
      </c>
      <c r="I80" s="26">
        <f t="shared" si="22"/>
        <v>10</v>
      </c>
      <c r="J80" s="26">
        <f t="shared" si="21"/>
        <v>25</v>
      </c>
      <c r="K80" s="7">
        <v>1</v>
      </c>
      <c r="L80" s="7">
        <v>0</v>
      </c>
      <c r="M80" s="7">
        <v>0</v>
      </c>
      <c r="O80" s="25" t="s">
        <v>243</v>
      </c>
      <c r="P80" s="16">
        <f t="shared" si="14"/>
        <v>0.15</v>
      </c>
      <c r="Q80" s="16">
        <f t="shared" si="15"/>
        <v>0</v>
      </c>
      <c r="R80" s="16">
        <f t="shared" si="16"/>
        <v>0</v>
      </c>
      <c r="S80" s="16">
        <f t="shared" si="17"/>
        <v>0</v>
      </c>
      <c r="T80" s="16">
        <f t="shared" si="18"/>
        <v>0</v>
      </c>
      <c r="U80" s="16">
        <f t="shared" si="19"/>
        <v>0</v>
      </c>
    </row>
    <row r="81" spans="1:21" x14ac:dyDescent="0.15">
      <c r="A81" s="7">
        <v>23</v>
      </c>
      <c r="B81" s="24" t="s">
        <v>232</v>
      </c>
      <c r="C81" s="7" t="s">
        <v>233</v>
      </c>
      <c r="D81" s="7">
        <v>3</v>
      </c>
      <c r="E81" s="7">
        <v>15</v>
      </c>
      <c r="F81" s="24" t="s">
        <v>235</v>
      </c>
      <c r="G81" s="7">
        <v>0</v>
      </c>
      <c r="H81" s="7">
        <v>1</v>
      </c>
      <c r="I81" s="26">
        <f t="shared" si="22"/>
        <v>15</v>
      </c>
      <c r="J81" s="26">
        <f t="shared" si="21"/>
        <v>40</v>
      </c>
      <c r="K81" s="7">
        <v>1</v>
      </c>
      <c r="L81" s="7">
        <v>0</v>
      </c>
      <c r="M81" s="7">
        <v>0</v>
      </c>
      <c r="O81" s="25" t="s">
        <v>243</v>
      </c>
      <c r="P81" s="16">
        <f t="shared" si="14"/>
        <v>0.25</v>
      </c>
      <c r="Q81" s="16">
        <f t="shared" si="15"/>
        <v>0</v>
      </c>
      <c r="R81" s="16">
        <f t="shared" si="16"/>
        <v>0</v>
      </c>
      <c r="S81" s="16">
        <f t="shared" si="17"/>
        <v>0</v>
      </c>
      <c r="T81" s="16">
        <f t="shared" si="18"/>
        <v>0</v>
      </c>
      <c r="U81" s="16">
        <f t="shared" si="19"/>
        <v>0</v>
      </c>
    </row>
    <row r="82" spans="1:21" x14ac:dyDescent="0.15">
      <c r="A82" s="7">
        <v>23</v>
      </c>
      <c r="B82" s="24" t="s">
        <v>232</v>
      </c>
      <c r="C82" s="7" t="s">
        <v>233</v>
      </c>
      <c r="D82" s="7">
        <v>5</v>
      </c>
      <c r="E82" s="7">
        <v>30</v>
      </c>
      <c r="F82" s="24" t="s">
        <v>236</v>
      </c>
      <c r="G82" s="7">
        <v>0</v>
      </c>
      <c r="H82" s="7">
        <v>1</v>
      </c>
      <c r="I82" s="26">
        <f t="shared" si="22"/>
        <v>30</v>
      </c>
      <c r="J82" s="26">
        <f t="shared" si="21"/>
        <v>65</v>
      </c>
      <c r="K82" s="7">
        <v>1</v>
      </c>
      <c r="L82" s="7">
        <v>0</v>
      </c>
      <c r="M82" s="7">
        <v>0</v>
      </c>
      <c r="O82" s="25" t="s">
        <v>243</v>
      </c>
      <c r="P82" s="16">
        <f t="shared" si="14"/>
        <v>0.35</v>
      </c>
      <c r="Q82" s="16">
        <f t="shared" si="15"/>
        <v>0</v>
      </c>
      <c r="R82" s="16">
        <f t="shared" si="16"/>
        <v>0</v>
      </c>
      <c r="S82" s="16">
        <f t="shared" si="17"/>
        <v>0</v>
      </c>
      <c r="T82" s="16">
        <f t="shared" si="18"/>
        <v>0</v>
      </c>
      <c r="U82" s="16">
        <f t="shared" si="19"/>
        <v>0</v>
      </c>
    </row>
    <row r="83" spans="1:21" x14ac:dyDescent="0.15">
      <c r="A83" s="7">
        <v>24</v>
      </c>
      <c r="B83" s="24" t="s">
        <v>237</v>
      </c>
      <c r="C83" s="24" t="s">
        <v>238</v>
      </c>
      <c r="D83" s="7">
        <v>1</v>
      </c>
      <c r="E83" s="7">
        <v>10</v>
      </c>
      <c r="F83" s="24" t="s">
        <v>239</v>
      </c>
      <c r="G83" s="7">
        <v>0</v>
      </c>
      <c r="H83" s="7">
        <v>1.25</v>
      </c>
      <c r="I83" s="26">
        <f t="shared" si="22"/>
        <v>12.5</v>
      </c>
      <c r="J83" s="26">
        <f t="shared" si="21"/>
        <v>25</v>
      </c>
      <c r="K83" s="7">
        <v>6</v>
      </c>
      <c r="L83" s="7">
        <v>0</v>
      </c>
      <c r="M83" s="7">
        <v>0</v>
      </c>
      <c r="O83" s="25" t="s">
        <v>244</v>
      </c>
      <c r="P83" s="16">
        <f t="shared" si="14"/>
        <v>0.1</v>
      </c>
      <c r="Q83" s="16">
        <f t="shared" si="15"/>
        <v>0</v>
      </c>
      <c r="R83" s="16">
        <f t="shared" si="16"/>
        <v>0</v>
      </c>
      <c r="S83" s="16">
        <f t="shared" si="17"/>
        <v>0</v>
      </c>
      <c r="T83" s="16">
        <f t="shared" si="18"/>
        <v>0</v>
      </c>
      <c r="U83" s="16">
        <f t="shared" si="19"/>
        <v>0</v>
      </c>
    </row>
    <row r="84" spans="1:21" x14ac:dyDescent="0.15">
      <c r="A84" s="7">
        <v>24</v>
      </c>
      <c r="B84" s="24" t="s">
        <v>237</v>
      </c>
      <c r="C84" s="24" t="s">
        <v>238</v>
      </c>
      <c r="D84" s="7">
        <v>2</v>
      </c>
      <c r="E84" s="7">
        <v>15</v>
      </c>
      <c r="F84" s="24" t="s">
        <v>240</v>
      </c>
      <c r="G84" s="7">
        <v>0</v>
      </c>
      <c r="H84" s="7">
        <v>1.25</v>
      </c>
      <c r="I84" s="26">
        <f t="shared" ref="I84:I102" si="23">$E84*$H84*(1-L84)</f>
        <v>18.75</v>
      </c>
      <c r="J84" s="26">
        <f t="shared" si="21"/>
        <v>37.5</v>
      </c>
      <c r="K84" s="7">
        <v>6</v>
      </c>
      <c r="L84" s="7">
        <v>0</v>
      </c>
      <c r="M84" s="7">
        <v>0</v>
      </c>
      <c r="O84" s="25" t="s">
        <v>244</v>
      </c>
      <c r="P84" s="16">
        <f t="shared" si="14"/>
        <v>0.15</v>
      </c>
      <c r="Q84" s="16">
        <f t="shared" si="15"/>
        <v>0</v>
      </c>
      <c r="R84" s="16">
        <f t="shared" si="16"/>
        <v>0</v>
      </c>
      <c r="S84" s="16">
        <f t="shared" si="17"/>
        <v>0</v>
      </c>
      <c r="T84" s="16">
        <f t="shared" si="18"/>
        <v>0</v>
      </c>
      <c r="U84" s="16">
        <f t="shared" si="19"/>
        <v>0</v>
      </c>
    </row>
    <row r="85" spans="1:21" x14ac:dyDescent="0.15">
      <c r="A85" s="7">
        <v>24</v>
      </c>
      <c r="B85" s="24" t="s">
        <v>237</v>
      </c>
      <c r="C85" s="24" t="s">
        <v>238</v>
      </c>
      <c r="D85" s="7">
        <v>3</v>
      </c>
      <c r="E85" s="7">
        <v>20</v>
      </c>
      <c r="F85" s="24" t="s">
        <v>241</v>
      </c>
      <c r="G85" s="7">
        <v>0</v>
      </c>
      <c r="H85" s="7">
        <v>1.25</v>
      </c>
      <c r="I85" s="26">
        <f t="shared" si="23"/>
        <v>25</v>
      </c>
      <c r="J85" s="26">
        <f t="shared" si="21"/>
        <v>50</v>
      </c>
      <c r="K85" s="7">
        <v>6</v>
      </c>
      <c r="L85" s="7">
        <v>0</v>
      </c>
      <c r="M85" s="7">
        <v>0</v>
      </c>
      <c r="O85" s="25" t="s">
        <v>244</v>
      </c>
      <c r="P85" s="16">
        <f t="shared" si="14"/>
        <v>0.2</v>
      </c>
      <c r="Q85" s="16">
        <f t="shared" si="15"/>
        <v>0</v>
      </c>
      <c r="R85" s="16">
        <f t="shared" si="16"/>
        <v>0</v>
      </c>
      <c r="S85" s="16">
        <f t="shared" si="17"/>
        <v>0</v>
      </c>
      <c r="T85" s="16">
        <f t="shared" si="18"/>
        <v>0</v>
      </c>
      <c r="U85" s="16">
        <f t="shared" si="19"/>
        <v>0</v>
      </c>
    </row>
    <row r="86" spans="1:21" x14ac:dyDescent="0.15">
      <c r="A86" s="7">
        <v>24</v>
      </c>
      <c r="B86" s="24" t="s">
        <v>237</v>
      </c>
      <c r="C86" s="24" t="s">
        <v>238</v>
      </c>
      <c r="D86" s="7">
        <v>5</v>
      </c>
      <c r="E86" s="7">
        <v>30</v>
      </c>
      <c r="F86" s="24" t="s">
        <v>242</v>
      </c>
      <c r="G86" s="7">
        <v>0</v>
      </c>
      <c r="H86" s="7">
        <v>1.25</v>
      </c>
      <c r="I86" s="26">
        <f t="shared" si="23"/>
        <v>37.5</v>
      </c>
      <c r="J86" s="26">
        <f t="shared" si="21"/>
        <v>75</v>
      </c>
      <c r="K86" s="7">
        <v>6</v>
      </c>
      <c r="L86" s="7">
        <v>0</v>
      </c>
      <c r="M86" s="7">
        <v>0</v>
      </c>
      <c r="O86" s="25" t="s">
        <v>244</v>
      </c>
      <c r="P86" s="16">
        <f t="shared" si="14"/>
        <v>0.3</v>
      </c>
      <c r="Q86" s="16">
        <f t="shared" si="15"/>
        <v>0</v>
      </c>
      <c r="R86" s="16">
        <f t="shared" si="16"/>
        <v>0</v>
      </c>
      <c r="S86" s="16">
        <f t="shared" si="17"/>
        <v>0</v>
      </c>
      <c r="T86" s="16">
        <f t="shared" si="18"/>
        <v>0</v>
      </c>
      <c r="U86" s="16">
        <f t="shared" si="19"/>
        <v>0</v>
      </c>
    </row>
    <row r="87" spans="1:21" x14ac:dyDescent="0.15">
      <c r="A87" s="7">
        <v>25</v>
      </c>
      <c r="B87" s="24" t="s">
        <v>245</v>
      </c>
      <c r="C87" s="7" t="s">
        <v>246</v>
      </c>
      <c r="D87" s="7">
        <v>3</v>
      </c>
      <c r="E87" s="7">
        <v>20</v>
      </c>
      <c r="F87" s="24" t="s">
        <v>241</v>
      </c>
      <c r="G87" s="7">
        <v>0</v>
      </c>
      <c r="H87" s="7">
        <v>1</v>
      </c>
      <c r="I87" s="26">
        <f t="shared" si="23"/>
        <v>20</v>
      </c>
      <c r="J87" s="26">
        <f t="shared" si="21"/>
        <v>40</v>
      </c>
      <c r="K87" s="7">
        <v>7</v>
      </c>
      <c r="L87" s="7">
        <v>0</v>
      </c>
      <c r="M87" s="7">
        <v>0</v>
      </c>
      <c r="O87" s="25" t="s">
        <v>247</v>
      </c>
      <c r="P87" s="16">
        <f t="shared" si="14"/>
        <v>0.2</v>
      </c>
      <c r="Q87" s="16">
        <f t="shared" si="15"/>
        <v>0</v>
      </c>
      <c r="R87" s="16">
        <f t="shared" si="16"/>
        <v>0</v>
      </c>
      <c r="S87" s="16">
        <f t="shared" si="17"/>
        <v>0</v>
      </c>
      <c r="T87" s="16">
        <f t="shared" si="18"/>
        <v>0</v>
      </c>
      <c r="U87" s="16">
        <f t="shared" si="19"/>
        <v>0</v>
      </c>
    </row>
    <row r="88" spans="1:21" x14ac:dyDescent="0.15">
      <c r="A88" s="7">
        <v>25</v>
      </c>
      <c r="B88" s="24" t="s">
        <v>245</v>
      </c>
      <c r="C88" s="7" t="s">
        <v>246</v>
      </c>
      <c r="D88" s="7">
        <v>5</v>
      </c>
      <c r="E88" s="7">
        <v>40</v>
      </c>
      <c r="F88" s="24" t="s">
        <v>242</v>
      </c>
      <c r="G88" s="7">
        <v>0</v>
      </c>
      <c r="H88" s="7">
        <v>1</v>
      </c>
      <c r="I88" s="26">
        <f t="shared" si="23"/>
        <v>40</v>
      </c>
      <c r="J88" s="26">
        <f t="shared" si="21"/>
        <v>70</v>
      </c>
      <c r="K88" s="7">
        <v>7</v>
      </c>
      <c r="L88" s="7">
        <v>0</v>
      </c>
      <c r="M88" s="7">
        <v>0</v>
      </c>
      <c r="O88" s="25" t="s">
        <v>247</v>
      </c>
      <c r="P88" s="16">
        <f t="shared" si="14"/>
        <v>0.3</v>
      </c>
      <c r="Q88" s="16">
        <f t="shared" si="15"/>
        <v>0</v>
      </c>
      <c r="R88" s="16">
        <f t="shared" si="16"/>
        <v>0</v>
      </c>
      <c r="S88" s="16">
        <f t="shared" si="17"/>
        <v>0</v>
      </c>
      <c r="T88" s="16">
        <f t="shared" si="18"/>
        <v>0</v>
      </c>
      <c r="U88" s="16">
        <f t="shared" si="19"/>
        <v>0</v>
      </c>
    </row>
    <row r="89" spans="1:21" x14ac:dyDescent="0.15">
      <c r="A89" s="7">
        <v>26</v>
      </c>
      <c r="B89" s="24" t="s">
        <v>248</v>
      </c>
      <c r="C89" s="7" t="s">
        <v>249</v>
      </c>
      <c r="D89" s="7">
        <v>1</v>
      </c>
      <c r="E89" s="7">
        <v>10</v>
      </c>
      <c r="F89" s="24" t="s">
        <v>250</v>
      </c>
      <c r="G89" s="7">
        <v>0</v>
      </c>
      <c r="H89" s="7">
        <v>1.5</v>
      </c>
      <c r="I89" s="26">
        <f t="shared" si="23"/>
        <v>14.25</v>
      </c>
      <c r="J89" s="26">
        <f t="shared" si="21"/>
        <v>28.5</v>
      </c>
      <c r="K89" s="7">
        <v>6</v>
      </c>
      <c r="L89" s="10">
        <v>0.05</v>
      </c>
      <c r="M89" s="7">
        <v>0</v>
      </c>
      <c r="O89" s="25" t="s">
        <v>253</v>
      </c>
      <c r="P89" s="16">
        <f t="shared" si="14"/>
        <v>0.1</v>
      </c>
      <c r="Q89" s="16">
        <f t="shared" si="15"/>
        <v>0</v>
      </c>
      <c r="R89" s="16">
        <f t="shared" si="16"/>
        <v>0</v>
      </c>
      <c r="S89" s="16">
        <f t="shared" si="17"/>
        <v>0</v>
      </c>
      <c r="T89" s="16">
        <f t="shared" si="18"/>
        <v>0</v>
      </c>
      <c r="U89" s="16">
        <f t="shared" si="19"/>
        <v>0</v>
      </c>
    </row>
    <row r="90" spans="1:21" x14ac:dyDescent="0.15">
      <c r="A90" s="7">
        <v>26</v>
      </c>
      <c r="B90" s="24" t="s">
        <v>248</v>
      </c>
      <c r="C90" s="7" t="s">
        <v>249</v>
      </c>
      <c r="D90" s="7">
        <v>3</v>
      </c>
      <c r="E90" s="7">
        <v>17</v>
      </c>
      <c r="F90" s="24" t="s">
        <v>251</v>
      </c>
      <c r="G90" s="7">
        <v>0</v>
      </c>
      <c r="H90" s="7">
        <v>1.5</v>
      </c>
      <c r="I90" s="26">
        <f t="shared" si="23"/>
        <v>24.224999999999998</v>
      </c>
      <c r="J90" s="26">
        <f t="shared" si="21"/>
        <v>52.724999999999994</v>
      </c>
      <c r="K90" s="7">
        <v>6</v>
      </c>
      <c r="L90" s="10">
        <v>0.05</v>
      </c>
      <c r="M90" s="7">
        <v>0</v>
      </c>
      <c r="O90" s="25" t="s">
        <v>253</v>
      </c>
      <c r="P90" s="16">
        <f t="shared" si="14"/>
        <v>0.2</v>
      </c>
      <c r="Q90" s="16">
        <f t="shared" si="15"/>
        <v>0</v>
      </c>
      <c r="R90" s="16">
        <f t="shared" si="16"/>
        <v>0</v>
      </c>
      <c r="S90" s="16">
        <f t="shared" si="17"/>
        <v>0</v>
      </c>
      <c r="T90" s="16">
        <f t="shared" si="18"/>
        <v>0</v>
      </c>
      <c r="U90" s="16">
        <f t="shared" si="19"/>
        <v>0</v>
      </c>
    </row>
    <row r="91" spans="1:21" x14ac:dyDescent="0.15">
      <c r="A91" s="7">
        <v>26</v>
      </c>
      <c r="B91" s="24" t="s">
        <v>248</v>
      </c>
      <c r="C91" s="7" t="s">
        <v>249</v>
      </c>
      <c r="D91" s="7">
        <v>5</v>
      </c>
      <c r="E91" s="7">
        <v>29</v>
      </c>
      <c r="F91" s="24" t="s">
        <v>252</v>
      </c>
      <c r="G91" s="7">
        <v>0</v>
      </c>
      <c r="H91" s="7">
        <v>1.5</v>
      </c>
      <c r="I91" s="26">
        <f t="shared" si="23"/>
        <v>41.324999999999996</v>
      </c>
      <c r="J91" s="26">
        <f t="shared" si="21"/>
        <v>84.075000000000003</v>
      </c>
      <c r="K91" s="7">
        <v>6</v>
      </c>
      <c r="L91" s="10">
        <v>0.05</v>
      </c>
      <c r="M91" s="7">
        <v>0</v>
      </c>
      <c r="O91" s="25" t="s">
        <v>253</v>
      </c>
      <c r="P91" s="16">
        <f t="shared" si="14"/>
        <v>0.3</v>
      </c>
      <c r="Q91" s="16">
        <f t="shared" si="15"/>
        <v>0</v>
      </c>
      <c r="R91" s="16">
        <f t="shared" si="16"/>
        <v>0</v>
      </c>
      <c r="S91" s="16">
        <f t="shared" si="17"/>
        <v>0</v>
      </c>
      <c r="T91" s="16">
        <f t="shared" si="18"/>
        <v>0</v>
      </c>
      <c r="U91" s="16">
        <f t="shared" si="19"/>
        <v>0</v>
      </c>
    </row>
    <row r="92" spans="1:21" x14ac:dyDescent="0.15">
      <c r="A92" s="7">
        <v>27</v>
      </c>
      <c r="B92" s="24" t="s">
        <v>254</v>
      </c>
      <c r="C92" s="7" t="s">
        <v>255</v>
      </c>
      <c r="D92" s="7">
        <v>1</v>
      </c>
      <c r="E92" s="7">
        <v>15</v>
      </c>
      <c r="F92" s="24" t="s">
        <v>256</v>
      </c>
      <c r="G92" s="7">
        <v>0</v>
      </c>
      <c r="H92" s="7">
        <v>1</v>
      </c>
      <c r="I92" s="26">
        <f t="shared" si="23"/>
        <v>15</v>
      </c>
      <c r="J92" s="26">
        <f t="shared" si="21"/>
        <v>30</v>
      </c>
      <c r="K92" s="7">
        <v>2</v>
      </c>
      <c r="L92" s="7">
        <v>0</v>
      </c>
      <c r="M92" s="7">
        <v>0</v>
      </c>
      <c r="O92" s="25" t="s">
        <v>271</v>
      </c>
      <c r="P92" s="16">
        <f t="shared" si="14"/>
        <v>0.15</v>
      </c>
      <c r="Q92" s="16">
        <f t="shared" si="15"/>
        <v>0</v>
      </c>
      <c r="R92" s="16">
        <f t="shared" si="16"/>
        <v>0</v>
      </c>
      <c r="S92" s="16">
        <f t="shared" si="17"/>
        <v>0</v>
      </c>
      <c r="T92" s="16">
        <f t="shared" si="18"/>
        <v>0</v>
      </c>
      <c r="U92" s="16">
        <f t="shared" si="19"/>
        <v>0</v>
      </c>
    </row>
    <row r="93" spans="1:21" x14ac:dyDescent="0.15">
      <c r="A93" s="7">
        <v>27</v>
      </c>
      <c r="B93" s="24" t="s">
        <v>254</v>
      </c>
      <c r="C93" s="7" t="s">
        <v>255</v>
      </c>
      <c r="D93" s="7">
        <v>2</v>
      </c>
      <c r="E93" s="7">
        <v>21</v>
      </c>
      <c r="F93" s="24" t="s">
        <v>257</v>
      </c>
      <c r="G93" s="7">
        <v>0</v>
      </c>
      <c r="H93" s="7">
        <v>1</v>
      </c>
      <c r="I93" s="26">
        <f t="shared" si="23"/>
        <v>21</v>
      </c>
      <c r="J93" s="26">
        <f t="shared" si="21"/>
        <v>39</v>
      </c>
      <c r="K93" s="7">
        <v>2</v>
      </c>
      <c r="L93" s="7">
        <v>0</v>
      </c>
      <c r="M93" s="7">
        <v>0</v>
      </c>
      <c r="O93" s="25" t="s">
        <v>271</v>
      </c>
      <c r="P93" s="16">
        <f t="shared" si="14"/>
        <v>0.18</v>
      </c>
      <c r="Q93" s="16">
        <f t="shared" si="15"/>
        <v>0</v>
      </c>
      <c r="R93" s="16">
        <f t="shared" si="16"/>
        <v>0</v>
      </c>
      <c r="S93" s="16">
        <f t="shared" si="17"/>
        <v>0</v>
      </c>
      <c r="T93" s="16">
        <f t="shared" si="18"/>
        <v>0</v>
      </c>
      <c r="U93" s="16">
        <f t="shared" si="19"/>
        <v>0</v>
      </c>
    </row>
    <row r="94" spans="1:21" x14ac:dyDescent="0.15">
      <c r="A94" s="7">
        <v>27</v>
      </c>
      <c r="B94" s="24" t="s">
        <v>254</v>
      </c>
      <c r="C94" s="7" t="s">
        <v>255</v>
      </c>
      <c r="D94" s="7">
        <v>3</v>
      </c>
      <c r="E94" s="7">
        <v>28</v>
      </c>
      <c r="F94" s="24" t="s">
        <v>258</v>
      </c>
      <c r="G94" s="7">
        <v>0</v>
      </c>
      <c r="H94" s="7">
        <v>1</v>
      </c>
      <c r="I94" s="26">
        <f t="shared" si="23"/>
        <v>28</v>
      </c>
      <c r="J94" s="26">
        <f t="shared" si="21"/>
        <v>50</v>
      </c>
      <c r="K94" s="7">
        <v>2</v>
      </c>
      <c r="L94" s="7">
        <v>0</v>
      </c>
      <c r="M94" s="7">
        <v>0</v>
      </c>
      <c r="O94" s="25" t="s">
        <v>271</v>
      </c>
      <c r="P94" s="16">
        <f t="shared" si="14"/>
        <v>0.22</v>
      </c>
      <c r="Q94" s="16">
        <f t="shared" si="15"/>
        <v>0</v>
      </c>
      <c r="R94" s="16">
        <f t="shared" si="16"/>
        <v>0</v>
      </c>
      <c r="S94" s="16">
        <f t="shared" si="17"/>
        <v>0</v>
      </c>
      <c r="T94" s="16">
        <f t="shared" si="18"/>
        <v>0</v>
      </c>
      <c r="U94" s="16">
        <f t="shared" si="19"/>
        <v>0</v>
      </c>
    </row>
    <row r="95" spans="1:21" x14ac:dyDescent="0.15">
      <c r="A95" s="7">
        <v>27</v>
      </c>
      <c r="B95" s="24" t="s">
        <v>254</v>
      </c>
      <c r="C95" s="7" t="s">
        <v>255</v>
      </c>
      <c r="D95" s="7">
        <v>5</v>
      </c>
      <c r="E95" s="7">
        <v>40</v>
      </c>
      <c r="F95" s="24" t="s">
        <v>252</v>
      </c>
      <c r="G95" s="7">
        <v>0</v>
      </c>
      <c r="H95" s="7">
        <v>1</v>
      </c>
      <c r="I95" s="26">
        <f t="shared" si="23"/>
        <v>40</v>
      </c>
      <c r="J95" s="26">
        <f t="shared" si="21"/>
        <v>70</v>
      </c>
      <c r="K95" s="7">
        <v>2</v>
      </c>
      <c r="L95" s="7">
        <v>0</v>
      </c>
      <c r="M95" s="7">
        <v>0</v>
      </c>
      <c r="O95" s="25" t="s">
        <v>271</v>
      </c>
      <c r="P95" s="16">
        <f t="shared" si="14"/>
        <v>0.3</v>
      </c>
      <c r="Q95" s="16">
        <f t="shared" si="15"/>
        <v>0</v>
      </c>
      <c r="R95" s="16">
        <f t="shared" si="16"/>
        <v>0</v>
      </c>
      <c r="S95" s="16">
        <f t="shared" si="17"/>
        <v>0</v>
      </c>
      <c r="T95" s="16">
        <f t="shared" si="18"/>
        <v>0</v>
      </c>
      <c r="U95" s="16">
        <f t="shared" si="19"/>
        <v>0</v>
      </c>
    </row>
    <row r="96" spans="1:21" x14ac:dyDescent="0.15">
      <c r="A96" s="7">
        <v>28</v>
      </c>
      <c r="B96" s="24" t="s">
        <v>263</v>
      </c>
      <c r="C96" s="7" t="s">
        <v>259</v>
      </c>
      <c r="D96" s="7">
        <v>1</v>
      </c>
      <c r="E96" s="7">
        <v>13</v>
      </c>
      <c r="F96" s="24" t="s">
        <v>260</v>
      </c>
      <c r="G96" s="7">
        <v>0</v>
      </c>
      <c r="H96" s="7">
        <v>1</v>
      </c>
      <c r="I96" s="26">
        <f t="shared" si="23"/>
        <v>13</v>
      </c>
      <c r="J96" s="26">
        <f t="shared" si="21"/>
        <v>23</v>
      </c>
      <c r="K96" s="7">
        <v>1</v>
      </c>
      <c r="L96" s="7">
        <v>0</v>
      </c>
      <c r="M96" s="7">
        <v>0</v>
      </c>
      <c r="O96" s="25" t="s">
        <v>264</v>
      </c>
      <c r="P96" s="16">
        <f t="shared" si="14"/>
        <v>0.1</v>
      </c>
      <c r="Q96" s="16">
        <f t="shared" si="15"/>
        <v>0</v>
      </c>
      <c r="R96" s="16">
        <f t="shared" si="16"/>
        <v>0</v>
      </c>
      <c r="S96" s="16">
        <f t="shared" si="17"/>
        <v>0</v>
      </c>
      <c r="T96" s="16">
        <f t="shared" si="18"/>
        <v>0</v>
      </c>
      <c r="U96" s="16">
        <f t="shared" si="19"/>
        <v>0</v>
      </c>
    </row>
    <row r="97" spans="1:21" x14ac:dyDescent="0.15">
      <c r="A97" s="7">
        <v>28</v>
      </c>
      <c r="B97" s="24" t="s">
        <v>263</v>
      </c>
      <c r="C97" s="7" t="s">
        <v>259</v>
      </c>
      <c r="D97" s="7">
        <v>3</v>
      </c>
      <c r="E97" s="7">
        <v>23</v>
      </c>
      <c r="F97" s="24" t="s">
        <v>261</v>
      </c>
      <c r="G97" s="7">
        <v>0</v>
      </c>
      <c r="H97" s="7">
        <v>1</v>
      </c>
      <c r="I97" s="26">
        <f t="shared" si="23"/>
        <v>23</v>
      </c>
      <c r="J97" s="26">
        <f t="shared" si="21"/>
        <v>41</v>
      </c>
      <c r="K97" s="7">
        <v>1</v>
      </c>
      <c r="L97" s="7">
        <v>0</v>
      </c>
      <c r="M97" s="7">
        <v>0</v>
      </c>
      <c r="O97" s="25" t="s">
        <v>264</v>
      </c>
      <c r="P97" s="16">
        <f t="shared" ref="P97:P136" si="24">IF(LEN($F97)&gt;=4,VALUE(MID($F97,4,4)),0)</f>
        <v>0.18</v>
      </c>
      <c r="Q97" s="16">
        <f t="shared" ref="Q97:Q136" si="25">IF(LEN($F97)&gt;=13,VALUE(MID($F97,13,4)),0)</f>
        <v>0</v>
      </c>
      <c r="R97" s="16">
        <f t="shared" ref="R97:R136" si="26">IF(LEN($F97)&gt;=22,VALUE(MID($F97,22,4)),0)</f>
        <v>0</v>
      </c>
      <c r="S97" s="16">
        <f t="shared" ref="S97:S136" si="27">IF(LEN($F97)&gt;=31,VALUE(MID($F97,31,4)),0)</f>
        <v>0</v>
      </c>
      <c r="T97" s="16">
        <f t="shared" ref="T97:T136" si="28">IF(LEN($F97)&gt;=40,VALUE(MID($F97,40,4)),0)</f>
        <v>0</v>
      </c>
      <c r="U97" s="16">
        <f t="shared" ref="U97:U136" si="29">IF(LEN($F97)&gt;=49,VALUE(MID($F97,49,4)),0)</f>
        <v>0</v>
      </c>
    </row>
    <row r="98" spans="1:21" x14ac:dyDescent="0.15">
      <c r="A98" s="7">
        <v>28</v>
      </c>
      <c r="B98" s="24" t="s">
        <v>263</v>
      </c>
      <c r="C98" s="7" t="s">
        <v>259</v>
      </c>
      <c r="D98" s="7">
        <v>5</v>
      </c>
      <c r="E98" s="7">
        <v>42</v>
      </c>
      <c r="F98" s="24" t="s">
        <v>262</v>
      </c>
      <c r="G98" s="7">
        <v>0</v>
      </c>
      <c r="H98" s="7">
        <v>1</v>
      </c>
      <c r="I98" s="26">
        <f t="shared" si="23"/>
        <v>42</v>
      </c>
      <c r="J98" s="26">
        <f t="shared" si="21"/>
        <v>67</v>
      </c>
      <c r="K98" s="7">
        <v>1</v>
      </c>
      <c r="L98" s="7">
        <v>0</v>
      </c>
      <c r="M98" s="7">
        <v>0</v>
      </c>
      <c r="O98" s="25" t="s">
        <v>264</v>
      </c>
      <c r="P98" s="16">
        <f t="shared" si="24"/>
        <v>0.25</v>
      </c>
      <c r="Q98" s="16">
        <f t="shared" si="25"/>
        <v>0</v>
      </c>
      <c r="R98" s="16">
        <f t="shared" si="26"/>
        <v>0</v>
      </c>
      <c r="S98" s="16">
        <f t="shared" si="27"/>
        <v>0</v>
      </c>
      <c r="T98" s="16">
        <f t="shared" si="28"/>
        <v>0</v>
      </c>
      <c r="U98" s="16">
        <f t="shared" si="29"/>
        <v>0</v>
      </c>
    </row>
    <row r="99" spans="1:21" x14ac:dyDescent="0.15">
      <c r="A99" s="7">
        <v>29</v>
      </c>
      <c r="B99" s="24" t="s">
        <v>265</v>
      </c>
      <c r="C99" s="7" t="s">
        <v>266</v>
      </c>
      <c r="D99" s="7">
        <v>1</v>
      </c>
      <c r="E99" s="7">
        <v>12</v>
      </c>
      <c r="F99" s="24" t="s">
        <v>267</v>
      </c>
      <c r="G99" s="7">
        <v>0</v>
      </c>
      <c r="H99" s="7">
        <v>1.25</v>
      </c>
      <c r="I99" s="26">
        <f t="shared" si="23"/>
        <v>14.549999999999999</v>
      </c>
      <c r="J99" s="26">
        <f t="shared" si="21"/>
        <v>29.099999999999998</v>
      </c>
      <c r="K99" s="7">
        <v>2</v>
      </c>
      <c r="L99" s="10">
        <v>0.03</v>
      </c>
      <c r="M99" s="7">
        <v>0</v>
      </c>
      <c r="O99" s="25" t="s">
        <v>272</v>
      </c>
      <c r="P99" s="16">
        <f t="shared" si="24"/>
        <v>0.12</v>
      </c>
      <c r="Q99" s="16">
        <f t="shared" si="25"/>
        <v>0</v>
      </c>
      <c r="R99" s="16">
        <f t="shared" si="26"/>
        <v>0</v>
      </c>
      <c r="S99" s="16">
        <f t="shared" si="27"/>
        <v>0</v>
      </c>
      <c r="T99" s="16">
        <f t="shared" si="28"/>
        <v>0</v>
      </c>
      <c r="U99" s="16">
        <f t="shared" si="29"/>
        <v>0</v>
      </c>
    </row>
    <row r="100" spans="1:21" x14ac:dyDescent="0.15">
      <c r="A100" s="7">
        <v>29</v>
      </c>
      <c r="B100" s="24" t="s">
        <v>265</v>
      </c>
      <c r="C100" s="7" t="s">
        <v>266</v>
      </c>
      <c r="D100" s="7">
        <v>2</v>
      </c>
      <c r="E100" s="7">
        <v>18</v>
      </c>
      <c r="F100" s="24" t="s">
        <v>268</v>
      </c>
      <c r="G100" s="7">
        <v>0</v>
      </c>
      <c r="H100" s="7">
        <v>1.25</v>
      </c>
      <c r="I100" s="26">
        <f t="shared" si="23"/>
        <v>21.824999999999999</v>
      </c>
      <c r="J100" s="26">
        <f t="shared" si="21"/>
        <v>40.012499999999996</v>
      </c>
      <c r="K100" s="7">
        <v>2</v>
      </c>
      <c r="L100" s="10">
        <v>0.03</v>
      </c>
      <c r="M100" s="7">
        <v>0</v>
      </c>
      <c r="O100" s="25" t="s">
        <v>272</v>
      </c>
      <c r="P100" s="16">
        <f t="shared" si="24"/>
        <v>0.15</v>
      </c>
      <c r="Q100" s="16">
        <f t="shared" si="25"/>
        <v>0</v>
      </c>
      <c r="R100" s="16">
        <f t="shared" si="26"/>
        <v>0</v>
      </c>
      <c r="S100" s="16">
        <f t="shared" si="27"/>
        <v>0</v>
      </c>
      <c r="T100" s="16">
        <f t="shared" si="28"/>
        <v>0</v>
      </c>
      <c r="U100" s="16">
        <f t="shared" si="29"/>
        <v>0</v>
      </c>
    </row>
    <row r="101" spans="1:21" x14ac:dyDescent="0.15">
      <c r="A101" s="7">
        <v>29</v>
      </c>
      <c r="B101" s="24" t="s">
        <v>265</v>
      </c>
      <c r="C101" s="7" t="s">
        <v>266</v>
      </c>
      <c r="D101" s="7">
        <v>3</v>
      </c>
      <c r="E101" s="7">
        <v>25</v>
      </c>
      <c r="F101" s="24" t="s">
        <v>269</v>
      </c>
      <c r="G101" s="7">
        <v>0</v>
      </c>
      <c r="H101" s="7">
        <v>1.25</v>
      </c>
      <c r="I101" s="26">
        <f t="shared" si="23"/>
        <v>30.3125</v>
      </c>
      <c r="J101" s="26">
        <f t="shared" si="21"/>
        <v>55.774999999999999</v>
      </c>
      <c r="K101" s="7">
        <v>2</v>
      </c>
      <c r="L101" s="10">
        <v>0.03</v>
      </c>
      <c r="M101" s="7">
        <v>0</v>
      </c>
      <c r="O101" s="25" t="s">
        <v>272</v>
      </c>
      <c r="P101" s="16">
        <f t="shared" si="24"/>
        <v>0.21</v>
      </c>
      <c r="Q101" s="16">
        <f t="shared" si="25"/>
        <v>0</v>
      </c>
      <c r="R101" s="16">
        <f t="shared" si="26"/>
        <v>0</v>
      </c>
      <c r="S101" s="16">
        <f t="shared" si="27"/>
        <v>0</v>
      </c>
      <c r="T101" s="16">
        <f t="shared" si="28"/>
        <v>0</v>
      </c>
      <c r="U101" s="16">
        <f t="shared" si="29"/>
        <v>0</v>
      </c>
    </row>
    <row r="102" spans="1:21" x14ac:dyDescent="0.15">
      <c r="A102" s="7">
        <v>29</v>
      </c>
      <c r="B102" s="24" t="s">
        <v>265</v>
      </c>
      <c r="C102" s="7" t="s">
        <v>266</v>
      </c>
      <c r="D102" s="7">
        <v>5</v>
      </c>
      <c r="E102" s="7">
        <v>35</v>
      </c>
      <c r="F102" s="24" t="s">
        <v>270</v>
      </c>
      <c r="G102" s="7">
        <v>0</v>
      </c>
      <c r="H102" s="7">
        <v>1.25</v>
      </c>
      <c r="I102" s="26">
        <f t="shared" si="23"/>
        <v>42.4375</v>
      </c>
      <c r="J102" s="26">
        <f t="shared" si="21"/>
        <v>84.875</v>
      </c>
      <c r="K102" s="7">
        <v>2</v>
      </c>
      <c r="L102" s="10">
        <v>0.03</v>
      </c>
      <c r="M102" s="7">
        <v>0</v>
      </c>
      <c r="O102" s="25" t="s">
        <v>272</v>
      </c>
      <c r="P102" s="16">
        <f t="shared" si="24"/>
        <v>0.35</v>
      </c>
      <c r="Q102" s="16">
        <f t="shared" si="25"/>
        <v>0</v>
      </c>
      <c r="R102" s="16">
        <f t="shared" si="26"/>
        <v>0</v>
      </c>
      <c r="S102" s="16">
        <f t="shared" si="27"/>
        <v>0</v>
      </c>
      <c r="T102" s="16">
        <f t="shared" si="28"/>
        <v>0</v>
      </c>
      <c r="U102" s="16">
        <f t="shared" si="29"/>
        <v>0</v>
      </c>
    </row>
    <row r="103" spans="1:21" x14ac:dyDescent="0.15">
      <c r="A103" s="7">
        <v>30</v>
      </c>
      <c r="B103" s="24" t="s">
        <v>273</v>
      </c>
      <c r="C103" s="7" t="s">
        <v>275</v>
      </c>
      <c r="D103" s="7">
        <v>1</v>
      </c>
      <c r="E103" s="7">
        <v>10</v>
      </c>
      <c r="F103" s="24" t="s">
        <v>239</v>
      </c>
      <c r="G103" s="7">
        <v>0</v>
      </c>
      <c r="H103" s="7">
        <v>1.5</v>
      </c>
      <c r="I103" s="26">
        <f t="shared" ref="I103:I128" si="30">$E103*$H103*(1-L103)</f>
        <v>15</v>
      </c>
      <c r="J103" s="26">
        <f t="shared" si="21"/>
        <v>30</v>
      </c>
      <c r="K103" s="7">
        <v>8</v>
      </c>
      <c r="L103" s="7">
        <v>0</v>
      </c>
      <c r="M103" s="7">
        <v>0</v>
      </c>
      <c r="O103" s="25" t="s">
        <v>277</v>
      </c>
      <c r="P103" s="16">
        <f t="shared" si="24"/>
        <v>0.1</v>
      </c>
      <c r="Q103" s="16">
        <f t="shared" si="25"/>
        <v>0</v>
      </c>
      <c r="R103" s="16">
        <f t="shared" si="26"/>
        <v>0</v>
      </c>
      <c r="S103" s="16">
        <f t="shared" si="27"/>
        <v>0</v>
      </c>
      <c r="T103" s="16">
        <f t="shared" si="28"/>
        <v>0</v>
      </c>
      <c r="U103" s="16">
        <f t="shared" si="29"/>
        <v>0</v>
      </c>
    </row>
    <row r="104" spans="1:21" x14ac:dyDescent="0.15">
      <c r="A104" s="7">
        <v>30</v>
      </c>
      <c r="B104" s="24" t="s">
        <v>273</v>
      </c>
      <c r="C104" s="7" t="s">
        <v>275</v>
      </c>
      <c r="D104" s="7">
        <v>3</v>
      </c>
      <c r="E104" s="7">
        <v>15</v>
      </c>
      <c r="F104" s="24" t="s">
        <v>241</v>
      </c>
      <c r="G104" s="7">
        <v>0</v>
      </c>
      <c r="H104" s="7">
        <v>1.5</v>
      </c>
      <c r="I104" s="26">
        <f t="shared" si="30"/>
        <v>22.5</v>
      </c>
      <c r="J104" s="26">
        <f t="shared" si="21"/>
        <v>52.5</v>
      </c>
      <c r="K104" s="7">
        <v>8</v>
      </c>
      <c r="L104" s="7">
        <v>0</v>
      </c>
      <c r="M104" s="7">
        <v>0</v>
      </c>
      <c r="O104" s="25" t="s">
        <v>277</v>
      </c>
      <c r="P104" s="16">
        <f t="shared" si="24"/>
        <v>0.2</v>
      </c>
      <c r="Q104" s="16">
        <f t="shared" si="25"/>
        <v>0</v>
      </c>
      <c r="R104" s="16">
        <f t="shared" si="26"/>
        <v>0</v>
      </c>
      <c r="S104" s="16">
        <f t="shared" si="27"/>
        <v>0</v>
      </c>
      <c r="T104" s="16">
        <f t="shared" si="28"/>
        <v>0</v>
      </c>
      <c r="U104" s="16">
        <f t="shared" si="29"/>
        <v>0</v>
      </c>
    </row>
    <row r="105" spans="1:21" x14ac:dyDescent="0.15">
      <c r="A105" s="7">
        <v>30</v>
      </c>
      <c r="B105" s="24" t="s">
        <v>273</v>
      </c>
      <c r="C105" s="7" t="s">
        <v>275</v>
      </c>
      <c r="D105" s="7">
        <v>5</v>
      </c>
      <c r="E105" s="7">
        <v>20</v>
      </c>
      <c r="F105" s="24" t="s">
        <v>242</v>
      </c>
      <c r="G105" s="7">
        <v>0</v>
      </c>
      <c r="H105" s="7">
        <v>1.5</v>
      </c>
      <c r="I105" s="26">
        <f t="shared" si="30"/>
        <v>30</v>
      </c>
      <c r="J105" s="26">
        <f t="shared" si="21"/>
        <v>75</v>
      </c>
      <c r="K105" s="7">
        <v>8</v>
      </c>
      <c r="L105" s="7">
        <v>0</v>
      </c>
      <c r="M105" s="7">
        <v>0</v>
      </c>
      <c r="O105" s="25" t="s">
        <v>277</v>
      </c>
      <c r="P105" s="16">
        <f t="shared" si="24"/>
        <v>0.3</v>
      </c>
      <c r="Q105" s="16">
        <f t="shared" si="25"/>
        <v>0</v>
      </c>
      <c r="R105" s="16">
        <f t="shared" si="26"/>
        <v>0</v>
      </c>
      <c r="S105" s="16">
        <f t="shared" si="27"/>
        <v>0</v>
      </c>
      <c r="T105" s="16">
        <f t="shared" si="28"/>
        <v>0</v>
      </c>
      <c r="U105" s="16">
        <f t="shared" si="29"/>
        <v>0</v>
      </c>
    </row>
    <row r="106" spans="1:21" x14ac:dyDescent="0.15">
      <c r="A106" s="7">
        <v>30</v>
      </c>
      <c r="B106" s="24" t="s">
        <v>274</v>
      </c>
      <c r="C106" s="7" t="s">
        <v>276</v>
      </c>
      <c r="D106" s="7">
        <v>1</v>
      </c>
      <c r="E106" s="7">
        <v>10</v>
      </c>
      <c r="F106" s="24" t="s">
        <v>250</v>
      </c>
      <c r="G106" s="7">
        <v>0</v>
      </c>
      <c r="H106" s="7">
        <v>1.5</v>
      </c>
      <c r="I106" s="26">
        <f t="shared" si="30"/>
        <v>15</v>
      </c>
      <c r="J106" s="26">
        <f t="shared" si="21"/>
        <v>30</v>
      </c>
      <c r="K106" s="7">
        <v>2</v>
      </c>
      <c r="L106" s="7">
        <v>0</v>
      </c>
      <c r="M106" s="7">
        <v>0</v>
      </c>
      <c r="O106" s="25" t="s">
        <v>278</v>
      </c>
      <c r="P106" s="16">
        <f t="shared" si="24"/>
        <v>0.1</v>
      </c>
      <c r="Q106" s="16">
        <f t="shared" si="25"/>
        <v>0</v>
      </c>
      <c r="R106" s="16">
        <f t="shared" si="26"/>
        <v>0</v>
      </c>
      <c r="S106" s="16">
        <f t="shared" si="27"/>
        <v>0</v>
      </c>
      <c r="T106" s="16">
        <f t="shared" si="28"/>
        <v>0</v>
      </c>
      <c r="U106" s="16">
        <f t="shared" si="29"/>
        <v>0</v>
      </c>
    </row>
    <row r="107" spans="1:21" x14ac:dyDescent="0.15">
      <c r="A107" s="7">
        <v>30</v>
      </c>
      <c r="B107" s="24" t="s">
        <v>274</v>
      </c>
      <c r="C107" s="7" t="s">
        <v>276</v>
      </c>
      <c r="D107" s="7">
        <v>3</v>
      </c>
      <c r="E107" s="7">
        <v>15</v>
      </c>
      <c r="F107" s="24" t="s">
        <v>251</v>
      </c>
      <c r="G107" s="7">
        <v>0</v>
      </c>
      <c r="H107" s="7">
        <v>1.5</v>
      </c>
      <c r="I107" s="26">
        <f t="shared" si="30"/>
        <v>22.5</v>
      </c>
      <c r="J107" s="26">
        <f t="shared" si="21"/>
        <v>52.5</v>
      </c>
      <c r="K107" s="7">
        <v>2</v>
      </c>
      <c r="L107" s="7">
        <v>0</v>
      </c>
      <c r="M107" s="7">
        <v>0</v>
      </c>
      <c r="O107" s="25" t="s">
        <v>278</v>
      </c>
      <c r="P107" s="16">
        <f t="shared" si="24"/>
        <v>0.2</v>
      </c>
      <c r="Q107" s="16">
        <f t="shared" si="25"/>
        <v>0</v>
      </c>
      <c r="R107" s="16">
        <f t="shared" si="26"/>
        <v>0</v>
      </c>
      <c r="S107" s="16">
        <f t="shared" si="27"/>
        <v>0</v>
      </c>
      <c r="T107" s="16">
        <f t="shared" si="28"/>
        <v>0</v>
      </c>
      <c r="U107" s="16">
        <f t="shared" si="29"/>
        <v>0</v>
      </c>
    </row>
    <row r="108" spans="1:21" x14ac:dyDescent="0.15">
      <c r="A108" s="7">
        <v>30</v>
      </c>
      <c r="B108" s="24" t="s">
        <v>274</v>
      </c>
      <c r="C108" s="7" t="s">
        <v>276</v>
      </c>
      <c r="D108" s="7">
        <v>5</v>
      </c>
      <c r="E108" s="7">
        <v>20</v>
      </c>
      <c r="F108" s="24" t="s">
        <v>252</v>
      </c>
      <c r="G108" s="7">
        <v>0</v>
      </c>
      <c r="H108" s="7">
        <v>1.5</v>
      </c>
      <c r="I108" s="26">
        <f t="shared" si="30"/>
        <v>30</v>
      </c>
      <c r="J108" s="26">
        <f t="shared" si="21"/>
        <v>75</v>
      </c>
      <c r="K108" s="7">
        <v>2</v>
      </c>
      <c r="L108" s="7">
        <v>0</v>
      </c>
      <c r="M108" s="7">
        <v>0</v>
      </c>
      <c r="O108" s="25" t="s">
        <v>278</v>
      </c>
      <c r="P108" s="16">
        <f t="shared" si="24"/>
        <v>0.3</v>
      </c>
      <c r="Q108" s="16">
        <f t="shared" si="25"/>
        <v>0</v>
      </c>
      <c r="R108" s="16">
        <f t="shared" si="26"/>
        <v>0</v>
      </c>
      <c r="S108" s="16">
        <f t="shared" si="27"/>
        <v>0</v>
      </c>
      <c r="T108" s="16">
        <f t="shared" si="28"/>
        <v>0</v>
      </c>
      <c r="U108" s="16">
        <f t="shared" si="29"/>
        <v>0</v>
      </c>
    </row>
    <row r="109" spans="1:21" x14ac:dyDescent="0.15">
      <c r="A109" s="7">
        <v>31</v>
      </c>
      <c r="B109" s="24" t="s">
        <v>279</v>
      </c>
      <c r="C109" s="7" t="s">
        <v>280</v>
      </c>
      <c r="D109" s="7">
        <v>1</v>
      </c>
      <c r="E109" s="7">
        <v>12</v>
      </c>
      <c r="F109" s="24" t="s">
        <v>260</v>
      </c>
      <c r="G109" s="7">
        <v>0</v>
      </c>
      <c r="H109" s="7">
        <v>1.25</v>
      </c>
      <c r="I109" s="26">
        <f t="shared" si="30"/>
        <v>15</v>
      </c>
      <c r="J109" s="26">
        <f t="shared" si="21"/>
        <v>27.5</v>
      </c>
      <c r="K109" s="7">
        <v>1</v>
      </c>
      <c r="L109" s="7">
        <v>0</v>
      </c>
      <c r="M109" s="7">
        <v>0</v>
      </c>
      <c r="O109" s="25" t="s">
        <v>283</v>
      </c>
      <c r="P109" s="16">
        <f t="shared" si="24"/>
        <v>0.1</v>
      </c>
      <c r="Q109" s="16">
        <f t="shared" si="25"/>
        <v>0</v>
      </c>
      <c r="R109" s="16">
        <f t="shared" si="26"/>
        <v>0</v>
      </c>
      <c r="S109" s="16">
        <f t="shared" si="27"/>
        <v>0</v>
      </c>
      <c r="T109" s="16">
        <f t="shared" si="28"/>
        <v>0</v>
      </c>
      <c r="U109" s="16">
        <f t="shared" si="29"/>
        <v>0</v>
      </c>
    </row>
    <row r="110" spans="1:21" x14ac:dyDescent="0.15">
      <c r="A110" s="7">
        <v>31</v>
      </c>
      <c r="B110" s="24" t="s">
        <v>279</v>
      </c>
      <c r="C110" s="7" t="s">
        <v>280</v>
      </c>
      <c r="D110" s="7">
        <v>3</v>
      </c>
      <c r="E110" s="7">
        <v>24</v>
      </c>
      <c r="F110" s="24" t="s">
        <v>282</v>
      </c>
      <c r="G110" s="7">
        <v>0</v>
      </c>
      <c r="H110" s="7">
        <v>1.25</v>
      </c>
      <c r="I110" s="26">
        <f t="shared" si="30"/>
        <v>30</v>
      </c>
      <c r="J110" s="26">
        <f t="shared" si="21"/>
        <v>48.75</v>
      </c>
      <c r="K110" s="7">
        <v>1</v>
      </c>
      <c r="L110" s="7">
        <v>0</v>
      </c>
      <c r="M110" s="7">
        <v>0</v>
      </c>
      <c r="O110" s="25" t="s">
        <v>283</v>
      </c>
      <c r="P110" s="16">
        <f t="shared" si="24"/>
        <v>0.15</v>
      </c>
      <c r="Q110" s="16">
        <f t="shared" si="25"/>
        <v>0</v>
      </c>
      <c r="R110" s="16">
        <f t="shared" si="26"/>
        <v>0</v>
      </c>
      <c r="S110" s="16">
        <f t="shared" si="27"/>
        <v>0</v>
      </c>
      <c r="T110" s="16">
        <f t="shared" si="28"/>
        <v>0</v>
      </c>
      <c r="U110" s="16">
        <f t="shared" si="29"/>
        <v>0</v>
      </c>
    </row>
    <row r="111" spans="1:21" x14ac:dyDescent="0.15">
      <c r="A111" s="7">
        <v>31</v>
      </c>
      <c r="B111" s="24" t="s">
        <v>279</v>
      </c>
      <c r="C111" s="7" t="s">
        <v>280</v>
      </c>
      <c r="D111" s="7">
        <v>5</v>
      </c>
      <c r="E111" s="7">
        <v>36</v>
      </c>
      <c r="F111" s="24" t="s">
        <v>281</v>
      </c>
      <c r="G111" s="7">
        <v>0</v>
      </c>
      <c r="H111" s="7">
        <v>1.25</v>
      </c>
      <c r="I111" s="26">
        <f t="shared" si="30"/>
        <v>45</v>
      </c>
      <c r="J111" s="26">
        <f t="shared" si="21"/>
        <v>70</v>
      </c>
      <c r="K111" s="7">
        <v>1</v>
      </c>
      <c r="L111" s="7">
        <v>0</v>
      </c>
      <c r="M111" s="7">
        <v>0</v>
      </c>
      <c r="O111" s="25" t="s">
        <v>283</v>
      </c>
      <c r="P111" s="16">
        <f t="shared" si="24"/>
        <v>0.2</v>
      </c>
      <c r="Q111" s="16">
        <f t="shared" si="25"/>
        <v>0</v>
      </c>
      <c r="R111" s="16">
        <f t="shared" si="26"/>
        <v>0</v>
      </c>
      <c r="S111" s="16">
        <f t="shared" si="27"/>
        <v>0</v>
      </c>
      <c r="T111" s="16">
        <f t="shared" si="28"/>
        <v>0</v>
      </c>
      <c r="U111" s="16">
        <f t="shared" si="29"/>
        <v>0</v>
      </c>
    </row>
    <row r="112" spans="1:21" x14ac:dyDescent="0.15">
      <c r="A112" s="7">
        <v>32</v>
      </c>
      <c r="B112" s="24" t="s">
        <v>284</v>
      </c>
      <c r="C112" s="7" t="s">
        <v>285</v>
      </c>
      <c r="D112" s="7">
        <v>1</v>
      </c>
      <c r="E112" s="7">
        <v>15</v>
      </c>
      <c r="F112" s="24" t="s">
        <v>286</v>
      </c>
      <c r="G112" s="7">
        <v>0</v>
      </c>
      <c r="H112" s="7">
        <v>1</v>
      </c>
      <c r="I112" s="26">
        <f t="shared" si="30"/>
        <v>15</v>
      </c>
      <c r="J112" s="26">
        <f t="shared" si="21"/>
        <v>27</v>
      </c>
      <c r="K112" s="7">
        <v>1</v>
      </c>
      <c r="L112" s="7">
        <v>0</v>
      </c>
      <c r="M112" s="7">
        <v>0</v>
      </c>
      <c r="O112" s="25" t="s">
        <v>289</v>
      </c>
      <c r="P112" s="16">
        <f t="shared" si="24"/>
        <v>0.12</v>
      </c>
      <c r="Q112" s="16">
        <f t="shared" si="25"/>
        <v>0</v>
      </c>
      <c r="R112" s="16">
        <f t="shared" si="26"/>
        <v>0</v>
      </c>
      <c r="S112" s="16">
        <f t="shared" si="27"/>
        <v>0</v>
      </c>
      <c r="T112" s="16">
        <f t="shared" si="28"/>
        <v>0</v>
      </c>
      <c r="U112" s="16">
        <f t="shared" si="29"/>
        <v>0</v>
      </c>
    </row>
    <row r="113" spans="1:21" x14ac:dyDescent="0.15">
      <c r="A113" s="7">
        <v>32</v>
      </c>
      <c r="B113" s="24" t="s">
        <v>284</v>
      </c>
      <c r="C113" s="7" t="s">
        <v>285</v>
      </c>
      <c r="D113" s="7">
        <v>3</v>
      </c>
      <c r="E113" s="7">
        <v>30</v>
      </c>
      <c r="F113" s="24" t="s">
        <v>287</v>
      </c>
      <c r="G113" s="7">
        <v>0</v>
      </c>
      <c r="H113" s="7">
        <v>1</v>
      </c>
      <c r="I113" s="26">
        <f t="shared" si="30"/>
        <v>30</v>
      </c>
      <c r="J113" s="26">
        <f t="shared" si="21"/>
        <v>48</v>
      </c>
      <c r="K113" s="7">
        <v>1</v>
      </c>
      <c r="L113" s="7">
        <v>0</v>
      </c>
      <c r="M113" s="7">
        <v>0</v>
      </c>
      <c r="O113" s="25" t="s">
        <v>289</v>
      </c>
      <c r="P113" s="16">
        <f t="shared" si="24"/>
        <v>0.18</v>
      </c>
      <c r="Q113" s="16">
        <f t="shared" si="25"/>
        <v>0</v>
      </c>
      <c r="R113" s="16">
        <f t="shared" si="26"/>
        <v>0</v>
      </c>
      <c r="S113" s="16">
        <f t="shared" si="27"/>
        <v>0</v>
      </c>
      <c r="T113" s="16">
        <f t="shared" si="28"/>
        <v>0</v>
      </c>
      <c r="U113" s="16">
        <f t="shared" si="29"/>
        <v>0</v>
      </c>
    </row>
    <row r="114" spans="1:21" x14ac:dyDescent="0.15">
      <c r="A114" s="7">
        <v>32</v>
      </c>
      <c r="B114" s="24" t="s">
        <v>284</v>
      </c>
      <c r="C114" s="7" t="s">
        <v>285</v>
      </c>
      <c r="D114" s="7">
        <v>5</v>
      </c>
      <c r="E114" s="7">
        <v>50</v>
      </c>
      <c r="F114" s="24" t="s">
        <v>288</v>
      </c>
      <c r="G114" s="7">
        <v>0</v>
      </c>
      <c r="H114" s="7">
        <v>1</v>
      </c>
      <c r="I114" s="26">
        <f t="shared" si="30"/>
        <v>50</v>
      </c>
      <c r="J114" s="26">
        <f t="shared" si="21"/>
        <v>75</v>
      </c>
      <c r="K114" s="7">
        <v>1</v>
      </c>
      <c r="L114" s="7">
        <v>0</v>
      </c>
      <c r="M114" s="7">
        <v>0</v>
      </c>
      <c r="O114" s="25" t="s">
        <v>289</v>
      </c>
      <c r="P114" s="16">
        <f t="shared" si="24"/>
        <v>0.25</v>
      </c>
      <c r="Q114" s="16">
        <f t="shared" si="25"/>
        <v>0</v>
      </c>
      <c r="R114" s="16">
        <f t="shared" si="26"/>
        <v>0</v>
      </c>
      <c r="S114" s="16">
        <f t="shared" si="27"/>
        <v>0</v>
      </c>
      <c r="T114" s="16">
        <f t="shared" si="28"/>
        <v>0</v>
      </c>
      <c r="U114" s="16">
        <f t="shared" si="29"/>
        <v>0</v>
      </c>
    </row>
    <row r="115" spans="1:21" x14ac:dyDescent="0.15">
      <c r="A115" s="7">
        <v>33</v>
      </c>
      <c r="B115" s="24" t="s">
        <v>290</v>
      </c>
      <c r="C115" s="7" t="s">
        <v>291</v>
      </c>
      <c r="D115" s="7">
        <v>1</v>
      </c>
      <c r="E115" s="7">
        <v>5</v>
      </c>
      <c r="F115" s="24" t="s">
        <v>240</v>
      </c>
      <c r="G115" s="7">
        <v>0</v>
      </c>
      <c r="H115" s="7">
        <v>1.5</v>
      </c>
      <c r="I115" s="26">
        <f t="shared" si="30"/>
        <v>7.5</v>
      </c>
      <c r="J115" s="26">
        <f t="shared" si="21"/>
        <v>30</v>
      </c>
      <c r="K115" s="7">
        <v>6</v>
      </c>
      <c r="L115" s="7">
        <v>0</v>
      </c>
      <c r="M115" s="10">
        <v>0.05</v>
      </c>
      <c r="O115" s="25" t="s">
        <v>294</v>
      </c>
      <c r="P115" s="16">
        <f t="shared" si="24"/>
        <v>0.15</v>
      </c>
      <c r="Q115" s="16">
        <f t="shared" si="25"/>
        <v>0</v>
      </c>
      <c r="R115" s="16">
        <f t="shared" si="26"/>
        <v>0</v>
      </c>
      <c r="S115" s="16">
        <f t="shared" si="27"/>
        <v>0</v>
      </c>
      <c r="T115" s="16">
        <f t="shared" si="28"/>
        <v>0</v>
      </c>
      <c r="U115" s="16">
        <f t="shared" si="29"/>
        <v>0</v>
      </c>
    </row>
    <row r="116" spans="1:21" x14ac:dyDescent="0.15">
      <c r="A116" s="7">
        <v>33</v>
      </c>
      <c r="B116" s="24" t="s">
        <v>290</v>
      </c>
      <c r="C116" s="7" t="s">
        <v>291</v>
      </c>
      <c r="D116" s="7">
        <v>2</v>
      </c>
      <c r="E116" s="7">
        <v>10</v>
      </c>
      <c r="F116" s="24" t="s">
        <v>241</v>
      </c>
      <c r="G116" s="7">
        <v>0</v>
      </c>
      <c r="H116" s="7">
        <v>1.5</v>
      </c>
      <c r="I116" s="26">
        <f t="shared" si="30"/>
        <v>15</v>
      </c>
      <c r="J116" s="26">
        <f t="shared" si="21"/>
        <v>45</v>
      </c>
      <c r="K116" s="7">
        <v>6</v>
      </c>
      <c r="L116" s="7">
        <v>0</v>
      </c>
      <c r="M116" s="10">
        <v>0.05</v>
      </c>
      <c r="O116" s="25" t="s">
        <v>295</v>
      </c>
      <c r="P116" s="16">
        <f t="shared" si="24"/>
        <v>0.2</v>
      </c>
      <c r="Q116" s="16">
        <f t="shared" si="25"/>
        <v>0</v>
      </c>
      <c r="R116" s="16">
        <f t="shared" si="26"/>
        <v>0</v>
      </c>
      <c r="S116" s="16">
        <f t="shared" si="27"/>
        <v>0</v>
      </c>
      <c r="T116" s="16">
        <f t="shared" si="28"/>
        <v>0</v>
      </c>
      <c r="U116" s="16">
        <f t="shared" si="29"/>
        <v>0</v>
      </c>
    </row>
    <row r="117" spans="1:21" x14ac:dyDescent="0.15">
      <c r="A117" s="7">
        <v>33</v>
      </c>
      <c r="B117" s="24" t="s">
        <v>290</v>
      </c>
      <c r="C117" s="7" t="s">
        <v>291</v>
      </c>
      <c r="D117" s="7">
        <v>3</v>
      </c>
      <c r="E117" s="7">
        <v>15</v>
      </c>
      <c r="F117" s="24" t="s">
        <v>292</v>
      </c>
      <c r="G117" s="7">
        <v>0</v>
      </c>
      <c r="H117" s="7">
        <v>1.5</v>
      </c>
      <c r="I117" s="26">
        <f t="shared" si="30"/>
        <v>22.5</v>
      </c>
      <c r="J117" s="26">
        <f t="shared" si="21"/>
        <v>60</v>
      </c>
      <c r="K117" s="7">
        <v>6</v>
      </c>
      <c r="L117" s="7">
        <v>0</v>
      </c>
      <c r="M117" s="10">
        <v>0.05</v>
      </c>
      <c r="O117" s="25" t="s">
        <v>296</v>
      </c>
      <c r="P117" s="16">
        <f t="shared" si="24"/>
        <v>0.25</v>
      </c>
      <c r="Q117" s="16">
        <f t="shared" si="25"/>
        <v>0</v>
      </c>
      <c r="R117" s="16">
        <f t="shared" si="26"/>
        <v>0</v>
      </c>
      <c r="S117" s="16">
        <f t="shared" si="27"/>
        <v>0</v>
      </c>
      <c r="T117" s="16">
        <f t="shared" si="28"/>
        <v>0</v>
      </c>
      <c r="U117" s="16">
        <f t="shared" si="29"/>
        <v>0</v>
      </c>
    </row>
    <row r="118" spans="1:21" x14ac:dyDescent="0.15">
      <c r="A118" s="7">
        <v>33</v>
      </c>
      <c r="B118" s="24" t="s">
        <v>290</v>
      </c>
      <c r="C118" s="7" t="s">
        <v>291</v>
      </c>
      <c r="D118" s="7">
        <v>5</v>
      </c>
      <c r="E118" s="7">
        <v>30</v>
      </c>
      <c r="F118" s="24" t="s">
        <v>293</v>
      </c>
      <c r="G118" s="7">
        <v>0</v>
      </c>
      <c r="H118" s="7">
        <v>1.5</v>
      </c>
      <c r="I118" s="26">
        <f t="shared" si="30"/>
        <v>45</v>
      </c>
      <c r="J118" s="26">
        <f t="shared" si="21"/>
        <v>105</v>
      </c>
      <c r="K118" s="7">
        <v>6</v>
      </c>
      <c r="L118" s="7">
        <v>0</v>
      </c>
      <c r="M118" s="10">
        <v>0.05</v>
      </c>
      <c r="O118" s="25" t="s">
        <v>297</v>
      </c>
      <c r="P118" s="16">
        <f t="shared" si="24"/>
        <v>0.4</v>
      </c>
      <c r="Q118" s="16">
        <f t="shared" si="25"/>
        <v>0</v>
      </c>
      <c r="R118" s="16">
        <f t="shared" si="26"/>
        <v>0</v>
      </c>
      <c r="S118" s="16">
        <f t="shared" si="27"/>
        <v>0</v>
      </c>
      <c r="T118" s="16">
        <f t="shared" si="28"/>
        <v>0</v>
      </c>
      <c r="U118" s="16">
        <f t="shared" si="29"/>
        <v>0</v>
      </c>
    </row>
    <row r="119" spans="1:21" x14ac:dyDescent="0.15">
      <c r="A119" s="7">
        <v>34</v>
      </c>
      <c r="B119" s="24" t="s">
        <v>298</v>
      </c>
      <c r="C119" s="7" t="s">
        <v>299</v>
      </c>
      <c r="D119" s="7">
        <v>1</v>
      </c>
      <c r="E119" s="7">
        <v>40</v>
      </c>
      <c r="F119" s="24" t="s">
        <v>239</v>
      </c>
      <c r="G119" s="7">
        <v>0</v>
      </c>
      <c r="H119" s="7">
        <v>1.5</v>
      </c>
      <c r="I119" s="26">
        <f t="shared" si="30"/>
        <v>60</v>
      </c>
      <c r="J119" s="26">
        <f t="shared" si="21"/>
        <v>75</v>
      </c>
      <c r="K119" s="7">
        <v>2</v>
      </c>
      <c r="L119" s="7">
        <v>0</v>
      </c>
      <c r="M119" s="7">
        <v>0</v>
      </c>
      <c r="O119" s="25" t="s">
        <v>300</v>
      </c>
      <c r="P119" s="16">
        <f t="shared" si="24"/>
        <v>0.1</v>
      </c>
      <c r="Q119" s="16">
        <f t="shared" si="25"/>
        <v>0</v>
      </c>
      <c r="R119" s="16">
        <f t="shared" si="26"/>
        <v>0</v>
      </c>
      <c r="S119" s="16">
        <f t="shared" si="27"/>
        <v>0</v>
      </c>
      <c r="T119" s="16">
        <f t="shared" si="28"/>
        <v>0</v>
      </c>
      <c r="U119" s="16">
        <f t="shared" si="29"/>
        <v>0</v>
      </c>
    </row>
    <row r="120" spans="1:21" x14ac:dyDescent="0.15">
      <c r="A120" s="7">
        <v>34</v>
      </c>
      <c r="B120" s="24" t="s">
        <v>298</v>
      </c>
      <c r="C120" s="7" t="s">
        <v>299</v>
      </c>
      <c r="D120" s="7">
        <v>2</v>
      </c>
      <c r="E120" s="7">
        <v>80</v>
      </c>
      <c r="F120" s="24" t="s">
        <v>241</v>
      </c>
      <c r="G120" s="7">
        <v>0</v>
      </c>
      <c r="H120" s="7">
        <v>1.5</v>
      </c>
      <c r="I120" s="26">
        <f t="shared" si="30"/>
        <v>120</v>
      </c>
      <c r="J120" s="26">
        <f t="shared" ref="J120:J128" si="31">($E120+(SUM($P120:$U120)*100))*$H120*(1-L120)</f>
        <v>150</v>
      </c>
      <c r="K120" s="7">
        <v>2</v>
      </c>
      <c r="L120" s="7">
        <v>0</v>
      </c>
      <c r="M120" s="7">
        <v>0</v>
      </c>
      <c r="O120" s="25" t="s">
        <v>300</v>
      </c>
      <c r="P120" s="16">
        <f t="shared" si="24"/>
        <v>0.2</v>
      </c>
      <c r="Q120" s="16">
        <f t="shared" si="25"/>
        <v>0</v>
      </c>
      <c r="R120" s="16">
        <f t="shared" si="26"/>
        <v>0</v>
      </c>
      <c r="S120" s="16">
        <f t="shared" si="27"/>
        <v>0</v>
      </c>
      <c r="T120" s="16">
        <f t="shared" si="28"/>
        <v>0</v>
      </c>
      <c r="U120" s="16">
        <f t="shared" si="29"/>
        <v>0</v>
      </c>
    </row>
    <row r="121" spans="1:21" x14ac:dyDescent="0.15">
      <c r="A121" s="7">
        <v>34</v>
      </c>
      <c r="B121" s="24" t="s">
        <v>298</v>
      </c>
      <c r="C121" s="7" t="s">
        <v>299</v>
      </c>
      <c r="D121" s="7">
        <v>5</v>
      </c>
      <c r="E121" s="7">
        <v>160</v>
      </c>
      <c r="F121" s="24" t="s">
        <v>301</v>
      </c>
      <c r="G121" s="7">
        <v>0</v>
      </c>
      <c r="H121" s="7">
        <v>1.5</v>
      </c>
      <c r="I121" s="26">
        <f t="shared" si="30"/>
        <v>240</v>
      </c>
      <c r="J121" s="26">
        <f t="shared" si="31"/>
        <v>315</v>
      </c>
      <c r="K121" s="7">
        <v>2</v>
      </c>
      <c r="L121" s="7">
        <v>0</v>
      </c>
      <c r="M121" s="7">
        <v>0</v>
      </c>
      <c r="O121" s="25" t="s">
        <v>300</v>
      </c>
      <c r="P121" s="16">
        <f t="shared" si="24"/>
        <v>0.5</v>
      </c>
      <c r="Q121" s="16">
        <f t="shared" si="25"/>
        <v>0</v>
      </c>
      <c r="R121" s="16">
        <f t="shared" si="26"/>
        <v>0</v>
      </c>
      <c r="S121" s="16">
        <f t="shared" si="27"/>
        <v>0</v>
      </c>
      <c r="T121" s="16">
        <f t="shared" si="28"/>
        <v>0</v>
      </c>
      <c r="U121" s="16">
        <f t="shared" si="29"/>
        <v>0</v>
      </c>
    </row>
    <row r="122" spans="1:21" x14ac:dyDescent="0.15">
      <c r="A122" s="7">
        <v>35</v>
      </c>
      <c r="B122" s="24" t="s">
        <v>302</v>
      </c>
      <c r="C122" s="7" t="s">
        <v>303</v>
      </c>
      <c r="D122" s="7">
        <v>1</v>
      </c>
      <c r="E122" s="7">
        <v>15</v>
      </c>
      <c r="F122" s="24" t="s">
        <v>260</v>
      </c>
      <c r="G122" s="7">
        <v>0</v>
      </c>
      <c r="H122" s="7">
        <v>1.5</v>
      </c>
      <c r="I122" s="26">
        <f t="shared" si="30"/>
        <v>22.5</v>
      </c>
      <c r="J122" s="26">
        <f t="shared" si="31"/>
        <v>37.5</v>
      </c>
      <c r="K122" s="7">
        <v>2</v>
      </c>
      <c r="L122" s="7">
        <v>0</v>
      </c>
      <c r="M122" s="7">
        <v>0</v>
      </c>
      <c r="O122" s="25" t="s">
        <v>305</v>
      </c>
      <c r="P122" s="16">
        <f t="shared" si="24"/>
        <v>0.1</v>
      </c>
      <c r="Q122" s="16">
        <f t="shared" si="25"/>
        <v>0</v>
      </c>
      <c r="R122" s="16">
        <f t="shared" si="26"/>
        <v>0</v>
      </c>
      <c r="S122" s="16">
        <f t="shared" si="27"/>
        <v>0</v>
      </c>
      <c r="T122" s="16">
        <f t="shared" si="28"/>
        <v>0</v>
      </c>
      <c r="U122" s="16">
        <f t="shared" si="29"/>
        <v>0</v>
      </c>
    </row>
    <row r="123" spans="1:21" x14ac:dyDescent="0.15">
      <c r="A123" s="7">
        <v>35</v>
      </c>
      <c r="B123" s="24" t="s">
        <v>302</v>
      </c>
      <c r="C123" s="7" t="s">
        <v>303</v>
      </c>
      <c r="D123" s="7">
        <v>3</v>
      </c>
      <c r="E123" s="7">
        <v>25</v>
      </c>
      <c r="F123" s="24" t="s">
        <v>281</v>
      </c>
      <c r="G123" s="7">
        <v>0</v>
      </c>
      <c r="H123" s="7">
        <v>1.5</v>
      </c>
      <c r="I123" s="26">
        <f t="shared" si="30"/>
        <v>37.5</v>
      </c>
      <c r="J123" s="26">
        <f t="shared" si="31"/>
        <v>67.5</v>
      </c>
      <c r="K123" s="7">
        <v>2</v>
      </c>
      <c r="L123" s="7">
        <v>0</v>
      </c>
      <c r="M123" s="7">
        <v>0</v>
      </c>
      <c r="O123" s="25" t="s">
        <v>305</v>
      </c>
      <c r="P123" s="16">
        <f t="shared" si="24"/>
        <v>0.2</v>
      </c>
      <c r="Q123" s="16">
        <f t="shared" si="25"/>
        <v>0</v>
      </c>
      <c r="R123" s="16">
        <f t="shared" si="26"/>
        <v>0</v>
      </c>
      <c r="S123" s="16">
        <f t="shared" si="27"/>
        <v>0</v>
      </c>
      <c r="T123" s="16">
        <f t="shared" si="28"/>
        <v>0</v>
      </c>
      <c r="U123" s="16">
        <f t="shared" si="29"/>
        <v>0</v>
      </c>
    </row>
    <row r="124" spans="1:21" x14ac:dyDescent="0.15">
      <c r="A124" s="7">
        <v>35</v>
      </c>
      <c r="B124" s="24" t="s">
        <v>302</v>
      </c>
      <c r="C124" s="7" t="s">
        <v>303</v>
      </c>
      <c r="D124" s="7">
        <v>5</v>
      </c>
      <c r="E124" s="7">
        <v>35</v>
      </c>
      <c r="F124" s="24" t="s">
        <v>304</v>
      </c>
      <c r="G124" s="7">
        <v>0</v>
      </c>
      <c r="H124" s="7">
        <v>1.5</v>
      </c>
      <c r="I124" s="26">
        <f t="shared" si="30"/>
        <v>52.5</v>
      </c>
      <c r="J124" s="26">
        <f t="shared" si="31"/>
        <v>97.5</v>
      </c>
      <c r="K124" s="7">
        <v>2</v>
      </c>
      <c r="L124" s="7">
        <v>0</v>
      </c>
      <c r="M124" s="7">
        <v>0</v>
      </c>
      <c r="O124" s="25" t="s">
        <v>305</v>
      </c>
      <c r="P124" s="16">
        <f t="shared" si="24"/>
        <v>0.3</v>
      </c>
      <c r="Q124" s="16">
        <f t="shared" si="25"/>
        <v>0</v>
      </c>
      <c r="R124" s="16">
        <f t="shared" si="26"/>
        <v>0</v>
      </c>
      <c r="S124" s="16">
        <f t="shared" si="27"/>
        <v>0</v>
      </c>
      <c r="T124" s="16">
        <f t="shared" si="28"/>
        <v>0</v>
      </c>
      <c r="U124" s="16">
        <f t="shared" si="29"/>
        <v>0</v>
      </c>
    </row>
    <row r="125" spans="1:21" x14ac:dyDescent="0.15">
      <c r="A125" s="7">
        <v>36</v>
      </c>
      <c r="B125" s="24" t="s">
        <v>306</v>
      </c>
      <c r="C125" s="7" t="s">
        <v>307</v>
      </c>
      <c r="D125" s="7">
        <v>5</v>
      </c>
      <c r="E125" s="7">
        <v>150</v>
      </c>
      <c r="F125" s="7">
        <v>0</v>
      </c>
      <c r="G125" s="7">
        <v>0</v>
      </c>
      <c r="H125" s="7">
        <v>1</v>
      </c>
      <c r="I125" s="26">
        <f t="shared" si="30"/>
        <v>150</v>
      </c>
      <c r="J125" s="26">
        <f>($E125+(SUM($P125:$U125)*100))*$H125*(1-L125)</f>
        <v>150</v>
      </c>
      <c r="K125" s="7">
        <v>2</v>
      </c>
      <c r="L125" s="10">
        <v>0</v>
      </c>
      <c r="M125" s="10">
        <v>0.2</v>
      </c>
      <c r="O125" s="25" t="s">
        <v>308</v>
      </c>
      <c r="P125" s="16">
        <f t="shared" si="24"/>
        <v>0</v>
      </c>
      <c r="Q125" s="16">
        <f t="shared" si="25"/>
        <v>0</v>
      </c>
      <c r="R125" s="16">
        <f t="shared" si="26"/>
        <v>0</v>
      </c>
      <c r="S125" s="16">
        <f t="shared" si="27"/>
        <v>0</v>
      </c>
      <c r="T125" s="16">
        <f t="shared" si="28"/>
        <v>0</v>
      </c>
      <c r="U125" s="16">
        <f t="shared" si="29"/>
        <v>0</v>
      </c>
    </row>
    <row r="126" spans="1:21" x14ac:dyDescent="0.15">
      <c r="A126" s="7">
        <v>37</v>
      </c>
      <c r="B126" s="24" t="s">
        <v>312</v>
      </c>
      <c r="C126" s="7" t="s">
        <v>313</v>
      </c>
      <c r="D126" s="7">
        <v>1</v>
      </c>
      <c r="E126" s="7">
        <v>10</v>
      </c>
      <c r="F126" s="24" t="s">
        <v>310</v>
      </c>
      <c r="G126" s="7">
        <v>0</v>
      </c>
      <c r="H126" s="7">
        <v>2</v>
      </c>
      <c r="I126" s="26">
        <f t="shared" si="30"/>
        <v>20</v>
      </c>
      <c r="J126" s="26">
        <f t="shared" si="31"/>
        <v>40</v>
      </c>
      <c r="K126" s="7">
        <v>4</v>
      </c>
      <c r="L126" s="7">
        <v>0</v>
      </c>
      <c r="M126" s="7">
        <v>0</v>
      </c>
      <c r="O126" s="25" t="s">
        <v>315</v>
      </c>
      <c r="P126" s="16">
        <f t="shared" si="24"/>
        <v>0.1</v>
      </c>
      <c r="Q126" s="16">
        <f t="shared" si="25"/>
        <v>0</v>
      </c>
      <c r="R126" s="16">
        <f t="shared" si="26"/>
        <v>0</v>
      </c>
      <c r="S126" s="16">
        <f t="shared" si="27"/>
        <v>0</v>
      </c>
      <c r="T126" s="16">
        <f t="shared" si="28"/>
        <v>0</v>
      </c>
      <c r="U126" s="16">
        <f t="shared" si="29"/>
        <v>0</v>
      </c>
    </row>
    <row r="127" spans="1:21" x14ac:dyDescent="0.15">
      <c r="A127" s="7">
        <v>37</v>
      </c>
      <c r="B127" s="24" t="s">
        <v>312</v>
      </c>
      <c r="C127" s="7" t="s">
        <v>313</v>
      </c>
      <c r="D127" s="7">
        <v>3</v>
      </c>
      <c r="E127" s="7">
        <v>12</v>
      </c>
      <c r="F127" s="24" t="s">
        <v>314</v>
      </c>
      <c r="G127" s="7">
        <v>0</v>
      </c>
      <c r="H127" s="7">
        <v>2</v>
      </c>
      <c r="I127" s="26">
        <f t="shared" si="30"/>
        <v>24</v>
      </c>
      <c r="J127" s="26">
        <f t="shared" si="31"/>
        <v>54</v>
      </c>
      <c r="K127" s="7">
        <v>4</v>
      </c>
      <c r="L127" s="7">
        <v>0</v>
      </c>
      <c r="M127" s="7">
        <v>0</v>
      </c>
      <c r="O127" s="25" t="s">
        <v>315</v>
      </c>
      <c r="P127" s="16">
        <f t="shared" si="24"/>
        <v>0.15</v>
      </c>
      <c r="Q127" s="16">
        <f t="shared" si="25"/>
        <v>0</v>
      </c>
      <c r="R127" s="16">
        <f t="shared" si="26"/>
        <v>0</v>
      </c>
      <c r="S127" s="16">
        <f t="shared" si="27"/>
        <v>0</v>
      </c>
      <c r="T127" s="16">
        <f t="shared" si="28"/>
        <v>0</v>
      </c>
      <c r="U127" s="16">
        <f t="shared" si="29"/>
        <v>0</v>
      </c>
    </row>
    <row r="128" spans="1:21" x14ac:dyDescent="0.15">
      <c r="A128" s="7">
        <v>37</v>
      </c>
      <c r="B128" s="24" t="s">
        <v>312</v>
      </c>
      <c r="C128" s="7" t="s">
        <v>313</v>
      </c>
      <c r="D128" s="7">
        <v>5</v>
      </c>
      <c r="E128" s="7">
        <v>15</v>
      </c>
      <c r="F128" s="24" t="s">
        <v>311</v>
      </c>
      <c r="G128" s="7">
        <v>0</v>
      </c>
      <c r="H128" s="7">
        <v>2</v>
      </c>
      <c r="I128" s="26">
        <f t="shared" si="30"/>
        <v>30</v>
      </c>
      <c r="J128" s="26">
        <f t="shared" si="31"/>
        <v>70</v>
      </c>
      <c r="K128" s="7">
        <v>4</v>
      </c>
      <c r="L128" s="7">
        <v>0</v>
      </c>
      <c r="M128" s="7">
        <v>0</v>
      </c>
      <c r="O128" s="25" t="s">
        <v>315</v>
      </c>
      <c r="P128" s="16">
        <f t="shared" si="24"/>
        <v>0.2</v>
      </c>
      <c r="Q128" s="16">
        <f t="shared" si="25"/>
        <v>0</v>
      </c>
      <c r="R128" s="16">
        <f t="shared" si="26"/>
        <v>0</v>
      </c>
      <c r="S128" s="16">
        <f t="shared" si="27"/>
        <v>0</v>
      </c>
      <c r="T128" s="16">
        <f t="shared" si="28"/>
        <v>0</v>
      </c>
      <c r="U128" s="16">
        <f t="shared" si="29"/>
        <v>0</v>
      </c>
    </row>
    <row r="129" spans="16:21" x14ac:dyDescent="0.15">
      <c r="P129" s="16">
        <f t="shared" si="24"/>
        <v>0</v>
      </c>
      <c r="Q129" s="16">
        <f t="shared" si="25"/>
        <v>0</v>
      </c>
      <c r="R129" s="16">
        <f t="shared" si="26"/>
        <v>0</v>
      </c>
      <c r="S129" s="16">
        <f t="shared" si="27"/>
        <v>0</v>
      </c>
      <c r="T129" s="16">
        <f t="shared" si="28"/>
        <v>0</v>
      </c>
      <c r="U129" s="16">
        <f t="shared" si="29"/>
        <v>0</v>
      </c>
    </row>
    <row r="130" spans="16:21" x14ac:dyDescent="0.15">
      <c r="P130" s="16">
        <f t="shared" si="24"/>
        <v>0</v>
      </c>
      <c r="Q130" s="16">
        <f t="shared" si="25"/>
        <v>0</v>
      </c>
      <c r="R130" s="16">
        <f t="shared" si="26"/>
        <v>0</v>
      </c>
      <c r="S130" s="16">
        <f t="shared" si="27"/>
        <v>0</v>
      </c>
      <c r="T130" s="16">
        <f t="shared" si="28"/>
        <v>0</v>
      </c>
      <c r="U130" s="16">
        <f t="shared" si="29"/>
        <v>0</v>
      </c>
    </row>
    <row r="131" spans="16:21" x14ac:dyDescent="0.15">
      <c r="P131" s="16">
        <f t="shared" si="24"/>
        <v>0</v>
      </c>
      <c r="Q131" s="16">
        <f t="shared" si="25"/>
        <v>0</v>
      </c>
      <c r="R131" s="16">
        <f t="shared" si="26"/>
        <v>0</v>
      </c>
      <c r="S131" s="16">
        <f t="shared" si="27"/>
        <v>0</v>
      </c>
      <c r="T131" s="16">
        <f t="shared" si="28"/>
        <v>0</v>
      </c>
      <c r="U131" s="16">
        <f t="shared" si="29"/>
        <v>0</v>
      </c>
    </row>
    <row r="132" spans="16:21" x14ac:dyDescent="0.15">
      <c r="P132" s="16">
        <f t="shared" si="24"/>
        <v>0</v>
      </c>
      <c r="Q132" s="16">
        <f t="shared" si="25"/>
        <v>0</v>
      </c>
      <c r="R132" s="16">
        <f t="shared" si="26"/>
        <v>0</v>
      </c>
      <c r="S132" s="16">
        <f t="shared" si="27"/>
        <v>0</v>
      </c>
      <c r="T132" s="16">
        <f t="shared" si="28"/>
        <v>0</v>
      </c>
      <c r="U132" s="16">
        <f t="shared" si="29"/>
        <v>0</v>
      </c>
    </row>
    <row r="133" spans="16:21" x14ac:dyDescent="0.15">
      <c r="P133" s="16">
        <f t="shared" si="24"/>
        <v>0</v>
      </c>
      <c r="Q133" s="16">
        <f t="shared" si="25"/>
        <v>0</v>
      </c>
      <c r="R133" s="16">
        <f t="shared" si="26"/>
        <v>0</v>
      </c>
      <c r="S133" s="16">
        <f t="shared" si="27"/>
        <v>0</v>
      </c>
      <c r="T133" s="16">
        <f t="shared" si="28"/>
        <v>0</v>
      </c>
      <c r="U133" s="16">
        <f t="shared" si="29"/>
        <v>0</v>
      </c>
    </row>
    <row r="134" spans="16:21" x14ac:dyDescent="0.15">
      <c r="P134" s="16">
        <f t="shared" si="24"/>
        <v>0</v>
      </c>
      <c r="Q134" s="16">
        <f t="shared" si="25"/>
        <v>0</v>
      </c>
      <c r="R134" s="16">
        <f t="shared" si="26"/>
        <v>0</v>
      </c>
      <c r="S134" s="16">
        <f t="shared" si="27"/>
        <v>0</v>
      </c>
      <c r="T134" s="16">
        <f t="shared" si="28"/>
        <v>0</v>
      </c>
      <c r="U134" s="16">
        <f t="shared" si="29"/>
        <v>0</v>
      </c>
    </row>
    <row r="135" spans="16:21" x14ac:dyDescent="0.15">
      <c r="P135" s="16">
        <f t="shared" si="24"/>
        <v>0</v>
      </c>
      <c r="Q135" s="16">
        <f t="shared" si="25"/>
        <v>0</v>
      </c>
      <c r="R135" s="16">
        <f t="shared" si="26"/>
        <v>0</v>
      </c>
      <c r="S135" s="16">
        <f t="shared" si="27"/>
        <v>0</v>
      </c>
      <c r="T135" s="16">
        <f t="shared" si="28"/>
        <v>0</v>
      </c>
      <c r="U135" s="16">
        <f t="shared" si="29"/>
        <v>0</v>
      </c>
    </row>
    <row r="136" spans="16:21" x14ac:dyDescent="0.15">
      <c r="P136" s="16">
        <f t="shared" si="24"/>
        <v>0</v>
      </c>
      <c r="Q136" s="16">
        <f t="shared" si="25"/>
        <v>0</v>
      </c>
      <c r="R136" s="16">
        <f t="shared" si="26"/>
        <v>0</v>
      </c>
      <c r="S136" s="16">
        <f t="shared" si="27"/>
        <v>0</v>
      </c>
      <c r="T136" s="16">
        <f t="shared" si="28"/>
        <v>0</v>
      </c>
      <c r="U136" s="16">
        <f t="shared" si="29"/>
        <v>0</v>
      </c>
    </row>
  </sheetData>
  <phoneticPr fontId="1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D21" sqref="D21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6.5" style="7" customWidth="1"/>
    <col min="6" max="7" width="14.125" style="7" customWidth="1"/>
    <col min="8" max="8" width="14.125" style="10" customWidth="1"/>
    <col min="9" max="9" width="9.5" style="7" customWidth="1"/>
    <col min="10" max="10" width="14.125" style="7" customWidth="1"/>
    <col min="11" max="11" width="50.625" style="7" customWidth="1"/>
    <col min="12" max="16384" width="8.875" style="7"/>
  </cols>
  <sheetData>
    <row r="1" spans="1:11" s="9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11" t="s">
        <v>71</v>
      </c>
      <c r="F1" s="11" t="s">
        <v>72</v>
      </c>
      <c r="G1" s="11" t="s">
        <v>73</v>
      </c>
      <c r="H1" s="12" t="s">
        <v>74</v>
      </c>
      <c r="I1" s="9" t="s">
        <v>75</v>
      </c>
      <c r="J1" s="11" t="s">
        <v>76</v>
      </c>
      <c r="K1" s="11" t="s">
        <v>14</v>
      </c>
    </row>
    <row r="2" spans="1:11" s="9" customFormat="1" ht="99" x14ac:dyDescent="0.15">
      <c r="B2" s="13" t="s">
        <v>77</v>
      </c>
      <c r="D2" s="13" t="s">
        <v>22</v>
      </c>
      <c r="E2" s="11"/>
      <c r="F2" s="11" t="s">
        <v>78</v>
      </c>
      <c r="G2" s="11"/>
      <c r="H2" s="12"/>
      <c r="I2" s="13" t="s">
        <v>79</v>
      </c>
      <c r="J2" s="11"/>
      <c r="K2" s="11"/>
    </row>
    <row r="3" spans="1:11" x14ac:dyDescent="0.15">
      <c r="A3" s="7">
        <v>1</v>
      </c>
      <c r="B3" s="7" t="s">
        <v>80</v>
      </c>
      <c r="C3" s="7" t="s">
        <v>81</v>
      </c>
      <c r="D3" s="7">
        <v>1</v>
      </c>
      <c r="E3" s="7">
        <v>0</v>
      </c>
      <c r="F3" s="7">
        <v>0</v>
      </c>
      <c r="G3" s="7">
        <v>20</v>
      </c>
      <c r="H3" s="10">
        <f>$G3/($G3+减伤率计算列表!$D$4)</f>
        <v>0.28571428571428598</v>
      </c>
      <c r="I3" s="10">
        <f>($G3+45)/($G3+减伤率计算列表!$D$4+45)</f>
        <v>0.565217391304348</v>
      </c>
    </row>
    <row r="4" spans="1:11" x14ac:dyDescent="0.15">
      <c r="A4" s="7">
        <v>1</v>
      </c>
      <c r="B4" s="7" t="s">
        <v>80</v>
      </c>
      <c r="C4" s="7" t="s">
        <v>81</v>
      </c>
      <c r="D4" s="7">
        <v>2</v>
      </c>
      <c r="E4" s="7">
        <v>0</v>
      </c>
      <c r="F4" s="7">
        <v>0</v>
      </c>
      <c r="G4" s="7">
        <v>40</v>
      </c>
      <c r="H4" s="10">
        <f>G4/(G4+减伤率计算列表!$D$4)</f>
        <v>0.44444444444444398</v>
      </c>
      <c r="I4" s="10">
        <f>($G4+45)/($G4+减伤率计算列表!$D$4+45)</f>
        <v>0.62962962962962998</v>
      </c>
    </row>
    <row r="5" spans="1:11" x14ac:dyDescent="0.15">
      <c r="A5" s="7">
        <v>1</v>
      </c>
      <c r="B5" s="7" t="s">
        <v>80</v>
      </c>
      <c r="C5" s="7" t="s">
        <v>81</v>
      </c>
      <c r="D5" s="7">
        <v>3</v>
      </c>
      <c r="E5" s="7">
        <v>0</v>
      </c>
      <c r="F5" s="7">
        <v>0</v>
      </c>
      <c r="G5" s="7">
        <v>50</v>
      </c>
      <c r="H5" s="10">
        <f>G5/(G5+减伤率计算列表!$D$4)</f>
        <v>0.5</v>
      </c>
      <c r="I5" s="10">
        <f>($G5+45)/($G5+减伤率计算列表!$D$4+45)</f>
        <v>0.65517241379310298</v>
      </c>
    </row>
    <row r="6" spans="1:11" x14ac:dyDescent="0.15">
      <c r="A6" s="7">
        <v>1</v>
      </c>
      <c r="B6" s="7" t="s">
        <v>80</v>
      </c>
      <c r="C6" s="7" t="s">
        <v>81</v>
      </c>
      <c r="D6" s="7">
        <v>5</v>
      </c>
      <c r="E6" s="7">
        <v>0</v>
      </c>
      <c r="F6" s="7">
        <v>0</v>
      </c>
      <c r="G6" s="7">
        <v>80</v>
      </c>
      <c r="H6" s="10">
        <f>G6/(G6+减伤率计算列表!$D$4)</f>
        <v>0.61538461538461497</v>
      </c>
      <c r="I6" s="10">
        <f>($G6+45)/($G6+减伤率计算列表!$D$4+45)</f>
        <v>0.71428571428571397</v>
      </c>
    </row>
    <row r="7" spans="1:11" x14ac:dyDescent="0.15">
      <c r="A7" s="7">
        <v>2</v>
      </c>
      <c r="B7" s="7" t="s">
        <v>82</v>
      </c>
      <c r="C7" s="7" t="s">
        <v>83</v>
      </c>
      <c r="D7" s="7">
        <v>1</v>
      </c>
      <c r="E7" s="7">
        <v>20</v>
      </c>
      <c r="F7" s="7">
        <v>10</v>
      </c>
      <c r="G7" s="7">
        <v>10</v>
      </c>
      <c r="H7" s="10">
        <f>G7/(G7+减伤率计算列表!$D$4)</f>
        <v>0.16666666666666699</v>
      </c>
      <c r="I7" s="10">
        <f>($G7+45)/($G7+减伤率计算列表!$D$4+45)</f>
        <v>0.52380952380952395</v>
      </c>
      <c r="K7" s="7" t="s">
        <v>84</v>
      </c>
    </row>
    <row r="8" spans="1:11" x14ac:dyDescent="0.15">
      <c r="A8" s="7">
        <v>2</v>
      </c>
      <c r="B8" s="7" t="s">
        <v>82</v>
      </c>
      <c r="C8" s="7" t="s">
        <v>83</v>
      </c>
      <c r="D8" s="7">
        <v>2</v>
      </c>
      <c r="E8" s="7">
        <v>35</v>
      </c>
      <c r="F8" s="7">
        <v>15</v>
      </c>
      <c r="G8" s="7">
        <v>20</v>
      </c>
      <c r="H8" s="10">
        <f>G8/(G8+减伤率计算列表!$D$4)</f>
        <v>0.28571428571428598</v>
      </c>
      <c r="I8" s="10">
        <f>($G8+45)/($G8+减伤率计算列表!$D$4+45)</f>
        <v>0.565217391304348</v>
      </c>
      <c r="K8" s="7" t="s">
        <v>84</v>
      </c>
    </row>
    <row r="9" spans="1:11" x14ac:dyDescent="0.15">
      <c r="A9" s="7">
        <v>2</v>
      </c>
      <c r="B9" s="7" t="s">
        <v>82</v>
      </c>
      <c r="C9" s="7" t="s">
        <v>83</v>
      </c>
      <c r="D9" s="7">
        <v>3</v>
      </c>
      <c r="E9" s="7">
        <v>50</v>
      </c>
      <c r="F9" s="7">
        <v>25</v>
      </c>
      <c r="G9" s="7">
        <v>30</v>
      </c>
      <c r="H9" s="10">
        <f>G9/(G9+减伤率计算列表!$D$4)</f>
        <v>0.375</v>
      </c>
      <c r="I9" s="10">
        <f>($G9+45)/($G9+减伤率计算列表!$D$4+45)</f>
        <v>0.6</v>
      </c>
      <c r="K9" s="7" t="s">
        <v>85</v>
      </c>
    </row>
    <row r="10" spans="1:11" x14ac:dyDescent="0.15">
      <c r="A10" s="7">
        <v>2</v>
      </c>
      <c r="B10" s="7" t="s">
        <v>82</v>
      </c>
      <c r="C10" s="7" t="s">
        <v>83</v>
      </c>
      <c r="D10" s="7">
        <v>5</v>
      </c>
      <c r="E10" s="7">
        <v>80</v>
      </c>
      <c r="F10" s="7">
        <v>40</v>
      </c>
      <c r="G10" s="7">
        <v>50</v>
      </c>
      <c r="H10" s="10">
        <f>G10/(G10+减伤率计算列表!$D$4)</f>
        <v>0.5</v>
      </c>
      <c r="I10" s="10">
        <f>($G10+45)/($G10+减伤率计算列表!$D$4+45)</f>
        <v>0.65517241379310298</v>
      </c>
      <c r="K10" s="7" t="s">
        <v>85</v>
      </c>
    </row>
    <row r="11" spans="1:11" x14ac:dyDescent="0.15">
      <c r="A11" s="7">
        <v>3</v>
      </c>
      <c r="B11" s="24" t="s">
        <v>174</v>
      </c>
      <c r="C11" s="24" t="s">
        <v>175</v>
      </c>
      <c r="D11" s="7">
        <v>5</v>
      </c>
      <c r="E11" s="7">
        <v>60</v>
      </c>
      <c r="F11" s="7">
        <v>40</v>
      </c>
      <c r="G11" s="7">
        <v>50</v>
      </c>
      <c r="H11" s="10">
        <f>G11/(G11+减伤率计算列表!$D$4)</f>
        <v>0.5</v>
      </c>
      <c r="I11" s="10">
        <f>($G11+45)/($G11+减伤率计算列表!$D$4+45)</f>
        <v>0.65517241379310343</v>
      </c>
      <c r="K11" s="24" t="s">
        <v>176</v>
      </c>
    </row>
    <row r="12" spans="1:11" x14ac:dyDescent="0.15">
      <c r="A12" s="24">
        <v>4</v>
      </c>
      <c r="B12" s="24" t="s">
        <v>209</v>
      </c>
      <c r="C12" s="24" t="s">
        <v>206</v>
      </c>
      <c r="D12" s="24">
        <v>3</v>
      </c>
      <c r="E12" s="24">
        <v>60</v>
      </c>
      <c r="F12" s="24">
        <v>20</v>
      </c>
      <c r="G12" s="24">
        <v>40</v>
      </c>
      <c r="H12" s="27">
        <v>0.4</v>
      </c>
      <c r="I12" s="27">
        <v>0.6</v>
      </c>
      <c r="J12" s="24"/>
      <c r="K12" s="24" t="s">
        <v>207</v>
      </c>
    </row>
    <row r="13" spans="1:11" x14ac:dyDescent="0.15">
      <c r="A13" s="24">
        <v>4</v>
      </c>
      <c r="B13" s="24" t="s">
        <v>209</v>
      </c>
      <c r="C13" s="24" t="s">
        <v>206</v>
      </c>
      <c r="D13" s="24">
        <v>5</v>
      </c>
      <c r="E13" s="24">
        <v>80</v>
      </c>
      <c r="F13" s="24">
        <v>30</v>
      </c>
      <c r="G13" s="24">
        <v>80</v>
      </c>
      <c r="H13" s="27">
        <v>0.45</v>
      </c>
      <c r="I13" s="27">
        <v>0.67</v>
      </c>
      <c r="J13" s="24"/>
      <c r="K13" s="24" t="s">
        <v>208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C24" sqref="C24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4.125" style="7" customWidth="1"/>
    <col min="6" max="6" width="36.25" style="7" customWidth="1"/>
    <col min="7" max="16384" width="8.875" style="7"/>
  </cols>
  <sheetData>
    <row r="1" spans="1:6" s="6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76</v>
      </c>
      <c r="F1" s="6" t="s">
        <v>14</v>
      </c>
    </row>
    <row r="2" spans="1:6" s="6" customFormat="1" ht="99" x14ac:dyDescent="0.15">
      <c r="B2" s="8" t="s">
        <v>86</v>
      </c>
      <c r="D2" s="8" t="s">
        <v>22</v>
      </c>
    </row>
    <row r="3" spans="1:6" x14ac:dyDescent="0.15">
      <c r="A3" s="7">
        <v>1</v>
      </c>
      <c r="B3" s="7" t="s">
        <v>87</v>
      </c>
      <c r="C3" s="7" t="s">
        <v>88</v>
      </c>
      <c r="D3" s="7">
        <v>1</v>
      </c>
      <c r="E3" s="7" t="s">
        <v>59</v>
      </c>
      <c r="F3" s="7" t="s">
        <v>89</v>
      </c>
    </row>
    <row r="4" spans="1:6" x14ac:dyDescent="0.15">
      <c r="A4" s="7">
        <v>1</v>
      </c>
      <c r="B4" s="7" t="s">
        <v>87</v>
      </c>
      <c r="C4" s="7" t="s">
        <v>88</v>
      </c>
      <c r="D4" s="7">
        <v>2</v>
      </c>
      <c r="E4" s="7" t="s">
        <v>63</v>
      </c>
      <c r="F4" s="7" t="s">
        <v>90</v>
      </c>
    </row>
    <row r="5" spans="1:6" x14ac:dyDescent="0.15">
      <c r="A5" s="7">
        <v>1</v>
      </c>
      <c r="B5" s="7" t="s">
        <v>87</v>
      </c>
      <c r="C5" s="7" t="s">
        <v>88</v>
      </c>
      <c r="D5" s="7">
        <v>3</v>
      </c>
      <c r="E5" s="7" t="s">
        <v>91</v>
      </c>
      <c r="F5" s="7" t="s">
        <v>92</v>
      </c>
    </row>
    <row r="6" spans="1:6" x14ac:dyDescent="0.15">
      <c r="A6" s="7">
        <v>1</v>
      </c>
      <c r="B6" s="7" t="s">
        <v>87</v>
      </c>
      <c r="C6" s="7" t="s">
        <v>88</v>
      </c>
      <c r="D6" s="7">
        <v>5</v>
      </c>
      <c r="E6" s="7" t="s">
        <v>93</v>
      </c>
      <c r="F6" s="7" t="s">
        <v>94</v>
      </c>
    </row>
    <row r="7" spans="1:6" x14ac:dyDescent="0.15">
      <c r="A7" s="7">
        <v>2</v>
      </c>
      <c r="B7" s="7" t="s">
        <v>95</v>
      </c>
      <c r="C7" s="7" t="s">
        <v>96</v>
      </c>
      <c r="D7" s="7">
        <v>1</v>
      </c>
      <c r="E7" s="7" t="s">
        <v>97</v>
      </c>
      <c r="F7" s="7" t="s">
        <v>98</v>
      </c>
    </row>
    <row r="8" spans="1:6" x14ac:dyDescent="0.15">
      <c r="A8" s="7">
        <v>2</v>
      </c>
      <c r="B8" s="7" t="s">
        <v>95</v>
      </c>
      <c r="C8" s="7" t="s">
        <v>96</v>
      </c>
      <c r="D8" s="7">
        <v>2</v>
      </c>
      <c r="E8" s="7" t="s">
        <v>99</v>
      </c>
      <c r="F8" s="7" t="s">
        <v>100</v>
      </c>
    </row>
    <row r="9" spans="1:6" x14ac:dyDescent="0.15">
      <c r="A9" s="7">
        <v>2</v>
      </c>
      <c r="B9" s="7" t="s">
        <v>95</v>
      </c>
      <c r="C9" s="7" t="s">
        <v>96</v>
      </c>
      <c r="D9" s="7">
        <v>3</v>
      </c>
      <c r="E9" s="7" t="s">
        <v>101</v>
      </c>
      <c r="F9" s="7" t="s">
        <v>102</v>
      </c>
    </row>
    <row r="10" spans="1:6" x14ac:dyDescent="0.15">
      <c r="A10" s="7">
        <v>2</v>
      </c>
      <c r="B10" s="7" t="s">
        <v>95</v>
      </c>
      <c r="C10" s="7" t="s">
        <v>96</v>
      </c>
      <c r="D10" s="7">
        <v>5</v>
      </c>
      <c r="E10" s="7" t="s">
        <v>103</v>
      </c>
      <c r="F10" s="7" t="s">
        <v>104</v>
      </c>
    </row>
    <row r="11" spans="1:6" x14ac:dyDescent="0.15">
      <c r="A11" s="7">
        <v>3</v>
      </c>
      <c r="B11" s="7" t="s">
        <v>105</v>
      </c>
      <c r="C11" s="7" t="s">
        <v>106</v>
      </c>
      <c r="D11" s="7">
        <v>1</v>
      </c>
      <c r="E11" s="7" t="s">
        <v>107</v>
      </c>
    </row>
    <row r="12" spans="1:6" x14ac:dyDescent="0.15">
      <c r="A12" s="7">
        <v>3</v>
      </c>
      <c r="B12" s="7" t="s">
        <v>105</v>
      </c>
      <c r="C12" s="7" t="s">
        <v>106</v>
      </c>
      <c r="D12" s="7">
        <v>2</v>
      </c>
      <c r="E12" s="7" t="s">
        <v>108</v>
      </c>
    </row>
    <row r="13" spans="1:6" x14ac:dyDescent="0.15">
      <c r="A13" s="7">
        <v>3</v>
      </c>
      <c r="B13" s="7" t="s">
        <v>105</v>
      </c>
      <c r="C13" s="7" t="s">
        <v>106</v>
      </c>
      <c r="D13" s="7">
        <v>3</v>
      </c>
      <c r="E13" s="7" t="s">
        <v>109</v>
      </c>
    </row>
    <row r="14" spans="1:6" x14ac:dyDescent="0.15">
      <c r="A14" s="7">
        <v>3</v>
      </c>
      <c r="B14" s="7" t="s">
        <v>105</v>
      </c>
      <c r="C14" s="7" t="s">
        <v>106</v>
      </c>
      <c r="D14" s="7">
        <v>5</v>
      </c>
      <c r="E14" s="7" t="s">
        <v>110</v>
      </c>
    </row>
    <row r="15" spans="1:6" x14ac:dyDescent="0.15">
      <c r="A15" s="24">
        <v>4</v>
      </c>
      <c r="B15" s="24" t="s">
        <v>210</v>
      </c>
      <c r="C15" s="24" t="s">
        <v>211</v>
      </c>
      <c r="D15" s="24">
        <v>1</v>
      </c>
      <c r="E15" s="24" t="s">
        <v>212</v>
      </c>
      <c r="F15" s="24" t="s">
        <v>213</v>
      </c>
    </row>
    <row r="16" spans="1:6" x14ac:dyDescent="0.15">
      <c r="A16" s="24">
        <v>4</v>
      </c>
      <c r="B16" s="24" t="s">
        <v>210</v>
      </c>
      <c r="C16" s="24" t="s">
        <v>211</v>
      </c>
      <c r="D16" s="24">
        <v>2</v>
      </c>
      <c r="E16" s="24" t="s">
        <v>214</v>
      </c>
      <c r="F16" s="24" t="s">
        <v>213</v>
      </c>
    </row>
    <row r="17" spans="1:6" x14ac:dyDescent="0.15">
      <c r="A17" s="24">
        <v>4</v>
      </c>
      <c r="B17" s="24" t="s">
        <v>210</v>
      </c>
      <c r="C17" s="24" t="s">
        <v>211</v>
      </c>
      <c r="D17" s="24">
        <v>3</v>
      </c>
      <c r="E17" s="24" t="s">
        <v>215</v>
      </c>
      <c r="F17" s="24" t="s">
        <v>213</v>
      </c>
    </row>
    <row r="18" spans="1:6" x14ac:dyDescent="0.15">
      <c r="A18" s="24">
        <v>4</v>
      </c>
      <c r="B18" s="24" t="s">
        <v>210</v>
      </c>
      <c r="C18" s="24" t="s">
        <v>211</v>
      </c>
      <c r="D18" s="24">
        <v>5</v>
      </c>
      <c r="E18" s="24" t="s">
        <v>216</v>
      </c>
      <c r="F18" s="24" t="s">
        <v>213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18"/>
  <sheetViews>
    <sheetView workbookViewId="0">
      <selection activeCell="K9" sqref="K9"/>
    </sheetView>
  </sheetViews>
  <sheetFormatPr defaultColWidth="8.875" defaultRowHeight="13.5" x14ac:dyDescent="0.15"/>
  <sheetData>
    <row r="3" spans="2:4" ht="18.75" x14ac:dyDescent="0.15">
      <c r="B3" s="5" t="s">
        <v>111</v>
      </c>
    </row>
    <row r="4" spans="2:4" s="4" customFormat="1" ht="18.75" x14ac:dyDescent="0.15">
      <c r="C4" s="5" t="s">
        <v>112</v>
      </c>
    </row>
    <row r="5" spans="2:4" s="4" customFormat="1" ht="18.75" x14ac:dyDescent="0.15">
      <c r="C5" s="5"/>
    </row>
    <row r="6" spans="2:4" s="4" customFormat="1" ht="18.75" x14ac:dyDescent="0.15">
      <c r="C6" s="5" t="s">
        <v>113</v>
      </c>
    </row>
    <row r="8" spans="2:4" x14ac:dyDescent="0.15">
      <c r="C8" t="s">
        <v>114</v>
      </c>
    </row>
    <row r="9" spans="2:4" x14ac:dyDescent="0.15">
      <c r="D9" s="31" t="s">
        <v>309</v>
      </c>
    </row>
    <row r="11" spans="2:4" x14ac:dyDescent="0.15">
      <c r="C11" t="s">
        <v>115</v>
      </c>
    </row>
    <row r="12" spans="2:4" x14ac:dyDescent="0.15">
      <c r="D12" t="s">
        <v>116</v>
      </c>
    </row>
    <row r="14" spans="2:4" x14ac:dyDescent="0.15">
      <c r="C14" t="s">
        <v>117</v>
      </c>
    </row>
    <row r="16" spans="2:4" x14ac:dyDescent="0.15">
      <c r="C16" t="s">
        <v>118</v>
      </c>
    </row>
    <row r="18" spans="3:3" x14ac:dyDescent="0.15">
      <c r="C18" t="s">
        <v>119</v>
      </c>
    </row>
  </sheetData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7"/>
  <sheetViews>
    <sheetView workbookViewId="0">
      <selection activeCell="C28" sqref="C28"/>
    </sheetView>
  </sheetViews>
  <sheetFormatPr defaultColWidth="8.875" defaultRowHeight="13.5" x14ac:dyDescent="0.15"/>
  <cols>
    <col min="4" max="4" width="12.875"/>
  </cols>
  <sheetData>
    <row r="2" spans="2:13" x14ac:dyDescent="0.15">
      <c r="B2" t="s">
        <v>120</v>
      </c>
    </row>
    <row r="3" spans="2:13" ht="14.25" x14ac:dyDescent="0.15">
      <c r="C3" s="1" t="s">
        <v>121</v>
      </c>
    </row>
    <row r="4" spans="2:13" x14ac:dyDescent="0.15">
      <c r="C4" t="s">
        <v>122</v>
      </c>
      <c r="D4" s="2">
        <v>50</v>
      </c>
    </row>
    <row r="6" spans="2:13" x14ac:dyDescent="0.15">
      <c r="C6" t="s">
        <v>73</v>
      </c>
      <c r="D6" t="s">
        <v>123</v>
      </c>
    </row>
    <row r="7" spans="2:13" x14ac:dyDescent="0.15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x14ac:dyDescent="0.15">
      <c r="C8" s="2">
        <v>5</v>
      </c>
      <c r="D8" s="3">
        <f t="shared" ref="D8:D27" si="0">C8/(C8+$D$4)*100%</f>
        <v>9.0909090909090898E-2</v>
      </c>
      <c r="E8" s="2"/>
      <c r="F8" s="2">
        <v>105</v>
      </c>
      <c r="G8" s="3">
        <f t="shared" ref="G8:G27" si="1">F8/(F8+$D$4)*100%</f>
        <v>0.67741935483870996</v>
      </c>
      <c r="H8" s="2"/>
      <c r="I8" s="2">
        <v>205</v>
      </c>
      <c r="J8" s="3">
        <f t="shared" ref="J8:J27" si="2">I8/(I8+$D$4)*100%</f>
        <v>0.80392156862745101</v>
      </c>
      <c r="K8" s="2"/>
      <c r="L8" s="2">
        <v>305</v>
      </c>
      <c r="M8" s="3">
        <f t="shared" ref="M8:M27" si="3">L8/(L8+$D$4)*100%</f>
        <v>0.85915492957746498</v>
      </c>
    </row>
    <row r="9" spans="2:13" x14ac:dyDescent="0.15">
      <c r="C9" s="2">
        <v>10</v>
      </c>
      <c r="D9" s="3">
        <f t="shared" si="0"/>
        <v>0.16666666666666699</v>
      </c>
      <c r="E9" s="2"/>
      <c r="F9" s="2">
        <v>110</v>
      </c>
      <c r="G9" s="3">
        <f t="shared" si="1"/>
        <v>0.6875</v>
      </c>
      <c r="H9" s="2"/>
      <c r="I9" s="2">
        <v>210</v>
      </c>
      <c r="J9" s="3">
        <f t="shared" si="2"/>
        <v>0.80769230769230804</v>
      </c>
      <c r="K9" s="2"/>
      <c r="L9" s="2">
        <v>310</v>
      </c>
      <c r="M9" s="3">
        <f t="shared" si="3"/>
        <v>0.86111111111111105</v>
      </c>
    </row>
    <row r="10" spans="2:13" x14ac:dyDescent="0.15">
      <c r="C10" s="2">
        <v>15</v>
      </c>
      <c r="D10" s="3">
        <f t="shared" si="0"/>
        <v>0.230769230769231</v>
      </c>
      <c r="E10" s="2"/>
      <c r="F10" s="2">
        <v>115</v>
      </c>
      <c r="G10" s="3">
        <f t="shared" si="1"/>
        <v>0.69696969696969702</v>
      </c>
      <c r="H10" s="2"/>
      <c r="I10" s="2">
        <v>215</v>
      </c>
      <c r="J10" s="3">
        <f t="shared" si="2"/>
        <v>0.81132075471698095</v>
      </c>
      <c r="K10" s="2"/>
      <c r="L10" s="2">
        <v>315</v>
      </c>
      <c r="M10" s="3">
        <f t="shared" si="3"/>
        <v>0.86301369863013699</v>
      </c>
    </row>
    <row r="11" spans="2:13" x14ac:dyDescent="0.15">
      <c r="C11" s="2">
        <v>20</v>
      </c>
      <c r="D11" s="3">
        <f t="shared" si="0"/>
        <v>0.28571428571428598</v>
      </c>
      <c r="E11" s="2"/>
      <c r="F11" s="2">
        <v>120</v>
      </c>
      <c r="G11" s="3">
        <f t="shared" si="1"/>
        <v>0.70588235294117696</v>
      </c>
      <c r="H11" s="2"/>
      <c r="I11" s="2">
        <v>220</v>
      </c>
      <c r="J11" s="3">
        <f t="shared" si="2"/>
        <v>0.81481481481481499</v>
      </c>
      <c r="K11" s="2"/>
      <c r="L11" s="2">
        <v>320</v>
      </c>
      <c r="M11" s="3">
        <f t="shared" si="3"/>
        <v>0.86486486486486502</v>
      </c>
    </row>
    <row r="12" spans="2:13" x14ac:dyDescent="0.15">
      <c r="C12" s="2">
        <v>25</v>
      </c>
      <c r="D12" s="3">
        <f t="shared" si="0"/>
        <v>0.33333333333333298</v>
      </c>
      <c r="E12" s="2"/>
      <c r="F12" s="2">
        <v>125</v>
      </c>
      <c r="G12" s="3">
        <f t="shared" si="1"/>
        <v>0.71428571428571397</v>
      </c>
      <c r="H12" s="2"/>
      <c r="I12" s="2">
        <v>225</v>
      </c>
      <c r="J12" s="3">
        <f t="shared" si="2"/>
        <v>0.81818181818181801</v>
      </c>
      <c r="K12" s="2"/>
      <c r="L12" s="2">
        <v>325</v>
      </c>
      <c r="M12" s="3">
        <f t="shared" si="3"/>
        <v>0.86666666666666703</v>
      </c>
    </row>
    <row r="13" spans="2:13" x14ac:dyDescent="0.15">
      <c r="C13" s="2">
        <v>30</v>
      </c>
      <c r="D13" s="3">
        <f t="shared" si="0"/>
        <v>0.375</v>
      </c>
      <c r="E13" s="2"/>
      <c r="F13" s="2">
        <v>130</v>
      </c>
      <c r="G13" s="3">
        <f t="shared" si="1"/>
        <v>0.72222222222222199</v>
      </c>
      <c r="H13" s="2"/>
      <c r="I13" s="2">
        <v>230</v>
      </c>
      <c r="J13" s="3">
        <f t="shared" si="2"/>
        <v>0.82142857142857095</v>
      </c>
      <c r="K13" s="2"/>
      <c r="L13" s="2">
        <v>330</v>
      </c>
      <c r="M13" s="3">
        <f t="shared" si="3"/>
        <v>0.86842105263157898</v>
      </c>
    </row>
    <row r="14" spans="2:13" x14ac:dyDescent="0.15">
      <c r="C14" s="2">
        <v>35</v>
      </c>
      <c r="D14" s="3">
        <f t="shared" si="0"/>
        <v>0.41176470588235298</v>
      </c>
      <c r="E14" s="2"/>
      <c r="F14" s="2">
        <v>135</v>
      </c>
      <c r="G14" s="3">
        <f t="shared" si="1"/>
        <v>0.72972972972973005</v>
      </c>
      <c r="H14" s="2"/>
      <c r="I14" s="2">
        <v>235</v>
      </c>
      <c r="J14" s="3">
        <f t="shared" si="2"/>
        <v>0.82456140350877205</v>
      </c>
      <c r="K14" s="2"/>
      <c r="L14" s="2">
        <v>335</v>
      </c>
      <c r="M14" s="3">
        <f t="shared" si="3"/>
        <v>0.87012987012986998</v>
      </c>
    </row>
    <row r="15" spans="2:13" x14ac:dyDescent="0.15">
      <c r="C15" s="2">
        <v>40</v>
      </c>
      <c r="D15" s="3">
        <f t="shared" si="0"/>
        <v>0.44444444444444398</v>
      </c>
      <c r="E15" s="2"/>
      <c r="F15" s="2">
        <v>140</v>
      </c>
      <c r="G15" s="3">
        <f t="shared" si="1"/>
        <v>0.73684210526315796</v>
      </c>
      <c r="H15" s="2"/>
      <c r="I15" s="2">
        <v>240</v>
      </c>
      <c r="J15" s="3">
        <f t="shared" si="2"/>
        <v>0.82758620689655205</v>
      </c>
      <c r="K15" s="2"/>
      <c r="L15" s="2">
        <v>340</v>
      </c>
      <c r="M15" s="3">
        <f t="shared" si="3"/>
        <v>0.87179487179487203</v>
      </c>
    </row>
    <row r="16" spans="2:13" x14ac:dyDescent="0.15">
      <c r="C16" s="2">
        <v>45</v>
      </c>
      <c r="D16" s="3">
        <f t="shared" si="0"/>
        <v>0.47368421052631599</v>
      </c>
      <c r="E16" s="2"/>
      <c r="F16" s="2">
        <v>145</v>
      </c>
      <c r="G16" s="3">
        <f t="shared" si="1"/>
        <v>0.74358974358974395</v>
      </c>
      <c r="H16" s="2"/>
      <c r="I16" s="2">
        <v>245</v>
      </c>
      <c r="J16" s="3">
        <f t="shared" si="2"/>
        <v>0.83050847457627097</v>
      </c>
      <c r="K16" s="2"/>
      <c r="L16" s="2">
        <v>345</v>
      </c>
      <c r="M16" s="3">
        <f t="shared" si="3"/>
        <v>0.873417721518987</v>
      </c>
    </row>
    <row r="17" spans="3:13" x14ac:dyDescent="0.15">
      <c r="C17" s="2">
        <v>50</v>
      </c>
      <c r="D17" s="3">
        <f t="shared" si="0"/>
        <v>0.5</v>
      </c>
      <c r="E17" s="2"/>
      <c r="F17" s="2">
        <v>150</v>
      </c>
      <c r="G17" s="3">
        <f t="shared" si="1"/>
        <v>0.75</v>
      </c>
      <c r="H17" s="2"/>
      <c r="I17" s="2">
        <v>250</v>
      </c>
      <c r="J17" s="3">
        <f t="shared" si="2"/>
        <v>0.83333333333333304</v>
      </c>
      <c r="K17" s="2"/>
      <c r="L17" s="2">
        <v>350</v>
      </c>
      <c r="M17" s="3">
        <f t="shared" si="3"/>
        <v>0.875</v>
      </c>
    </row>
    <row r="18" spans="3:13" x14ac:dyDescent="0.15">
      <c r="C18" s="2">
        <v>55</v>
      </c>
      <c r="D18" s="3">
        <f t="shared" si="0"/>
        <v>0.52380952380952395</v>
      </c>
      <c r="E18" s="2"/>
      <c r="F18" s="2">
        <v>155</v>
      </c>
      <c r="G18" s="3">
        <f t="shared" si="1"/>
        <v>0.75609756097560998</v>
      </c>
      <c r="H18" s="2"/>
      <c r="I18" s="2">
        <v>255</v>
      </c>
      <c r="J18" s="3">
        <f t="shared" si="2"/>
        <v>0.83606557377049195</v>
      </c>
      <c r="K18" s="2"/>
      <c r="L18" s="2">
        <v>355</v>
      </c>
      <c r="M18" s="3">
        <f t="shared" si="3"/>
        <v>0.87654320987654299</v>
      </c>
    </row>
    <row r="19" spans="3:13" x14ac:dyDescent="0.15">
      <c r="C19" s="2">
        <v>60</v>
      </c>
      <c r="D19" s="3">
        <f t="shared" si="0"/>
        <v>0.54545454545454497</v>
      </c>
      <c r="E19" s="2"/>
      <c r="F19" s="2">
        <v>160</v>
      </c>
      <c r="G19" s="3">
        <f t="shared" si="1"/>
        <v>0.76190476190476197</v>
      </c>
      <c r="H19" s="2"/>
      <c r="I19" s="2">
        <v>260</v>
      </c>
      <c r="J19" s="3">
        <f t="shared" si="2"/>
        <v>0.83870967741935498</v>
      </c>
      <c r="K19" s="2"/>
      <c r="L19" s="2">
        <v>360</v>
      </c>
      <c r="M19" s="3">
        <f t="shared" si="3"/>
        <v>0.87804878048780499</v>
      </c>
    </row>
    <row r="20" spans="3:13" x14ac:dyDescent="0.15">
      <c r="C20" s="2">
        <v>65</v>
      </c>
      <c r="D20" s="3">
        <f t="shared" si="0"/>
        <v>0.565217391304348</v>
      </c>
      <c r="E20" s="2"/>
      <c r="F20" s="2">
        <v>165</v>
      </c>
      <c r="G20" s="3">
        <f t="shared" si="1"/>
        <v>0.76744186046511598</v>
      </c>
      <c r="H20" s="2"/>
      <c r="I20" s="2">
        <v>265</v>
      </c>
      <c r="J20" s="3">
        <f t="shared" si="2"/>
        <v>0.84126984126984095</v>
      </c>
      <c r="K20" s="2"/>
      <c r="L20" s="2">
        <v>365</v>
      </c>
      <c r="M20" s="3">
        <f t="shared" si="3"/>
        <v>0.87951807228915702</v>
      </c>
    </row>
    <row r="21" spans="3:13" x14ac:dyDescent="0.15">
      <c r="C21" s="2">
        <v>70</v>
      </c>
      <c r="D21" s="3">
        <f t="shared" si="0"/>
        <v>0.58333333333333304</v>
      </c>
      <c r="E21" s="2"/>
      <c r="F21" s="2">
        <v>170</v>
      </c>
      <c r="G21" s="3">
        <f t="shared" si="1"/>
        <v>0.77272727272727304</v>
      </c>
      <c r="H21" s="2"/>
      <c r="I21" s="2">
        <v>270</v>
      </c>
      <c r="J21" s="3">
        <f t="shared" si="2"/>
        <v>0.84375</v>
      </c>
      <c r="K21" s="2"/>
      <c r="L21" s="2">
        <v>370</v>
      </c>
      <c r="M21" s="3">
        <f t="shared" si="3"/>
        <v>0.88095238095238104</v>
      </c>
    </row>
    <row r="22" spans="3:13" x14ac:dyDescent="0.15">
      <c r="C22" s="2">
        <v>75</v>
      </c>
      <c r="D22" s="3">
        <f t="shared" si="0"/>
        <v>0.6</v>
      </c>
      <c r="E22" s="2"/>
      <c r="F22" s="2">
        <v>175</v>
      </c>
      <c r="G22" s="3">
        <f t="shared" si="1"/>
        <v>0.77777777777777801</v>
      </c>
      <c r="H22" s="2"/>
      <c r="I22" s="2">
        <v>275</v>
      </c>
      <c r="J22" s="3">
        <f t="shared" si="2"/>
        <v>0.84615384615384603</v>
      </c>
      <c r="K22" s="2"/>
      <c r="L22" s="2">
        <v>375</v>
      </c>
      <c r="M22" s="3">
        <f t="shared" si="3"/>
        <v>0.88235294117647101</v>
      </c>
    </row>
    <row r="23" spans="3:13" x14ac:dyDescent="0.15">
      <c r="C23" s="2">
        <v>80</v>
      </c>
      <c r="D23" s="3">
        <f t="shared" si="0"/>
        <v>0.61538461538461497</v>
      </c>
      <c r="E23" s="2"/>
      <c r="F23" s="2">
        <v>180</v>
      </c>
      <c r="G23" s="3">
        <f t="shared" si="1"/>
        <v>0.78260869565217395</v>
      </c>
      <c r="H23" s="2"/>
      <c r="I23" s="2">
        <v>280</v>
      </c>
      <c r="J23" s="3">
        <f t="shared" si="2"/>
        <v>0.84848484848484895</v>
      </c>
      <c r="K23" s="2"/>
      <c r="L23" s="2">
        <v>380</v>
      </c>
      <c r="M23" s="3">
        <f t="shared" si="3"/>
        <v>0.88372093023255804</v>
      </c>
    </row>
    <row r="24" spans="3:13" x14ac:dyDescent="0.15">
      <c r="C24" s="2">
        <v>85</v>
      </c>
      <c r="D24" s="3">
        <f t="shared" si="0"/>
        <v>0.62962962962962998</v>
      </c>
      <c r="E24" s="2"/>
      <c r="F24" s="2">
        <v>185</v>
      </c>
      <c r="G24" s="3">
        <f t="shared" si="1"/>
        <v>0.78723404255319196</v>
      </c>
      <c r="H24" s="2"/>
      <c r="I24" s="2">
        <v>285</v>
      </c>
      <c r="J24" s="3">
        <f t="shared" si="2"/>
        <v>0.85074626865671599</v>
      </c>
      <c r="K24" s="2"/>
      <c r="L24" s="2">
        <v>385</v>
      </c>
      <c r="M24" s="3">
        <f t="shared" si="3"/>
        <v>0.88505747126436796</v>
      </c>
    </row>
    <row r="25" spans="3:13" x14ac:dyDescent="0.15">
      <c r="C25" s="2">
        <v>90</v>
      </c>
      <c r="D25" s="3">
        <f t="shared" si="0"/>
        <v>0.64285714285714302</v>
      </c>
      <c r="E25" s="2"/>
      <c r="F25" s="2">
        <v>190</v>
      </c>
      <c r="G25" s="3">
        <f t="shared" si="1"/>
        <v>0.79166666666666696</v>
      </c>
      <c r="H25" s="2"/>
      <c r="I25" s="2">
        <v>290</v>
      </c>
      <c r="J25" s="3">
        <f t="shared" si="2"/>
        <v>0.85294117647058798</v>
      </c>
      <c r="K25" s="2"/>
      <c r="L25" s="2">
        <v>390</v>
      </c>
      <c r="M25" s="3">
        <f t="shared" si="3"/>
        <v>0.88636363636363602</v>
      </c>
    </row>
    <row r="26" spans="3:13" x14ac:dyDescent="0.15">
      <c r="C26" s="2">
        <v>95</v>
      </c>
      <c r="D26" s="3">
        <f t="shared" si="0"/>
        <v>0.65517241379310298</v>
      </c>
      <c r="E26" s="2"/>
      <c r="F26" s="2">
        <v>195</v>
      </c>
      <c r="G26" s="3">
        <f t="shared" si="1"/>
        <v>0.79591836734693899</v>
      </c>
      <c r="H26" s="2"/>
      <c r="I26" s="2">
        <v>295</v>
      </c>
      <c r="J26" s="3">
        <f t="shared" si="2"/>
        <v>0.85507246376811596</v>
      </c>
      <c r="K26" s="2"/>
      <c r="L26" s="2">
        <v>395</v>
      </c>
      <c r="M26" s="3">
        <f t="shared" si="3"/>
        <v>0.88764044943820197</v>
      </c>
    </row>
    <row r="27" spans="3:13" x14ac:dyDescent="0.15">
      <c r="C27" s="2">
        <v>100</v>
      </c>
      <c r="D27" s="3">
        <f t="shared" si="0"/>
        <v>0.66666666666666696</v>
      </c>
      <c r="E27" s="2"/>
      <c r="F27" s="2">
        <v>200</v>
      </c>
      <c r="G27" s="3">
        <f t="shared" si="1"/>
        <v>0.8</v>
      </c>
      <c r="H27" s="2"/>
      <c r="I27" s="2">
        <v>300</v>
      </c>
      <c r="J27" s="3">
        <f t="shared" si="2"/>
        <v>0.85714285714285698</v>
      </c>
      <c r="K27" s="2"/>
      <c r="L27" s="2">
        <v>400</v>
      </c>
      <c r="M27" s="3">
        <f t="shared" si="3"/>
        <v>0.88888888888888895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武器</vt:lpstr>
      <vt:lpstr>防具</vt:lpstr>
      <vt:lpstr>饰品</vt:lpstr>
      <vt:lpstr>战斗计算公式</vt:lpstr>
      <vt:lpstr>减伤率计算列表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 凝</cp:lastModifiedBy>
  <dcterms:created xsi:type="dcterms:W3CDTF">2023-02-28T07:46:00Z</dcterms:created>
  <dcterms:modified xsi:type="dcterms:W3CDTF">2024-01-21T15:00:45Z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BFE147E7C4744CE7B450210665453860</vt:lpwstr>
  </property>
  <property fmtid="{D5CDD505-2E9C-101B-9397-08002B2CF9AE}" pid="3" name="KSOProductBuildVer">
    <vt:lpwstr>2052-12.1.0.16120</vt:lpwstr>
  </property>
</Properties>
</file>