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E902B168-5747-4279-8384-A6DC591E5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J27" i="2" l="1"/>
  <c r="J28" i="2"/>
  <c r="J29" i="2"/>
  <c r="I27" i="2"/>
  <c r="I28" i="2"/>
  <c r="I2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U49" i="2"/>
  <c r="T49" i="2"/>
  <c r="S49" i="2"/>
  <c r="R49" i="2"/>
  <c r="Q49" i="2"/>
  <c r="P49" i="2"/>
  <c r="U48" i="2"/>
  <c r="T48" i="2"/>
  <c r="S48" i="2"/>
  <c r="R48" i="2"/>
  <c r="Q48" i="2"/>
  <c r="P48" i="2"/>
  <c r="U47" i="2"/>
  <c r="T47" i="2"/>
  <c r="S47" i="2"/>
  <c r="R47" i="2"/>
  <c r="Q47" i="2"/>
  <c r="P47" i="2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U26" i="2"/>
  <c r="T26" i="2"/>
  <c r="S26" i="2"/>
  <c r="R26" i="2"/>
  <c r="Q26" i="2"/>
  <c r="P26" i="2"/>
  <c r="J26" i="2"/>
  <c r="U25" i="2"/>
  <c r="T25" i="2"/>
  <c r="S25" i="2"/>
  <c r="R25" i="2"/>
  <c r="Q25" i="2"/>
  <c r="P25" i="2"/>
  <c r="J25" i="2"/>
  <c r="U24" i="2"/>
  <c r="T24" i="2"/>
  <c r="S24" i="2"/>
  <c r="R24" i="2"/>
  <c r="Q24" i="2"/>
  <c r="P24" i="2"/>
  <c r="J24" i="2"/>
  <c r="U23" i="2"/>
  <c r="T23" i="2"/>
  <c r="S23" i="2"/>
  <c r="R23" i="2"/>
  <c r="Q23" i="2"/>
  <c r="P23" i="2"/>
  <c r="J23" i="2"/>
  <c r="U22" i="2"/>
  <c r="T22" i="2"/>
  <c r="S22" i="2"/>
  <c r="R22" i="2"/>
  <c r="Q22" i="2"/>
  <c r="P22" i="2"/>
  <c r="J22" i="2"/>
  <c r="U21" i="2"/>
  <c r="T21" i="2"/>
  <c r="S21" i="2"/>
  <c r="R21" i="2"/>
  <c r="Q21" i="2"/>
  <c r="P21" i="2"/>
  <c r="J21" i="2"/>
  <c r="U20" i="2"/>
  <c r="T20" i="2"/>
  <c r="S20" i="2"/>
  <c r="R20" i="2"/>
  <c r="Q20" i="2"/>
  <c r="P20" i="2"/>
  <c r="J20" i="2"/>
  <c r="U19" i="2"/>
  <c r="T19" i="2"/>
  <c r="S19" i="2"/>
  <c r="R19" i="2"/>
  <c r="Q19" i="2"/>
  <c r="P19" i="2"/>
  <c r="J19" i="2"/>
  <c r="U18" i="2"/>
  <c r="T18" i="2"/>
  <c r="S18" i="2"/>
  <c r="R18" i="2"/>
  <c r="Q18" i="2"/>
  <c r="P18" i="2"/>
  <c r="J18" i="2"/>
  <c r="U17" i="2"/>
  <c r="T17" i="2"/>
  <c r="S17" i="2"/>
  <c r="R17" i="2"/>
  <c r="Q17" i="2"/>
  <c r="P17" i="2"/>
  <c r="J17" i="2"/>
  <c r="U16" i="2"/>
  <c r="T16" i="2"/>
  <c r="S16" i="2"/>
  <c r="R16" i="2"/>
  <c r="Q16" i="2"/>
  <c r="P16" i="2"/>
  <c r="J16" i="2"/>
  <c r="U15" i="2"/>
  <c r="T15" i="2"/>
  <c r="S15" i="2"/>
  <c r="R15" i="2"/>
  <c r="Q15" i="2"/>
  <c r="P15" i="2"/>
  <c r="J15" i="2"/>
  <c r="U14" i="2"/>
  <c r="T14" i="2"/>
  <c r="S14" i="2"/>
  <c r="R14" i="2"/>
  <c r="Q14" i="2"/>
  <c r="P14" i="2"/>
  <c r="J14" i="2"/>
  <c r="U13" i="2"/>
  <c r="T13" i="2"/>
  <c r="S13" i="2"/>
  <c r="R13" i="2"/>
  <c r="Q13" i="2"/>
  <c r="P13" i="2"/>
  <c r="J13" i="2"/>
  <c r="U12" i="2"/>
  <c r="T12" i="2"/>
  <c r="S12" i="2"/>
  <c r="R12" i="2"/>
  <c r="Q12" i="2"/>
  <c r="P12" i="2"/>
  <c r="J12" i="2"/>
  <c r="U11" i="2"/>
  <c r="T11" i="2"/>
  <c r="S11" i="2"/>
  <c r="R11" i="2"/>
  <c r="Q11" i="2"/>
  <c r="P11" i="2"/>
  <c r="J11" i="2"/>
  <c r="U10" i="2"/>
  <c r="T10" i="2"/>
  <c r="S10" i="2"/>
  <c r="R10" i="2"/>
  <c r="Q10" i="2"/>
  <c r="P10" i="2"/>
  <c r="J10" i="2"/>
  <c r="U9" i="2"/>
  <c r="T9" i="2"/>
  <c r="S9" i="2"/>
  <c r="R9" i="2"/>
  <c r="Q9" i="2"/>
  <c r="P9" i="2"/>
  <c r="J9" i="2"/>
  <c r="U8" i="2"/>
  <c r="T8" i="2"/>
  <c r="S8" i="2"/>
  <c r="R8" i="2"/>
  <c r="Q8" i="2"/>
  <c r="P8" i="2"/>
  <c r="J8" i="2"/>
  <c r="U7" i="2"/>
  <c r="T7" i="2"/>
  <c r="S7" i="2"/>
  <c r="R7" i="2"/>
  <c r="Q7" i="2"/>
  <c r="P7" i="2"/>
  <c r="J7" i="2"/>
  <c r="I7" i="2"/>
  <c r="U6" i="2"/>
  <c r="T6" i="2"/>
  <c r="S6" i="2"/>
  <c r="R6" i="2"/>
  <c r="Q6" i="2"/>
  <c r="P6" i="2"/>
  <c r="J6" i="2"/>
  <c r="I6" i="2"/>
  <c r="U5" i="2"/>
  <c r="T5" i="2"/>
  <c r="S5" i="2"/>
  <c r="R5" i="2"/>
  <c r="Q5" i="2"/>
  <c r="P5" i="2"/>
  <c r="J5" i="2"/>
  <c r="I5" i="2"/>
  <c r="U4" i="2"/>
  <c r="T4" i="2"/>
  <c r="S4" i="2"/>
  <c r="R4" i="2"/>
  <c r="Q4" i="2"/>
  <c r="P4" i="2"/>
  <c r="J4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<sst xmlns="http://schemas.openxmlformats.org/spreadsheetml/2006/main" count="247" uniqueCount="133">
  <si>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</si>
  <si>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</si>
  <si>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</si>
  <si>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</si>
  <si>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</si>
  <si>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</si>
  <si>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</si>
  <si>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</si>
  <si>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</si>
  <si>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</si>
  <si>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</si>
  <si>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</si>
  <si>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</si>
  <si>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</si>
  <si>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</si>
  <si>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</si>
  <si>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</si>
  <si>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</si>
  <si>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</si>
  <si>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</si>
  <si>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</si>
  <si>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</si>
  <si>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</si>
  <si>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</si>
  <si>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</si>
  <si>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</si>
  <si>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</si>
  <si>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</si>
  <si>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</si>
  <si>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</si>
  <si>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</si>
  <si>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</si>
  <si>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</si>
  <si>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</si>
  <si>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</si>
  <si>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</si>
  <si>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</si>
  <si>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</si>
  <si>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</si>
  <si>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</si>
  <si>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</si>
  <si>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</si>
  <si>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</si>
  <si>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</si>
  <si>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</si>
  <si>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</si>
  <si>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</si>
  <si>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</si>
  <si>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</si>
  <si>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</si>
  <si>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</si>
  <si>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</si>
  <si>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</si>
  <si>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</si>
  <si>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</si>
  <si>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</si>
  <si>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</si>
  <si>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</si>
  <si>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</si>
  <si>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</si>
  <si>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</si>
  <si>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</si>
  <si>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</si>
  <si>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</si>
  <si>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</si>
  <si>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</si>
  <si>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</si>
  <si>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</si>
  <si>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</si>
  <si>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</si>
  <si>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</si>
  <si>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</si>
  <si>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</si>
  <si>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</si>
  <si>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</si>
  <si>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</si>
  <si>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</si>
  <si>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</si>
  <si>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</si>
  <si>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</si>
  <si>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</si>
  <si>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</si>
  <si>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</si>
  <si>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</si>
  <si>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</si>
  <si>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</si>
  <si>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</si>
  <si>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</si>
  <si>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</si>
  <si>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</si>
  <si>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</si>
  <si>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</si>
  <si>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</si>
  <si>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</si>
  <si>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</si>
  <si>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</si>
  <si>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</si>
  <si>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</si>
  <si>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</si>
  <si>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</si>
  <si>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</si>
  <si>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</si>
  <si>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</si>
  <si>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</si>
  <si>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</si>
  <si>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</si>
  <si>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</si>
  <si>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</si>
  <si>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</si>
  <si>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</si>
  <si>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</si>
  <si>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</si>
  <si>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</si>
  <si>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</si>
  <si>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</si>
  <si>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·属性强度加成：物理强度、魔法强度、前程强度、防御强度、A血量等，具体武器面板配置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</si>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</sst>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pane ySplit="2" topLeftCell="A9" activePane="bottomLeft" state="frozen"/>
      <selection pane="bottomLeft" activeCell="F27" sqref="F27"/>
    </sheetView>
  </sheetViews>
  <sheetFormatPr defaultColWidth="8.875" defaultRowHeight="16.5" x14ac:dyDescent="0.15"/>
  <cols>
    <col min="1" max="1" width="7.625" style="7" customWidth="1"/>
    <col min="2" max="2" width="30.75" style="7" customWidth="1"/>
    <col min="3" max="3" width="9.625" style="7" customWidth="1"/>
    <col min="4" max="4" width="13" style="7" customWidth="1"/>
    <col min="5" max="5" width="25.75" style="7" customWidth="1"/>
    <col min="6" max="6" width="22.625" style="7" customWidth="1"/>
    <col min="7" max="7" width="18.7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14.125" style="7" customWidth="1"/>
    <col min="15" max="15" width="55.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2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3">
        <f>$E4*$H4*(1-L4)</f>
        <v>15</v>
      </c>
      <c r="J4" s="23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15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3">
        <f t="shared" ref="I5:I29" si="0">$E5*$H5*(1-L5)</f>
        <v>21</v>
      </c>
      <c r="J5" s="23">
        <f t="shared" ref="J5:J29" si="1">($E5+(SUM($P5:$U5)*100))*$H5*(1-L5)</f>
        <v>58.5</v>
      </c>
      <c r="K5" s="7">
        <v>1</v>
      </c>
      <c r="L5" s="7">
        <v>0</v>
      </c>
      <c r="M5" s="7">
        <v>0</v>
      </c>
      <c r="N5" s="19"/>
      <c r="O5" s="15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3">
        <f t="shared" si="0"/>
        <v>27</v>
      </c>
      <c r="J6" s="23">
        <f t="shared" si="1"/>
        <v>64.5</v>
      </c>
      <c r="K6" s="7">
        <v>1</v>
      </c>
      <c r="L6" s="7">
        <v>0</v>
      </c>
      <c r="M6" s="7">
        <v>0</v>
      </c>
      <c r="N6" s="19"/>
      <c r="O6" s="15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4">
        <f t="shared" si="0"/>
        <v>37.5</v>
      </c>
      <c r="J7" s="24">
        <f t="shared" si="1"/>
        <v>75</v>
      </c>
      <c r="K7" s="7">
        <v>1</v>
      </c>
      <c r="L7" s="7">
        <v>0</v>
      </c>
      <c r="M7" s="7">
        <v>0</v>
      </c>
      <c r="N7" s="19"/>
      <c r="O7" s="15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3">
        <f t="shared" si="0"/>
        <v>28</v>
      </c>
      <c r="J8" s="23">
        <f t="shared" si="1"/>
        <v>68</v>
      </c>
      <c r="K8" s="7">
        <v>1</v>
      </c>
      <c r="L8" s="10">
        <v>0</v>
      </c>
      <c r="M8" s="7">
        <v>0</v>
      </c>
      <c r="O8" s="22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3">
        <f t="shared" si="0"/>
        <v>38</v>
      </c>
      <c r="J9" s="23">
        <f t="shared" si="1"/>
        <v>76</v>
      </c>
      <c r="K9" s="7">
        <v>1</v>
      </c>
      <c r="L9" s="10">
        <v>0.05</v>
      </c>
      <c r="M9" s="7">
        <v>0</v>
      </c>
      <c r="O9" s="22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3">
        <f t="shared" si="0"/>
        <v>58.5</v>
      </c>
      <c r="J10" s="23">
        <f t="shared" si="1"/>
        <v>94.5</v>
      </c>
      <c r="K10" s="7">
        <v>1</v>
      </c>
      <c r="L10" s="10">
        <v>0.1</v>
      </c>
      <c r="M10" s="7">
        <v>0</v>
      </c>
      <c r="O10" s="22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3">
        <f t="shared" si="0"/>
        <v>59.5</v>
      </c>
      <c r="J11" s="23">
        <f t="shared" si="1"/>
        <v>93.5</v>
      </c>
      <c r="K11" s="7">
        <v>1</v>
      </c>
      <c r="L11" s="10">
        <v>0.15</v>
      </c>
      <c r="M11" s="7">
        <v>0</v>
      </c>
      <c r="O11" s="22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3">
        <f t="shared" si="0"/>
        <v>12</v>
      </c>
      <c r="J12" s="23">
        <f t="shared" si="1"/>
        <v>42</v>
      </c>
      <c r="K12" s="7">
        <v>1</v>
      </c>
      <c r="L12" s="7">
        <v>0</v>
      </c>
      <c r="M12" s="7">
        <v>0</v>
      </c>
      <c r="O12" s="22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3">
        <f t="shared" si="0"/>
        <v>16</v>
      </c>
      <c r="J13" s="23">
        <f t="shared" si="1"/>
        <v>46</v>
      </c>
      <c r="K13" s="7">
        <v>1</v>
      </c>
      <c r="L13" s="7">
        <v>0</v>
      </c>
      <c r="M13" s="7">
        <v>0</v>
      </c>
      <c r="O13" s="22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3">
        <f t="shared" si="0"/>
        <v>22</v>
      </c>
      <c r="J14" s="23">
        <f t="shared" si="1"/>
        <v>52</v>
      </c>
      <c r="K14" s="7">
        <v>1</v>
      </c>
      <c r="L14" s="7">
        <v>0</v>
      </c>
      <c r="M14" s="7">
        <v>0</v>
      </c>
      <c r="O14" s="22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3">
        <f t="shared" si="0"/>
        <v>30</v>
      </c>
      <c r="J15" s="23">
        <f t="shared" si="1"/>
        <v>60</v>
      </c>
      <c r="K15" s="7">
        <v>1</v>
      </c>
      <c r="L15" s="7">
        <v>0</v>
      </c>
      <c r="M15" s="7">
        <v>0</v>
      </c>
      <c r="O15" s="22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3">
        <f t="shared" si="0"/>
        <v>5</v>
      </c>
      <c r="J16" s="23">
        <f t="shared" si="1"/>
        <v>45</v>
      </c>
      <c r="K16" s="7">
        <v>3</v>
      </c>
      <c r="L16" s="7">
        <v>0</v>
      </c>
      <c r="M16" s="7">
        <v>0</v>
      </c>
      <c r="O16" s="22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3">
        <f t="shared" si="0"/>
        <v>10</v>
      </c>
      <c r="J17" s="23">
        <f t="shared" si="1"/>
        <v>70</v>
      </c>
      <c r="K17" s="7">
        <v>3</v>
      </c>
      <c r="L17" s="7">
        <v>0</v>
      </c>
      <c r="M17" s="7">
        <v>0</v>
      </c>
      <c r="O17" s="22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3">
        <f t="shared" si="0"/>
        <v>15</v>
      </c>
      <c r="J18" s="23">
        <f t="shared" si="1"/>
        <v>95</v>
      </c>
      <c r="K18" s="19">
        <v>3</v>
      </c>
      <c r="L18" s="7">
        <v>0</v>
      </c>
      <c r="M18" s="7">
        <v>0</v>
      </c>
      <c r="O18" s="22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3">
        <f t="shared" si="0"/>
        <v>20</v>
      </c>
      <c r="J19" s="23">
        <f t="shared" si="1"/>
        <v>120</v>
      </c>
      <c r="K19" s="7">
        <v>3</v>
      </c>
      <c r="L19" s="7">
        <v>0</v>
      </c>
      <c r="M19" s="7">
        <v>0</v>
      </c>
      <c r="O19" s="15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3">
        <f t="shared" si="0"/>
        <v>5</v>
      </c>
      <c r="J20" s="23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15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3">
        <f t="shared" si="0"/>
        <v>10</v>
      </c>
      <c r="J21" s="23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15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3">
        <f t="shared" si="0"/>
        <v>15</v>
      </c>
      <c r="J22" s="23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15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3">
        <f t="shared" si="0"/>
        <v>20</v>
      </c>
      <c r="J23" s="23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15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3">
        <f t="shared" si="0"/>
        <v>2.5</v>
      </c>
      <c r="J24" s="23">
        <f t="shared" si="1"/>
        <v>10</v>
      </c>
      <c r="K24" s="7">
        <v>2</v>
      </c>
      <c r="L24" s="7">
        <v>0</v>
      </c>
      <c r="M24" s="7">
        <v>0</v>
      </c>
      <c r="O24" s="15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3">
        <f t="shared" si="0"/>
        <v>3.75</v>
      </c>
      <c r="J25" s="23">
        <f t="shared" si="1"/>
        <v>18.75</v>
      </c>
      <c r="K25" s="7">
        <v>2</v>
      </c>
      <c r="L25" s="7">
        <v>0</v>
      </c>
      <c r="M25" s="7">
        <v>0</v>
      </c>
      <c r="O25" s="15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3">
        <f t="shared" si="0"/>
        <v>5</v>
      </c>
      <c r="J26" s="23">
        <f t="shared" si="1"/>
        <v>35</v>
      </c>
      <c r="K26" s="7">
        <v>2</v>
      </c>
      <c r="L26" s="7">
        <v>0</v>
      </c>
      <c r="M26" s="7">
        <v>0</v>
      </c>
      <c r="O26" s="15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5" t="s">
        <v>125</v>
      </c>
      <c r="C27" s="25" t="s">
        <v>126</v>
      </c>
      <c r="D27" s="7">
        <v>1</v>
      </c>
      <c r="E27" s="7">
        <v>12</v>
      </c>
      <c r="F27" s="25" t="s">
        <v>127</v>
      </c>
      <c r="G27" s="7">
        <v>0</v>
      </c>
      <c r="H27" s="7">
        <v>1.25</v>
      </c>
      <c r="I27" s="23">
        <f t="shared" si="0"/>
        <v>15</v>
      </c>
      <c r="J27" s="23">
        <f t="shared" si="1"/>
        <v>58.75</v>
      </c>
      <c r="K27" s="7">
        <v>1</v>
      </c>
      <c r="L27" s="7">
        <v>0</v>
      </c>
      <c r="M27" s="7">
        <v>0.2</v>
      </c>
      <c r="N27" s="25" t="s">
        <v>128</v>
      </c>
      <c r="O27" s="26" t="s">
        <v>131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5" t="s">
        <v>125</v>
      </c>
      <c r="C28" s="25" t="s">
        <v>126</v>
      </c>
      <c r="D28" s="7">
        <v>2</v>
      </c>
      <c r="E28" s="7">
        <v>16</v>
      </c>
      <c r="F28" s="25" t="s">
        <v>127</v>
      </c>
      <c r="G28" s="7">
        <v>0</v>
      </c>
      <c r="H28" s="7">
        <v>1.25</v>
      </c>
      <c r="I28" s="23">
        <f t="shared" si="0"/>
        <v>20</v>
      </c>
      <c r="J28" s="23">
        <f t="shared" si="1"/>
        <v>63.75</v>
      </c>
      <c r="K28" s="7">
        <v>1</v>
      </c>
      <c r="L28" s="7">
        <v>0</v>
      </c>
      <c r="M28" s="7">
        <v>0.2</v>
      </c>
      <c r="N28" s="25" t="s">
        <v>129</v>
      </c>
      <c r="O28" s="26" t="s">
        <v>132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5" t="s">
        <v>125</v>
      </c>
      <c r="C29" s="25" t="s">
        <v>126</v>
      </c>
      <c r="D29" s="7">
        <v>3</v>
      </c>
      <c r="E29" s="7">
        <v>20</v>
      </c>
      <c r="F29" s="25" t="s">
        <v>127</v>
      </c>
      <c r="G29" s="7">
        <v>0</v>
      </c>
      <c r="H29" s="7">
        <v>1.25</v>
      </c>
      <c r="I29" s="23">
        <f t="shared" si="0"/>
        <v>25</v>
      </c>
      <c r="J29" s="23">
        <f t="shared" si="1"/>
        <v>68.75</v>
      </c>
      <c r="K29" s="7">
        <v>1</v>
      </c>
      <c r="L29" s="7">
        <v>0</v>
      </c>
      <c r="M29" s="7">
        <v>0.2</v>
      </c>
      <c r="N29" s="25" t="s">
        <v>130</v>
      </c>
      <c r="O29" s="26" t="s">
        <v>132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P30" s="16">
        <f t="shared" si="8"/>
        <v>0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P31" s="16">
        <f t="shared" si="8"/>
        <v>0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P32" s="16">
        <f t="shared" si="8"/>
        <v>0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6:21" x14ac:dyDescent="0.15">
      <c r="P33" s="16">
        <f t="shared" si="8"/>
        <v>0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6:21" x14ac:dyDescent="0.15">
      <c r="P34" s="16">
        <f t="shared" si="8"/>
        <v>0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6:21" x14ac:dyDescent="0.15">
      <c r="P35" s="16">
        <f t="shared" si="8"/>
        <v>0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6:21" x14ac:dyDescent="0.15">
      <c r="P36" s="16">
        <f t="shared" ref="P36:P49" si="14">IF(LEN($F36)&gt;=4,VALUE(MID($F36,4,4)),0)</f>
        <v>0</v>
      </c>
      <c r="Q36" s="16">
        <f t="shared" ref="Q36:Q49" si="15">IF(LEN($F36)&gt;=13,VALUE(MID($F36,13,4)),0)</f>
        <v>0</v>
      </c>
      <c r="R36" s="16">
        <f t="shared" ref="R36:R49" si="16">IF(LEN($F36)&gt;=22,VALUE(MID($F36,22,4)),0)</f>
        <v>0</v>
      </c>
      <c r="S36" s="16">
        <f t="shared" ref="S36:S49" si="17">IF(LEN($F36)&gt;=31,VALUE(MID($F36,31,4)),0)</f>
        <v>0</v>
      </c>
      <c r="T36" s="16">
        <f t="shared" ref="T36:T49" si="18">IF(LEN($F36)&gt;=40,VALUE(MID($F36,40,4)),0)</f>
        <v>0</v>
      </c>
      <c r="U36" s="16">
        <f t="shared" ref="U36:U49" si="19">IF(LEN($F36)&gt;=49,VALUE(MID($F36,49,4)),0)</f>
        <v>0</v>
      </c>
    </row>
    <row r="37" spans="16:21" x14ac:dyDescent="0.15">
      <c r="P37" s="16">
        <f t="shared" si="14"/>
        <v>0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6:21" x14ac:dyDescent="0.15">
      <c r="P38" s="16">
        <f t="shared" si="14"/>
        <v>0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6:21" x14ac:dyDescent="0.15">
      <c r="P39" s="16">
        <f t="shared" si="14"/>
        <v>0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6:21" x14ac:dyDescent="0.15">
      <c r="P40" s="16">
        <f t="shared" si="14"/>
        <v>0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6:21" x14ac:dyDescent="0.15">
      <c r="P41" s="16">
        <f t="shared" si="14"/>
        <v>0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6:21" x14ac:dyDescent="0.15">
      <c r="P42" s="16">
        <f t="shared" si="14"/>
        <v>0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6:21" x14ac:dyDescent="0.15">
      <c r="P43" s="16">
        <f t="shared" si="14"/>
        <v>0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6:21" x14ac:dyDescent="0.15">
      <c r="P44" s="16">
        <f t="shared" si="14"/>
        <v>0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6:21" x14ac:dyDescent="0.15">
      <c r="P45" s="16">
        <f t="shared" si="14"/>
        <v>0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6:21" x14ac:dyDescent="0.15">
      <c r="P46" s="16">
        <f t="shared" si="14"/>
        <v>0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6:21" x14ac:dyDescent="0.15">
      <c r="P47" s="16">
        <f t="shared" si="14"/>
        <v>0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6:21" x14ac:dyDescent="0.15">
      <c r="P48" s="16">
        <f t="shared" si="14"/>
        <v>0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6:21" x14ac:dyDescent="0.15">
      <c r="P49" s="16">
        <f t="shared" si="14"/>
        <v>0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C26" sqref="C26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36.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0.28571428571428598</v>
      </c>
      <c r="I3" s="10">
        <f>($G3+45)/($G3+减伤率计算列表!$D$4+45)</f>
        <v>0.565217391304348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0.44444444444444398</v>
      </c>
      <c r="I4" s="10">
        <f>($G4+45)/($G4+减伤率计算列表!$D$4+45)</f>
        <v>0.62962962962962998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0.65517241379310298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0.61538461538461497</v>
      </c>
      <c r="I6" s="10">
        <f>($G6+45)/($G6+减伤率计算列表!$D$4+45)</f>
        <v>0.71428571428571397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0.16666666666666699</v>
      </c>
      <c r="I7" s="10">
        <f>($G7+45)/($G7+减伤率计算列表!$D$4+45)</f>
        <v>0.52380952380952395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0.28571428571428598</v>
      </c>
      <c r="I8" s="10">
        <f>($G8+45)/($G8+减伤率计算列表!$D$4+45)</f>
        <v>0.565217391304348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0.65517241379310298</v>
      </c>
      <c r="K10" s="7" t="s">
        <v>85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B19" sqref="B19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4.125" style="7" customWidth="1"/>
    <col min="6" max="6" width="36.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8" t="s">
        <v>86</v>
      </c>
      <c r="D2" s="8" t="s">
        <v>22</v>
      </c>
    </row>
    <row r="3" spans="1:6" x14ac:dyDescent="0.15">
      <c r="A3" s="7">
        <v>1</v>
      </c>
      <c r="B3" s="7" t="s">
        <v>87</v>
      </c>
      <c r="C3" s="7" t="s">
        <v>88</v>
      </c>
      <c r="D3" s="7">
        <v>1</v>
      </c>
      <c r="E3" s="7" t="s">
        <v>59</v>
      </c>
      <c r="F3" s="7" t="s">
        <v>89</v>
      </c>
    </row>
    <row r="4" spans="1:6" x14ac:dyDescent="0.15">
      <c r="A4" s="7">
        <v>1</v>
      </c>
      <c r="B4" s="7" t="s">
        <v>87</v>
      </c>
      <c r="C4" s="7" t="s">
        <v>88</v>
      </c>
      <c r="D4" s="7">
        <v>2</v>
      </c>
      <c r="E4" s="7" t="s">
        <v>63</v>
      </c>
      <c r="F4" s="7" t="s">
        <v>90</v>
      </c>
    </row>
    <row r="5" spans="1:6" x14ac:dyDescent="0.15">
      <c r="A5" s="7">
        <v>1</v>
      </c>
      <c r="B5" s="7" t="s">
        <v>87</v>
      </c>
      <c r="C5" s="7" t="s">
        <v>88</v>
      </c>
      <c r="D5" s="7">
        <v>3</v>
      </c>
      <c r="E5" s="7" t="s">
        <v>91</v>
      </c>
      <c r="F5" s="7" t="s">
        <v>92</v>
      </c>
    </row>
    <row r="6" spans="1:6" x14ac:dyDescent="0.15">
      <c r="A6" s="7">
        <v>1</v>
      </c>
      <c r="B6" s="7" t="s">
        <v>87</v>
      </c>
      <c r="C6" s="7" t="s">
        <v>88</v>
      </c>
      <c r="D6" s="7">
        <v>5</v>
      </c>
      <c r="E6" s="7" t="s">
        <v>93</v>
      </c>
      <c r="F6" s="7" t="s">
        <v>94</v>
      </c>
    </row>
    <row r="7" spans="1:6" x14ac:dyDescent="0.15">
      <c r="A7" s="7">
        <v>2</v>
      </c>
      <c r="B7" s="7" t="s">
        <v>95</v>
      </c>
      <c r="C7" s="7" t="s">
        <v>96</v>
      </c>
      <c r="D7" s="7">
        <v>1</v>
      </c>
      <c r="E7" s="7" t="s">
        <v>97</v>
      </c>
      <c r="F7" s="7" t="s">
        <v>98</v>
      </c>
    </row>
    <row r="8" spans="1:6" x14ac:dyDescent="0.15">
      <c r="A8" s="7">
        <v>2</v>
      </c>
      <c r="B8" s="7" t="s">
        <v>95</v>
      </c>
      <c r="C8" s="7" t="s">
        <v>96</v>
      </c>
      <c r="D8" s="7">
        <v>2</v>
      </c>
      <c r="E8" s="7" t="s">
        <v>99</v>
      </c>
      <c r="F8" s="7" t="s">
        <v>100</v>
      </c>
    </row>
    <row r="9" spans="1:6" x14ac:dyDescent="0.15">
      <c r="A9" s="7">
        <v>2</v>
      </c>
      <c r="B9" s="7" t="s">
        <v>95</v>
      </c>
      <c r="C9" s="7" t="s">
        <v>96</v>
      </c>
      <c r="D9" s="7">
        <v>3</v>
      </c>
      <c r="E9" s="7" t="s">
        <v>101</v>
      </c>
      <c r="F9" s="7" t="s">
        <v>102</v>
      </c>
    </row>
    <row r="10" spans="1:6" x14ac:dyDescent="0.15">
      <c r="A10" s="7">
        <v>2</v>
      </c>
      <c r="B10" s="7" t="s">
        <v>95</v>
      </c>
      <c r="C10" s="7" t="s">
        <v>96</v>
      </c>
      <c r="D10" s="7">
        <v>5</v>
      </c>
      <c r="E10" s="7" t="s">
        <v>103</v>
      </c>
      <c r="F10" s="7" t="s">
        <v>104</v>
      </c>
    </row>
    <row r="11" spans="1:6" x14ac:dyDescent="0.15">
      <c r="A11" s="7">
        <v>3</v>
      </c>
      <c r="B11" s="7" t="s">
        <v>105</v>
      </c>
      <c r="C11" s="7" t="s">
        <v>106</v>
      </c>
      <c r="D11" s="7">
        <v>1</v>
      </c>
      <c r="E11" s="7" t="s">
        <v>107</v>
      </c>
    </row>
    <row r="12" spans="1:6" x14ac:dyDescent="0.15">
      <c r="A12" s="7">
        <v>3</v>
      </c>
      <c r="B12" s="7" t="s">
        <v>105</v>
      </c>
      <c r="C12" s="7" t="s">
        <v>106</v>
      </c>
      <c r="D12" s="7">
        <v>2</v>
      </c>
      <c r="E12" s="7" t="s">
        <v>108</v>
      </c>
    </row>
    <row r="13" spans="1:6" x14ac:dyDescent="0.15">
      <c r="A13" s="7">
        <v>3</v>
      </c>
      <c r="B13" s="7" t="s">
        <v>105</v>
      </c>
      <c r="C13" s="7" t="s">
        <v>106</v>
      </c>
      <c r="D13" s="7">
        <v>3</v>
      </c>
      <c r="E13" s="7" t="s">
        <v>109</v>
      </c>
    </row>
    <row r="14" spans="1:6" x14ac:dyDescent="0.15">
      <c r="A14" s="7">
        <v>3</v>
      </c>
      <c r="B14" s="7" t="s">
        <v>105</v>
      </c>
      <c r="C14" s="7" t="s">
        <v>106</v>
      </c>
      <c r="D14" s="7">
        <v>5</v>
      </c>
      <c r="E14" s="7" t="s">
        <v>110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D27" sqref="D26:D27"/>
    </sheetView>
  </sheetViews>
  <sheetFormatPr defaultColWidth="8.875" defaultRowHeight="13.5" x14ac:dyDescent="0.15"/>
  <sheetData>
    <row r="3" spans="2:4" ht="18.75" x14ac:dyDescent="0.15">
      <c r="B3" s="5" t="s">
        <v>111</v>
      </c>
    </row>
    <row r="4" spans="2:4" s="4" customFormat="1" ht="18.75" x14ac:dyDescent="0.15">
      <c r="C4" s="5" t="s">
        <v>112</v>
      </c>
    </row>
    <row r="5" spans="2:4" s="4" customFormat="1" ht="18.75" x14ac:dyDescent="0.15">
      <c r="C5" s="5"/>
    </row>
    <row r="6" spans="2:4" s="4" customFormat="1" ht="18.75" x14ac:dyDescent="0.15">
      <c r="C6" s="5" t="s">
        <v>113</v>
      </c>
    </row>
    <row r="8" spans="2:4" x14ac:dyDescent="0.15">
      <c r="C8" t="s">
        <v>114</v>
      </c>
    </row>
    <row r="9" spans="2:4" x14ac:dyDescent="0.15">
      <c r="D9" t="s">
        <v>115</v>
      </c>
    </row>
    <row r="11" spans="2:4" x14ac:dyDescent="0.15">
      <c r="C11" t="s">
        <v>116</v>
      </c>
    </row>
    <row r="12" spans="2:4" x14ac:dyDescent="0.15">
      <c r="D12" t="s">
        <v>117</v>
      </c>
    </row>
    <row r="14" spans="2:4" x14ac:dyDescent="0.15">
      <c r="C14" t="s">
        <v>118</v>
      </c>
    </row>
    <row r="16" spans="2:4" x14ac:dyDescent="0.15">
      <c r="C16" t="s">
        <v>119</v>
      </c>
    </row>
    <row r="18" spans="3:3" x14ac:dyDescent="0.15">
      <c r="C18" t="s">
        <v>120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121</v>
      </c>
    </row>
    <row r="3" spans="2:13" ht="14.25" x14ac:dyDescent="0.15">
      <c r="C3" s="1" t="s">
        <v>122</v>
      </c>
    </row>
    <row r="4" spans="2:13" x14ac:dyDescent="0.15">
      <c r="C4" t="s">
        <v>123</v>
      </c>
      <c r="D4" s="2">
        <v>50</v>
      </c>
    </row>
    <row r="6" spans="2:13" x14ac:dyDescent="0.15">
      <c r="C6" t="s">
        <v>73</v>
      </c>
      <c r="D6" t="s">
        <v>124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2024-01-03T16:40:56Z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