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26691</author>
  </authors>
  <commentList>
    <comment ref="E1" authorId="0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<sst xmlns="http://schemas.openxmlformats.org/spreadsheetml/2006/main" count="232" uniqueCount="125">
  <si>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</si>
  <si>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</si>
  <si>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</si>
  <si>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</si>
  <si>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</si>
  <si>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</si>
  <si>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</si>
  <si>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</si>
  <si>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</si>
  <si>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</si>
  <si>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</si>
  <si>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</si>
  <si>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</si>
  <si>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</si>
  <si>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</si>
  <si>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</si>
  <si>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</si>
  <si>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</si>
  <si>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</si>
  <si>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</si>
  <si>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</si>
  <si>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</si>
  <si>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</si>
  <si>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</si>
  <si>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</si>
  <si>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</si>
  <si>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</si>
  <si>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</si>
  <si>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</si>
  <si>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</si>
  <si>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</si>
  <si>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</si>
  <si>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</si>
  <si>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</si>
  <si>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</si>
  <si>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</si>
  <si>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</si>
  <si>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</si>
  <si>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</si>
  <si>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</si>
  <si>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</si>
  <si>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</si>
  <si>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</si>
  <si>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</si>
  <si>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</si>
  <si>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</si>
  <si>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</si>
  <si>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</si>
  <si>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</si>
  <si>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</si>
  <si>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</si>
  <si>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</si>
  <si>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</si>
  <si>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</si>
  <si>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</si>
  <si>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</si>
  <si>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</si>
  <si>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</si>
  <si>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</si>
  <si>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</si>
  <si>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</si>
  <si>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</si>
  <si>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</si>
  <si>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</si>
  <si>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</si>
  <si>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</si>
  <si>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</si>
  <si>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</si>
  <si>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</si>
  <si>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</si>
  <si>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</si>
  <si>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</si>
  <si>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</si>
  <si>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</si>
  <si>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</si>
  <si>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</si>
  <si>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</si>
  <si>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</si>
  <si>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</si>
  <si>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</si>
  <si>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</si>
  <si>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</si>
  <si>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</si>
  <si>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</si>
  <si>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</si>
  <si>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</si>
  <si>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关键词类型：
第1类：戒指、项链、手镯
第2类：具体武器名</t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</si>
  <si>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</si>
  <si>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</si>
  <si>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</si>
  <si>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</si>
  <si>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</si>
  <si>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</si>
  <si>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</si>
  <si>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</si>
  <si>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</si>
  <si>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</si>
  <si>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</si>
  <si>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</si>
  <si>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</si>
  <si>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</si>
  <si>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</si>
  <si>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</si>
  <si>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</si>
  <si>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</si>
  <si>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</si>
  <si>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</si>
  <si>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</si>
  <si>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</si>
  <si>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</si>
  <si>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</si>
  <si>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</si>
  <si>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</si>
  <si>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</si>
  <si>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</si>
  <si>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·属性强度加成：物理强度、魔法强度、前程强度、防御强度、A血量等，具体武器面板配置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</si>
  <si>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</si>
  <si>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</si>
  <si>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</si>
  <si>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</si>
  <si>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</si>
  <si>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</si>
  <si>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charset val="134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charset val="134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</si>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</sst>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5"/>
      <name val="微软雅黑"/>
      <charset val="134"/>
    </font>
    <font>
      <sz val="11"/>
      <color theme="6" tint="-0.25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.5"/>
      <color rgb="FF191B1F"/>
      <name val="Arial"/>
      <charset val="134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tabSelected="1" workbookViewId="0">
      <pane ySplit="2" topLeftCell="A3" activePane="bottomLeft" state="frozen"/>
      <selection/>
      <selection pane="bottomLeft" activeCell="D15" sqref="D15"/>
    </sheetView>
  </sheetViews>
  <sheetFormatPr defaultColWidth="8.88888888888889" defaultRowHeight="15.6"/>
  <cols>
    <col min="1" max="1" width="7.66666666666667" style="8" customWidth="1"/>
    <col min="2" max="2" width="30.7777777777778" style="8" customWidth="1"/>
    <col min="3" max="3" width="9.66666666666667" style="8" customWidth="1"/>
    <col min="4" max="4" width="13" style="8" customWidth="1"/>
    <col min="5" max="5" width="25.7777777777778" style="8" customWidth="1"/>
    <col min="6" max="6" width="22.6666666666667" style="8" customWidth="1"/>
    <col min="7" max="7" width="18.7777777777778" style="8" customWidth="1"/>
    <col min="8" max="8" width="29.6666666666667" style="8" customWidth="1"/>
    <col min="9" max="9" width="11.7777777777778" style="8" customWidth="1"/>
    <col min="10" max="10" width="12.8888888888889" style="8" customWidth="1"/>
    <col min="11" max="11" width="9.66666666666667" style="8" customWidth="1"/>
    <col min="12" max="13" width="10" style="8" customWidth="1"/>
    <col min="14" max="14" width="14.1111111111111" style="8" customWidth="1"/>
    <col min="15" max="15" width="55.5555555555556" style="19" customWidth="1"/>
    <col min="16" max="19" width="10.1111111111111" style="20" customWidth="1"/>
    <col min="20" max="21" width="9.66666666666667" style="21" customWidth="1"/>
    <col min="22" max="24" width="9.66666666666667" style="8" customWidth="1"/>
    <col min="25" max="16384" width="8.88888888888889" style="8"/>
  </cols>
  <sheetData>
    <row r="1" s="15" customFormat="1" spans="1:2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</row>
    <row r="2" s="15" customFormat="1" ht="156" spans="2:21">
      <c r="B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/>
      <c r="J2" s="22" t="s">
        <v>27</v>
      </c>
      <c r="K2" s="22" t="s">
        <v>28</v>
      </c>
      <c r="L2" s="22" t="s">
        <v>29</v>
      </c>
      <c r="M2" s="22" t="s">
        <v>29</v>
      </c>
      <c r="N2" s="22"/>
      <c r="O2" s="22"/>
      <c r="P2" s="27" t="s">
        <v>30</v>
      </c>
      <c r="Q2" s="27" t="s">
        <v>30</v>
      </c>
      <c r="R2" s="27" t="s">
        <v>30</v>
      </c>
      <c r="S2" s="27" t="s">
        <v>30</v>
      </c>
      <c r="T2" s="27" t="s">
        <v>30</v>
      </c>
      <c r="U2" s="27" t="s">
        <v>30</v>
      </c>
    </row>
    <row r="3" s="16" customFormat="1" spans="2:21">
      <c r="B3" s="23" t="s">
        <v>31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8"/>
      <c r="P3" s="29"/>
      <c r="Q3" s="29"/>
      <c r="R3" s="29"/>
      <c r="S3" s="29"/>
      <c r="T3" s="36"/>
      <c r="U3" s="36"/>
    </row>
    <row r="4" s="8" customFormat="1" spans="1:21">
      <c r="A4" s="8">
        <v>1</v>
      </c>
      <c r="B4" s="8" t="s">
        <v>32</v>
      </c>
      <c r="C4" s="8" t="s">
        <v>33</v>
      </c>
      <c r="D4" s="8">
        <v>1</v>
      </c>
      <c r="E4" s="8">
        <v>10</v>
      </c>
      <c r="F4" s="8" t="s">
        <v>34</v>
      </c>
      <c r="G4" s="8">
        <v>0</v>
      </c>
      <c r="H4" s="8">
        <v>1.5</v>
      </c>
      <c r="I4" s="30">
        <f>$E4*$H4*(1-L4)</f>
        <v>15</v>
      </c>
      <c r="J4" s="30">
        <f>($E4+(SUM($P4:$U4)*100))*$H4*(1-L4)</f>
        <v>52.5</v>
      </c>
      <c r="K4" s="8">
        <v>1</v>
      </c>
      <c r="L4" s="8">
        <v>0</v>
      </c>
      <c r="M4" s="8">
        <v>0</v>
      </c>
      <c r="N4" s="25"/>
      <c r="O4" s="19" t="s">
        <v>35</v>
      </c>
      <c r="P4" s="20">
        <f>IF(LEN($F4)&gt;=4,VALUE(MID($F4,4,4)),0)</f>
        <v>0.25</v>
      </c>
      <c r="Q4" s="20">
        <f>IF(LEN($F4)&gt;=13,VALUE(MID($F4,13,4)),0)</f>
        <v>0</v>
      </c>
      <c r="R4" s="20">
        <f>IF(LEN($F4)&gt;=22,VALUE(MID($F4,22,4)),0)</f>
        <v>0</v>
      </c>
      <c r="S4" s="20">
        <f>IF(LEN($F4)&gt;=31,VALUE(MID($F4,31,4)),0)</f>
        <v>0</v>
      </c>
      <c r="T4" s="20">
        <f>IF(LEN($F4)&gt;=40,VALUE(MID($F4,40,4)),0)</f>
        <v>0</v>
      </c>
      <c r="U4" s="20">
        <f>IF(LEN($F4)&gt;=49,VALUE(MID($F4,49,4)),0)</f>
        <v>0</v>
      </c>
    </row>
    <row r="5" s="8" customFormat="1" spans="1:21">
      <c r="A5" s="8">
        <v>1</v>
      </c>
      <c r="B5" s="8" t="s">
        <v>32</v>
      </c>
      <c r="C5" s="8" t="s">
        <v>33</v>
      </c>
      <c r="D5" s="25">
        <v>2</v>
      </c>
      <c r="E5" s="8">
        <v>14</v>
      </c>
      <c r="F5" s="8" t="s">
        <v>34</v>
      </c>
      <c r="G5" s="8">
        <v>0</v>
      </c>
      <c r="H5" s="8">
        <v>1.5</v>
      </c>
      <c r="I5" s="30">
        <f t="shared" ref="I5:I27" si="0">$E5*$H5*(1-L5)</f>
        <v>21</v>
      </c>
      <c r="J5" s="30">
        <f t="shared" ref="J5:J27" si="1">($E5+(SUM($P5:$U5)*100))*$H5*(1-L5)</f>
        <v>58.5</v>
      </c>
      <c r="K5" s="8">
        <v>1</v>
      </c>
      <c r="L5" s="8">
        <v>0</v>
      </c>
      <c r="M5" s="8">
        <v>0</v>
      </c>
      <c r="N5" s="25"/>
      <c r="O5" s="19" t="s">
        <v>36</v>
      </c>
      <c r="P5" s="20">
        <f t="shared" ref="P5:P27" si="2">IF(LEN($F5)&gt;=4,VALUE(MID($F5,4,4)),0)</f>
        <v>0.25</v>
      </c>
      <c r="Q5" s="20">
        <f t="shared" ref="Q5:Q27" si="3">IF(LEN($F5)&gt;=13,VALUE(MID($F5,13,4)),0)</f>
        <v>0</v>
      </c>
      <c r="R5" s="20">
        <f t="shared" ref="R5:R27" si="4">IF(LEN($F5)&gt;=22,VALUE(MID($F5,22,4)),0)</f>
        <v>0</v>
      </c>
      <c r="S5" s="20">
        <f t="shared" ref="S5:S27" si="5">IF(LEN($F5)&gt;=31,VALUE(MID($F5,31,4)),0)</f>
        <v>0</v>
      </c>
      <c r="T5" s="20">
        <f t="shared" ref="T5:T27" si="6">IF(LEN($F5)&gt;=40,VALUE(MID($F5,40,4)),0)</f>
        <v>0</v>
      </c>
      <c r="U5" s="20">
        <f t="shared" ref="U5:U27" si="7">IF(LEN($F5)&gt;=49,VALUE(MID($F5,49,4)),0)</f>
        <v>0</v>
      </c>
    </row>
    <row r="6" s="8" customFormat="1" spans="1:21">
      <c r="A6" s="8">
        <v>1</v>
      </c>
      <c r="B6" s="8" t="s">
        <v>32</v>
      </c>
      <c r="C6" s="8" t="s">
        <v>33</v>
      </c>
      <c r="D6" s="8">
        <v>3</v>
      </c>
      <c r="E6" s="8">
        <v>18</v>
      </c>
      <c r="F6" s="8" t="s">
        <v>34</v>
      </c>
      <c r="G6" s="8">
        <v>0</v>
      </c>
      <c r="H6" s="8">
        <v>1.5</v>
      </c>
      <c r="I6" s="30">
        <f t="shared" si="0"/>
        <v>27</v>
      </c>
      <c r="J6" s="30">
        <f t="shared" si="1"/>
        <v>64.5</v>
      </c>
      <c r="K6" s="8">
        <v>1</v>
      </c>
      <c r="L6" s="8">
        <v>0</v>
      </c>
      <c r="M6" s="8">
        <v>0</v>
      </c>
      <c r="N6" s="25"/>
      <c r="O6" s="19" t="s">
        <v>37</v>
      </c>
      <c r="P6" s="20">
        <f t="shared" si="2"/>
        <v>0.25</v>
      </c>
      <c r="Q6" s="20">
        <f t="shared" si="3"/>
        <v>0</v>
      </c>
      <c r="R6" s="20">
        <f t="shared" si="4"/>
        <v>0</v>
      </c>
      <c r="S6" s="20">
        <f t="shared" si="5"/>
        <v>0</v>
      </c>
      <c r="T6" s="20">
        <f t="shared" si="6"/>
        <v>0</v>
      </c>
      <c r="U6" s="20">
        <f t="shared" si="7"/>
        <v>0</v>
      </c>
    </row>
    <row r="7" s="8" customFormat="1" ht="16.2" spans="1:21">
      <c r="A7" s="8">
        <v>1</v>
      </c>
      <c r="B7" s="8" t="s">
        <v>32</v>
      </c>
      <c r="C7" s="8" t="s">
        <v>33</v>
      </c>
      <c r="D7" s="8">
        <v>5</v>
      </c>
      <c r="E7" s="8">
        <v>25</v>
      </c>
      <c r="F7" s="8" t="s">
        <v>34</v>
      </c>
      <c r="G7" s="8">
        <v>0</v>
      </c>
      <c r="H7" s="8">
        <v>1.5</v>
      </c>
      <c r="I7" s="31">
        <f t="shared" si="0"/>
        <v>37.5</v>
      </c>
      <c r="J7" s="31">
        <f t="shared" si="1"/>
        <v>75</v>
      </c>
      <c r="K7" s="8">
        <v>1</v>
      </c>
      <c r="L7" s="8">
        <v>0</v>
      </c>
      <c r="M7" s="8">
        <v>0</v>
      </c>
      <c r="N7" s="25"/>
      <c r="O7" s="19" t="s">
        <v>38</v>
      </c>
      <c r="P7" s="20">
        <f t="shared" si="2"/>
        <v>0.25</v>
      </c>
      <c r="Q7" s="20">
        <f t="shared" si="3"/>
        <v>0</v>
      </c>
      <c r="R7" s="20">
        <f t="shared" si="4"/>
        <v>0</v>
      </c>
      <c r="S7" s="20">
        <f t="shared" si="5"/>
        <v>0</v>
      </c>
      <c r="T7" s="20">
        <f t="shared" si="6"/>
        <v>0</v>
      </c>
      <c r="U7" s="20">
        <f t="shared" si="7"/>
        <v>0</v>
      </c>
    </row>
    <row r="8" s="17" customFormat="1" spans="1:21">
      <c r="A8" s="8">
        <v>2</v>
      </c>
      <c r="B8" s="8" t="s">
        <v>39</v>
      </c>
      <c r="C8" s="17" t="s">
        <v>40</v>
      </c>
      <c r="D8" s="8">
        <v>1</v>
      </c>
      <c r="E8" s="17">
        <v>28</v>
      </c>
      <c r="F8" s="8" t="s">
        <v>41</v>
      </c>
      <c r="G8" s="17">
        <v>0</v>
      </c>
      <c r="H8" s="17">
        <v>1</v>
      </c>
      <c r="I8" s="30">
        <f t="shared" si="0"/>
        <v>28</v>
      </c>
      <c r="J8" s="30">
        <f t="shared" si="1"/>
        <v>68</v>
      </c>
      <c r="K8" s="17">
        <v>1</v>
      </c>
      <c r="L8" s="32">
        <v>0</v>
      </c>
      <c r="M8" s="17">
        <v>0</v>
      </c>
      <c r="O8" s="33" t="s">
        <v>42</v>
      </c>
      <c r="P8" s="20">
        <f t="shared" si="2"/>
        <v>0.4</v>
      </c>
      <c r="Q8" s="20">
        <f t="shared" si="3"/>
        <v>0</v>
      </c>
      <c r="R8" s="20">
        <f t="shared" si="4"/>
        <v>0</v>
      </c>
      <c r="S8" s="20">
        <f t="shared" si="5"/>
        <v>0</v>
      </c>
      <c r="T8" s="20">
        <f t="shared" si="6"/>
        <v>0</v>
      </c>
      <c r="U8" s="20">
        <f t="shared" si="7"/>
        <v>0</v>
      </c>
    </row>
    <row r="9" s="17" customFormat="1" spans="1:21">
      <c r="A9" s="8">
        <v>2</v>
      </c>
      <c r="B9" s="8" t="s">
        <v>39</v>
      </c>
      <c r="C9" s="17" t="s">
        <v>40</v>
      </c>
      <c r="D9" s="25">
        <v>2</v>
      </c>
      <c r="E9" s="17">
        <v>40</v>
      </c>
      <c r="F9" s="8" t="s">
        <v>41</v>
      </c>
      <c r="G9" s="17">
        <v>0</v>
      </c>
      <c r="H9" s="17">
        <v>1</v>
      </c>
      <c r="I9" s="30">
        <f t="shared" si="0"/>
        <v>38</v>
      </c>
      <c r="J9" s="30">
        <f t="shared" si="1"/>
        <v>76</v>
      </c>
      <c r="K9" s="17">
        <v>1</v>
      </c>
      <c r="L9" s="32">
        <v>0.05</v>
      </c>
      <c r="M9" s="17">
        <v>0</v>
      </c>
      <c r="O9" s="33" t="s">
        <v>42</v>
      </c>
      <c r="P9" s="20">
        <f t="shared" si="2"/>
        <v>0.4</v>
      </c>
      <c r="Q9" s="20">
        <f t="shared" si="3"/>
        <v>0</v>
      </c>
      <c r="R9" s="20">
        <f t="shared" si="4"/>
        <v>0</v>
      </c>
      <c r="S9" s="20">
        <f t="shared" si="5"/>
        <v>0</v>
      </c>
      <c r="T9" s="20">
        <f t="shared" si="6"/>
        <v>0</v>
      </c>
      <c r="U9" s="20">
        <f t="shared" si="7"/>
        <v>0</v>
      </c>
    </row>
    <row r="10" s="17" customFormat="1" spans="1:21">
      <c r="A10" s="8">
        <v>2</v>
      </c>
      <c r="B10" s="8" t="s">
        <v>39</v>
      </c>
      <c r="C10" s="17" t="s">
        <v>40</v>
      </c>
      <c r="D10" s="8">
        <v>3</v>
      </c>
      <c r="E10" s="17">
        <v>65</v>
      </c>
      <c r="F10" s="8" t="s">
        <v>41</v>
      </c>
      <c r="G10" s="17">
        <v>0</v>
      </c>
      <c r="H10" s="17">
        <v>1</v>
      </c>
      <c r="I10" s="30">
        <f t="shared" si="0"/>
        <v>58.5</v>
      </c>
      <c r="J10" s="30">
        <f t="shared" si="1"/>
        <v>94.5</v>
      </c>
      <c r="K10" s="17">
        <v>1</v>
      </c>
      <c r="L10" s="32">
        <v>0.1</v>
      </c>
      <c r="M10" s="17">
        <v>0</v>
      </c>
      <c r="O10" s="33" t="s">
        <v>42</v>
      </c>
      <c r="P10" s="20">
        <f t="shared" si="2"/>
        <v>0.4</v>
      </c>
      <c r="Q10" s="20">
        <f t="shared" si="3"/>
        <v>0</v>
      </c>
      <c r="R10" s="20">
        <f t="shared" si="4"/>
        <v>0</v>
      </c>
      <c r="S10" s="20">
        <f t="shared" si="5"/>
        <v>0</v>
      </c>
      <c r="T10" s="20">
        <f t="shared" si="6"/>
        <v>0</v>
      </c>
      <c r="U10" s="20">
        <f t="shared" si="7"/>
        <v>0</v>
      </c>
    </row>
    <row r="11" s="17" customFormat="1" spans="1:21">
      <c r="A11" s="8">
        <v>2</v>
      </c>
      <c r="B11" s="8" t="s">
        <v>39</v>
      </c>
      <c r="C11" s="17" t="s">
        <v>40</v>
      </c>
      <c r="D11" s="8">
        <v>5</v>
      </c>
      <c r="E11" s="17">
        <v>70</v>
      </c>
      <c r="F11" s="8" t="s">
        <v>41</v>
      </c>
      <c r="G11" s="17">
        <v>0</v>
      </c>
      <c r="H11" s="17">
        <v>1</v>
      </c>
      <c r="I11" s="30">
        <f t="shared" si="0"/>
        <v>59.5</v>
      </c>
      <c r="J11" s="30">
        <f t="shared" si="1"/>
        <v>93.5</v>
      </c>
      <c r="K11" s="17">
        <v>1</v>
      </c>
      <c r="L11" s="32">
        <v>0.15</v>
      </c>
      <c r="M11" s="17">
        <v>0</v>
      </c>
      <c r="O11" s="33"/>
      <c r="P11" s="20">
        <f t="shared" si="2"/>
        <v>0.4</v>
      </c>
      <c r="Q11" s="20">
        <f t="shared" si="3"/>
        <v>0</v>
      </c>
      <c r="R11" s="20">
        <f t="shared" si="4"/>
        <v>0</v>
      </c>
      <c r="S11" s="20">
        <f t="shared" si="5"/>
        <v>0</v>
      </c>
      <c r="T11" s="20">
        <f t="shared" si="6"/>
        <v>0</v>
      </c>
      <c r="U11" s="20">
        <f t="shared" si="7"/>
        <v>0</v>
      </c>
    </row>
    <row r="12" spans="1:21">
      <c r="A12" s="8">
        <v>3</v>
      </c>
      <c r="B12" s="8" t="s">
        <v>43</v>
      </c>
      <c r="C12" s="8" t="s">
        <v>44</v>
      </c>
      <c r="D12" s="8">
        <v>1</v>
      </c>
      <c r="E12" s="8">
        <v>12</v>
      </c>
      <c r="F12" s="8" t="s">
        <v>45</v>
      </c>
      <c r="G12" s="8">
        <v>0</v>
      </c>
      <c r="H12" s="8">
        <v>1</v>
      </c>
      <c r="I12" s="30">
        <f t="shared" si="0"/>
        <v>12</v>
      </c>
      <c r="J12" s="30">
        <f t="shared" si="1"/>
        <v>42</v>
      </c>
      <c r="K12" s="8">
        <v>1</v>
      </c>
      <c r="L12" s="8">
        <v>0</v>
      </c>
      <c r="M12" s="8">
        <v>0</v>
      </c>
      <c r="O12" s="33" t="s">
        <v>46</v>
      </c>
      <c r="P12" s="20">
        <f t="shared" si="2"/>
        <v>0.3</v>
      </c>
      <c r="Q12" s="20">
        <f t="shared" si="3"/>
        <v>0</v>
      </c>
      <c r="R12" s="20">
        <f t="shared" si="4"/>
        <v>0</v>
      </c>
      <c r="S12" s="20">
        <f t="shared" si="5"/>
        <v>0</v>
      </c>
      <c r="T12" s="20">
        <f t="shared" si="6"/>
        <v>0</v>
      </c>
      <c r="U12" s="20">
        <f t="shared" si="7"/>
        <v>0</v>
      </c>
    </row>
    <row r="13" spans="1:21">
      <c r="A13" s="8">
        <v>3</v>
      </c>
      <c r="B13" s="8" t="s">
        <v>43</v>
      </c>
      <c r="C13" s="8" t="s">
        <v>44</v>
      </c>
      <c r="D13" s="8">
        <v>2</v>
      </c>
      <c r="E13" s="8">
        <v>16</v>
      </c>
      <c r="F13" s="8" t="s">
        <v>45</v>
      </c>
      <c r="G13" s="8">
        <v>0</v>
      </c>
      <c r="H13" s="8">
        <v>1</v>
      </c>
      <c r="I13" s="30">
        <f t="shared" si="0"/>
        <v>16</v>
      </c>
      <c r="J13" s="30">
        <f t="shared" si="1"/>
        <v>46</v>
      </c>
      <c r="K13" s="8">
        <v>1</v>
      </c>
      <c r="L13" s="8">
        <v>0</v>
      </c>
      <c r="M13" s="8">
        <v>0</v>
      </c>
      <c r="O13" s="33" t="s">
        <v>46</v>
      </c>
      <c r="P13" s="20">
        <f t="shared" si="2"/>
        <v>0.3</v>
      </c>
      <c r="Q13" s="20">
        <f t="shared" si="3"/>
        <v>0</v>
      </c>
      <c r="R13" s="20">
        <f t="shared" si="4"/>
        <v>0</v>
      </c>
      <c r="S13" s="20">
        <f t="shared" si="5"/>
        <v>0</v>
      </c>
      <c r="T13" s="20">
        <f t="shared" si="6"/>
        <v>0</v>
      </c>
      <c r="U13" s="20">
        <f t="shared" si="7"/>
        <v>0</v>
      </c>
    </row>
    <row r="14" spans="1:21">
      <c r="A14" s="8">
        <v>3</v>
      </c>
      <c r="B14" s="8" t="s">
        <v>43</v>
      </c>
      <c r="C14" s="8" t="s">
        <v>44</v>
      </c>
      <c r="D14" s="8">
        <v>3</v>
      </c>
      <c r="E14" s="8">
        <v>22</v>
      </c>
      <c r="F14" s="8" t="s">
        <v>45</v>
      </c>
      <c r="G14" s="8">
        <v>0</v>
      </c>
      <c r="H14" s="8">
        <v>1</v>
      </c>
      <c r="I14" s="30">
        <f t="shared" si="0"/>
        <v>22</v>
      </c>
      <c r="J14" s="30">
        <f t="shared" si="1"/>
        <v>52</v>
      </c>
      <c r="K14" s="8">
        <v>1</v>
      </c>
      <c r="L14" s="8">
        <v>0</v>
      </c>
      <c r="M14" s="8">
        <v>0</v>
      </c>
      <c r="O14" s="33" t="s">
        <v>46</v>
      </c>
      <c r="P14" s="20">
        <f t="shared" si="2"/>
        <v>0.3</v>
      </c>
      <c r="Q14" s="20">
        <f t="shared" si="3"/>
        <v>0</v>
      </c>
      <c r="R14" s="20">
        <f t="shared" si="4"/>
        <v>0</v>
      </c>
      <c r="S14" s="20">
        <f t="shared" si="5"/>
        <v>0</v>
      </c>
      <c r="T14" s="20">
        <f t="shared" si="6"/>
        <v>0</v>
      </c>
      <c r="U14" s="20">
        <f t="shared" si="7"/>
        <v>0</v>
      </c>
    </row>
    <row r="15" spans="1:21">
      <c r="A15" s="8">
        <v>3</v>
      </c>
      <c r="B15" s="8" t="s">
        <v>43</v>
      </c>
      <c r="C15" s="8" t="s">
        <v>44</v>
      </c>
      <c r="D15" s="8">
        <v>5</v>
      </c>
      <c r="E15" s="8">
        <v>30</v>
      </c>
      <c r="F15" s="8" t="s">
        <v>45</v>
      </c>
      <c r="G15" s="8">
        <v>0</v>
      </c>
      <c r="H15" s="8">
        <v>1</v>
      </c>
      <c r="I15" s="30">
        <f t="shared" si="0"/>
        <v>30</v>
      </c>
      <c r="J15" s="30">
        <f t="shared" si="1"/>
        <v>60</v>
      </c>
      <c r="K15" s="8">
        <v>1</v>
      </c>
      <c r="L15" s="8">
        <v>0</v>
      </c>
      <c r="M15" s="8">
        <v>0</v>
      </c>
      <c r="O15" s="33" t="s">
        <v>46</v>
      </c>
      <c r="P15" s="20">
        <f t="shared" si="2"/>
        <v>0.3</v>
      </c>
      <c r="Q15" s="20">
        <f t="shared" si="3"/>
        <v>0</v>
      </c>
      <c r="R15" s="20">
        <f t="shared" si="4"/>
        <v>0</v>
      </c>
      <c r="S15" s="20">
        <f t="shared" si="5"/>
        <v>0</v>
      </c>
      <c r="T15" s="20">
        <f t="shared" si="6"/>
        <v>0</v>
      </c>
      <c r="U15" s="20">
        <f t="shared" si="7"/>
        <v>0</v>
      </c>
    </row>
    <row r="16" s="18" customFormat="1" spans="1:21">
      <c r="A16" s="8">
        <v>4</v>
      </c>
      <c r="B16" s="18" t="s">
        <v>47</v>
      </c>
      <c r="C16" s="18" t="s">
        <v>48</v>
      </c>
      <c r="D16" s="18">
        <v>1</v>
      </c>
      <c r="E16" s="18">
        <v>5</v>
      </c>
      <c r="F16" s="8" t="s">
        <v>49</v>
      </c>
      <c r="G16" s="18">
        <v>0</v>
      </c>
      <c r="H16" s="18">
        <v>1</v>
      </c>
      <c r="I16" s="30">
        <f t="shared" si="0"/>
        <v>5</v>
      </c>
      <c r="J16" s="30">
        <f t="shared" si="1"/>
        <v>45</v>
      </c>
      <c r="K16" s="18">
        <v>3</v>
      </c>
      <c r="L16" s="18">
        <v>0</v>
      </c>
      <c r="M16" s="18">
        <v>0</v>
      </c>
      <c r="O16" s="34"/>
      <c r="P16" s="20">
        <f t="shared" si="2"/>
        <v>0.4</v>
      </c>
      <c r="Q16" s="20">
        <f t="shared" si="3"/>
        <v>0</v>
      </c>
      <c r="R16" s="20">
        <f t="shared" si="4"/>
        <v>0</v>
      </c>
      <c r="S16" s="20">
        <f t="shared" si="5"/>
        <v>0</v>
      </c>
      <c r="T16" s="20">
        <f t="shared" si="6"/>
        <v>0</v>
      </c>
      <c r="U16" s="20">
        <f t="shared" si="7"/>
        <v>0</v>
      </c>
    </row>
    <row r="17" s="18" customFormat="1" spans="1:21">
      <c r="A17" s="8">
        <v>4</v>
      </c>
      <c r="B17" s="18" t="s">
        <v>47</v>
      </c>
      <c r="C17" s="18" t="s">
        <v>48</v>
      </c>
      <c r="D17" s="18">
        <v>2</v>
      </c>
      <c r="E17" s="18">
        <v>10</v>
      </c>
      <c r="F17" s="8" t="s">
        <v>50</v>
      </c>
      <c r="G17" s="18">
        <v>0</v>
      </c>
      <c r="H17" s="18">
        <v>1</v>
      </c>
      <c r="I17" s="30">
        <f t="shared" si="0"/>
        <v>10</v>
      </c>
      <c r="J17" s="30">
        <f t="shared" si="1"/>
        <v>70</v>
      </c>
      <c r="K17" s="18">
        <v>3</v>
      </c>
      <c r="L17" s="18">
        <v>0</v>
      </c>
      <c r="M17" s="18">
        <v>0</v>
      </c>
      <c r="O17" s="34"/>
      <c r="P17" s="20">
        <f t="shared" si="2"/>
        <v>0.6</v>
      </c>
      <c r="Q17" s="20">
        <f t="shared" si="3"/>
        <v>0</v>
      </c>
      <c r="R17" s="20">
        <f t="shared" si="4"/>
        <v>0</v>
      </c>
      <c r="S17" s="20">
        <f t="shared" si="5"/>
        <v>0</v>
      </c>
      <c r="T17" s="20">
        <f t="shared" si="6"/>
        <v>0</v>
      </c>
      <c r="U17" s="20">
        <f t="shared" si="7"/>
        <v>0</v>
      </c>
    </row>
    <row r="18" s="18" customFormat="1" spans="1:21">
      <c r="A18" s="8">
        <v>4</v>
      </c>
      <c r="B18" s="18" t="s">
        <v>47</v>
      </c>
      <c r="C18" s="18" t="s">
        <v>48</v>
      </c>
      <c r="D18" s="18">
        <v>3</v>
      </c>
      <c r="E18" s="18">
        <v>15</v>
      </c>
      <c r="F18" s="8" t="s">
        <v>51</v>
      </c>
      <c r="G18" s="18">
        <v>0</v>
      </c>
      <c r="H18" s="18">
        <v>1</v>
      </c>
      <c r="I18" s="30">
        <f t="shared" si="0"/>
        <v>15</v>
      </c>
      <c r="J18" s="30">
        <f t="shared" si="1"/>
        <v>95</v>
      </c>
      <c r="K18" s="35">
        <v>3</v>
      </c>
      <c r="L18" s="18">
        <v>0</v>
      </c>
      <c r="M18" s="18">
        <v>0</v>
      </c>
      <c r="O18" s="34"/>
      <c r="P18" s="20">
        <f t="shared" si="2"/>
        <v>0.8</v>
      </c>
      <c r="Q18" s="20">
        <f t="shared" si="3"/>
        <v>0</v>
      </c>
      <c r="R18" s="20">
        <f t="shared" si="4"/>
        <v>0</v>
      </c>
      <c r="S18" s="20">
        <f t="shared" si="5"/>
        <v>0</v>
      </c>
      <c r="T18" s="20">
        <f t="shared" si="6"/>
        <v>0</v>
      </c>
      <c r="U18" s="20">
        <f t="shared" si="7"/>
        <v>0</v>
      </c>
    </row>
    <row r="19" spans="1:21">
      <c r="A19" s="8">
        <v>4</v>
      </c>
      <c r="B19" s="18" t="s">
        <v>47</v>
      </c>
      <c r="C19" s="18" t="s">
        <v>48</v>
      </c>
      <c r="D19" s="8">
        <v>5</v>
      </c>
      <c r="E19" s="8">
        <v>20</v>
      </c>
      <c r="F19" s="8" t="s">
        <v>52</v>
      </c>
      <c r="G19" s="8">
        <v>0</v>
      </c>
      <c r="H19" s="8">
        <v>1</v>
      </c>
      <c r="I19" s="30">
        <f t="shared" si="0"/>
        <v>20</v>
      </c>
      <c r="J19" s="30">
        <f t="shared" si="1"/>
        <v>120</v>
      </c>
      <c r="K19" s="8">
        <v>3</v>
      </c>
      <c r="L19" s="8">
        <v>0</v>
      </c>
      <c r="M19" s="8">
        <v>0</v>
      </c>
      <c r="O19" s="19" t="s">
        <v>53</v>
      </c>
      <c r="P19" s="20">
        <f t="shared" si="2"/>
        <v>1</v>
      </c>
      <c r="Q19" s="20">
        <f t="shared" si="3"/>
        <v>0</v>
      </c>
      <c r="R19" s="20">
        <f t="shared" si="4"/>
        <v>0</v>
      </c>
      <c r="S19" s="20">
        <f t="shared" si="5"/>
        <v>0</v>
      </c>
      <c r="T19" s="20">
        <f t="shared" si="6"/>
        <v>0</v>
      </c>
      <c r="U19" s="20">
        <f t="shared" si="7"/>
        <v>0</v>
      </c>
    </row>
    <row r="20" spans="1:21">
      <c r="A20" s="8">
        <v>5</v>
      </c>
      <c r="B20" s="18" t="s">
        <v>54</v>
      </c>
      <c r="C20" s="8" t="s">
        <v>55</v>
      </c>
      <c r="D20" s="8">
        <v>1</v>
      </c>
      <c r="E20" s="8">
        <v>5</v>
      </c>
      <c r="F20" s="8" t="s">
        <v>56</v>
      </c>
      <c r="G20" s="8">
        <v>0</v>
      </c>
      <c r="H20" s="8">
        <v>1</v>
      </c>
      <c r="I20" s="30">
        <f t="shared" si="0"/>
        <v>5</v>
      </c>
      <c r="J20" s="30">
        <f t="shared" si="1"/>
        <v>55</v>
      </c>
      <c r="K20" s="8">
        <v>3</v>
      </c>
      <c r="L20" s="8">
        <v>0</v>
      </c>
      <c r="M20" s="8">
        <v>0</v>
      </c>
      <c r="N20" s="8" t="s">
        <v>57</v>
      </c>
      <c r="O20" s="19" t="s">
        <v>58</v>
      </c>
      <c r="P20" s="20">
        <f t="shared" si="2"/>
        <v>0.5</v>
      </c>
      <c r="Q20" s="20">
        <f t="shared" si="3"/>
        <v>0</v>
      </c>
      <c r="R20" s="20">
        <f t="shared" si="4"/>
        <v>0</v>
      </c>
      <c r="S20" s="20">
        <f t="shared" si="5"/>
        <v>0</v>
      </c>
      <c r="T20" s="20">
        <f t="shared" si="6"/>
        <v>0</v>
      </c>
      <c r="U20" s="20">
        <f t="shared" si="7"/>
        <v>0</v>
      </c>
    </row>
    <row r="21" spans="1:21">
      <c r="A21" s="8">
        <v>5</v>
      </c>
      <c r="B21" s="18" t="s">
        <v>54</v>
      </c>
      <c r="C21" s="8" t="s">
        <v>55</v>
      </c>
      <c r="D21" s="8">
        <v>2</v>
      </c>
      <c r="E21" s="8">
        <v>10</v>
      </c>
      <c r="F21" s="8" t="s">
        <v>56</v>
      </c>
      <c r="G21" s="8">
        <v>0</v>
      </c>
      <c r="H21" s="8">
        <v>1</v>
      </c>
      <c r="I21" s="30">
        <f t="shared" si="0"/>
        <v>10</v>
      </c>
      <c r="J21" s="30">
        <f t="shared" si="1"/>
        <v>60</v>
      </c>
      <c r="K21" s="8">
        <v>3</v>
      </c>
      <c r="L21" s="8">
        <v>0</v>
      </c>
      <c r="M21" s="8">
        <v>0</v>
      </c>
      <c r="N21" s="8" t="s">
        <v>59</v>
      </c>
      <c r="O21" s="19" t="s">
        <v>60</v>
      </c>
      <c r="P21" s="20">
        <f t="shared" si="2"/>
        <v>0.5</v>
      </c>
      <c r="Q21" s="20">
        <f t="shared" si="3"/>
        <v>0</v>
      </c>
      <c r="R21" s="20">
        <f t="shared" si="4"/>
        <v>0</v>
      </c>
      <c r="S21" s="20">
        <f t="shared" si="5"/>
        <v>0</v>
      </c>
      <c r="T21" s="20">
        <f t="shared" si="6"/>
        <v>0</v>
      </c>
      <c r="U21" s="20">
        <f t="shared" si="7"/>
        <v>0</v>
      </c>
    </row>
    <row r="22" spans="1:21">
      <c r="A22" s="8">
        <v>5</v>
      </c>
      <c r="B22" s="18" t="s">
        <v>54</v>
      </c>
      <c r="C22" s="8" t="s">
        <v>55</v>
      </c>
      <c r="D22" s="8">
        <v>3</v>
      </c>
      <c r="E22" s="8">
        <v>15</v>
      </c>
      <c r="F22" s="8" t="s">
        <v>56</v>
      </c>
      <c r="G22" s="8">
        <v>0</v>
      </c>
      <c r="H22" s="8">
        <v>1</v>
      </c>
      <c r="I22" s="30">
        <f t="shared" si="0"/>
        <v>15</v>
      </c>
      <c r="J22" s="30">
        <f t="shared" si="1"/>
        <v>65</v>
      </c>
      <c r="K22" s="8">
        <v>3</v>
      </c>
      <c r="L22" s="8">
        <v>0</v>
      </c>
      <c r="M22" s="8">
        <v>0</v>
      </c>
      <c r="N22" s="8" t="s">
        <v>61</v>
      </c>
      <c r="O22" s="19" t="s">
        <v>62</v>
      </c>
      <c r="P22" s="20">
        <f t="shared" si="2"/>
        <v>0.5</v>
      </c>
      <c r="Q22" s="20">
        <f t="shared" si="3"/>
        <v>0</v>
      </c>
      <c r="R22" s="20">
        <f t="shared" si="4"/>
        <v>0</v>
      </c>
      <c r="S22" s="20">
        <f t="shared" si="5"/>
        <v>0</v>
      </c>
      <c r="T22" s="20">
        <f t="shared" si="6"/>
        <v>0</v>
      </c>
      <c r="U22" s="20">
        <f t="shared" si="7"/>
        <v>0</v>
      </c>
    </row>
    <row r="23" spans="1:21">
      <c r="A23" s="8">
        <v>5</v>
      </c>
      <c r="B23" s="18" t="s">
        <v>54</v>
      </c>
      <c r="C23" s="8" t="s">
        <v>55</v>
      </c>
      <c r="D23" s="8">
        <v>5</v>
      </c>
      <c r="E23" s="8">
        <v>20</v>
      </c>
      <c r="F23" s="8" t="s">
        <v>56</v>
      </c>
      <c r="G23" s="8">
        <v>0</v>
      </c>
      <c r="H23" s="8">
        <v>1</v>
      </c>
      <c r="I23" s="30">
        <f t="shared" si="0"/>
        <v>20</v>
      </c>
      <c r="J23" s="30">
        <f t="shared" si="1"/>
        <v>70</v>
      </c>
      <c r="K23" s="8">
        <v>3</v>
      </c>
      <c r="L23" s="8">
        <v>0</v>
      </c>
      <c r="M23" s="8">
        <v>0</v>
      </c>
      <c r="N23" s="8" t="s">
        <v>63</v>
      </c>
      <c r="O23" s="19" t="s">
        <v>64</v>
      </c>
      <c r="P23" s="20">
        <f t="shared" si="2"/>
        <v>0.5</v>
      </c>
      <c r="Q23" s="20">
        <f t="shared" si="3"/>
        <v>0</v>
      </c>
      <c r="R23" s="20">
        <f t="shared" si="4"/>
        <v>0</v>
      </c>
      <c r="S23" s="20">
        <f t="shared" si="5"/>
        <v>0</v>
      </c>
      <c r="T23" s="20">
        <f t="shared" si="6"/>
        <v>0</v>
      </c>
      <c r="U23" s="20">
        <f t="shared" si="7"/>
        <v>0</v>
      </c>
    </row>
    <row r="24" spans="1:21">
      <c r="A24" s="8">
        <v>6</v>
      </c>
      <c r="B24" s="18" t="s">
        <v>65</v>
      </c>
      <c r="C24" s="8" t="s">
        <v>66</v>
      </c>
      <c r="D24" s="8">
        <v>1</v>
      </c>
      <c r="E24" s="8">
        <v>5</v>
      </c>
      <c r="F24" s="8" t="s">
        <v>67</v>
      </c>
      <c r="G24" s="8">
        <v>0</v>
      </c>
      <c r="H24" s="8">
        <v>0.5</v>
      </c>
      <c r="I24" s="30">
        <f t="shared" si="0"/>
        <v>2.5</v>
      </c>
      <c r="J24" s="30">
        <f t="shared" si="1"/>
        <v>10</v>
      </c>
      <c r="K24" s="8">
        <v>2</v>
      </c>
      <c r="L24" s="8">
        <v>0</v>
      </c>
      <c r="M24" s="8">
        <v>0</v>
      </c>
      <c r="O24" s="19" t="s">
        <v>68</v>
      </c>
      <c r="P24" s="20">
        <f t="shared" si="2"/>
        <v>0.15</v>
      </c>
      <c r="Q24" s="20">
        <f t="shared" si="3"/>
        <v>0</v>
      </c>
      <c r="R24" s="20">
        <f t="shared" si="4"/>
        <v>0</v>
      </c>
      <c r="S24" s="20">
        <f t="shared" si="5"/>
        <v>0</v>
      </c>
      <c r="T24" s="20">
        <f t="shared" si="6"/>
        <v>0</v>
      </c>
      <c r="U24" s="20">
        <f t="shared" si="7"/>
        <v>0</v>
      </c>
    </row>
    <row r="25" spans="1:21">
      <c r="A25" s="8">
        <v>6</v>
      </c>
      <c r="B25" s="18" t="s">
        <v>65</v>
      </c>
      <c r="C25" s="8" t="s">
        <v>66</v>
      </c>
      <c r="D25" s="8">
        <v>2</v>
      </c>
      <c r="E25" s="8">
        <v>5</v>
      </c>
      <c r="F25" s="8" t="s">
        <v>69</v>
      </c>
      <c r="G25" s="8">
        <v>0</v>
      </c>
      <c r="H25" s="8">
        <v>0.75</v>
      </c>
      <c r="I25" s="30">
        <f t="shared" si="0"/>
        <v>3.75</v>
      </c>
      <c r="J25" s="30">
        <f t="shared" si="1"/>
        <v>18.75</v>
      </c>
      <c r="K25" s="8">
        <v>2</v>
      </c>
      <c r="L25" s="8">
        <v>0</v>
      </c>
      <c r="M25" s="8">
        <v>0</v>
      </c>
      <c r="O25" s="19" t="s">
        <v>68</v>
      </c>
      <c r="P25" s="20">
        <f t="shared" si="2"/>
        <v>0.2</v>
      </c>
      <c r="Q25" s="20">
        <f t="shared" si="3"/>
        <v>0</v>
      </c>
      <c r="R25" s="20">
        <f t="shared" si="4"/>
        <v>0</v>
      </c>
      <c r="S25" s="20">
        <f t="shared" si="5"/>
        <v>0</v>
      </c>
      <c r="T25" s="20">
        <f t="shared" si="6"/>
        <v>0</v>
      </c>
      <c r="U25" s="20">
        <f t="shared" si="7"/>
        <v>0</v>
      </c>
    </row>
    <row r="26" spans="1:21">
      <c r="A26" s="8">
        <v>6</v>
      </c>
      <c r="B26" s="18" t="s">
        <v>65</v>
      </c>
      <c r="C26" s="8" t="s">
        <v>66</v>
      </c>
      <c r="D26" s="8">
        <v>3</v>
      </c>
      <c r="E26" s="8">
        <v>5</v>
      </c>
      <c r="F26" s="8" t="s">
        <v>70</v>
      </c>
      <c r="G26" s="8">
        <v>0</v>
      </c>
      <c r="H26" s="8">
        <v>1</v>
      </c>
      <c r="I26" s="30">
        <f t="shared" si="0"/>
        <v>5</v>
      </c>
      <c r="J26" s="30">
        <f t="shared" si="1"/>
        <v>35</v>
      </c>
      <c r="K26" s="8">
        <v>2</v>
      </c>
      <c r="L26" s="8">
        <v>0</v>
      </c>
      <c r="M26" s="8">
        <v>0</v>
      </c>
      <c r="O26" s="19" t="s">
        <v>68</v>
      </c>
      <c r="P26" s="20">
        <f t="shared" si="2"/>
        <v>0.3</v>
      </c>
      <c r="Q26" s="20">
        <f t="shared" si="3"/>
        <v>0</v>
      </c>
      <c r="R26" s="20">
        <f t="shared" si="4"/>
        <v>0</v>
      </c>
      <c r="S26" s="20">
        <f t="shared" si="5"/>
        <v>0</v>
      </c>
      <c r="T26" s="20">
        <f t="shared" si="6"/>
        <v>0</v>
      </c>
      <c r="U26" s="20">
        <f t="shared" si="7"/>
        <v>0</v>
      </c>
    </row>
    <row r="27" spans="16:21">
      <c r="P27" s="20">
        <f t="shared" ref="P27:P35" si="8">IF(LEN($F27)&gt;=4,VALUE(MID($F27,4,4)),0)</f>
        <v>0</v>
      </c>
      <c r="Q27" s="20">
        <f t="shared" ref="Q27:Q35" si="9">IF(LEN($F27)&gt;=13,VALUE(MID($F27,13,4)),0)</f>
        <v>0</v>
      </c>
      <c r="R27" s="20">
        <f t="shared" ref="R27:R35" si="10">IF(LEN($F27)&gt;=22,VALUE(MID($F27,22,4)),0)</f>
        <v>0</v>
      </c>
      <c r="S27" s="20">
        <f t="shared" ref="S27:S35" si="11">IF(LEN($F27)&gt;=31,VALUE(MID($F27,31,4)),0)</f>
        <v>0</v>
      </c>
      <c r="T27" s="20">
        <f t="shared" ref="T27:T35" si="12">IF(LEN($F27)&gt;=40,VALUE(MID($F27,40,4)),0)</f>
        <v>0</v>
      </c>
      <c r="U27" s="20">
        <f t="shared" ref="U27:U35" si="13">IF(LEN($F27)&gt;=49,VALUE(MID($F27,49,4)),0)</f>
        <v>0</v>
      </c>
    </row>
    <row r="28" spans="16:21">
      <c r="P28" s="20">
        <f t="shared" si="8"/>
        <v>0</v>
      </c>
      <c r="Q28" s="20">
        <f t="shared" si="9"/>
        <v>0</v>
      </c>
      <c r="R28" s="20">
        <f t="shared" si="10"/>
        <v>0</v>
      </c>
      <c r="S28" s="20">
        <f t="shared" si="11"/>
        <v>0</v>
      </c>
      <c r="T28" s="20">
        <f t="shared" si="12"/>
        <v>0</v>
      </c>
      <c r="U28" s="20">
        <f t="shared" si="13"/>
        <v>0</v>
      </c>
    </row>
    <row r="29" spans="16:21">
      <c r="P29" s="20">
        <f t="shared" si="8"/>
        <v>0</v>
      </c>
      <c r="Q29" s="20">
        <f t="shared" si="9"/>
        <v>0</v>
      </c>
      <c r="R29" s="20">
        <f t="shared" si="10"/>
        <v>0</v>
      </c>
      <c r="S29" s="20">
        <f t="shared" si="11"/>
        <v>0</v>
      </c>
      <c r="T29" s="20">
        <f t="shared" si="12"/>
        <v>0</v>
      </c>
      <c r="U29" s="20">
        <f t="shared" si="13"/>
        <v>0</v>
      </c>
    </row>
    <row r="30" spans="16:21">
      <c r="P30" s="20">
        <f t="shared" si="8"/>
        <v>0</v>
      </c>
      <c r="Q30" s="20">
        <f t="shared" si="9"/>
        <v>0</v>
      </c>
      <c r="R30" s="20">
        <f t="shared" si="10"/>
        <v>0</v>
      </c>
      <c r="S30" s="20">
        <f t="shared" si="11"/>
        <v>0</v>
      </c>
      <c r="T30" s="20">
        <f t="shared" si="12"/>
        <v>0</v>
      </c>
      <c r="U30" s="20">
        <f t="shared" si="13"/>
        <v>0</v>
      </c>
    </row>
    <row r="31" spans="16:21">
      <c r="P31" s="20">
        <f t="shared" si="8"/>
        <v>0</v>
      </c>
      <c r="Q31" s="20">
        <f t="shared" si="9"/>
        <v>0</v>
      </c>
      <c r="R31" s="20">
        <f t="shared" si="10"/>
        <v>0</v>
      </c>
      <c r="S31" s="20">
        <f t="shared" si="11"/>
        <v>0</v>
      </c>
      <c r="T31" s="20">
        <f t="shared" si="12"/>
        <v>0</v>
      </c>
      <c r="U31" s="20">
        <f t="shared" si="13"/>
        <v>0</v>
      </c>
    </row>
    <row r="32" spans="16:21">
      <c r="P32" s="20">
        <f t="shared" si="8"/>
        <v>0</v>
      </c>
      <c r="Q32" s="20">
        <f t="shared" si="9"/>
        <v>0</v>
      </c>
      <c r="R32" s="20">
        <f t="shared" si="10"/>
        <v>0</v>
      </c>
      <c r="S32" s="20">
        <f t="shared" si="11"/>
        <v>0</v>
      </c>
      <c r="T32" s="20">
        <f t="shared" si="12"/>
        <v>0</v>
      </c>
      <c r="U32" s="20">
        <f t="shared" si="13"/>
        <v>0</v>
      </c>
    </row>
    <row r="33" spans="16:21">
      <c r="P33" s="20">
        <f t="shared" si="8"/>
        <v>0</v>
      </c>
      <c r="Q33" s="20">
        <f t="shared" si="9"/>
        <v>0</v>
      </c>
      <c r="R33" s="20">
        <f t="shared" si="10"/>
        <v>0</v>
      </c>
      <c r="S33" s="20">
        <f t="shared" si="11"/>
        <v>0</v>
      </c>
      <c r="T33" s="20">
        <f t="shared" si="12"/>
        <v>0</v>
      </c>
      <c r="U33" s="20">
        <f t="shared" si="13"/>
        <v>0</v>
      </c>
    </row>
    <row r="34" spans="16:21">
      <c r="P34" s="20">
        <f t="shared" si="8"/>
        <v>0</v>
      </c>
      <c r="Q34" s="20">
        <f t="shared" si="9"/>
        <v>0</v>
      </c>
      <c r="R34" s="20">
        <f t="shared" si="10"/>
        <v>0</v>
      </c>
      <c r="S34" s="20">
        <f t="shared" si="11"/>
        <v>0</v>
      </c>
      <c r="T34" s="20">
        <f t="shared" si="12"/>
        <v>0</v>
      </c>
      <c r="U34" s="20">
        <f t="shared" si="13"/>
        <v>0</v>
      </c>
    </row>
    <row r="35" spans="16:21">
      <c r="P35" s="20">
        <f t="shared" si="8"/>
        <v>0</v>
      </c>
      <c r="Q35" s="20">
        <f t="shared" si="9"/>
        <v>0</v>
      </c>
      <c r="R35" s="20">
        <f t="shared" si="10"/>
        <v>0</v>
      </c>
      <c r="S35" s="20">
        <f t="shared" si="11"/>
        <v>0</v>
      </c>
      <c r="T35" s="20">
        <f t="shared" si="12"/>
        <v>0</v>
      </c>
      <c r="U35" s="20">
        <f t="shared" si="13"/>
        <v>0</v>
      </c>
    </row>
    <row r="36" spans="16:21">
      <c r="P36" s="20">
        <f t="shared" ref="P36:P49" si="14">IF(LEN($F36)&gt;=4,VALUE(MID($F36,4,4)),0)</f>
        <v>0</v>
      </c>
      <c r="Q36" s="20">
        <f t="shared" ref="Q36:Q49" si="15">IF(LEN($F36)&gt;=13,VALUE(MID($F36,13,4)),0)</f>
        <v>0</v>
      </c>
      <c r="R36" s="20">
        <f t="shared" ref="R36:R49" si="16">IF(LEN($F36)&gt;=22,VALUE(MID($F36,22,4)),0)</f>
        <v>0</v>
      </c>
      <c r="S36" s="20">
        <f t="shared" ref="S36:S49" si="17">IF(LEN($F36)&gt;=31,VALUE(MID($F36,31,4)),0)</f>
        <v>0</v>
      </c>
      <c r="T36" s="20">
        <f t="shared" ref="T36:T49" si="18">IF(LEN($F36)&gt;=40,VALUE(MID($F36,40,4)),0)</f>
        <v>0</v>
      </c>
      <c r="U36" s="20">
        <f t="shared" ref="U36:U49" si="19">IF(LEN($F36)&gt;=49,VALUE(MID($F36,49,4)),0)</f>
        <v>0</v>
      </c>
    </row>
    <row r="37" spans="16:21">
      <c r="P37" s="20">
        <f t="shared" si="14"/>
        <v>0</v>
      </c>
      <c r="Q37" s="20">
        <f t="shared" si="15"/>
        <v>0</v>
      </c>
      <c r="R37" s="20">
        <f t="shared" si="16"/>
        <v>0</v>
      </c>
      <c r="S37" s="20">
        <f t="shared" si="17"/>
        <v>0</v>
      </c>
      <c r="T37" s="20">
        <f t="shared" si="18"/>
        <v>0</v>
      </c>
      <c r="U37" s="20">
        <f t="shared" si="19"/>
        <v>0</v>
      </c>
    </row>
    <row r="38" spans="16:21">
      <c r="P38" s="20">
        <f t="shared" si="14"/>
        <v>0</v>
      </c>
      <c r="Q38" s="20">
        <f t="shared" si="15"/>
        <v>0</v>
      </c>
      <c r="R38" s="20">
        <f t="shared" si="16"/>
        <v>0</v>
      </c>
      <c r="S38" s="20">
        <f t="shared" si="17"/>
        <v>0</v>
      </c>
      <c r="T38" s="20">
        <f t="shared" si="18"/>
        <v>0</v>
      </c>
      <c r="U38" s="20">
        <f t="shared" si="19"/>
        <v>0</v>
      </c>
    </row>
    <row r="39" spans="16:21">
      <c r="P39" s="20">
        <f t="shared" si="14"/>
        <v>0</v>
      </c>
      <c r="Q39" s="20">
        <f t="shared" si="15"/>
        <v>0</v>
      </c>
      <c r="R39" s="20">
        <f t="shared" si="16"/>
        <v>0</v>
      </c>
      <c r="S39" s="20">
        <f t="shared" si="17"/>
        <v>0</v>
      </c>
      <c r="T39" s="20">
        <f t="shared" si="18"/>
        <v>0</v>
      </c>
      <c r="U39" s="20">
        <f t="shared" si="19"/>
        <v>0</v>
      </c>
    </row>
    <row r="40" spans="16:21">
      <c r="P40" s="20">
        <f t="shared" si="14"/>
        <v>0</v>
      </c>
      <c r="Q40" s="20">
        <f t="shared" si="15"/>
        <v>0</v>
      </c>
      <c r="R40" s="20">
        <f t="shared" si="16"/>
        <v>0</v>
      </c>
      <c r="S40" s="20">
        <f t="shared" si="17"/>
        <v>0</v>
      </c>
      <c r="T40" s="20">
        <f t="shared" si="18"/>
        <v>0</v>
      </c>
      <c r="U40" s="20">
        <f t="shared" si="19"/>
        <v>0</v>
      </c>
    </row>
    <row r="41" spans="16:21">
      <c r="P41" s="20">
        <f t="shared" si="14"/>
        <v>0</v>
      </c>
      <c r="Q41" s="20">
        <f t="shared" si="15"/>
        <v>0</v>
      </c>
      <c r="R41" s="20">
        <f t="shared" si="16"/>
        <v>0</v>
      </c>
      <c r="S41" s="20">
        <f t="shared" si="17"/>
        <v>0</v>
      </c>
      <c r="T41" s="20">
        <f t="shared" si="18"/>
        <v>0</v>
      </c>
      <c r="U41" s="20">
        <f t="shared" si="19"/>
        <v>0</v>
      </c>
    </row>
    <row r="42" spans="16:21">
      <c r="P42" s="20">
        <f t="shared" si="14"/>
        <v>0</v>
      </c>
      <c r="Q42" s="20">
        <f t="shared" si="15"/>
        <v>0</v>
      </c>
      <c r="R42" s="20">
        <f t="shared" si="16"/>
        <v>0</v>
      </c>
      <c r="S42" s="20">
        <f t="shared" si="17"/>
        <v>0</v>
      </c>
      <c r="T42" s="20">
        <f t="shared" si="18"/>
        <v>0</v>
      </c>
      <c r="U42" s="20">
        <f t="shared" si="19"/>
        <v>0</v>
      </c>
    </row>
    <row r="43" spans="16:21">
      <c r="P43" s="20">
        <f t="shared" si="14"/>
        <v>0</v>
      </c>
      <c r="Q43" s="20">
        <f t="shared" si="15"/>
        <v>0</v>
      </c>
      <c r="R43" s="20">
        <f t="shared" si="16"/>
        <v>0</v>
      </c>
      <c r="S43" s="20">
        <f t="shared" si="17"/>
        <v>0</v>
      </c>
      <c r="T43" s="20">
        <f t="shared" si="18"/>
        <v>0</v>
      </c>
      <c r="U43" s="20">
        <f t="shared" si="19"/>
        <v>0</v>
      </c>
    </row>
    <row r="44" spans="16:21">
      <c r="P44" s="20">
        <f t="shared" si="14"/>
        <v>0</v>
      </c>
      <c r="Q44" s="20">
        <f t="shared" si="15"/>
        <v>0</v>
      </c>
      <c r="R44" s="20">
        <f t="shared" si="16"/>
        <v>0</v>
      </c>
      <c r="S44" s="20">
        <f t="shared" si="17"/>
        <v>0</v>
      </c>
      <c r="T44" s="20">
        <f t="shared" si="18"/>
        <v>0</v>
      </c>
      <c r="U44" s="20">
        <f t="shared" si="19"/>
        <v>0</v>
      </c>
    </row>
    <row r="45" spans="16:21">
      <c r="P45" s="20">
        <f t="shared" si="14"/>
        <v>0</v>
      </c>
      <c r="Q45" s="20">
        <f t="shared" si="15"/>
        <v>0</v>
      </c>
      <c r="R45" s="20">
        <f t="shared" si="16"/>
        <v>0</v>
      </c>
      <c r="S45" s="20">
        <f t="shared" si="17"/>
        <v>0</v>
      </c>
      <c r="T45" s="20">
        <f t="shared" si="18"/>
        <v>0</v>
      </c>
      <c r="U45" s="20">
        <f t="shared" si="19"/>
        <v>0</v>
      </c>
    </row>
    <row r="46" spans="16:21">
      <c r="P46" s="20">
        <f t="shared" si="14"/>
        <v>0</v>
      </c>
      <c r="Q46" s="20">
        <f t="shared" si="15"/>
        <v>0</v>
      </c>
      <c r="R46" s="20">
        <f t="shared" si="16"/>
        <v>0</v>
      </c>
      <c r="S46" s="20">
        <f t="shared" si="17"/>
        <v>0</v>
      </c>
      <c r="T46" s="20">
        <f t="shared" si="18"/>
        <v>0</v>
      </c>
      <c r="U46" s="20">
        <f t="shared" si="19"/>
        <v>0</v>
      </c>
    </row>
    <row r="47" spans="16:21">
      <c r="P47" s="20">
        <f t="shared" si="14"/>
        <v>0</v>
      </c>
      <c r="Q47" s="20">
        <f t="shared" si="15"/>
        <v>0</v>
      </c>
      <c r="R47" s="20">
        <f t="shared" si="16"/>
        <v>0</v>
      </c>
      <c r="S47" s="20">
        <f t="shared" si="17"/>
        <v>0</v>
      </c>
      <c r="T47" s="20">
        <f t="shared" si="18"/>
        <v>0</v>
      </c>
      <c r="U47" s="20">
        <f t="shared" si="19"/>
        <v>0</v>
      </c>
    </row>
    <row r="48" spans="16:21">
      <c r="P48" s="20">
        <f t="shared" si="14"/>
        <v>0</v>
      </c>
      <c r="Q48" s="20">
        <f t="shared" si="15"/>
        <v>0</v>
      </c>
      <c r="R48" s="20">
        <f t="shared" si="16"/>
        <v>0</v>
      </c>
      <c r="S48" s="20">
        <f t="shared" si="17"/>
        <v>0</v>
      </c>
      <c r="T48" s="20">
        <f t="shared" si="18"/>
        <v>0</v>
      </c>
      <c r="U48" s="20">
        <f t="shared" si="19"/>
        <v>0</v>
      </c>
    </row>
    <row r="49" spans="16:21">
      <c r="P49" s="20">
        <f t="shared" si="14"/>
        <v>0</v>
      </c>
      <c r="Q49" s="20">
        <f t="shared" si="15"/>
        <v>0</v>
      </c>
      <c r="R49" s="20">
        <f t="shared" si="16"/>
        <v>0</v>
      </c>
      <c r="S49" s="20">
        <f t="shared" si="17"/>
        <v>0</v>
      </c>
      <c r="T49" s="20">
        <f t="shared" si="18"/>
        <v>0</v>
      </c>
      <c r="U49" s="20">
        <f t="shared" si="19"/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C26" sqref="C26"/>
    </sheetView>
  </sheetViews>
  <sheetFormatPr defaultColWidth="8.88888888888889" defaultRowHeight="15.6"/>
  <cols>
    <col min="1" max="1" width="9.44444444444444" style="8" customWidth="1"/>
    <col min="2" max="2" width="35.5555555555556" style="8" customWidth="1"/>
    <col min="3" max="3" width="34.1111111111111" style="8" customWidth="1"/>
    <col min="4" max="4" width="25.6666666666667" style="8" customWidth="1"/>
    <col min="5" max="5" width="16.4444444444444" style="8" customWidth="1"/>
    <col min="6" max="7" width="14.1111111111111" style="8" customWidth="1"/>
    <col min="8" max="8" width="14.1111111111111" style="11" customWidth="1"/>
    <col min="9" max="9" width="9.55555555555556" style="8" customWidth="1"/>
    <col min="10" max="10" width="14.1111111111111" style="8" customWidth="1"/>
    <col min="11" max="11" width="36.2222222222222" style="8" customWidth="1"/>
    <col min="12" max="16384" width="8.88888888888889" style="8"/>
  </cols>
  <sheetData>
    <row r="1" s="10" customFormat="1" spans="1:11">
      <c r="A1" s="10" t="s">
        <v>0</v>
      </c>
      <c r="B1" s="10" t="s">
        <v>1</v>
      </c>
      <c r="C1" s="10" t="s">
        <v>2</v>
      </c>
      <c r="D1" s="10" t="s">
        <v>3</v>
      </c>
      <c r="E1" s="12" t="s">
        <v>71</v>
      </c>
      <c r="F1" s="12" t="s">
        <v>72</v>
      </c>
      <c r="G1" s="12" t="s">
        <v>73</v>
      </c>
      <c r="H1" s="13" t="s">
        <v>74</v>
      </c>
      <c r="I1" s="10" t="s">
        <v>75</v>
      </c>
      <c r="J1" s="12" t="s">
        <v>76</v>
      </c>
      <c r="K1" s="12" t="s">
        <v>14</v>
      </c>
    </row>
    <row r="2" s="10" customFormat="1" ht="93.6" spans="2:11">
      <c r="B2" s="14" t="s">
        <v>77</v>
      </c>
      <c r="D2" s="14" t="s">
        <v>22</v>
      </c>
      <c r="E2" s="12"/>
      <c r="F2" s="12" t="s">
        <v>78</v>
      </c>
      <c r="G2" s="12"/>
      <c r="H2" s="13"/>
      <c r="I2" s="14" t="s">
        <v>79</v>
      </c>
      <c r="J2" s="12"/>
      <c r="K2" s="12"/>
    </row>
    <row r="3" spans="1:9">
      <c r="A3" s="8">
        <v>1</v>
      </c>
      <c r="B3" s="8" t="s">
        <v>80</v>
      </c>
      <c r="C3" s="8" t="s">
        <v>81</v>
      </c>
      <c r="D3" s="8">
        <v>1</v>
      </c>
      <c r="E3" s="8">
        <v>0</v>
      </c>
      <c r="F3" s="8">
        <v>0</v>
      </c>
      <c r="G3" s="8">
        <v>20</v>
      </c>
      <c r="H3" s="11">
        <f>$G3/($G3+减伤率计算列表!$D$4)</f>
        <v>0.285714285714286</v>
      </c>
      <c r="I3" s="11">
        <f>($G3+45)/($G3+减伤率计算列表!$D$4+45)</f>
        <v>0.565217391304348</v>
      </c>
    </row>
    <row r="4" spans="1:9">
      <c r="A4" s="8">
        <v>1</v>
      </c>
      <c r="B4" s="8" t="s">
        <v>80</v>
      </c>
      <c r="C4" s="8" t="s">
        <v>81</v>
      </c>
      <c r="D4" s="8">
        <v>2</v>
      </c>
      <c r="E4" s="8">
        <v>0</v>
      </c>
      <c r="F4" s="8">
        <v>0</v>
      </c>
      <c r="G4" s="8">
        <v>40</v>
      </c>
      <c r="H4" s="11">
        <f>G4/(G4+减伤率计算列表!$D$4)</f>
        <v>0.444444444444444</v>
      </c>
      <c r="I4" s="11">
        <f>($G4+45)/($G4+减伤率计算列表!$D$4+45)</f>
        <v>0.62962962962963</v>
      </c>
    </row>
    <row r="5" spans="1:9">
      <c r="A5" s="8">
        <v>1</v>
      </c>
      <c r="B5" s="8" t="s">
        <v>80</v>
      </c>
      <c r="C5" s="8" t="s">
        <v>81</v>
      </c>
      <c r="D5" s="8">
        <v>3</v>
      </c>
      <c r="E5" s="8">
        <v>0</v>
      </c>
      <c r="F5" s="8">
        <v>0</v>
      </c>
      <c r="G5" s="8">
        <v>50</v>
      </c>
      <c r="H5" s="11">
        <f>G5/(G5+减伤率计算列表!$D$4)</f>
        <v>0.5</v>
      </c>
      <c r="I5" s="11">
        <f>($G5+45)/($G5+减伤率计算列表!$D$4+45)</f>
        <v>0.655172413793103</v>
      </c>
    </row>
    <row r="6" spans="1:9">
      <c r="A6" s="8">
        <v>1</v>
      </c>
      <c r="B6" s="8" t="s">
        <v>80</v>
      </c>
      <c r="C6" s="8" t="s">
        <v>81</v>
      </c>
      <c r="D6" s="8">
        <v>5</v>
      </c>
      <c r="E6" s="8">
        <v>0</v>
      </c>
      <c r="F6" s="8">
        <v>0</v>
      </c>
      <c r="G6" s="8">
        <v>80</v>
      </c>
      <c r="H6" s="11">
        <f>G6/(G6+减伤率计算列表!$D$4)</f>
        <v>0.615384615384615</v>
      </c>
      <c r="I6" s="11">
        <f>($G6+45)/($G6+减伤率计算列表!$D$4+45)</f>
        <v>0.714285714285714</v>
      </c>
    </row>
    <row r="7" spans="1:11">
      <c r="A7" s="8">
        <v>2</v>
      </c>
      <c r="B7" s="8" t="s">
        <v>82</v>
      </c>
      <c r="C7" s="8" t="s">
        <v>83</v>
      </c>
      <c r="D7" s="8">
        <v>1</v>
      </c>
      <c r="E7" s="8">
        <v>20</v>
      </c>
      <c r="F7" s="8">
        <v>10</v>
      </c>
      <c r="G7" s="8">
        <v>10</v>
      </c>
      <c r="H7" s="11">
        <f>G7/(G7+减伤率计算列表!$D$4)</f>
        <v>0.166666666666667</v>
      </c>
      <c r="I7" s="11">
        <f>($G7+45)/($G7+减伤率计算列表!$D$4+45)</f>
        <v>0.523809523809524</v>
      </c>
      <c r="K7" s="8" t="s">
        <v>84</v>
      </c>
    </row>
    <row r="8" spans="1:11">
      <c r="A8" s="8">
        <v>2</v>
      </c>
      <c r="B8" s="8" t="s">
        <v>82</v>
      </c>
      <c r="C8" s="8" t="s">
        <v>83</v>
      </c>
      <c r="D8" s="8">
        <v>2</v>
      </c>
      <c r="E8" s="8">
        <v>35</v>
      </c>
      <c r="F8" s="8">
        <v>15</v>
      </c>
      <c r="G8" s="8">
        <v>20</v>
      </c>
      <c r="H8" s="11">
        <f>G8/(G8+减伤率计算列表!$D$4)</f>
        <v>0.285714285714286</v>
      </c>
      <c r="I8" s="11">
        <f>($G8+45)/($G8+减伤率计算列表!$D$4+45)</f>
        <v>0.565217391304348</v>
      </c>
      <c r="K8" s="8" t="s">
        <v>84</v>
      </c>
    </row>
    <row r="9" spans="1:11">
      <c r="A9" s="8">
        <v>2</v>
      </c>
      <c r="B9" s="8" t="s">
        <v>82</v>
      </c>
      <c r="C9" s="8" t="s">
        <v>83</v>
      </c>
      <c r="D9" s="8">
        <v>3</v>
      </c>
      <c r="E9" s="8">
        <v>50</v>
      </c>
      <c r="F9" s="8">
        <v>25</v>
      </c>
      <c r="G9" s="8">
        <v>30</v>
      </c>
      <c r="H9" s="11">
        <f>G9/(G9+减伤率计算列表!$D$4)</f>
        <v>0.375</v>
      </c>
      <c r="I9" s="11">
        <f>($G9+45)/($G9+减伤率计算列表!$D$4+45)</f>
        <v>0.6</v>
      </c>
      <c r="K9" s="8" t="s">
        <v>85</v>
      </c>
    </row>
    <row r="10" spans="1:11">
      <c r="A10" s="8">
        <v>2</v>
      </c>
      <c r="B10" s="8" t="s">
        <v>82</v>
      </c>
      <c r="C10" s="8" t="s">
        <v>83</v>
      </c>
      <c r="D10" s="8">
        <v>5</v>
      </c>
      <c r="E10" s="8">
        <v>80</v>
      </c>
      <c r="F10" s="8">
        <v>40</v>
      </c>
      <c r="G10" s="8">
        <v>50</v>
      </c>
      <c r="H10" s="11">
        <f>G10/(G10+减伤率计算列表!$D$4)</f>
        <v>0.5</v>
      </c>
      <c r="I10" s="11">
        <f>($G10+45)/($G10+减伤率计算列表!$D$4+45)</f>
        <v>0.655172413793103</v>
      </c>
      <c r="K10" s="8" t="s">
        <v>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9" sqref="B19"/>
    </sheetView>
  </sheetViews>
  <sheetFormatPr defaultColWidth="8.88888888888889" defaultRowHeight="15.6" outlineLevelCol="5"/>
  <cols>
    <col min="1" max="1" width="9.44444444444444" style="8" customWidth="1"/>
    <col min="2" max="2" width="35.5555555555556" style="8" customWidth="1"/>
    <col min="3" max="3" width="34.1111111111111" style="8" customWidth="1"/>
    <col min="4" max="4" width="25.6666666666667" style="8" customWidth="1"/>
    <col min="5" max="5" width="14.1111111111111" style="8" customWidth="1"/>
    <col min="6" max="6" width="36.2222222222222" style="8" customWidth="1"/>
    <col min="7" max="16384" width="8.88888888888889" style="8"/>
  </cols>
  <sheetData>
    <row r="1" s="7" customFormat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76</v>
      </c>
      <c r="F1" s="7" t="s">
        <v>14</v>
      </c>
    </row>
    <row r="2" s="7" customFormat="1" ht="93.6" spans="2:4">
      <c r="B2" s="9" t="s">
        <v>86</v>
      </c>
      <c r="D2" s="9" t="s">
        <v>22</v>
      </c>
    </row>
    <row r="3" s="8" customFormat="1" spans="1:6">
      <c r="A3" s="8">
        <v>1</v>
      </c>
      <c r="B3" s="8" t="s">
        <v>87</v>
      </c>
      <c r="C3" s="8" t="s">
        <v>88</v>
      </c>
      <c r="D3" s="8">
        <v>1</v>
      </c>
      <c r="E3" s="8" t="s">
        <v>59</v>
      </c>
      <c r="F3" s="8" t="s">
        <v>89</v>
      </c>
    </row>
    <row r="4" s="8" customFormat="1" spans="1:6">
      <c r="A4" s="8">
        <v>1</v>
      </c>
      <c r="B4" s="8" t="s">
        <v>87</v>
      </c>
      <c r="C4" s="8" t="s">
        <v>88</v>
      </c>
      <c r="D4" s="8">
        <v>2</v>
      </c>
      <c r="E4" s="8" t="s">
        <v>63</v>
      </c>
      <c r="F4" s="8" t="s">
        <v>90</v>
      </c>
    </row>
    <row r="5" s="8" customFormat="1" spans="1:6">
      <c r="A5" s="8">
        <v>1</v>
      </c>
      <c r="B5" s="8" t="s">
        <v>87</v>
      </c>
      <c r="C5" s="8" t="s">
        <v>88</v>
      </c>
      <c r="D5" s="8">
        <v>3</v>
      </c>
      <c r="E5" s="8" t="s">
        <v>91</v>
      </c>
      <c r="F5" s="8" t="s">
        <v>92</v>
      </c>
    </row>
    <row r="6" s="8" customFormat="1" spans="1:6">
      <c r="A6" s="8">
        <v>1</v>
      </c>
      <c r="B6" s="8" t="s">
        <v>87</v>
      </c>
      <c r="C6" s="8" t="s">
        <v>88</v>
      </c>
      <c r="D6" s="8">
        <v>5</v>
      </c>
      <c r="E6" s="8" t="s">
        <v>93</v>
      </c>
      <c r="F6" s="8" t="s">
        <v>94</v>
      </c>
    </row>
    <row r="7" s="8" customFormat="1" spans="1:6">
      <c r="A7" s="8">
        <v>2</v>
      </c>
      <c r="B7" s="8" t="s">
        <v>95</v>
      </c>
      <c r="C7" s="8" t="s">
        <v>96</v>
      </c>
      <c r="D7" s="8">
        <v>1</v>
      </c>
      <c r="E7" s="8" t="s">
        <v>97</v>
      </c>
      <c r="F7" s="8" t="s">
        <v>98</v>
      </c>
    </row>
    <row r="8" s="8" customFormat="1" spans="1:6">
      <c r="A8" s="8">
        <v>2</v>
      </c>
      <c r="B8" s="8" t="s">
        <v>95</v>
      </c>
      <c r="C8" s="8" t="s">
        <v>96</v>
      </c>
      <c r="D8" s="8">
        <v>2</v>
      </c>
      <c r="E8" s="8" t="s">
        <v>99</v>
      </c>
      <c r="F8" s="8" t="s">
        <v>100</v>
      </c>
    </row>
    <row r="9" s="8" customFormat="1" spans="1:6">
      <c r="A9" s="8">
        <v>2</v>
      </c>
      <c r="B9" s="8" t="s">
        <v>95</v>
      </c>
      <c r="C9" s="8" t="s">
        <v>96</v>
      </c>
      <c r="D9" s="8">
        <v>3</v>
      </c>
      <c r="E9" s="8" t="s">
        <v>101</v>
      </c>
      <c r="F9" s="8" t="s">
        <v>102</v>
      </c>
    </row>
    <row r="10" s="8" customFormat="1" spans="1:6">
      <c r="A10" s="8">
        <v>2</v>
      </c>
      <c r="B10" s="8" t="s">
        <v>95</v>
      </c>
      <c r="C10" s="8" t="s">
        <v>96</v>
      </c>
      <c r="D10" s="8">
        <v>5</v>
      </c>
      <c r="E10" s="8" t="s">
        <v>103</v>
      </c>
      <c r="F10" s="8" t="s">
        <v>104</v>
      </c>
    </row>
    <row r="11" spans="1:5">
      <c r="A11" s="8">
        <v>3</v>
      </c>
      <c r="B11" s="8" t="s">
        <v>105</v>
      </c>
      <c r="C11" s="8" t="s">
        <v>106</v>
      </c>
      <c r="D11" s="8">
        <v>1</v>
      </c>
      <c r="E11" s="8" t="s">
        <v>107</v>
      </c>
    </row>
    <row r="12" spans="1:5">
      <c r="A12" s="8">
        <v>3</v>
      </c>
      <c r="B12" s="8" t="s">
        <v>105</v>
      </c>
      <c r="C12" s="8" t="s">
        <v>106</v>
      </c>
      <c r="D12" s="8">
        <v>2</v>
      </c>
      <c r="E12" s="8" t="s">
        <v>108</v>
      </c>
    </row>
    <row r="13" spans="1:5">
      <c r="A13" s="8">
        <v>3</v>
      </c>
      <c r="B13" s="8" t="s">
        <v>105</v>
      </c>
      <c r="C13" s="8" t="s">
        <v>106</v>
      </c>
      <c r="D13" s="8">
        <v>3</v>
      </c>
      <c r="E13" s="8" t="s">
        <v>109</v>
      </c>
    </row>
    <row r="14" spans="1:5">
      <c r="A14" s="8">
        <v>3</v>
      </c>
      <c r="B14" s="8" t="s">
        <v>105</v>
      </c>
      <c r="C14" s="8" t="s">
        <v>106</v>
      </c>
      <c r="D14" s="8">
        <v>5</v>
      </c>
      <c r="E14" s="8" t="s">
        <v>110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8"/>
  <sheetViews>
    <sheetView workbookViewId="0">
      <selection activeCell="D27" sqref="D26:D27"/>
    </sheetView>
  </sheetViews>
  <sheetFormatPr defaultColWidth="8.88888888888889" defaultRowHeight="14.4" outlineLevelCol="3"/>
  <sheetData>
    <row r="3" ht="17.4" spans="2:2">
      <c r="B3" s="5" t="s">
        <v>111</v>
      </c>
    </row>
    <row r="4" s="4" customFormat="1" ht="17.4" spans="3:3">
      <c r="C4" s="5" t="s">
        <v>112</v>
      </c>
    </row>
    <row r="5" s="4" customFormat="1" ht="17.4" spans="3:3">
      <c r="C5" s="5"/>
    </row>
    <row r="6" s="4" customFormat="1" ht="17.4" spans="3:3">
      <c r="C6" s="5" t="s">
        <v>113</v>
      </c>
    </row>
    <row r="8" spans="3:3">
      <c r="C8" t="s">
        <v>114</v>
      </c>
    </row>
    <row r="9" spans="4:4">
      <c r="D9" t="s">
        <v>115</v>
      </c>
    </row>
    <row r="11" spans="3:3">
      <c r="C11" t="s">
        <v>116</v>
      </c>
    </row>
    <row r="12" spans="4:4">
      <c r="D12" s="6" t="s">
        <v>117</v>
      </c>
    </row>
    <row r="14" spans="3:3">
      <c r="C14" t="s">
        <v>118</v>
      </c>
    </row>
    <row r="16" spans="3:3">
      <c r="C16" t="s">
        <v>119</v>
      </c>
    </row>
    <row r="18" spans="3:3">
      <c r="C18" t="s">
        <v>120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7"/>
  <sheetViews>
    <sheetView workbookViewId="0">
      <selection activeCell="C28" sqref="C28"/>
    </sheetView>
  </sheetViews>
  <sheetFormatPr defaultColWidth="8.88888888888889" defaultRowHeight="14.4"/>
  <cols>
    <col min="4" max="4" width="12.8888888888889"/>
  </cols>
  <sheetData>
    <row r="2" spans="2:2">
      <c r="B2" t="s">
        <v>121</v>
      </c>
    </row>
    <row r="3" ht="15" spans="3:3">
      <c r="C3" s="1" t="s">
        <v>122</v>
      </c>
    </row>
    <row r="4" spans="3:4">
      <c r="C4" t="s">
        <v>123</v>
      </c>
      <c r="D4" s="2">
        <v>50</v>
      </c>
    </row>
    <row r="6" spans="3:4">
      <c r="C6" t="s">
        <v>73</v>
      </c>
      <c r="D6" t="s">
        <v>124</v>
      </c>
    </row>
    <row r="7" spans="3:13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3:13">
      <c r="C8" s="2">
        <v>5</v>
      </c>
      <c r="D8" s="3">
        <f t="shared" ref="D8:D39" si="0">C8/(C8+$D$4)*100%</f>
        <v>0.0909090909090909</v>
      </c>
      <c r="E8" s="2"/>
      <c r="F8" s="2">
        <v>105</v>
      </c>
      <c r="G8" s="3">
        <f>F8/(F8+$D$4)*100%</f>
        <v>0.67741935483871</v>
      </c>
      <c r="H8" s="2"/>
      <c r="I8" s="2">
        <v>205</v>
      </c>
      <c r="J8" s="3">
        <f t="shared" ref="J8:J27" si="1">I8/(I8+$D$4)*100%</f>
        <v>0.803921568627451</v>
      </c>
      <c r="K8" s="2"/>
      <c r="L8" s="2">
        <v>305</v>
      </c>
      <c r="M8" s="3">
        <f>L8/(L8+$D$4)*100%</f>
        <v>0.859154929577465</v>
      </c>
    </row>
    <row r="9" spans="3:13">
      <c r="C9" s="2">
        <v>10</v>
      </c>
      <c r="D9" s="3">
        <f t="shared" si="0"/>
        <v>0.166666666666667</v>
      </c>
      <c r="E9" s="2"/>
      <c r="F9" s="2">
        <v>110</v>
      </c>
      <c r="G9" s="3">
        <f>F9/(F9+$D$4)*100%</f>
        <v>0.6875</v>
      </c>
      <c r="H9" s="2"/>
      <c r="I9" s="2">
        <v>210</v>
      </c>
      <c r="J9" s="3">
        <f t="shared" si="1"/>
        <v>0.807692307692308</v>
      </c>
      <c r="K9" s="2"/>
      <c r="L9" s="2">
        <v>310</v>
      </c>
      <c r="M9" s="3">
        <f>L9/(L9+$D$4)*100%</f>
        <v>0.861111111111111</v>
      </c>
    </row>
    <row r="10" spans="3:13">
      <c r="C10" s="2">
        <v>15</v>
      </c>
      <c r="D10" s="3">
        <f t="shared" si="0"/>
        <v>0.230769230769231</v>
      </c>
      <c r="E10" s="2"/>
      <c r="F10" s="2">
        <v>115</v>
      </c>
      <c r="G10" s="3">
        <f>F10/(F10+$D$4)*100%</f>
        <v>0.696969696969697</v>
      </c>
      <c r="H10" s="2"/>
      <c r="I10" s="2">
        <v>215</v>
      </c>
      <c r="J10" s="3">
        <f t="shared" si="1"/>
        <v>0.811320754716981</v>
      </c>
      <c r="K10" s="2"/>
      <c r="L10" s="2">
        <v>315</v>
      </c>
      <c r="M10" s="3">
        <f>L10/(L10+$D$4)*100%</f>
        <v>0.863013698630137</v>
      </c>
    </row>
    <row r="11" spans="3:13">
      <c r="C11" s="2">
        <v>20</v>
      </c>
      <c r="D11" s="3">
        <f t="shared" si="0"/>
        <v>0.285714285714286</v>
      </c>
      <c r="E11" s="2"/>
      <c r="F11" s="2">
        <v>120</v>
      </c>
      <c r="G11" s="3">
        <f>F11/(F11+$D$4)*100%</f>
        <v>0.705882352941177</v>
      </c>
      <c r="H11" s="2"/>
      <c r="I11" s="2">
        <v>220</v>
      </c>
      <c r="J11" s="3">
        <f t="shared" si="1"/>
        <v>0.814814814814815</v>
      </c>
      <c r="K11" s="2"/>
      <c r="L11" s="2">
        <v>320</v>
      </c>
      <c r="M11" s="3">
        <f>L11/(L11+$D$4)*100%</f>
        <v>0.864864864864865</v>
      </c>
    </row>
    <row r="12" spans="3:13">
      <c r="C12" s="2">
        <v>25</v>
      </c>
      <c r="D12" s="3">
        <f t="shared" si="0"/>
        <v>0.333333333333333</v>
      </c>
      <c r="E12" s="2"/>
      <c r="F12" s="2">
        <v>125</v>
      </c>
      <c r="G12" s="3">
        <f>F12/(F12+$D$4)*100%</f>
        <v>0.714285714285714</v>
      </c>
      <c r="H12" s="2"/>
      <c r="I12" s="2">
        <v>225</v>
      </c>
      <c r="J12" s="3">
        <f t="shared" si="1"/>
        <v>0.818181818181818</v>
      </c>
      <c r="K12" s="2"/>
      <c r="L12" s="2">
        <v>325</v>
      </c>
      <c r="M12" s="3">
        <f>L12/(L12+$D$4)*100%</f>
        <v>0.866666666666667</v>
      </c>
    </row>
    <row r="13" spans="3:13">
      <c r="C13" s="2">
        <v>30</v>
      </c>
      <c r="D13" s="3">
        <f t="shared" si="0"/>
        <v>0.375</v>
      </c>
      <c r="E13" s="2"/>
      <c r="F13" s="2">
        <v>130</v>
      </c>
      <c r="G13" s="3">
        <f>F13/(F13+$D$4)*100%</f>
        <v>0.722222222222222</v>
      </c>
      <c r="H13" s="2"/>
      <c r="I13" s="2">
        <v>230</v>
      </c>
      <c r="J13" s="3">
        <f t="shared" si="1"/>
        <v>0.821428571428571</v>
      </c>
      <c r="K13" s="2"/>
      <c r="L13" s="2">
        <v>330</v>
      </c>
      <c r="M13" s="3">
        <f>L13/(L13+$D$4)*100%</f>
        <v>0.868421052631579</v>
      </c>
    </row>
    <row r="14" spans="3:13">
      <c r="C14" s="2">
        <v>35</v>
      </c>
      <c r="D14" s="3">
        <f t="shared" si="0"/>
        <v>0.411764705882353</v>
      </c>
      <c r="E14" s="2"/>
      <c r="F14" s="2">
        <v>135</v>
      </c>
      <c r="G14" s="3">
        <f>F14/(F14+$D$4)*100%</f>
        <v>0.72972972972973</v>
      </c>
      <c r="H14" s="2"/>
      <c r="I14" s="2">
        <v>235</v>
      </c>
      <c r="J14" s="3">
        <f t="shared" si="1"/>
        <v>0.824561403508772</v>
      </c>
      <c r="K14" s="2"/>
      <c r="L14" s="2">
        <v>335</v>
      </c>
      <c r="M14" s="3">
        <f>L14/(L14+$D$4)*100%</f>
        <v>0.87012987012987</v>
      </c>
    </row>
    <row r="15" spans="3:13">
      <c r="C15" s="2">
        <v>40</v>
      </c>
      <c r="D15" s="3">
        <f t="shared" si="0"/>
        <v>0.444444444444444</v>
      </c>
      <c r="E15" s="2"/>
      <c r="F15" s="2">
        <v>140</v>
      </c>
      <c r="G15" s="3">
        <f>F15/(F15+$D$4)*100%</f>
        <v>0.736842105263158</v>
      </c>
      <c r="H15" s="2"/>
      <c r="I15" s="2">
        <v>240</v>
      </c>
      <c r="J15" s="3">
        <f t="shared" si="1"/>
        <v>0.827586206896552</v>
      </c>
      <c r="K15" s="2"/>
      <c r="L15" s="2">
        <v>340</v>
      </c>
      <c r="M15" s="3">
        <f>L15/(L15+$D$4)*100%</f>
        <v>0.871794871794872</v>
      </c>
    </row>
    <row r="16" spans="3:13">
      <c r="C16" s="2">
        <v>45</v>
      </c>
      <c r="D16" s="3">
        <f t="shared" si="0"/>
        <v>0.473684210526316</v>
      </c>
      <c r="E16" s="2"/>
      <c r="F16" s="2">
        <v>145</v>
      </c>
      <c r="G16" s="3">
        <f>F16/(F16+$D$4)*100%</f>
        <v>0.743589743589744</v>
      </c>
      <c r="H16" s="2"/>
      <c r="I16" s="2">
        <v>245</v>
      </c>
      <c r="J16" s="3">
        <f t="shared" si="1"/>
        <v>0.830508474576271</v>
      </c>
      <c r="K16" s="2"/>
      <c r="L16" s="2">
        <v>345</v>
      </c>
      <c r="M16" s="3">
        <f>L16/(L16+$D$4)*100%</f>
        <v>0.873417721518987</v>
      </c>
    </row>
    <row r="17" spans="3:13">
      <c r="C17" s="2">
        <v>50</v>
      </c>
      <c r="D17" s="3">
        <f t="shared" si="0"/>
        <v>0.5</v>
      </c>
      <c r="E17" s="2"/>
      <c r="F17" s="2">
        <v>150</v>
      </c>
      <c r="G17" s="3">
        <f>F17/(F17+$D$4)*100%</f>
        <v>0.75</v>
      </c>
      <c r="H17" s="2"/>
      <c r="I17" s="2">
        <v>250</v>
      </c>
      <c r="J17" s="3">
        <f t="shared" si="1"/>
        <v>0.833333333333333</v>
      </c>
      <c r="K17" s="2"/>
      <c r="L17" s="2">
        <v>350</v>
      </c>
      <c r="M17" s="3">
        <f>L17/(L17+$D$4)*100%</f>
        <v>0.875</v>
      </c>
    </row>
    <row r="18" spans="3:13">
      <c r="C18" s="2">
        <v>55</v>
      </c>
      <c r="D18" s="3">
        <f t="shared" si="0"/>
        <v>0.523809523809524</v>
      </c>
      <c r="E18" s="2"/>
      <c r="F18" s="2">
        <v>155</v>
      </c>
      <c r="G18" s="3">
        <f>F18/(F18+$D$4)*100%</f>
        <v>0.75609756097561</v>
      </c>
      <c r="H18" s="2"/>
      <c r="I18" s="2">
        <v>255</v>
      </c>
      <c r="J18" s="3">
        <f t="shared" si="1"/>
        <v>0.836065573770492</v>
      </c>
      <c r="K18" s="2"/>
      <c r="L18" s="2">
        <v>355</v>
      </c>
      <c r="M18" s="3">
        <f>L18/(L18+$D$4)*100%</f>
        <v>0.876543209876543</v>
      </c>
    </row>
    <row r="19" spans="3:13">
      <c r="C19" s="2">
        <v>60</v>
      </c>
      <c r="D19" s="3">
        <f t="shared" si="0"/>
        <v>0.545454545454545</v>
      </c>
      <c r="E19" s="2"/>
      <c r="F19" s="2">
        <v>160</v>
      </c>
      <c r="G19" s="3">
        <f>F19/(F19+$D$4)*100%</f>
        <v>0.761904761904762</v>
      </c>
      <c r="H19" s="2"/>
      <c r="I19" s="2">
        <v>260</v>
      </c>
      <c r="J19" s="3">
        <f t="shared" si="1"/>
        <v>0.838709677419355</v>
      </c>
      <c r="K19" s="2"/>
      <c r="L19" s="2">
        <v>360</v>
      </c>
      <c r="M19" s="3">
        <f>L19/(L19+$D$4)*100%</f>
        <v>0.878048780487805</v>
      </c>
    </row>
    <row r="20" spans="3:13">
      <c r="C20" s="2">
        <v>65</v>
      </c>
      <c r="D20" s="3">
        <f t="shared" si="0"/>
        <v>0.565217391304348</v>
      </c>
      <c r="E20" s="2"/>
      <c r="F20" s="2">
        <v>165</v>
      </c>
      <c r="G20" s="3">
        <f>F20/(F20+$D$4)*100%</f>
        <v>0.767441860465116</v>
      </c>
      <c r="H20" s="2"/>
      <c r="I20" s="2">
        <v>265</v>
      </c>
      <c r="J20" s="3">
        <f t="shared" si="1"/>
        <v>0.841269841269841</v>
      </c>
      <c r="K20" s="2"/>
      <c r="L20" s="2">
        <v>365</v>
      </c>
      <c r="M20" s="3">
        <f>L20/(L20+$D$4)*100%</f>
        <v>0.879518072289157</v>
      </c>
    </row>
    <row r="21" spans="3:13">
      <c r="C21" s="2">
        <v>70</v>
      </c>
      <c r="D21" s="3">
        <f t="shared" si="0"/>
        <v>0.583333333333333</v>
      </c>
      <c r="E21" s="2"/>
      <c r="F21" s="2">
        <v>170</v>
      </c>
      <c r="G21" s="3">
        <f>F21/(F21+$D$4)*100%</f>
        <v>0.772727272727273</v>
      </c>
      <c r="H21" s="2"/>
      <c r="I21" s="2">
        <v>270</v>
      </c>
      <c r="J21" s="3">
        <f t="shared" si="1"/>
        <v>0.84375</v>
      </c>
      <c r="K21" s="2"/>
      <c r="L21" s="2">
        <v>370</v>
      </c>
      <c r="M21" s="3">
        <f>L21/(L21+$D$4)*100%</f>
        <v>0.880952380952381</v>
      </c>
    </row>
    <row r="22" spans="3:13">
      <c r="C22" s="2">
        <v>75</v>
      </c>
      <c r="D22" s="3">
        <f t="shared" si="0"/>
        <v>0.6</v>
      </c>
      <c r="E22" s="2"/>
      <c r="F22" s="2">
        <v>175</v>
      </c>
      <c r="G22" s="3">
        <f>F22/(F22+$D$4)*100%</f>
        <v>0.777777777777778</v>
      </c>
      <c r="H22" s="2"/>
      <c r="I22" s="2">
        <v>275</v>
      </c>
      <c r="J22" s="3">
        <f t="shared" si="1"/>
        <v>0.846153846153846</v>
      </c>
      <c r="K22" s="2"/>
      <c r="L22" s="2">
        <v>375</v>
      </c>
      <c r="M22" s="3">
        <f>L22/(L22+$D$4)*100%</f>
        <v>0.882352941176471</v>
      </c>
    </row>
    <row r="23" spans="3:13">
      <c r="C23" s="2">
        <v>80</v>
      </c>
      <c r="D23" s="3">
        <f t="shared" si="0"/>
        <v>0.615384615384615</v>
      </c>
      <c r="E23" s="2"/>
      <c r="F23" s="2">
        <v>180</v>
      </c>
      <c r="G23" s="3">
        <f>F23/(F23+$D$4)*100%</f>
        <v>0.782608695652174</v>
      </c>
      <c r="H23" s="2"/>
      <c r="I23" s="2">
        <v>280</v>
      </c>
      <c r="J23" s="3">
        <f t="shared" si="1"/>
        <v>0.848484848484849</v>
      </c>
      <c r="K23" s="2"/>
      <c r="L23" s="2">
        <v>380</v>
      </c>
      <c r="M23" s="3">
        <f>L23/(L23+$D$4)*100%</f>
        <v>0.883720930232558</v>
      </c>
    </row>
    <row r="24" spans="3:13">
      <c r="C24" s="2">
        <v>85</v>
      </c>
      <c r="D24" s="3">
        <f t="shared" si="0"/>
        <v>0.62962962962963</v>
      </c>
      <c r="E24" s="2"/>
      <c r="F24" s="2">
        <v>185</v>
      </c>
      <c r="G24" s="3">
        <f>F24/(F24+$D$4)*100%</f>
        <v>0.787234042553192</v>
      </c>
      <c r="H24" s="2"/>
      <c r="I24" s="2">
        <v>285</v>
      </c>
      <c r="J24" s="3">
        <f t="shared" si="1"/>
        <v>0.850746268656716</v>
      </c>
      <c r="K24" s="2"/>
      <c r="L24" s="2">
        <v>385</v>
      </c>
      <c r="M24" s="3">
        <f>L24/(L24+$D$4)*100%</f>
        <v>0.885057471264368</v>
      </c>
    </row>
    <row r="25" spans="3:13">
      <c r="C25" s="2">
        <v>90</v>
      </c>
      <c r="D25" s="3">
        <f t="shared" si="0"/>
        <v>0.642857142857143</v>
      </c>
      <c r="E25" s="2"/>
      <c r="F25" s="2">
        <v>190</v>
      </c>
      <c r="G25" s="3">
        <f>F25/(F25+$D$4)*100%</f>
        <v>0.791666666666667</v>
      </c>
      <c r="H25" s="2"/>
      <c r="I25" s="2">
        <v>290</v>
      </c>
      <c r="J25" s="3">
        <f t="shared" si="1"/>
        <v>0.852941176470588</v>
      </c>
      <c r="K25" s="2"/>
      <c r="L25" s="2">
        <v>390</v>
      </c>
      <c r="M25" s="3">
        <f>L25/(L25+$D$4)*100%</f>
        <v>0.886363636363636</v>
      </c>
    </row>
    <row r="26" spans="3:13">
      <c r="C26" s="2">
        <v>95</v>
      </c>
      <c r="D26" s="3">
        <f t="shared" si="0"/>
        <v>0.655172413793103</v>
      </c>
      <c r="E26" s="2"/>
      <c r="F26" s="2">
        <v>195</v>
      </c>
      <c r="G26" s="3">
        <f>F26/(F26+$D$4)*100%</f>
        <v>0.795918367346939</v>
      </c>
      <c r="H26" s="2"/>
      <c r="I26" s="2">
        <v>295</v>
      </c>
      <c r="J26" s="3">
        <f t="shared" si="1"/>
        <v>0.855072463768116</v>
      </c>
      <c r="K26" s="2"/>
      <c r="L26" s="2">
        <v>395</v>
      </c>
      <c r="M26" s="3">
        <f>L26/(L26+$D$4)*100%</f>
        <v>0.887640449438202</v>
      </c>
    </row>
    <row r="27" spans="3:13">
      <c r="C27" s="2">
        <v>100</v>
      </c>
      <c r="D27" s="3">
        <f t="shared" si="0"/>
        <v>0.666666666666667</v>
      </c>
      <c r="E27" s="2"/>
      <c r="F27" s="2">
        <v>200</v>
      </c>
      <c r="G27" s="3">
        <f>F27/(F27+$D$4)*100%</f>
        <v>0.8</v>
      </c>
      <c r="H27" s="2"/>
      <c r="I27" s="2">
        <v>300</v>
      </c>
      <c r="J27" s="3">
        <f t="shared" si="1"/>
        <v>0.857142857142857</v>
      </c>
      <c r="K27" s="2"/>
      <c r="L27" s="2">
        <v>400</v>
      </c>
      <c r="M27" s="3">
        <f>L27/(L27+$D$4)*100%</f>
        <v>0.888888888888889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那一年彼岸花开</cp:lastModifiedBy>
  <dcterms:created xsi:type="dcterms:W3CDTF">2023-02-28T07:46:00Z</dcterms:created>
  <dcterms:modified xsi:type="dcterms:W3CDTF">2024-01-01T07:26:33Z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