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f_93\Downloads\"/>
    </mc:Choice>
  </mc:AlternateContent>
  <xr:revisionPtr revIDLastSave="0" documentId="13_ncr:1_{45593620-DA1B-4FCA-B5BE-D7DE1B3D3EF4}" xr6:coauthVersionLast="47" xr6:coauthVersionMax="47" xr10:uidLastSave="{00000000-0000-0000-0000-000000000000}"/>
  <bookViews>
    <workbookView xWindow="19090" yWindow="-110" windowWidth="19420" windowHeight="10300" xr2:uid="{0E3E88C6-B6F2-4C3A-8CBB-887A2701CE02}"/>
  </bookViews>
  <sheets>
    <sheet name="Farmacologia" sheetId="2" r:id="rId1"/>
    <sheet name="FarmacologiaAvancada" sheetId="4" state="hidden" r:id="rId2"/>
  </sheets>
  <definedNames>
    <definedName name="FATOR">FarmacologiaAvancada!$B$1:$B$11</definedName>
    <definedName name="LEVEL">FarmacologiaAvancada!$A$1:$A$11</definedName>
    <definedName name="NPOCAO">FarmacologiaAvancada!$C$1:$C$11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4" i="2" l="1"/>
  <c r="P3" i="2"/>
  <c r="P2" i="2"/>
  <c r="O4" i="2"/>
  <c r="O3" i="2"/>
  <c r="O2" i="2"/>
  <c r="E2" i="2"/>
  <c r="D2" i="2"/>
  <c r="F2" i="2"/>
  <c r="G2" i="2"/>
  <c r="K8" i="2" l="1" a="1"/>
  <c r="K8" i="2" s="1"/>
  <c r="Q4" i="2" s="1"/>
  <c r="L3" i="2" a="1"/>
  <c r="L3" i="2" s="1"/>
  <c r="R3" i="2" s="1"/>
  <c r="L8" i="2" a="1"/>
  <c r="L8" i="2" s="1"/>
  <c r="L19" i="2" a="1"/>
  <c r="L19" i="2" s="1"/>
  <c r="L7" i="2" a="1"/>
  <c r="L7" i="2" s="1"/>
  <c r="K19" i="2" a="1"/>
  <c r="K19" i="2" s="1"/>
  <c r="L13" i="2" a="1"/>
  <c r="L13" i="2" s="1"/>
  <c r="K17" i="2" a="1"/>
  <c r="K17" i="2" s="1"/>
  <c r="K16" i="2" a="1"/>
  <c r="K16" i="2" s="1"/>
  <c r="K4" i="2" a="1"/>
  <c r="K4" i="2" s="1"/>
  <c r="K14" i="2" a="1"/>
  <c r="K14" i="2" s="1"/>
  <c r="L6" i="2" a="1"/>
  <c r="L6" i="2" s="1"/>
  <c r="K7" i="2" a="1"/>
  <c r="K7" i="2" s="1"/>
  <c r="Q3" i="2" s="1"/>
  <c r="K6" i="2" a="1"/>
  <c r="K6" i="2" s="1"/>
  <c r="Q2" i="2" s="1"/>
  <c r="L12" i="2" a="1"/>
  <c r="L12" i="2" s="1"/>
  <c r="L10" i="2" a="1"/>
  <c r="L10" i="2" s="1"/>
  <c r="L9" i="2" a="1"/>
  <c r="L9" i="2" s="1"/>
  <c r="K13" i="2" a="1"/>
  <c r="K13" i="2" s="1"/>
  <c r="K12" i="2" a="1"/>
  <c r="K12" i="2" s="1"/>
  <c r="L18" i="2" a="1"/>
  <c r="L18" i="2" s="1"/>
  <c r="K10" i="2" a="1"/>
  <c r="K10" i="2" s="1"/>
  <c r="L17" i="2" a="1"/>
  <c r="L17" i="2" s="1"/>
  <c r="L5" i="2" a="1"/>
  <c r="L5" i="2" s="1"/>
  <c r="K2" i="2" a="1"/>
  <c r="K2" i="2" s="1"/>
  <c r="K9" i="2" a="1"/>
  <c r="K9" i="2" s="1"/>
  <c r="L16" i="2" a="1"/>
  <c r="L16" i="2" s="1"/>
  <c r="L4" i="2" a="1"/>
  <c r="L4" i="2" s="1"/>
  <c r="R4" i="2" s="1"/>
  <c r="L14" i="2" a="1"/>
  <c r="L14" i="2" s="1"/>
  <c r="K18" i="2" a="1"/>
  <c r="K18" i="2" s="1"/>
  <c r="K5" i="2" a="1"/>
  <c r="K5" i="2" s="1"/>
  <c r="L11" i="2" a="1"/>
  <c r="L11" i="2" s="1"/>
  <c r="K15" i="2" a="1"/>
  <c r="K15" i="2" s="1"/>
  <c r="K3" i="2" a="1"/>
  <c r="K3" i="2" s="1"/>
  <c r="L2" i="2" a="1"/>
  <c r="L2" i="2" s="1"/>
  <c r="R2" i="2" s="1"/>
  <c r="L20" i="2" a="1"/>
  <c r="L20" i="2" s="1"/>
  <c r="K11" i="2" a="1"/>
  <c r="K11" i="2" s="1"/>
  <c r="K20" i="2" a="1"/>
  <c r="K20" i="2" s="1"/>
  <c r="L15" i="2" a="1"/>
  <c r="L15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<sst xmlns="http://schemas.openxmlformats.org/spreadsheetml/2006/main" count="50" uniqueCount="44">
  <si>
    <t>Atributos</t>
  </si>
  <si>
    <t>MENOR VALOR</t>
  </si>
  <si>
    <t>MAIOR VALOR</t>
  </si>
  <si>
    <t>PESQUISA DE POÇÕES</t>
  </si>
  <si>
    <t>PROTEÇÃO QUÍMICA TOTAL</t>
  </si>
  <si>
    <t>Poção Branca Especial</t>
  </si>
  <si>
    <t>Poção Vitata 500</t>
  </si>
  <si>
    <t>Suco Celular Enriquecido</t>
  </si>
  <si>
    <t>Poção de Recuperação</t>
  </si>
  <si>
    <t>Elixir Vermelho</t>
  </si>
  <si>
    <t>Elixir Azul</t>
  </si>
  <si>
    <t>Elixir Dourado</t>
  </si>
  <si>
    <t>Poção X</t>
  </si>
  <si>
    <t>Energético Físico</t>
  </si>
  <si>
    <t>Energético Mágico</t>
  </si>
  <si>
    <t>ITEM</t>
  </si>
  <si>
    <t>TAXA</t>
  </si>
  <si>
    <t>Semente de Planta Selvagem</t>
  </si>
  <si>
    <t>Semente de Planta Sanguessuga</t>
  </si>
  <si>
    <t>Poção Pequena de HP</t>
  </si>
  <si>
    <t>Poção Média de HP</t>
  </si>
  <si>
    <t>Poção Grande de HP</t>
  </si>
  <si>
    <t>Poção Pequena de SP</t>
  </si>
  <si>
    <t>Poção Média de SP</t>
  </si>
  <si>
    <t>Poção Grande de SP</t>
  </si>
  <si>
    <t>LEVEL</t>
  </si>
  <si>
    <t>FATOR</t>
  </si>
  <si>
    <t>FARMACOLOGIA AVANÇADA</t>
  </si>
  <si>
    <t>MELHOR CASO</t>
  </si>
  <si>
    <t>PIOR CASO</t>
  </si>
  <si>
    <t>MÁX. POÇÔES</t>
  </si>
  <si>
    <t>NPOCAO</t>
  </si>
  <si>
    <t>**</t>
  </si>
  <si>
    <t>* Preencher apenas as céluas coloridas</t>
  </si>
  <si>
    <t>** Selecionar valor na lista</t>
  </si>
  <si>
    <t>INT TOTAL</t>
  </si>
  <si>
    <t>DEX TOTAL</t>
  </si>
  <si>
    <t>SOR TOTAL</t>
  </si>
  <si>
    <t>NÍVEL DE BASE</t>
  </si>
  <si>
    <t>NÍVEL DE CLASSE</t>
  </si>
  <si>
    <t>CUSTO TOTAL</t>
  </si>
  <si>
    <t>UN. MELHOR CASO</t>
  </si>
  <si>
    <t>UN.PIOR CASO</t>
  </si>
  <si>
    <t>CUSTO COM DESCONTO(Lvl10)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</si>
</sst>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_-&quot;R$&quot;\ * #,##0_-;\-&quot;R$&quot;\ * #,##0.00_-;_-&quot;R$&quot;\ * &quot;-&quot;??_-;_-@_-"/>
    <numFmt numFmtId="169" formatCode="_*\ #,##0_-\Z;\-&quot;R$&quot;\ * #,##0.00_-;_-&quot;R$&quot;\ 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0" borderId="1" xfId="0" applyFont="1" applyBorder="1"/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3" borderId="0" xfId="0" applyFont="1" applyFill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167" fontId="0" fillId="3" borderId="0" xfId="0" applyNumberFormat="1" applyFill="1"/>
    <xf numFmtId="169" fontId="2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A6AB7-DB95-48B1-A350-192285CD1A2C}">
  <dimension ref="A1:R20"/>
  <sheetViews>
    <sheetView tabSelected="1" zoomScale="70" zoomScaleNormal="70" workbookViewId="0">
      <selection activeCell="Q2" sqref="Q2"/>
    </sheetView>
  </sheetViews>
  <sheetFormatPr defaultRowHeight="15" x14ac:dyDescent="0.25"/>
  <cols>
    <col min="1" max="1" width="24.85546875" style="2" bestFit="1" customWidth="1"/>
    <col min="2" max="3" width="9.140625" style="2"/>
    <col min="4" max="4" width="8.140625" style="2" bestFit="1" customWidth="1"/>
    <col min="5" max="5" width="13.140625" style="2" bestFit="1" customWidth="1"/>
    <col min="6" max="6" width="9.85546875" style="2" hidden="1" customWidth="1"/>
    <col min="7" max="7" width="12.42578125" style="2" hidden="1" customWidth="1"/>
    <col min="8" max="8" width="10.140625" style="2" customWidth="1"/>
    <col min="9" max="9" width="30.7109375" style="2" bestFit="1" customWidth="1"/>
    <col min="10" max="10" width="9.140625" style="2"/>
    <col min="11" max="11" width="13.7109375" style="2" bestFit="1" customWidth="1"/>
    <col min="12" max="12" width="10.42578125" style="2" bestFit="1" customWidth="1"/>
    <col min="13" max="13" width="9.140625" style="2"/>
    <col min="14" max="14" width="14.85546875" style="2" bestFit="1" customWidth="1"/>
    <col min="15" max="15" width="12.7109375" style="2" bestFit="1" customWidth="1"/>
    <col min="16" max="16" width="27.85546875" style="2" bestFit="1" customWidth="1"/>
    <col min="17" max="17" width="17.42578125" style="2" bestFit="1" customWidth="1"/>
    <col min="18" max="18" width="13.85546875" style="2" bestFit="1" customWidth="1"/>
    <col min="19" max="16384" width="9.140625" style="2"/>
  </cols>
  <sheetData>
    <row r="1" spans="1:18" x14ac:dyDescent="0.25">
      <c r="A1" s="1" t="s">
        <v>0</v>
      </c>
      <c r="B1"/>
      <c r="D1" s="5" t="s">
        <v>26</v>
      </c>
      <c r="E1" s="5" t="s">
        <v>30</v>
      </c>
      <c r="F1" s="5" t="s">
        <v>1</v>
      </c>
      <c r="G1" s="5" t="s">
        <v>2</v>
      </c>
      <c r="I1" s="8" t="s">
        <v>15</v>
      </c>
      <c r="J1" s="9" t="s">
        <v>16</v>
      </c>
      <c r="K1" s="9" t="s">
        <v>28</v>
      </c>
      <c r="L1" s="7" t="s">
        <v>29</v>
      </c>
      <c r="N1" s="8" t="s">
        <v>15</v>
      </c>
      <c r="O1" s="9" t="s">
        <v>40</v>
      </c>
      <c r="P1" s="9" t="s">
        <v>43</v>
      </c>
      <c r="Q1" s="9" t="s">
        <v>41</v>
      </c>
      <c r="R1" s="9" t="s">
        <v>42</v>
      </c>
    </row>
    <row r="2" spans="1:18" x14ac:dyDescent="0.25">
      <c r="A2" s="3" t="s">
        <v>35</v>
      </c>
      <c r="B2" s="11">
        <v>150</v>
      </c>
      <c r="D2" s="4">
        <f>_xlfn.XLOOKUP(B9, LEVEL, FATOR, "")</f>
        <v>420</v>
      </c>
      <c r="E2" s="4">
        <f>_xlfn.XLOOKUP(B9, LEVEL, NPOCAO, "")</f>
        <v>12</v>
      </c>
      <c r="F2" s="4">
        <f>B2 + (B3 / 2) + B4 + B6 + 30 + (B5 - 100) + (B7 * 5) + (B8 * 4)</f>
        <v>694</v>
      </c>
      <c r="G2" s="4">
        <f>B2 + (B3 / 2) + B4 + B6 + 150 + (B5 - 100) + (B7 * 5) + (B8 * 10)</f>
        <v>844</v>
      </c>
      <c r="I2" s="6" t="s">
        <v>5</v>
      </c>
      <c r="J2" s="6">
        <v>10</v>
      </c>
      <c r="K2" s="6" cm="1">
        <f t="array" ref="K2">_xlfn.IFS(
    $G$2-($D$2+J2)&gt;=400,$E$2,
    $G$2-($D$2+J2)&gt;=300,$E$2-3,
    $G$2-($D$2+J2)&gt;=100,$E$2-4,
    $G$2-($D$2+J2)&gt;=1,$E$2-5,
    $G$2-($D$2+J2)&lt;1,$E$2-6
)</f>
        <v>12</v>
      </c>
      <c r="L2" s="6" cm="1">
        <f t="array" ref="L2">_xlfn.IFS(
    $F$2-($D$2+J2)&gt;=400,$E$2,
    $F$2-($D$2+J2)&gt;=300,$E$2-3,
    $F$2-($D$2+J2)&gt;=100,$E$2-4,
    $F$2-($D$2+J2)&gt;=1,$E$2-5,
    $F$2-($D$2+J2)&lt;1,$E$2-6
)</f>
        <v>8</v>
      </c>
      <c r="N2" s="6" t="s">
        <v>9</v>
      </c>
      <c r="O2" s="14">
        <f>(4000+35+12000)</f>
        <v>16035</v>
      </c>
      <c r="P2" s="14">
        <f>(3040+25+9120)</f>
        <v>12185</v>
      </c>
      <c r="Q2" s="14">
        <f>P2/K6</f>
        <v>1353.8888888888889</v>
      </c>
      <c r="R2" s="14">
        <f>P2/L2</f>
        <v>1523.125</v>
      </c>
    </row>
    <row r="3" spans="1:18" x14ac:dyDescent="0.25">
      <c r="A3" s="3" t="s">
        <v>36</v>
      </c>
      <c r="B3" s="11">
        <v>150</v>
      </c>
      <c r="I3" s="6" t="s">
        <v>6</v>
      </c>
      <c r="J3" s="6">
        <v>20</v>
      </c>
      <c r="K3" s="6" cm="1">
        <f t="array" ref="K3">_xlfn.IFS(
    $G$2-($D$2+J3)&gt;=400,$E$2,
    $G$2-($D$2+J3)&gt;=300,$E$2-3,
    $G$2-($D$2+J3)&gt;=100,$E$2-4,
    $G$2-($D$2+J3)&gt;=1,$E$2-5,
    $G$2-($D$2+J3)&lt;1,$E$2-6
)</f>
        <v>12</v>
      </c>
      <c r="L3" s="6" cm="1">
        <f t="array" ref="L3">_xlfn.IFS(
    $F$2-($D$2+J3)&gt;=400,$E$2,
    $F$2-($D$2+J3)&gt;=300,$E$2-3,
    $F$2-($D$2+J3)&gt;=100,$E$2-4,
    $F$2-($D$2+J3)&gt;=1,$E$2-5,
    $F$2-($D$2+J3)&lt;1,$E$2-6
)</f>
        <v>8</v>
      </c>
      <c r="N3" s="6" t="s">
        <v>10</v>
      </c>
      <c r="O3" s="14">
        <f>(4000+35+105000)</f>
        <v>109035</v>
      </c>
      <c r="P3" s="14">
        <f>(3040+25+79800)</f>
        <v>82865</v>
      </c>
      <c r="Q3" s="14">
        <f t="shared" ref="Q3:Q4" si="0">P3/K7</f>
        <v>10358.125</v>
      </c>
      <c r="R3" s="14">
        <f t="shared" ref="R3:R4" si="1">P3/L3</f>
        <v>10358.125</v>
      </c>
    </row>
    <row r="4" spans="1:18" x14ac:dyDescent="0.25">
      <c r="A4" s="3" t="s">
        <v>37</v>
      </c>
      <c r="B4" s="11">
        <v>271</v>
      </c>
      <c r="I4" s="6" t="s">
        <v>7</v>
      </c>
      <c r="J4" s="6">
        <v>30</v>
      </c>
      <c r="K4" s="6" cm="1">
        <f t="array" ref="K4">_xlfn.IFS(
    $G$2-($D$2+J4)&gt;=400,$E$2,
    $G$2-($D$2+J4)&gt;=300,$E$2-3,
    $G$2-($D$2+J4)&gt;=100,$E$2-4,
    $G$2-($D$2+J4)&gt;=1,$E$2-5,
    $G$2-($D$2+J4)&lt;1,$E$2-6
)</f>
        <v>9</v>
      </c>
      <c r="L4" s="6" cm="1">
        <f t="array" ref="L4">_xlfn.IFS(
    $F$2-($D$2+J4)&gt;=400,$E$2,
    $F$2-($D$2+J4)&gt;=300,$E$2-3,
    $F$2-($D$2+J4)&gt;=100,$E$2-4,
    $F$2-($D$2+J4)&gt;=1,$E$2-5,
    $F$2-($D$2+J4)&lt;1,$E$2-6
)</f>
        <v>8</v>
      </c>
      <c r="N4" s="6" t="s">
        <v>11</v>
      </c>
      <c r="O4" s="14">
        <f>(4000+35+15000+12000)</f>
        <v>31035</v>
      </c>
      <c r="P4" s="14">
        <f>(3040+25+11400+9120)</f>
        <v>23585</v>
      </c>
      <c r="Q4" s="14">
        <f t="shared" si="0"/>
        <v>2948.125</v>
      </c>
      <c r="R4" s="14">
        <f t="shared" si="1"/>
        <v>2948.125</v>
      </c>
    </row>
    <row r="5" spans="1:18" x14ac:dyDescent="0.25">
      <c r="A5" s="3" t="s">
        <v>38</v>
      </c>
      <c r="B5" s="11">
        <v>153</v>
      </c>
      <c r="I5" s="6" t="s">
        <v>8</v>
      </c>
      <c r="J5" s="6">
        <v>40</v>
      </c>
      <c r="K5" s="6" cm="1">
        <f t="array" ref="K5">_xlfn.IFS(
    $G$2-($D$2+J5)&gt;=400,$E$2,
    $G$2-($D$2+J5)&gt;=300,$E$2-3,
    $G$2-($D$2+J5)&gt;=100,$E$2-4,
    $G$2-($D$2+J5)&gt;=1,$E$2-5,
    $G$2-($D$2+J5)&lt;1,$E$2-6
)</f>
        <v>9</v>
      </c>
      <c r="L5" s="6" cm="1">
        <f t="array" ref="L5">_xlfn.IFS(
    $F$2-($D$2+J5)&gt;=400,$E$2,
    $F$2-($D$2+J5)&gt;=300,$E$2-3,
    $F$2-($D$2+J5)&gt;=100,$E$2-4,
    $F$2-($D$2+J5)&gt;=1,$E$2-5,
    $F$2-($D$2+J5)&lt;1,$E$2-6
)</f>
        <v>8</v>
      </c>
    </row>
    <row r="6" spans="1:18" x14ac:dyDescent="0.25">
      <c r="A6" s="3" t="s">
        <v>39</v>
      </c>
      <c r="B6" s="11">
        <v>45</v>
      </c>
      <c r="I6" s="6" t="s">
        <v>9</v>
      </c>
      <c r="J6" s="6">
        <v>80</v>
      </c>
      <c r="K6" s="6" cm="1">
        <f t="array" ref="K6">_xlfn.IFS(
    $G$2-($D$2+J6)&gt;=400,$E$2,
    $G$2-($D$2+J6)&gt;=300,$E$2-3,
    $G$2-($D$2+J6)&gt;=100,$E$2-4,
    $G$2-($D$2+J6)&gt;=1,$E$2-5,
    $G$2-($D$2+J6)&lt;1,$E$2-6
)</f>
        <v>9</v>
      </c>
      <c r="L6" s="6" cm="1">
        <f t="array" ref="L6">_xlfn.IFS(
    $F$2-($D$2+J6)&gt;=400,$E$2,
    $F$2-($D$2+J6)&gt;=300,$E$2-3,
    $F$2-($D$2+J6)&gt;=100,$E$2-4,
    $F$2-($D$2+J6)&gt;=1,$E$2-5,
    $F$2-($D$2+J6)&lt;1,$E$2-6
)</f>
        <v>8</v>
      </c>
    </row>
    <row r="7" spans="1:18" x14ac:dyDescent="0.25">
      <c r="A7" s="3" t="s">
        <v>3</v>
      </c>
      <c r="B7" s="11">
        <v>10</v>
      </c>
      <c r="I7" s="6" t="s">
        <v>10</v>
      </c>
      <c r="J7" s="6">
        <v>160</v>
      </c>
      <c r="K7" s="6" cm="1">
        <f t="array" ref="K7">_xlfn.IFS(
    $G$2-($D$2+J7)&gt;=400,$E$2,
    $G$2-($D$2+J7)&gt;=300,$E$2-3,
    $G$2-($D$2+J7)&gt;=100,$E$2-4,
    $G$2-($D$2+J7)&gt;=1,$E$2-5,
    $G$2-($D$2+J7)&lt;1,$E$2-6
)</f>
        <v>8</v>
      </c>
      <c r="L7" s="6" cm="1">
        <f t="array" ref="L7">_xlfn.IFS(
    $F$2-($D$2+J7)&gt;=400,$E$2,
    $F$2-($D$2+J7)&gt;=300,$E$2-3,
    $F$2-($D$2+J7)&gt;=100,$E$2-4,
    $F$2-($D$2+J7)&gt;=1,$E$2-5,
    $F$2-($D$2+J7)&lt;1,$E$2-6
)</f>
        <v>8</v>
      </c>
    </row>
    <row r="8" spans="1:18" x14ac:dyDescent="0.25">
      <c r="A8" s="3" t="s">
        <v>4</v>
      </c>
      <c r="B8" s="11">
        <v>5</v>
      </c>
      <c r="I8" s="6" t="s">
        <v>11</v>
      </c>
      <c r="J8" s="6">
        <v>160</v>
      </c>
      <c r="K8" s="6" cm="1">
        <f t="array" ref="K8">_xlfn.IFS(
    $G$2-($D$2+J8)&gt;=400,$E$2,
    $G$2-($D$2+J8)&gt;=300,$E$2-3,
    $G$2-($D$2+J8)&gt;=100,$E$2-4,
    $G$2-($D$2+J8)&gt;=1,$E$2-5,
    $G$2-($D$2+J8)&lt;1,$E$2-6
)</f>
        <v>8</v>
      </c>
      <c r="L8" s="6" cm="1">
        <f t="array" ref="L8">_xlfn.IFS(
    $F$2-($D$2+J8)&gt;=400,$E$2,
    $F$2-($D$2+J8)&gt;=300,$E$2-3,
    $F$2-($D$2+J8)&gt;=100,$E$2-4,
    $F$2-($D$2+J8)&gt;=1,$E$2-5,
    $F$2-($D$2+J8)&lt;1,$E$2-6
)</f>
        <v>8</v>
      </c>
    </row>
    <row r="9" spans="1:18" x14ac:dyDescent="0.25">
      <c r="A9" s="3" t="s">
        <v>27</v>
      </c>
      <c r="B9" s="12">
        <v>10</v>
      </c>
      <c r="C9" s="10" t="s">
        <v>32</v>
      </c>
      <c r="I9" s="6" t="s">
        <v>12</v>
      </c>
      <c r="J9" s="6">
        <v>160</v>
      </c>
      <c r="K9" s="6" cm="1">
        <f t="array" ref="K9">_xlfn.IFS(
    $G$2-($D$2+J9)&gt;=400,$E$2,
    $G$2-($D$2+J9)&gt;=300,$E$2-3,
    $G$2-($D$2+J9)&gt;=100,$E$2-4,
    $G$2-($D$2+J9)&gt;=1,$E$2-5,
    $G$2-($D$2+J9)&lt;1,$E$2-6
)</f>
        <v>8</v>
      </c>
      <c r="L9" s="6" cm="1">
        <f t="array" ref="L9">_xlfn.IFS(
    $F$2-($D$2+J9)&gt;=400,$E$2,
    $F$2-($D$2+J9)&gt;=300,$E$2-3,
    $F$2-($D$2+J9)&gt;=100,$E$2-4,
    $F$2-($D$2+J9)&gt;=1,$E$2-5,
    $F$2-($D$2+J9)&lt;1,$E$2-6
)</f>
        <v>8</v>
      </c>
    </row>
    <row r="10" spans="1:18" x14ac:dyDescent="0.25">
      <c r="I10" s="6" t="s">
        <v>13</v>
      </c>
      <c r="J10" s="6">
        <v>120</v>
      </c>
      <c r="K10" s="6" cm="1">
        <f t="array" ref="K10">_xlfn.IFS(
    $G$2-($D$2+J10)&gt;=400,$E$2,
    $G$2-($D$2+J10)&gt;=300,$E$2-3,
    $G$2-($D$2+J10)&gt;=100,$E$2-4,
    $G$2-($D$2+J10)&gt;=1,$E$2-5,
    $G$2-($D$2+J10)&lt;1,$E$2-6
)</f>
        <v>9</v>
      </c>
      <c r="L10" s="6" cm="1">
        <f t="array" ref="L10">_xlfn.IFS(
    $F$2-($D$2+J10)&gt;=400,$E$2,
    $F$2-($D$2+J10)&gt;=300,$E$2-3,
    $F$2-($D$2+J10)&gt;=100,$E$2-4,
    $F$2-($D$2+J10)&gt;=1,$E$2-5,
    $F$2-($D$2+J10)&lt;1,$E$2-6
)</f>
        <v>8</v>
      </c>
    </row>
    <row r="11" spans="1:18" x14ac:dyDescent="0.25">
      <c r="I11" s="6" t="s">
        <v>14</v>
      </c>
      <c r="J11" s="6">
        <v>120</v>
      </c>
      <c r="K11" s="6" cm="1">
        <f t="array" ref="K11">_xlfn.IFS(
    $G$2-($D$2+J11)&gt;=400,$E$2,
    $G$2-($D$2+J11)&gt;=300,$E$2-3,
    $G$2-($D$2+J11)&gt;=100,$E$2-4,
    $G$2-($D$2+J11)&gt;=1,$E$2-5,
    $G$2-($D$2+J11)&lt;1,$E$2-6
)</f>
        <v>9</v>
      </c>
      <c r="L11" s="6" cm="1">
        <f t="array" ref="L11">_xlfn.IFS(
    $F$2-($D$2+J11)&gt;=400,$E$2,
    $F$2-($D$2+J11)&gt;=300,$E$2-3,
    $F$2-($D$2+J11)&gt;=100,$E$2-4,
    $F$2-($D$2+J11)&gt;=1,$E$2-5,
    $F$2-($D$2+J11)&lt;1,$E$2-6
)</f>
        <v>8</v>
      </c>
      <c r="N11" s="13"/>
    </row>
    <row r="12" spans="1:18" x14ac:dyDescent="0.25">
      <c r="A12" s="2" t="s">
        <v>33</v>
      </c>
      <c r="I12" s="6" t="s">
        <v>17</v>
      </c>
      <c r="J12" s="6">
        <v>30</v>
      </c>
      <c r="K12" s="6" cm="1">
        <f t="array" ref="K12">_xlfn.IFS(
    $G$2-($D$2+J12)&gt;=400,$E$2,
    $G$2-($D$2+J12)&gt;=300,$E$2-3,
    $G$2-($D$2+J12)&gt;=100,$E$2-4,
    $G$2-($D$2+J12)&gt;=1,$E$2-5,
    $G$2-($D$2+J12)&lt;1,$E$2-6
)</f>
        <v>9</v>
      </c>
      <c r="L12" s="6" cm="1">
        <f t="array" ref="L12">_xlfn.IFS(
    $F$2-($D$2+J12)&gt;=400,$E$2,
    $F$2-($D$2+J12)&gt;=300,$E$2-3,
    $F$2-($D$2+J12)&gt;=100,$E$2-4,
    $F$2-($D$2+J12)&gt;=1,$E$2-5,
    $F$2-($D$2+J12)&lt;1,$E$2-6
)</f>
        <v>8</v>
      </c>
    </row>
    <row r="13" spans="1:18" x14ac:dyDescent="0.25">
      <c r="A13" s="2" t="s">
        <v>34</v>
      </c>
      <c r="I13" s="6" t="s">
        <v>18</v>
      </c>
      <c r="J13" s="6">
        <v>30</v>
      </c>
      <c r="K13" s="6" cm="1">
        <f t="array" ref="K13">_xlfn.IFS(
    $G$2-($D$2+J13)&gt;=400,$E$2,
    $G$2-($D$2+J13)&gt;=300,$E$2-3,
    $G$2-($D$2+J13)&gt;=100,$E$2-4,
    $G$2-($D$2+J13)&gt;=1,$E$2-5,
    $G$2-($D$2+J13)&lt;1,$E$2-6
)</f>
        <v>9</v>
      </c>
      <c r="L13" s="6" cm="1">
        <f t="array" ref="L13">_xlfn.IFS(
    $F$2-($D$2+J13)&gt;=400,$E$2,
    $F$2-($D$2+J13)&gt;=300,$E$2-3,
    $F$2-($D$2+J13)&gt;=100,$E$2-4,
    $F$2-($D$2+J13)&gt;=1,$E$2-5,
    $F$2-($D$2+J13)&lt;1,$E$2-6
)</f>
        <v>8</v>
      </c>
    </row>
    <row r="14" spans="1:18" x14ac:dyDescent="0.25">
      <c r="I14" s="6" t="s">
        <v>18</v>
      </c>
      <c r="J14" s="6">
        <v>15</v>
      </c>
      <c r="K14" s="6" cm="1">
        <f t="array" ref="K14">_xlfn.IFS(
    $G$2-($D$2+J14)&gt;=400,$E$2,
    $G$2-($D$2+J14)&gt;=300,$E$2-3,
    $G$2-($D$2+J14)&gt;=100,$E$2-4,
    $G$2-($D$2+J14)&gt;=1,$E$2-5,
    $G$2-($D$2+J14)&lt;1,$E$2-6
)</f>
        <v>12</v>
      </c>
      <c r="L14" s="6" cm="1">
        <f t="array" ref="L14">_xlfn.IFS(
    $F$2-($D$2+J14)&gt;=400,$E$2,
    $F$2-($D$2+J14)&gt;=300,$E$2-3,
    $F$2-($D$2+J14)&gt;=100,$E$2-4,
    $F$2-($D$2+J14)&gt;=1,$E$2-5,
    $F$2-($D$2+J14)&lt;1,$E$2-6
)</f>
        <v>8</v>
      </c>
    </row>
    <row r="15" spans="1:18" x14ac:dyDescent="0.25">
      <c r="I15" s="6" t="s">
        <v>19</v>
      </c>
      <c r="J15" s="6">
        <v>10</v>
      </c>
      <c r="K15" s="6" cm="1">
        <f t="array" ref="K15">_xlfn.IFS(
    $G$2-($D$2+J15)&gt;=400,$E$2,
    $G$2-($D$2+J15)&gt;=300,$E$2-3,
    $G$2-($D$2+J15)&gt;=100,$E$2-4,
    $G$2-($D$2+J15)&gt;=1,$E$2-5,
    $G$2-($D$2+J15)&lt;1,$E$2-6
)</f>
        <v>12</v>
      </c>
      <c r="L15" s="6" cm="1">
        <f t="array" ref="L15">_xlfn.IFS(
    $F$2-($D$2+J15)&gt;=400,$E$2,
    $F$2-($D$2+J15)&gt;=300,$E$2-3,
    $F$2-($D$2+J15)&gt;=100,$E$2-4,
    $F$2-($D$2+J15)&gt;=1,$E$2-5,
    $F$2-($D$2+J15)&lt;1,$E$2-6
)</f>
        <v>8</v>
      </c>
    </row>
    <row r="16" spans="1:18" x14ac:dyDescent="0.25">
      <c r="I16" s="6" t="s">
        <v>20</v>
      </c>
      <c r="J16" s="6">
        <v>20</v>
      </c>
      <c r="K16" s="6" cm="1">
        <f t="array" ref="K16">_xlfn.IFS(
    $G$2-($D$2+J16)&gt;=400,$E$2,
    $G$2-($D$2+J16)&gt;=300,$E$2-3,
    $G$2-($D$2+J16)&gt;=100,$E$2-4,
    $G$2-($D$2+J16)&gt;=1,$E$2-5,
    $G$2-($D$2+J16)&lt;1,$E$2-6
)</f>
        <v>12</v>
      </c>
      <c r="L16" s="6" cm="1">
        <f t="array" ref="L16">_xlfn.IFS(
    $F$2-($D$2+J16)&gt;=400,$E$2,
    $F$2-($D$2+J16)&gt;=300,$E$2-3,
    $F$2-($D$2+J16)&gt;=100,$E$2-4,
    $F$2-($D$2+J16)&gt;=1,$E$2-5,
    $F$2-($D$2+J16)&lt;1,$E$2-6
)</f>
        <v>8</v>
      </c>
    </row>
    <row r="17" spans="9:12" x14ac:dyDescent="0.25">
      <c r="I17" s="6" t="s">
        <v>21</v>
      </c>
      <c r="J17" s="6">
        <v>40</v>
      </c>
      <c r="K17" s="6" cm="1">
        <f t="array" ref="K17">_xlfn.IFS(
    $G$2-($D$2+J17)&gt;=400,$E$2,
    $G$2-($D$2+J17)&gt;=300,$E$2-3,
    $G$2-($D$2+J17)&gt;=100,$E$2-4,
    $G$2-($D$2+J17)&gt;=1,$E$2-5,
    $G$2-($D$2+J17)&lt;1,$E$2-6
)</f>
        <v>9</v>
      </c>
      <c r="L17" s="6" cm="1">
        <f t="array" ref="L17">_xlfn.IFS(
    $F$2-($D$2+J17)&gt;=400,$E$2,
    $F$2-($D$2+J17)&gt;=300,$E$2-3,
    $F$2-($D$2+J17)&gt;=100,$E$2-4,
    $F$2-($D$2+J17)&gt;=1,$E$2-5,
    $F$2-($D$2+J17)&lt;1,$E$2-6
)</f>
        <v>8</v>
      </c>
    </row>
    <row r="18" spans="9:12" x14ac:dyDescent="0.25">
      <c r="I18" s="6" t="s">
        <v>22</v>
      </c>
      <c r="J18" s="6">
        <v>10</v>
      </c>
      <c r="K18" s="6" cm="1">
        <f t="array" ref="K18">_xlfn.IFS(
    $G$2-($D$2+J18)&gt;=400,$E$2,
    $G$2-($D$2+J18)&gt;=300,$E$2-3,
    $G$2-($D$2+J18)&gt;=100,$E$2-4,
    $G$2-($D$2+J18)&gt;=1,$E$2-5,
    $G$2-($D$2+J18)&lt;1,$E$2-6
)</f>
        <v>12</v>
      </c>
      <c r="L18" s="6" cm="1">
        <f t="array" ref="L18">_xlfn.IFS(
    $F$2-($D$2+J18)&gt;=400,$E$2,
    $F$2-($D$2+J18)&gt;=300,$E$2-3,
    $F$2-($D$2+J18)&gt;=100,$E$2-4,
    $F$2-($D$2+J18)&gt;=1,$E$2-5,
    $F$2-($D$2+J18)&lt;1,$E$2-6
)</f>
        <v>8</v>
      </c>
    </row>
    <row r="19" spans="9:12" x14ac:dyDescent="0.25">
      <c r="I19" s="6" t="s">
        <v>23</v>
      </c>
      <c r="J19" s="6">
        <v>15</v>
      </c>
      <c r="K19" s="6" cm="1">
        <f t="array" ref="K19">_xlfn.IFS(
    $G$2-($D$2+J19)&gt;=400,$E$2,
    $G$2-($D$2+J19)&gt;=300,$E$2-3,
    $G$2-($D$2+J19)&gt;=100,$E$2-4,
    $G$2-($D$2+J19)&gt;=1,$E$2-5,
    $G$2-($D$2+J19)&lt;1,$E$2-6
)</f>
        <v>12</v>
      </c>
      <c r="L19" s="6" cm="1">
        <f t="array" ref="L19">_xlfn.IFS(
    $F$2-($D$2+J19)&gt;=400,$E$2,
    $F$2-($D$2+J19)&gt;=300,$E$2-3,
    $F$2-($D$2+J19)&gt;=100,$E$2-4,
    $F$2-($D$2+J19)&gt;=1,$E$2-5,
    $F$2-($D$2+J19)&lt;1,$E$2-6
)</f>
        <v>8</v>
      </c>
    </row>
    <row r="20" spans="9:12" x14ac:dyDescent="0.25">
      <c r="I20" s="6" t="s">
        <v>24</v>
      </c>
      <c r="J20" s="6">
        <v>20</v>
      </c>
      <c r="K20" s="6" cm="1">
        <f t="array" ref="K20">_xlfn.IFS(
    $G$2-($D$2+J20)&gt;=400,$E$2,
    $G$2-($D$2+J20)&gt;=300,$E$2-3,
    $G$2-($D$2+J20)&gt;=100,$E$2-4,
    $G$2-($D$2+J20)&gt;=1,$E$2-5,
    $G$2-($D$2+J20)&lt;1,$E$2-6
)</f>
        <v>12</v>
      </c>
      <c r="L20" s="6" cm="1">
        <f t="array" ref="L20">_xlfn.IFS(
    $F$2-($D$2+J20)&gt;=400,$E$2,
    $F$2-($D$2+J20)&gt;=300,$E$2-3,
    $F$2-($D$2+J20)&gt;=100,$E$2-4,
    $F$2-($D$2+J20)&gt;=1,$E$2-5,
    $F$2-($D$2+J20)&lt;1,$E$2-6
)</f>
        <v>8</v>
      </c>
    </row>
  </sheetData>
  <dataValidations count="1">
    <dataValidation type="list" allowBlank="1" showInputMessage="1" showErrorMessage="1" sqref="B9" xr:uid="{A3A870EC-2187-4219-A3FA-B11868DC97A9}">
      <formula1>LEVEL</formula1>
    </dataValidation>
  </dataValidation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BD28B-B37E-4974-95B5-D7F1EB3D13DF}">
  <dimension ref="A1:C11"/>
  <sheetViews>
    <sheetView workbookViewId="0">
      <selection activeCell="E1" sqref="E1"/>
    </sheetView>
  </sheetViews>
  <sheetFormatPr defaultRowHeight="15" x14ac:dyDescent="0.25"/>
  <sheetData>
    <row r="1" spans="1:3" x14ac:dyDescent="0.25">
      <c r="A1" t="s">
        <v>25</v>
      </c>
      <c r="B1" t="s">
        <v>26</v>
      </c>
      <c r="C1" t="s">
        <v>31</v>
      </c>
    </row>
    <row r="2" spans="1:3" x14ac:dyDescent="0.25">
      <c r="A2">
        <v>1</v>
      </c>
      <c r="B2">
        <v>600</v>
      </c>
      <c r="C2">
        <v>7</v>
      </c>
    </row>
    <row r="3" spans="1:3" x14ac:dyDescent="0.25">
      <c r="A3">
        <v>2</v>
      </c>
      <c r="B3">
        <v>580</v>
      </c>
      <c r="C3">
        <v>8</v>
      </c>
    </row>
    <row r="4" spans="1:3" x14ac:dyDescent="0.25">
      <c r="A4">
        <v>3</v>
      </c>
      <c r="B4">
        <v>560</v>
      </c>
      <c r="C4">
        <v>8</v>
      </c>
    </row>
    <row r="5" spans="1:3" x14ac:dyDescent="0.25">
      <c r="A5">
        <v>4</v>
      </c>
      <c r="B5">
        <v>540</v>
      </c>
      <c r="C5">
        <v>9</v>
      </c>
    </row>
    <row r="6" spans="1:3" x14ac:dyDescent="0.25">
      <c r="A6">
        <v>5</v>
      </c>
      <c r="B6">
        <v>520</v>
      </c>
      <c r="C6">
        <v>9</v>
      </c>
    </row>
    <row r="7" spans="1:3" x14ac:dyDescent="0.25">
      <c r="A7">
        <v>6</v>
      </c>
      <c r="B7">
        <v>500</v>
      </c>
      <c r="C7">
        <v>10</v>
      </c>
    </row>
    <row r="8" spans="1:3" x14ac:dyDescent="0.25">
      <c r="A8">
        <v>7</v>
      </c>
      <c r="B8">
        <v>480</v>
      </c>
      <c r="C8">
        <v>10</v>
      </c>
    </row>
    <row r="9" spans="1:3" x14ac:dyDescent="0.25">
      <c r="A9">
        <v>8</v>
      </c>
      <c r="B9">
        <v>460</v>
      </c>
      <c r="C9">
        <v>11</v>
      </c>
    </row>
    <row r="10" spans="1:3" x14ac:dyDescent="0.25">
      <c r="A10">
        <v>9</v>
      </c>
      <c r="B10">
        <v>440</v>
      </c>
      <c r="C10">
        <v>11</v>
      </c>
    </row>
    <row r="11" spans="1:3" x14ac:dyDescent="0.25">
      <c r="A11">
        <v>10</v>
      </c>
      <c r="B11">
        <v>420</v>
      </c>
      <c r="C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Farmacologia</vt:lpstr>
      <vt:lpstr>FarmacologiaAvancada</vt:lpstr>
      <vt:lpstr>FATOR</vt:lpstr>
      <vt:lpstr>LEVEL</vt:lpstr>
      <vt:lpstr>NPOCAO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FERNANDO DOS PEREIRA</dc:creator>
  <cp:lastModifiedBy>PAULO FERNANDO DOS PEREIRA</cp:lastModifiedBy>
  <dcterms:created xsi:type="dcterms:W3CDTF">2025-08-15T00:38:49Z</dcterms:created>
  <dcterms:modified xsi:type="dcterms:W3CDTF">2025-08-15T02:20:19Z</dcterms:modified>
</cp:coreProperties>
</file>