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bookViews>
    <workbookView minimized="1" xWindow="0" yWindow="0" windowWidth="20490" windowHeight="7530" tabRatio="752" firstSheet="75" activeTab="86"/>
  </bookViews>
  <sheets>
    <sheet name="orig" sheetId="41" r:id="rId1"/>
    <sheet name="Aug_28" sheetId="95" r:id="rId2"/>
    <sheet name="Aug_26" sheetId="94" r:id="rId3"/>
    <sheet name="Aug_24" sheetId="93" r:id="rId4"/>
    <sheet name="Aug_20" sheetId="92" r:id="rId5"/>
    <sheet name="AUG_17_EDJ" sheetId="91" r:id="rId6"/>
    <sheet name="August_10" sheetId="89" r:id="rId7"/>
    <sheet name="TR invoices" sheetId="88" r:id="rId8"/>
    <sheet name="AUG_06" sheetId="87" r:id="rId9"/>
    <sheet name="Aug_4" sheetId="86" r:id="rId10"/>
    <sheet name="Commencement 2015" sheetId="80" r:id="rId11"/>
    <sheet name="July_24" sheetId="85" r:id="rId12"/>
    <sheet name="July_20" sheetId="84" r:id="rId13"/>
    <sheet name="July_14" sheetId="83" r:id="rId14"/>
    <sheet name="July_10" sheetId="82" r:id="rId15"/>
    <sheet name="July_08" sheetId="81" r:id="rId16"/>
    <sheet name="July_03" sheetId="79" r:id="rId17"/>
    <sheet name="July-2" sheetId="78" r:id="rId18"/>
    <sheet name="JUN_29" sheetId="77" r:id="rId19"/>
    <sheet name="JUN_26" sheetId="76" r:id="rId20"/>
    <sheet name="Jun_24" sheetId="75" r:id="rId21"/>
    <sheet name="Jun_22" sheetId="74" r:id="rId22"/>
    <sheet name="EDJ_Jun_15" sheetId="73" r:id="rId23"/>
    <sheet name="JUN_15" sheetId="70" r:id="rId24"/>
    <sheet name="JUN_12" sheetId="69" r:id="rId25"/>
    <sheet name="JUN_08" sheetId="68" r:id="rId26"/>
    <sheet name="JUN  3" sheetId="67" r:id="rId27"/>
    <sheet name="EDJ_Jun_1" sheetId="66" r:id="rId28"/>
    <sheet name="Jun_1" sheetId="65" r:id="rId29"/>
    <sheet name="May_18" sheetId="64" r:id="rId30"/>
    <sheet name="May_13" sheetId="63" r:id="rId31"/>
    <sheet name="May-11" sheetId="62" r:id="rId32"/>
    <sheet name="May_06" sheetId="61" r:id="rId33"/>
    <sheet name="May_04" sheetId="60" r:id="rId34"/>
    <sheet name="APR_27_EDJ" sheetId="59" r:id="rId35"/>
    <sheet name="Apr_22" sheetId="58" r:id="rId36"/>
    <sheet name="Apr_17" sheetId="57" r:id="rId37"/>
    <sheet name="APR_14" sheetId="56" r:id="rId38"/>
    <sheet name="APR_08" sheetId="55" r:id="rId39"/>
    <sheet name="Mar_30" sheetId="54" r:id="rId40"/>
    <sheet name="Mar_23" sheetId="53" r:id="rId41"/>
    <sheet name="Mar _ 18" sheetId="52" r:id="rId42"/>
    <sheet name="Mar_16" sheetId="51" r:id="rId43"/>
    <sheet name="Mar_12" sheetId="50" r:id="rId44"/>
    <sheet name="EDJ  (2)" sheetId="49" r:id="rId45"/>
    <sheet name="MAR-12" sheetId="48" r:id="rId46"/>
    <sheet name="MAR_11" sheetId="47" r:id="rId47"/>
    <sheet name="Mar_04" sheetId="46" r:id="rId48"/>
    <sheet name="Mar_2" sheetId="45" r:id="rId49"/>
    <sheet name="Feb_24" sheetId="44" r:id="rId50"/>
    <sheet name="Feb_18" sheetId="43" r:id="rId51"/>
    <sheet name="HVAV Caf" sheetId="42" r:id="rId52"/>
    <sheet name="EDJ " sheetId="25" r:id="rId53"/>
    <sheet name="Feb_16" sheetId="40" r:id="rId54"/>
    <sheet name="Feb_5" sheetId="39" r:id="rId55"/>
    <sheet name="Feb_2" sheetId="38" r:id="rId56"/>
    <sheet name="cafet ac" sheetId="37" r:id="rId57"/>
    <sheet name="Jan_22" sheetId="36" r:id="rId58"/>
    <sheet name="Jan_19" sheetId="35" r:id="rId59"/>
    <sheet name="cafet. AC" sheetId="34" r:id="rId60"/>
    <sheet name="Jan_14" sheetId="33" r:id="rId61"/>
    <sheet name="Jan_14_edj" sheetId="32" r:id="rId62"/>
    <sheet name="Jan_13" sheetId="31" r:id="rId63"/>
    <sheet name="Jan_05" sheetId="30" r:id="rId64"/>
    <sheet name="Dec_29_edj " sheetId="29" r:id="rId65"/>
    <sheet name="Dec_29" sheetId="27" r:id="rId66"/>
    <sheet name="Dec-19 " sheetId="26" r:id="rId67"/>
    <sheet name="Dec_15 (2)" sheetId="24" r:id="rId68"/>
    <sheet name="Dec_15" sheetId="22" r:id="rId69"/>
    <sheet name="Dec_10" sheetId="21" r:id="rId70"/>
    <sheet name="Dec_05" sheetId="20" r:id="rId71"/>
    <sheet name="Dec_4" sheetId="19" r:id="rId72"/>
    <sheet name="Dec_4_edj" sheetId="18" r:id="rId73"/>
    <sheet name="Dec_3" sheetId="16" r:id="rId74"/>
    <sheet name="Nov_25" sheetId="15" r:id="rId75"/>
    <sheet name="Nov_18" sheetId="14" r:id="rId76"/>
    <sheet name="Nov_12)" sheetId="13" r:id="rId77"/>
    <sheet name="Nov_12" sheetId="12" r:id="rId78"/>
    <sheet name="Nov_5" sheetId="11" r:id="rId79"/>
    <sheet name="Oct" sheetId="2" r:id="rId80"/>
    <sheet name="Oct_31 " sheetId="10" r:id="rId81"/>
    <sheet name="Oct_28" sheetId="9" r:id="rId82"/>
    <sheet name="OCT_27" sheetId="8" r:id="rId83"/>
    <sheet name="EDJ_Oct_15" sheetId="7" r:id="rId84"/>
    <sheet name="Oct_14" sheetId="5" r:id="rId85"/>
    <sheet name="oct_7" sheetId="4" r:id="rId86"/>
    <sheet name="Oct_3" sheetId="3" r:id="rId87"/>
    <sheet name="stat" sheetId="99" r:id="rId88"/>
  </sheets>
  <definedNames>
    <definedName name="_xlnm._FilterDatabase" localSheetId="38" hidden="1">APR_08!$A$11:$L$41</definedName>
    <definedName name="_xlnm._FilterDatabase" localSheetId="37" hidden="1">APR_14!$A$11:$L$36</definedName>
    <definedName name="_xlnm._FilterDatabase" localSheetId="36" hidden="1">Apr_17!$A$11:$L$59</definedName>
    <definedName name="_xlnm._FilterDatabase" localSheetId="35" hidden="1">Apr_22!$A$11:$L$41</definedName>
    <definedName name="_xlnm._FilterDatabase" localSheetId="34" hidden="1">APR_27_EDJ!$A$11:$L$39</definedName>
    <definedName name="_xlnm._FilterDatabase" localSheetId="8" hidden="1">AUG_06!$A$11:$L$43</definedName>
    <definedName name="_xlnm._FilterDatabase" localSheetId="5" hidden="1">AUG_17_EDJ!$A$11:$L$39</definedName>
    <definedName name="_xlnm._FilterDatabase" localSheetId="4" hidden="1">Aug_20!$A$11:$L$37</definedName>
    <definedName name="_xlnm._FilterDatabase" localSheetId="3" hidden="1">Aug_24!$A$11:$L$58</definedName>
    <definedName name="_xlnm._FilterDatabase" localSheetId="2" hidden="1">Aug_26!$A$11:$L$42</definedName>
    <definedName name="_xlnm._FilterDatabase" localSheetId="1" hidden="1">Aug_28!$A$11:$L$48</definedName>
    <definedName name="_xlnm._FilterDatabase" localSheetId="9" hidden="1">Aug_4!$A$11:$L$35</definedName>
    <definedName name="_xlnm._FilterDatabase" localSheetId="6" hidden="1">August_10!$A$11:$L$36</definedName>
    <definedName name="_xlnm._FilterDatabase" localSheetId="56" hidden="1">'cafet ac'!$A$11:$L$33</definedName>
    <definedName name="_xlnm._FilterDatabase" localSheetId="59" hidden="1">'cafet. AC'!$A$11:$L$40</definedName>
    <definedName name="_xlnm._FilterDatabase" localSheetId="10" hidden="1">'Commencement 2015'!$A$11:$L$42</definedName>
    <definedName name="_xlnm._FilterDatabase" localSheetId="69" hidden="1">Dec_10!$A$11:$L$63</definedName>
    <definedName name="_xlnm._FilterDatabase" localSheetId="65" hidden="1">Dec_29!$A$11:$L$47</definedName>
    <definedName name="_xlnm._FilterDatabase" localSheetId="66" hidden="1">'Dec-19 '!$A$11:$L$14</definedName>
    <definedName name="_xlnm._FilterDatabase" localSheetId="52" hidden="1">'EDJ '!$A$11:$L$38</definedName>
    <definedName name="_xlnm._FilterDatabase" localSheetId="44" hidden="1">'EDJ  (2)'!$A$11:$L$42</definedName>
    <definedName name="_xlnm._FilterDatabase" localSheetId="27" hidden="1">EDJ_Jun_1!$A$11:$L$40</definedName>
    <definedName name="_xlnm._FilterDatabase" localSheetId="22" hidden="1">EDJ_Jun_15!$A$11:$L$39</definedName>
    <definedName name="_xlnm._FilterDatabase" localSheetId="53" hidden="1">Feb_16!$A$11:$L$42</definedName>
    <definedName name="_xlnm._FilterDatabase" localSheetId="50" hidden="1">Feb_18!$A$11:$L$41</definedName>
    <definedName name="_xlnm._FilterDatabase" localSheetId="55" hidden="1">Feb_2!$A$11:$L$39</definedName>
    <definedName name="_xlnm._FilterDatabase" localSheetId="49" hidden="1">Feb_24!$A$11:$L$39</definedName>
    <definedName name="_xlnm._FilterDatabase" localSheetId="54" hidden="1">Feb_5!$A$11:$L$63</definedName>
    <definedName name="_xlnm._FilterDatabase" localSheetId="51" hidden="1">'HVAV Caf'!$A$11:$L$36</definedName>
    <definedName name="_xlnm._FilterDatabase" localSheetId="63" hidden="1">Jan_05!$A$11:$L$37</definedName>
    <definedName name="_xlnm._FilterDatabase" localSheetId="62" hidden="1">Jan_13!$A$11:$L$42</definedName>
    <definedName name="_xlnm._FilterDatabase" localSheetId="60" hidden="1">Jan_14!$A$11:$L$53</definedName>
    <definedName name="_xlnm._FilterDatabase" localSheetId="58" hidden="1">Jan_19!$A$11:$L$40</definedName>
    <definedName name="_xlnm._FilterDatabase" localSheetId="57" hidden="1">Jan_22!$A$11:$L$52</definedName>
    <definedName name="_xlnm._FilterDatabase" localSheetId="16" hidden="1">July_03!$A$11:$L$38</definedName>
    <definedName name="_xlnm._FilterDatabase" localSheetId="15" hidden="1">July_08!$A$11:$L$42</definedName>
    <definedName name="_xlnm._FilterDatabase" localSheetId="14" hidden="1">July_10!$A$11:$L$41</definedName>
    <definedName name="_xlnm._FilterDatabase" localSheetId="13" hidden="1">July_14!$A$11:$L$38</definedName>
    <definedName name="_xlnm._FilterDatabase" localSheetId="12" hidden="1">July_20!$A$11:$L$40</definedName>
    <definedName name="_xlnm._FilterDatabase" localSheetId="11" hidden="1">July_24!$A$11:$L$40</definedName>
    <definedName name="_xlnm._FilterDatabase" localSheetId="17" hidden="1">'July-2'!$A$11:$L$37</definedName>
    <definedName name="_xlnm._FilterDatabase" localSheetId="26" hidden="1">'JUN  3'!$A$11:$L$69</definedName>
    <definedName name="_xlnm._FilterDatabase" localSheetId="25" hidden="1">JUN_08!$A$11:$L$43</definedName>
    <definedName name="_xlnm._FilterDatabase" localSheetId="28" hidden="1">Jun_1!$A$11:$L$43</definedName>
    <definedName name="_xlnm._FilterDatabase" localSheetId="24" hidden="1">JUN_12!$A$11:$L$36</definedName>
    <definedName name="_xlnm._FilterDatabase" localSheetId="23" hidden="1">JUN_15!$A$11:$L$41</definedName>
    <definedName name="_xlnm._FilterDatabase" localSheetId="21" hidden="1">Jun_22!$A$11:$L$36</definedName>
    <definedName name="_xlnm._FilterDatabase" localSheetId="20" hidden="1">Jun_24!$A$11:$L$40</definedName>
    <definedName name="_xlnm._FilterDatabase" localSheetId="19" hidden="1">JUN_26!$A$11:$L$38</definedName>
    <definedName name="_xlnm._FilterDatabase" localSheetId="18" hidden="1">JUN_29!$A$11:$L$38</definedName>
    <definedName name="_xlnm._FilterDatabase" localSheetId="41" hidden="1">'Mar _ 18'!$A$11:$L$41</definedName>
    <definedName name="_xlnm._FilterDatabase" localSheetId="47" hidden="1">Mar_04!$A$11:$L$37</definedName>
    <definedName name="_xlnm._FilterDatabase" localSheetId="46" hidden="1">MAR_11!$A$11:$L$39</definedName>
    <definedName name="_xlnm._FilterDatabase" localSheetId="43" hidden="1">Mar_12!$A$11:$L$37</definedName>
    <definedName name="_xlnm._FilterDatabase" localSheetId="42" hidden="1">Mar_16!$A$11:$L$39</definedName>
    <definedName name="_xlnm._FilterDatabase" localSheetId="48" hidden="1">Mar_2!$A$11:$L$39</definedName>
    <definedName name="_xlnm._FilterDatabase" localSheetId="40" hidden="1">Mar_23!$A$11:$L$63</definedName>
    <definedName name="_xlnm._FilterDatabase" localSheetId="39" hidden="1">Mar_30!$A$11:$L$46</definedName>
    <definedName name="_xlnm._FilterDatabase" localSheetId="45" hidden="1">'MAR-12'!$A$11:$L$88</definedName>
    <definedName name="_xlnm._FilterDatabase" localSheetId="33" hidden="1">May_04!$A$11:$L$37</definedName>
    <definedName name="_xlnm._FilterDatabase" localSheetId="32" hidden="1">May_06!$A$11:$L$40</definedName>
    <definedName name="_xlnm._FilterDatabase" localSheetId="30" hidden="1">May_13!$A$11:$L$61</definedName>
    <definedName name="_xlnm._FilterDatabase" localSheetId="29" hidden="1">May_18!$A$11:$L$47</definedName>
    <definedName name="_xlnm._FilterDatabase" localSheetId="31" hidden="1">'May-11'!$A$11:$L$39</definedName>
    <definedName name="_xlnm._FilterDatabase" localSheetId="0" hidden="1">orig!$A$11:$M$42</definedName>
    <definedName name="_xlnm._FilterDatabase" localSheetId="7" hidden="1">'TR invoices'!$A$11:$L$42</definedName>
    <definedName name="a" localSheetId="38">#REF!</definedName>
    <definedName name="a" localSheetId="37">#REF!</definedName>
    <definedName name="a" localSheetId="36">#REF!</definedName>
    <definedName name="a" localSheetId="35">#REF!</definedName>
    <definedName name="a" localSheetId="34">#REF!</definedName>
    <definedName name="a" localSheetId="8">#REF!</definedName>
    <definedName name="a" localSheetId="5">#REF!</definedName>
    <definedName name="a" localSheetId="4">#REF!</definedName>
    <definedName name="a" localSheetId="3">#REF!</definedName>
    <definedName name="a" localSheetId="2">#REF!</definedName>
    <definedName name="a" localSheetId="1">#REF!</definedName>
    <definedName name="a" localSheetId="9">#REF!</definedName>
    <definedName name="a" localSheetId="6">#REF!</definedName>
    <definedName name="a" localSheetId="56">#REF!</definedName>
    <definedName name="a" localSheetId="59">#REF!</definedName>
    <definedName name="a" localSheetId="10">#REF!</definedName>
    <definedName name="a" localSheetId="70">#REF!</definedName>
    <definedName name="a" localSheetId="69">#REF!</definedName>
    <definedName name="a" localSheetId="68">#REF!</definedName>
    <definedName name="a" localSheetId="67">#REF!</definedName>
    <definedName name="a" localSheetId="65">#REF!</definedName>
    <definedName name="a" localSheetId="64">#REF!</definedName>
    <definedName name="a" localSheetId="73">#REF!</definedName>
    <definedName name="a" localSheetId="71">#REF!</definedName>
    <definedName name="a" localSheetId="72">#REF!</definedName>
    <definedName name="a" localSheetId="66">#REF!</definedName>
    <definedName name="a" localSheetId="52">#REF!</definedName>
    <definedName name="a" localSheetId="44">#REF!</definedName>
    <definedName name="a" localSheetId="27">#REF!</definedName>
    <definedName name="a" localSheetId="22">#REF!</definedName>
    <definedName name="a" localSheetId="83">#REF!</definedName>
    <definedName name="a" localSheetId="53">#REF!</definedName>
    <definedName name="a" localSheetId="50">#REF!</definedName>
    <definedName name="a" localSheetId="55">#REF!</definedName>
    <definedName name="a" localSheetId="49">#REF!</definedName>
    <definedName name="a" localSheetId="54">#REF!</definedName>
    <definedName name="a" localSheetId="51">#REF!</definedName>
    <definedName name="a" localSheetId="63">#REF!</definedName>
    <definedName name="a" localSheetId="62">#REF!</definedName>
    <definedName name="a" localSheetId="60">#REF!</definedName>
    <definedName name="a" localSheetId="61">#REF!</definedName>
    <definedName name="a" localSheetId="58">#REF!</definedName>
    <definedName name="a" localSheetId="57">#REF!</definedName>
    <definedName name="a" localSheetId="16">#REF!</definedName>
    <definedName name="a" localSheetId="15">#REF!</definedName>
    <definedName name="a" localSheetId="14">#REF!</definedName>
    <definedName name="a" localSheetId="13">#REF!</definedName>
    <definedName name="a" localSheetId="12">#REF!</definedName>
    <definedName name="a" localSheetId="11">#REF!</definedName>
    <definedName name="a" localSheetId="17">#REF!</definedName>
    <definedName name="a" localSheetId="26">#REF!</definedName>
    <definedName name="a" localSheetId="25">#REF!</definedName>
    <definedName name="a" localSheetId="28">#REF!</definedName>
    <definedName name="a" localSheetId="24">#REF!</definedName>
    <definedName name="a" localSheetId="23">#REF!</definedName>
    <definedName name="a" localSheetId="21">#REF!</definedName>
    <definedName name="a" localSheetId="20">#REF!</definedName>
    <definedName name="a" localSheetId="19">#REF!</definedName>
    <definedName name="a" localSheetId="18">#REF!</definedName>
    <definedName name="a" localSheetId="41">#REF!</definedName>
    <definedName name="a" localSheetId="47">#REF!</definedName>
    <definedName name="a" localSheetId="46">#REF!</definedName>
    <definedName name="a" localSheetId="43">#REF!</definedName>
    <definedName name="a" localSheetId="42">#REF!</definedName>
    <definedName name="a" localSheetId="48">#REF!</definedName>
    <definedName name="a" localSheetId="40">#REF!</definedName>
    <definedName name="a" localSheetId="39">#REF!</definedName>
    <definedName name="a" localSheetId="45">#REF!</definedName>
    <definedName name="a" localSheetId="33">#REF!</definedName>
    <definedName name="a" localSheetId="32">#REF!</definedName>
    <definedName name="a" localSheetId="30">#REF!</definedName>
    <definedName name="a" localSheetId="29">#REF!</definedName>
    <definedName name="a" localSheetId="31">#REF!</definedName>
    <definedName name="a" localSheetId="77">#REF!</definedName>
    <definedName name="a" localSheetId="76">#REF!</definedName>
    <definedName name="a" localSheetId="75">#REF!</definedName>
    <definedName name="a" localSheetId="74">#REF!</definedName>
    <definedName name="a" localSheetId="78">#REF!</definedName>
    <definedName name="a" localSheetId="84">#REF!</definedName>
    <definedName name="a" localSheetId="82">#REF!</definedName>
    <definedName name="a" localSheetId="81">#REF!</definedName>
    <definedName name="a" localSheetId="86">#REF!</definedName>
    <definedName name="a" localSheetId="80">#REF!</definedName>
    <definedName name="a" localSheetId="85">#REF!</definedName>
    <definedName name="a" localSheetId="0">#REF!</definedName>
    <definedName name="a" localSheetId="7">#REF!</definedName>
    <definedName name="a">#REF!</definedName>
    <definedName name="aa" localSheetId="38">#REF!</definedName>
    <definedName name="aa" localSheetId="37">#REF!</definedName>
    <definedName name="aa" localSheetId="36">#REF!</definedName>
    <definedName name="aa" localSheetId="35">#REF!</definedName>
    <definedName name="aa" localSheetId="34">#REF!</definedName>
    <definedName name="aa" localSheetId="8">#REF!</definedName>
    <definedName name="aa" localSheetId="5">#REF!</definedName>
    <definedName name="aa" localSheetId="4">#REF!</definedName>
    <definedName name="aa" localSheetId="3">#REF!</definedName>
    <definedName name="aa" localSheetId="2">#REF!</definedName>
    <definedName name="aa" localSheetId="1">#REF!</definedName>
    <definedName name="aa" localSheetId="9">#REF!</definedName>
    <definedName name="aa" localSheetId="6">#REF!</definedName>
    <definedName name="aa" localSheetId="56">#REF!</definedName>
    <definedName name="aa" localSheetId="59">#REF!</definedName>
    <definedName name="aa" localSheetId="10">#REF!</definedName>
    <definedName name="aa" localSheetId="70">#REF!</definedName>
    <definedName name="aa" localSheetId="69">#REF!</definedName>
    <definedName name="aa" localSheetId="68">#REF!</definedName>
    <definedName name="aa" localSheetId="67">#REF!</definedName>
    <definedName name="aa" localSheetId="65">#REF!</definedName>
    <definedName name="aa" localSheetId="64">#REF!</definedName>
    <definedName name="aa" localSheetId="73">#REF!</definedName>
    <definedName name="aa" localSheetId="71">#REF!</definedName>
    <definedName name="aa" localSheetId="72">#REF!</definedName>
    <definedName name="aa" localSheetId="66">#REF!</definedName>
    <definedName name="aa" localSheetId="52">#REF!</definedName>
    <definedName name="aa" localSheetId="44">#REF!</definedName>
    <definedName name="aa" localSheetId="27">#REF!</definedName>
    <definedName name="aa" localSheetId="22">#REF!</definedName>
    <definedName name="aa" localSheetId="83">#REF!</definedName>
    <definedName name="aa" localSheetId="53">#REF!</definedName>
    <definedName name="aa" localSheetId="50">#REF!</definedName>
    <definedName name="aa" localSheetId="55">#REF!</definedName>
    <definedName name="aa" localSheetId="49">#REF!</definedName>
    <definedName name="aa" localSheetId="54">#REF!</definedName>
    <definedName name="aa" localSheetId="51">#REF!</definedName>
    <definedName name="aa" localSheetId="63">#REF!</definedName>
    <definedName name="aa" localSheetId="62">#REF!</definedName>
    <definedName name="aa" localSheetId="60">#REF!</definedName>
    <definedName name="aa" localSheetId="61">#REF!</definedName>
    <definedName name="aa" localSheetId="58">#REF!</definedName>
    <definedName name="aa" localSheetId="57">#REF!</definedName>
    <definedName name="aa" localSheetId="16">#REF!</definedName>
    <definedName name="aa" localSheetId="15">#REF!</definedName>
    <definedName name="aa" localSheetId="14">#REF!</definedName>
    <definedName name="aa" localSheetId="13">#REF!</definedName>
    <definedName name="aa" localSheetId="12">#REF!</definedName>
    <definedName name="aa" localSheetId="11">#REF!</definedName>
    <definedName name="aa" localSheetId="17">#REF!</definedName>
    <definedName name="aa" localSheetId="26">#REF!</definedName>
    <definedName name="aa" localSheetId="25">#REF!</definedName>
    <definedName name="aa" localSheetId="28">#REF!</definedName>
    <definedName name="aa" localSheetId="24">#REF!</definedName>
    <definedName name="aa" localSheetId="23">#REF!</definedName>
    <definedName name="aa" localSheetId="21">#REF!</definedName>
    <definedName name="aa" localSheetId="20">#REF!</definedName>
    <definedName name="aa" localSheetId="19">#REF!</definedName>
    <definedName name="aa" localSheetId="18">#REF!</definedName>
    <definedName name="aa" localSheetId="41">#REF!</definedName>
    <definedName name="aa" localSheetId="47">#REF!</definedName>
    <definedName name="aa" localSheetId="46">#REF!</definedName>
    <definedName name="aa" localSheetId="43">#REF!</definedName>
    <definedName name="aa" localSheetId="42">#REF!</definedName>
    <definedName name="aa" localSheetId="48">#REF!</definedName>
    <definedName name="aa" localSheetId="40">#REF!</definedName>
    <definedName name="aa" localSheetId="39">#REF!</definedName>
    <definedName name="aa" localSheetId="45">#REF!</definedName>
    <definedName name="aa" localSheetId="33">#REF!</definedName>
    <definedName name="aa" localSheetId="32">#REF!</definedName>
    <definedName name="aa" localSheetId="30">#REF!</definedName>
    <definedName name="aa" localSheetId="29">#REF!</definedName>
    <definedName name="aa" localSheetId="31">#REF!</definedName>
    <definedName name="aa" localSheetId="77">#REF!</definedName>
    <definedName name="aa" localSheetId="76">#REF!</definedName>
    <definedName name="aa" localSheetId="75">#REF!</definedName>
    <definedName name="aa" localSheetId="74">#REF!</definedName>
    <definedName name="aa" localSheetId="78">#REF!</definedName>
    <definedName name="aa" localSheetId="84">#REF!</definedName>
    <definedName name="aa" localSheetId="82">#REF!</definedName>
    <definedName name="aa" localSheetId="81">#REF!</definedName>
    <definedName name="aa" localSheetId="86">#REF!</definedName>
    <definedName name="aa" localSheetId="80">#REF!</definedName>
    <definedName name="aa" localSheetId="85">#REF!</definedName>
    <definedName name="aa" localSheetId="0">#REF!</definedName>
    <definedName name="aa" localSheetId="7">#REF!</definedName>
    <definedName name="aa">#REF!</definedName>
    <definedName name="account" localSheetId="38">#REF!</definedName>
    <definedName name="account" localSheetId="37">#REF!</definedName>
    <definedName name="account" localSheetId="36">#REF!</definedName>
    <definedName name="account" localSheetId="35">#REF!</definedName>
    <definedName name="account" localSheetId="34">#REF!</definedName>
    <definedName name="account" localSheetId="8">#REF!</definedName>
    <definedName name="account" localSheetId="5">#REF!</definedName>
    <definedName name="account" localSheetId="4">#REF!</definedName>
    <definedName name="account" localSheetId="3">#REF!</definedName>
    <definedName name="account" localSheetId="2">#REF!</definedName>
    <definedName name="account" localSheetId="1">#REF!</definedName>
    <definedName name="account" localSheetId="9">#REF!</definedName>
    <definedName name="account" localSheetId="6">#REF!</definedName>
    <definedName name="account" localSheetId="56">#REF!</definedName>
    <definedName name="account" localSheetId="59">#REF!</definedName>
    <definedName name="account" localSheetId="10">#REF!</definedName>
    <definedName name="account" localSheetId="70">#REF!</definedName>
    <definedName name="account" localSheetId="69">#REF!</definedName>
    <definedName name="account" localSheetId="68">#REF!</definedName>
    <definedName name="account" localSheetId="67">#REF!</definedName>
    <definedName name="account" localSheetId="65">#REF!</definedName>
    <definedName name="account" localSheetId="64">#REF!</definedName>
    <definedName name="account" localSheetId="73">#REF!</definedName>
    <definedName name="account" localSheetId="71">#REF!</definedName>
    <definedName name="account" localSheetId="72">#REF!</definedName>
    <definedName name="account" localSheetId="66">#REF!</definedName>
    <definedName name="account" localSheetId="52">#REF!</definedName>
    <definedName name="account" localSheetId="44">#REF!</definedName>
    <definedName name="account" localSheetId="27">#REF!</definedName>
    <definedName name="account" localSheetId="22">#REF!</definedName>
    <definedName name="account" localSheetId="83">#REF!</definedName>
    <definedName name="account" localSheetId="53">#REF!</definedName>
    <definedName name="account" localSheetId="50">#REF!</definedName>
    <definedName name="account" localSheetId="55">#REF!</definedName>
    <definedName name="account" localSheetId="49">#REF!</definedName>
    <definedName name="account" localSheetId="54">#REF!</definedName>
    <definedName name="account" localSheetId="51">#REF!</definedName>
    <definedName name="account" localSheetId="63">#REF!</definedName>
    <definedName name="account" localSheetId="62">#REF!</definedName>
    <definedName name="account" localSheetId="60">#REF!</definedName>
    <definedName name="account" localSheetId="61">#REF!</definedName>
    <definedName name="account" localSheetId="58">#REF!</definedName>
    <definedName name="account" localSheetId="57">#REF!</definedName>
    <definedName name="account" localSheetId="16">#REF!</definedName>
    <definedName name="account" localSheetId="15">#REF!</definedName>
    <definedName name="account" localSheetId="14">#REF!</definedName>
    <definedName name="account" localSheetId="13">#REF!</definedName>
    <definedName name="account" localSheetId="12">#REF!</definedName>
    <definedName name="account" localSheetId="11">#REF!</definedName>
    <definedName name="account" localSheetId="17">#REF!</definedName>
    <definedName name="account" localSheetId="26">#REF!</definedName>
    <definedName name="account" localSheetId="25">#REF!</definedName>
    <definedName name="account" localSheetId="28">#REF!</definedName>
    <definedName name="account" localSheetId="24">#REF!</definedName>
    <definedName name="account" localSheetId="23">#REF!</definedName>
    <definedName name="account" localSheetId="21">#REF!</definedName>
    <definedName name="account" localSheetId="20">#REF!</definedName>
    <definedName name="account" localSheetId="19">#REF!</definedName>
    <definedName name="account" localSheetId="18">#REF!</definedName>
    <definedName name="account" localSheetId="41">#REF!</definedName>
    <definedName name="account" localSheetId="47">#REF!</definedName>
    <definedName name="account" localSheetId="46">#REF!</definedName>
    <definedName name="account" localSheetId="43">#REF!</definedName>
    <definedName name="account" localSheetId="42">#REF!</definedName>
    <definedName name="account" localSheetId="48">#REF!</definedName>
    <definedName name="account" localSheetId="40">#REF!</definedName>
    <definedName name="account" localSheetId="39">#REF!</definedName>
    <definedName name="account" localSheetId="45">#REF!</definedName>
    <definedName name="account" localSheetId="33">#REF!</definedName>
    <definedName name="account" localSheetId="32">#REF!</definedName>
    <definedName name="account" localSheetId="30">#REF!</definedName>
    <definedName name="account" localSheetId="29">#REF!</definedName>
    <definedName name="account" localSheetId="31">#REF!</definedName>
    <definedName name="account" localSheetId="77">#REF!</definedName>
    <definedName name="account" localSheetId="76">#REF!</definedName>
    <definedName name="account" localSheetId="75">#REF!</definedName>
    <definedName name="account" localSheetId="74">#REF!</definedName>
    <definedName name="account" localSheetId="78">#REF!</definedName>
    <definedName name="account" localSheetId="79">#REF!</definedName>
    <definedName name="account" localSheetId="84">#REF!</definedName>
    <definedName name="account" localSheetId="82">#REF!</definedName>
    <definedName name="account" localSheetId="81">#REF!</definedName>
    <definedName name="account" localSheetId="86">#REF!</definedName>
    <definedName name="account" localSheetId="80">#REF!</definedName>
    <definedName name="account" localSheetId="85">#REF!</definedName>
    <definedName name="account" localSheetId="0">#REF!</definedName>
    <definedName name="account" localSheetId="7">#REF!</definedName>
    <definedName name="account">#REF!</definedName>
    <definedName name="asd" localSheetId="38">#REF!</definedName>
    <definedName name="asd" localSheetId="37">#REF!</definedName>
    <definedName name="asd" localSheetId="36">#REF!</definedName>
    <definedName name="asd" localSheetId="35">#REF!</definedName>
    <definedName name="asd" localSheetId="34">#REF!</definedName>
    <definedName name="asd" localSheetId="8">#REF!</definedName>
    <definedName name="asd" localSheetId="5">#REF!</definedName>
    <definedName name="asd" localSheetId="4">#REF!</definedName>
    <definedName name="asd" localSheetId="3">#REF!</definedName>
    <definedName name="asd" localSheetId="2">#REF!</definedName>
    <definedName name="asd" localSheetId="1">#REF!</definedName>
    <definedName name="asd" localSheetId="9">#REF!</definedName>
    <definedName name="asd" localSheetId="6">#REF!</definedName>
    <definedName name="asd" localSheetId="56">#REF!</definedName>
    <definedName name="asd" localSheetId="59">#REF!</definedName>
    <definedName name="asd" localSheetId="10">#REF!</definedName>
    <definedName name="asd" localSheetId="70">#REF!</definedName>
    <definedName name="asd" localSheetId="69">#REF!</definedName>
    <definedName name="asd" localSheetId="68">#REF!</definedName>
    <definedName name="asd" localSheetId="67">#REF!</definedName>
    <definedName name="asd" localSheetId="65">#REF!</definedName>
    <definedName name="asd" localSheetId="64">#REF!</definedName>
    <definedName name="asd" localSheetId="73">#REF!</definedName>
    <definedName name="asd" localSheetId="71">#REF!</definedName>
    <definedName name="asd" localSheetId="72">#REF!</definedName>
    <definedName name="asd" localSheetId="66">#REF!</definedName>
    <definedName name="asd" localSheetId="52">#REF!</definedName>
    <definedName name="asd" localSheetId="44">#REF!</definedName>
    <definedName name="asd" localSheetId="27">#REF!</definedName>
    <definedName name="asd" localSheetId="22">#REF!</definedName>
    <definedName name="asd" localSheetId="83">#REF!</definedName>
    <definedName name="asd" localSheetId="53">#REF!</definedName>
    <definedName name="asd" localSheetId="50">#REF!</definedName>
    <definedName name="asd" localSheetId="55">#REF!</definedName>
    <definedName name="asd" localSheetId="49">#REF!</definedName>
    <definedName name="asd" localSheetId="54">#REF!</definedName>
    <definedName name="asd" localSheetId="51">#REF!</definedName>
    <definedName name="asd" localSheetId="63">#REF!</definedName>
    <definedName name="asd" localSheetId="62">#REF!</definedName>
    <definedName name="asd" localSheetId="60">#REF!</definedName>
    <definedName name="asd" localSheetId="61">#REF!</definedName>
    <definedName name="asd" localSheetId="58">#REF!</definedName>
    <definedName name="asd" localSheetId="57">#REF!</definedName>
    <definedName name="asd" localSheetId="16">#REF!</definedName>
    <definedName name="asd" localSheetId="15">#REF!</definedName>
    <definedName name="asd" localSheetId="14">#REF!</definedName>
    <definedName name="asd" localSheetId="13">#REF!</definedName>
    <definedName name="asd" localSheetId="12">#REF!</definedName>
    <definedName name="asd" localSheetId="11">#REF!</definedName>
    <definedName name="asd" localSheetId="17">#REF!</definedName>
    <definedName name="asd" localSheetId="26">#REF!</definedName>
    <definedName name="asd" localSheetId="25">#REF!</definedName>
    <definedName name="asd" localSheetId="28">#REF!</definedName>
    <definedName name="asd" localSheetId="24">#REF!</definedName>
    <definedName name="asd" localSheetId="23">#REF!</definedName>
    <definedName name="asd" localSheetId="21">#REF!</definedName>
    <definedName name="asd" localSheetId="20">#REF!</definedName>
    <definedName name="asd" localSheetId="19">#REF!</definedName>
    <definedName name="asd" localSheetId="18">#REF!</definedName>
    <definedName name="asd" localSheetId="41">#REF!</definedName>
    <definedName name="asd" localSheetId="47">#REF!</definedName>
    <definedName name="asd" localSheetId="46">#REF!</definedName>
    <definedName name="asd" localSheetId="43">#REF!</definedName>
    <definedName name="asd" localSheetId="42">#REF!</definedName>
    <definedName name="asd" localSheetId="48">#REF!</definedName>
    <definedName name="asd" localSheetId="40">#REF!</definedName>
    <definedName name="asd" localSheetId="39">#REF!</definedName>
    <definedName name="asd" localSheetId="45">#REF!</definedName>
    <definedName name="asd" localSheetId="33">#REF!</definedName>
    <definedName name="asd" localSheetId="32">#REF!</definedName>
    <definedName name="asd" localSheetId="30">#REF!</definedName>
    <definedName name="asd" localSheetId="29">#REF!</definedName>
    <definedName name="asd" localSheetId="31">#REF!</definedName>
    <definedName name="asd" localSheetId="77">#REF!</definedName>
    <definedName name="asd" localSheetId="76">#REF!</definedName>
    <definedName name="asd" localSheetId="75">#REF!</definedName>
    <definedName name="asd" localSheetId="74">#REF!</definedName>
    <definedName name="asd" localSheetId="78">#REF!</definedName>
    <definedName name="asd" localSheetId="84">#REF!</definedName>
    <definedName name="asd" localSheetId="82">#REF!</definedName>
    <definedName name="asd" localSheetId="81">#REF!</definedName>
    <definedName name="asd" localSheetId="86">#REF!</definedName>
    <definedName name="asd" localSheetId="80">#REF!</definedName>
    <definedName name="asd" localSheetId="85">#REF!</definedName>
    <definedName name="asd" localSheetId="0">#REF!</definedName>
    <definedName name="asd" localSheetId="7">#REF!</definedName>
    <definedName name="asd">#REF!</definedName>
    <definedName name="asq" localSheetId="38">#REF!</definedName>
    <definedName name="asq" localSheetId="37">#REF!</definedName>
    <definedName name="asq" localSheetId="36">#REF!</definedName>
    <definedName name="asq" localSheetId="35">#REF!</definedName>
    <definedName name="asq" localSheetId="34">#REF!</definedName>
    <definedName name="asq" localSheetId="8">#REF!</definedName>
    <definedName name="asq" localSheetId="5">#REF!</definedName>
    <definedName name="asq" localSheetId="4">#REF!</definedName>
    <definedName name="asq" localSheetId="3">#REF!</definedName>
    <definedName name="asq" localSheetId="2">#REF!</definedName>
    <definedName name="asq" localSheetId="1">#REF!</definedName>
    <definedName name="asq" localSheetId="9">#REF!</definedName>
    <definedName name="asq" localSheetId="6">#REF!</definedName>
    <definedName name="asq" localSheetId="56">#REF!</definedName>
    <definedName name="asq" localSheetId="59">#REF!</definedName>
    <definedName name="asq" localSheetId="10">#REF!</definedName>
    <definedName name="asq" localSheetId="70">#REF!</definedName>
    <definedName name="asq" localSheetId="69">#REF!</definedName>
    <definedName name="asq" localSheetId="68">#REF!</definedName>
    <definedName name="asq" localSheetId="67">#REF!</definedName>
    <definedName name="asq" localSheetId="65">#REF!</definedName>
    <definedName name="asq" localSheetId="64">#REF!</definedName>
    <definedName name="asq" localSheetId="73">#REF!</definedName>
    <definedName name="asq" localSheetId="71">#REF!</definedName>
    <definedName name="asq" localSheetId="72">#REF!</definedName>
    <definedName name="asq" localSheetId="66">#REF!</definedName>
    <definedName name="asq" localSheetId="52">#REF!</definedName>
    <definedName name="asq" localSheetId="44">#REF!</definedName>
    <definedName name="asq" localSheetId="27">#REF!</definedName>
    <definedName name="asq" localSheetId="22">#REF!</definedName>
    <definedName name="asq" localSheetId="83">#REF!</definedName>
    <definedName name="asq" localSheetId="53">#REF!</definedName>
    <definedName name="asq" localSheetId="50">#REF!</definedName>
    <definedName name="asq" localSheetId="55">#REF!</definedName>
    <definedName name="asq" localSheetId="49">#REF!</definedName>
    <definedName name="asq" localSheetId="54">#REF!</definedName>
    <definedName name="asq" localSheetId="51">#REF!</definedName>
    <definedName name="asq" localSheetId="63">#REF!</definedName>
    <definedName name="asq" localSheetId="62">#REF!</definedName>
    <definedName name="asq" localSheetId="60">#REF!</definedName>
    <definedName name="asq" localSheetId="61">#REF!</definedName>
    <definedName name="asq" localSheetId="58">#REF!</definedName>
    <definedName name="asq" localSheetId="57">#REF!</definedName>
    <definedName name="asq" localSheetId="16">#REF!</definedName>
    <definedName name="asq" localSheetId="15">#REF!</definedName>
    <definedName name="asq" localSheetId="14">#REF!</definedName>
    <definedName name="asq" localSheetId="13">#REF!</definedName>
    <definedName name="asq" localSheetId="12">#REF!</definedName>
    <definedName name="asq" localSheetId="11">#REF!</definedName>
    <definedName name="asq" localSheetId="17">#REF!</definedName>
    <definedName name="asq" localSheetId="26">#REF!</definedName>
    <definedName name="asq" localSheetId="25">#REF!</definedName>
    <definedName name="asq" localSheetId="28">#REF!</definedName>
    <definedName name="asq" localSheetId="24">#REF!</definedName>
    <definedName name="asq" localSheetId="23">#REF!</definedName>
    <definedName name="asq" localSheetId="21">#REF!</definedName>
    <definedName name="asq" localSheetId="20">#REF!</definedName>
    <definedName name="asq" localSheetId="19">#REF!</definedName>
    <definedName name="asq" localSheetId="18">#REF!</definedName>
    <definedName name="asq" localSheetId="41">#REF!</definedName>
    <definedName name="asq" localSheetId="47">#REF!</definedName>
    <definedName name="asq" localSheetId="46">#REF!</definedName>
    <definedName name="asq" localSheetId="43">#REF!</definedName>
    <definedName name="asq" localSheetId="42">#REF!</definedName>
    <definedName name="asq" localSheetId="48">#REF!</definedName>
    <definedName name="asq" localSheetId="40">#REF!</definedName>
    <definedName name="asq" localSheetId="39">#REF!</definedName>
    <definedName name="asq" localSheetId="45">#REF!</definedName>
    <definedName name="asq" localSheetId="33">#REF!</definedName>
    <definedName name="asq" localSheetId="32">#REF!</definedName>
    <definedName name="asq" localSheetId="30">#REF!</definedName>
    <definedName name="asq" localSheetId="29">#REF!</definedName>
    <definedName name="asq" localSheetId="31">#REF!</definedName>
    <definedName name="asq" localSheetId="77">#REF!</definedName>
    <definedName name="asq" localSheetId="76">#REF!</definedName>
    <definedName name="asq" localSheetId="75">#REF!</definedName>
    <definedName name="asq" localSheetId="74">#REF!</definedName>
    <definedName name="asq" localSheetId="78">#REF!</definedName>
    <definedName name="asq" localSheetId="84">#REF!</definedName>
    <definedName name="asq" localSheetId="82">#REF!</definedName>
    <definedName name="asq" localSheetId="81">#REF!</definedName>
    <definedName name="asq" localSheetId="86">#REF!</definedName>
    <definedName name="asq" localSheetId="80">#REF!</definedName>
    <definedName name="asq" localSheetId="85">#REF!</definedName>
    <definedName name="asq" localSheetId="0">#REF!</definedName>
    <definedName name="asq" localSheetId="7">#REF!</definedName>
    <definedName name="asq">#REF!</definedName>
    <definedName name="Aug_12" localSheetId="38">#REF!</definedName>
    <definedName name="Aug_12" localSheetId="37">#REF!</definedName>
    <definedName name="Aug_12" localSheetId="36">#REF!</definedName>
    <definedName name="Aug_12" localSheetId="35">#REF!</definedName>
    <definedName name="Aug_12" localSheetId="34">#REF!</definedName>
    <definedName name="Aug_12" localSheetId="8">#REF!</definedName>
    <definedName name="Aug_12" localSheetId="5">#REF!</definedName>
    <definedName name="Aug_12" localSheetId="4">#REF!</definedName>
    <definedName name="Aug_12" localSheetId="3">#REF!</definedName>
    <definedName name="Aug_12" localSheetId="2">#REF!</definedName>
    <definedName name="Aug_12" localSheetId="1">#REF!</definedName>
    <definedName name="Aug_12" localSheetId="9">#REF!</definedName>
    <definedName name="Aug_12" localSheetId="6">#REF!</definedName>
    <definedName name="Aug_12" localSheetId="56">#REF!</definedName>
    <definedName name="Aug_12" localSheetId="59">#REF!</definedName>
    <definedName name="Aug_12" localSheetId="10">#REF!</definedName>
    <definedName name="Aug_12" localSheetId="70">#REF!</definedName>
    <definedName name="Aug_12" localSheetId="69">#REF!</definedName>
    <definedName name="Aug_12" localSheetId="68">#REF!</definedName>
    <definedName name="Aug_12" localSheetId="67">#REF!</definedName>
    <definedName name="Aug_12" localSheetId="65">#REF!</definedName>
    <definedName name="Aug_12" localSheetId="64">#REF!</definedName>
    <definedName name="Aug_12" localSheetId="73">#REF!</definedName>
    <definedName name="Aug_12" localSheetId="71">#REF!</definedName>
    <definedName name="Aug_12" localSheetId="72">#REF!</definedName>
    <definedName name="Aug_12" localSheetId="66">#REF!</definedName>
    <definedName name="Aug_12" localSheetId="52">#REF!</definedName>
    <definedName name="Aug_12" localSheetId="44">#REF!</definedName>
    <definedName name="Aug_12" localSheetId="27">#REF!</definedName>
    <definedName name="Aug_12" localSheetId="22">#REF!</definedName>
    <definedName name="Aug_12" localSheetId="83">#REF!</definedName>
    <definedName name="Aug_12" localSheetId="53">#REF!</definedName>
    <definedName name="Aug_12" localSheetId="50">#REF!</definedName>
    <definedName name="Aug_12" localSheetId="55">#REF!</definedName>
    <definedName name="Aug_12" localSheetId="49">#REF!</definedName>
    <definedName name="Aug_12" localSheetId="54">#REF!</definedName>
    <definedName name="Aug_12" localSheetId="51">#REF!</definedName>
    <definedName name="Aug_12" localSheetId="63">#REF!</definedName>
    <definedName name="Aug_12" localSheetId="62">#REF!</definedName>
    <definedName name="Aug_12" localSheetId="60">#REF!</definedName>
    <definedName name="Aug_12" localSheetId="61">#REF!</definedName>
    <definedName name="Aug_12" localSheetId="58">#REF!</definedName>
    <definedName name="Aug_12" localSheetId="57">#REF!</definedName>
    <definedName name="Aug_12" localSheetId="16">#REF!</definedName>
    <definedName name="Aug_12" localSheetId="15">#REF!</definedName>
    <definedName name="Aug_12" localSheetId="14">#REF!</definedName>
    <definedName name="Aug_12" localSheetId="13">#REF!</definedName>
    <definedName name="Aug_12" localSheetId="12">#REF!</definedName>
    <definedName name="Aug_12" localSheetId="11">#REF!</definedName>
    <definedName name="Aug_12" localSheetId="17">#REF!</definedName>
    <definedName name="Aug_12" localSheetId="26">#REF!</definedName>
    <definedName name="Aug_12" localSheetId="25">#REF!</definedName>
    <definedName name="Aug_12" localSheetId="28">#REF!</definedName>
    <definedName name="Aug_12" localSheetId="24">#REF!</definedName>
    <definedName name="Aug_12" localSheetId="23">#REF!</definedName>
    <definedName name="Aug_12" localSheetId="21">#REF!</definedName>
    <definedName name="Aug_12" localSheetId="20">#REF!</definedName>
    <definedName name="Aug_12" localSheetId="19">#REF!</definedName>
    <definedName name="Aug_12" localSheetId="18">#REF!</definedName>
    <definedName name="Aug_12" localSheetId="41">#REF!</definedName>
    <definedName name="Aug_12" localSheetId="47">#REF!</definedName>
    <definedName name="Aug_12" localSheetId="46">#REF!</definedName>
    <definedName name="Aug_12" localSheetId="43">#REF!</definedName>
    <definedName name="Aug_12" localSheetId="42">#REF!</definedName>
    <definedName name="Aug_12" localSheetId="48">#REF!</definedName>
    <definedName name="Aug_12" localSheetId="40">#REF!</definedName>
    <definedName name="Aug_12" localSheetId="39">#REF!</definedName>
    <definedName name="Aug_12" localSheetId="45">#REF!</definedName>
    <definedName name="Aug_12" localSheetId="33">#REF!</definedName>
    <definedName name="Aug_12" localSheetId="32">#REF!</definedName>
    <definedName name="Aug_12" localSheetId="30">#REF!</definedName>
    <definedName name="Aug_12" localSheetId="29">#REF!</definedName>
    <definedName name="Aug_12" localSheetId="31">#REF!</definedName>
    <definedName name="Aug_12" localSheetId="77">#REF!</definedName>
    <definedName name="Aug_12" localSheetId="76">#REF!</definedName>
    <definedName name="Aug_12" localSheetId="75">#REF!</definedName>
    <definedName name="Aug_12" localSheetId="74">#REF!</definedName>
    <definedName name="Aug_12" localSheetId="78">#REF!</definedName>
    <definedName name="Aug_12" localSheetId="84">#REF!</definedName>
    <definedName name="Aug_12" localSheetId="82">#REF!</definedName>
    <definedName name="Aug_12" localSheetId="81">#REF!</definedName>
    <definedName name="Aug_12" localSheetId="86">#REF!</definedName>
    <definedName name="Aug_12" localSheetId="80">#REF!</definedName>
    <definedName name="Aug_12" localSheetId="85">#REF!</definedName>
    <definedName name="Aug_12" localSheetId="0">#REF!</definedName>
    <definedName name="Aug_12" localSheetId="7">#REF!</definedName>
    <definedName name="Aug_12">#REF!</definedName>
    <definedName name="Aug_3" localSheetId="38">#REF!</definedName>
    <definedName name="Aug_3" localSheetId="37">#REF!</definedName>
    <definedName name="Aug_3" localSheetId="36">#REF!</definedName>
    <definedName name="Aug_3" localSheetId="35">#REF!</definedName>
    <definedName name="Aug_3" localSheetId="34">#REF!</definedName>
    <definedName name="Aug_3" localSheetId="8">#REF!</definedName>
    <definedName name="Aug_3" localSheetId="5">#REF!</definedName>
    <definedName name="Aug_3" localSheetId="4">#REF!</definedName>
    <definedName name="Aug_3" localSheetId="3">#REF!</definedName>
    <definedName name="Aug_3" localSheetId="2">#REF!</definedName>
    <definedName name="Aug_3" localSheetId="1">#REF!</definedName>
    <definedName name="Aug_3" localSheetId="9">#REF!</definedName>
    <definedName name="Aug_3" localSheetId="6">#REF!</definedName>
    <definedName name="Aug_3" localSheetId="56">#REF!</definedName>
    <definedName name="Aug_3" localSheetId="59">#REF!</definedName>
    <definedName name="Aug_3" localSheetId="10">#REF!</definedName>
    <definedName name="Aug_3" localSheetId="70">#REF!</definedName>
    <definedName name="Aug_3" localSheetId="69">#REF!</definedName>
    <definedName name="Aug_3" localSheetId="68">#REF!</definedName>
    <definedName name="Aug_3" localSheetId="67">#REF!</definedName>
    <definedName name="Aug_3" localSheetId="65">#REF!</definedName>
    <definedName name="Aug_3" localSheetId="64">#REF!</definedName>
    <definedName name="Aug_3" localSheetId="73">#REF!</definedName>
    <definedName name="Aug_3" localSheetId="71">#REF!</definedName>
    <definedName name="Aug_3" localSheetId="72">#REF!</definedName>
    <definedName name="Aug_3" localSheetId="66">#REF!</definedName>
    <definedName name="Aug_3" localSheetId="52">#REF!</definedName>
    <definedName name="Aug_3" localSheetId="44">#REF!</definedName>
    <definedName name="Aug_3" localSheetId="27">#REF!</definedName>
    <definedName name="Aug_3" localSheetId="22">#REF!</definedName>
    <definedName name="Aug_3" localSheetId="83">#REF!</definedName>
    <definedName name="Aug_3" localSheetId="53">#REF!</definedName>
    <definedName name="Aug_3" localSheetId="50">#REF!</definedName>
    <definedName name="Aug_3" localSheetId="55">#REF!</definedName>
    <definedName name="Aug_3" localSheetId="49">#REF!</definedName>
    <definedName name="Aug_3" localSheetId="54">#REF!</definedName>
    <definedName name="Aug_3" localSheetId="51">#REF!</definedName>
    <definedName name="Aug_3" localSheetId="63">#REF!</definedName>
    <definedName name="Aug_3" localSheetId="62">#REF!</definedName>
    <definedName name="Aug_3" localSheetId="60">#REF!</definedName>
    <definedName name="Aug_3" localSheetId="61">#REF!</definedName>
    <definedName name="Aug_3" localSheetId="58">#REF!</definedName>
    <definedName name="Aug_3" localSheetId="57">#REF!</definedName>
    <definedName name="Aug_3" localSheetId="16">#REF!</definedName>
    <definedName name="Aug_3" localSheetId="15">#REF!</definedName>
    <definedName name="Aug_3" localSheetId="14">#REF!</definedName>
    <definedName name="Aug_3" localSheetId="13">#REF!</definedName>
    <definedName name="Aug_3" localSheetId="12">#REF!</definedName>
    <definedName name="Aug_3" localSheetId="11">#REF!</definedName>
    <definedName name="Aug_3" localSheetId="17">#REF!</definedName>
    <definedName name="Aug_3" localSheetId="26">#REF!</definedName>
    <definedName name="Aug_3" localSheetId="25">#REF!</definedName>
    <definedName name="Aug_3" localSheetId="28">#REF!</definedName>
    <definedName name="Aug_3" localSheetId="24">#REF!</definedName>
    <definedName name="Aug_3" localSheetId="23">#REF!</definedName>
    <definedName name="Aug_3" localSheetId="21">#REF!</definedName>
    <definedName name="Aug_3" localSheetId="20">#REF!</definedName>
    <definedName name="Aug_3" localSheetId="19">#REF!</definedName>
    <definedName name="Aug_3" localSheetId="18">#REF!</definedName>
    <definedName name="Aug_3" localSheetId="41">#REF!</definedName>
    <definedName name="Aug_3" localSheetId="47">#REF!</definedName>
    <definedName name="Aug_3" localSheetId="46">#REF!</definedName>
    <definedName name="Aug_3" localSheetId="43">#REF!</definedName>
    <definedName name="Aug_3" localSheetId="42">#REF!</definedName>
    <definedName name="Aug_3" localSheetId="48">#REF!</definedName>
    <definedName name="Aug_3" localSheetId="40">#REF!</definedName>
    <definedName name="Aug_3" localSheetId="39">#REF!</definedName>
    <definedName name="Aug_3" localSheetId="45">#REF!</definedName>
    <definedName name="Aug_3" localSheetId="33">#REF!</definedName>
    <definedName name="Aug_3" localSheetId="32">#REF!</definedName>
    <definedName name="Aug_3" localSheetId="30">#REF!</definedName>
    <definedName name="Aug_3" localSheetId="29">#REF!</definedName>
    <definedName name="Aug_3" localSheetId="31">#REF!</definedName>
    <definedName name="Aug_3" localSheetId="77">#REF!</definedName>
    <definedName name="Aug_3" localSheetId="76">#REF!</definedName>
    <definedName name="Aug_3" localSheetId="75">#REF!</definedName>
    <definedName name="Aug_3" localSheetId="74">#REF!</definedName>
    <definedName name="Aug_3" localSheetId="78">#REF!</definedName>
    <definedName name="Aug_3" localSheetId="84">#REF!</definedName>
    <definedName name="Aug_3" localSheetId="82">#REF!</definedName>
    <definedName name="Aug_3" localSheetId="81">#REF!</definedName>
    <definedName name="Aug_3" localSheetId="86">#REF!</definedName>
    <definedName name="Aug_3" localSheetId="80">#REF!</definedName>
    <definedName name="Aug_3" localSheetId="85">#REF!</definedName>
    <definedName name="Aug_3" localSheetId="0">#REF!</definedName>
    <definedName name="Aug_3" localSheetId="7">#REF!</definedName>
    <definedName name="Aug_3">#REF!</definedName>
    <definedName name="DDG" localSheetId="38">#REF!</definedName>
    <definedName name="DDG" localSheetId="37">#REF!</definedName>
    <definedName name="DDG" localSheetId="36">#REF!</definedName>
    <definedName name="DDG" localSheetId="35">#REF!</definedName>
    <definedName name="DDG" localSheetId="34">#REF!</definedName>
    <definedName name="DDG" localSheetId="8">#REF!</definedName>
    <definedName name="DDG" localSheetId="5">#REF!</definedName>
    <definedName name="DDG" localSheetId="4">#REF!</definedName>
    <definedName name="DDG" localSheetId="3">#REF!</definedName>
    <definedName name="DDG" localSheetId="2">#REF!</definedName>
    <definedName name="DDG" localSheetId="1">#REF!</definedName>
    <definedName name="DDG" localSheetId="9">#REF!</definedName>
    <definedName name="DDG" localSheetId="6">#REF!</definedName>
    <definedName name="DDG" localSheetId="56">#REF!</definedName>
    <definedName name="DDG" localSheetId="59">#REF!</definedName>
    <definedName name="DDG" localSheetId="10">#REF!</definedName>
    <definedName name="DDG" localSheetId="70">#REF!</definedName>
    <definedName name="DDG" localSheetId="69">#REF!</definedName>
    <definedName name="DDG" localSheetId="68">#REF!</definedName>
    <definedName name="DDG" localSheetId="67">#REF!</definedName>
    <definedName name="DDG" localSheetId="65">#REF!</definedName>
    <definedName name="DDG" localSheetId="64">#REF!</definedName>
    <definedName name="DDG" localSheetId="73">#REF!</definedName>
    <definedName name="DDG" localSheetId="71">#REF!</definedName>
    <definedName name="DDG" localSheetId="72">#REF!</definedName>
    <definedName name="DDG" localSheetId="66">#REF!</definedName>
    <definedName name="DDG" localSheetId="52">#REF!</definedName>
    <definedName name="DDG" localSheetId="44">#REF!</definedName>
    <definedName name="DDG" localSheetId="27">#REF!</definedName>
    <definedName name="DDG" localSheetId="22">#REF!</definedName>
    <definedName name="DDG" localSheetId="83">#REF!</definedName>
    <definedName name="DDG" localSheetId="53">#REF!</definedName>
    <definedName name="DDG" localSheetId="50">#REF!</definedName>
    <definedName name="DDG" localSheetId="55">#REF!</definedName>
    <definedName name="DDG" localSheetId="49">#REF!</definedName>
    <definedName name="DDG" localSheetId="54">#REF!</definedName>
    <definedName name="DDG" localSheetId="51">#REF!</definedName>
    <definedName name="DDG" localSheetId="63">#REF!</definedName>
    <definedName name="DDG" localSheetId="62">#REF!</definedName>
    <definedName name="DDG" localSheetId="60">#REF!</definedName>
    <definedName name="DDG" localSheetId="61">#REF!</definedName>
    <definedName name="DDG" localSheetId="58">#REF!</definedName>
    <definedName name="DDG" localSheetId="57">#REF!</definedName>
    <definedName name="DDG" localSheetId="16">#REF!</definedName>
    <definedName name="DDG" localSheetId="15">#REF!</definedName>
    <definedName name="DDG" localSheetId="14">#REF!</definedName>
    <definedName name="DDG" localSheetId="13">#REF!</definedName>
    <definedName name="DDG" localSheetId="12">#REF!</definedName>
    <definedName name="DDG" localSheetId="11">#REF!</definedName>
    <definedName name="DDG" localSheetId="17">#REF!</definedName>
    <definedName name="DDG" localSheetId="26">#REF!</definedName>
    <definedName name="DDG" localSheetId="25">#REF!</definedName>
    <definedName name="DDG" localSheetId="28">#REF!</definedName>
    <definedName name="DDG" localSheetId="24">#REF!</definedName>
    <definedName name="DDG" localSheetId="23">#REF!</definedName>
    <definedName name="DDG" localSheetId="21">#REF!</definedName>
    <definedName name="DDG" localSheetId="20">#REF!</definedName>
    <definedName name="DDG" localSheetId="19">#REF!</definedName>
    <definedName name="DDG" localSheetId="18">#REF!</definedName>
    <definedName name="DDG" localSheetId="41">#REF!</definedName>
    <definedName name="DDG" localSheetId="47">#REF!</definedName>
    <definedName name="DDG" localSheetId="46">#REF!</definedName>
    <definedName name="DDG" localSheetId="43">#REF!</definedName>
    <definedName name="DDG" localSheetId="42">#REF!</definedName>
    <definedName name="DDG" localSheetId="48">#REF!</definedName>
    <definedName name="DDG" localSheetId="40">#REF!</definedName>
    <definedName name="DDG" localSheetId="39">#REF!</definedName>
    <definedName name="DDG" localSheetId="45">#REF!</definedName>
    <definedName name="DDG" localSheetId="33">#REF!</definedName>
    <definedName name="DDG" localSheetId="32">#REF!</definedName>
    <definedName name="DDG" localSheetId="30">#REF!</definedName>
    <definedName name="DDG" localSheetId="29">#REF!</definedName>
    <definedName name="DDG" localSheetId="31">#REF!</definedName>
    <definedName name="DDG" localSheetId="77">#REF!</definedName>
    <definedName name="DDG" localSheetId="76">#REF!</definedName>
    <definedName name="DDG" localSheetId="75">#REF!</definedName>
    <definedName name="DDG" localSheetId="74">#REF!</definedName>
    <definedName name="DDG" localSheetId="78">#REF!</definedName>
    <definedName name="DDG" localSheetId="84">#REF!</definedName>
    <definedName name="DDG" localSheetId="82">#REF!</definedName>
    <definedName name="DDG" localSheetId="81">#REF!</definedName>
    <definedName name="DDG" localSheetId="86">#REF!</definedName>
    <definedName name="DDG" localSheetId="80">#REF!</definedName>
    <definedName name="DDG" localSheetId="85">#REF!</definedName>
    <definedName name="DDG" localSheetId="0">#REF!</definedName>
    <definedName name="DDG" localSheetId="7">#REF!</definedName>
    <definedName name="DDG">#REF!</definedName>
    <definedName name="eee" localSheetId="38">#REF!</definedName>
    <definedName name="eee" localSheetId="37">#REF!</definedName>
    <definedName name="eee" localSheetId="36">#REF!</definedName>
    <definedName name="eee" localSheetId="35">#REF!</definedName>
    <definedName name="eee" localSheetId="34">#REF!</definedName>
    <definedName name="eee" localSheetId="8">#REF!</definedName>
    <definedName name="eee" localSheetId="5">#REF!</definedName>
    <definedName name="eee" localSheetId="4">#REF!</definedName>
    <definedName name="eee" localSheetId="3">#REF!</definedName>
    <definedName name="eee" localSheetId="2">#REF!</definedName>
    <definedName name="eee" localSheetId="1">#REF!</definedName>
    <definedName name="eee" localSheetId="9">#REF!</definedName>
    <definedName name="eee" localSheetId="6">#REF!</definedName>
    <definedName name="eee" localSheetId="56">#REF!</definedName>
    <definedName name="eee" localSheetId="59">#REF!</definedName>
    <definedName name="eee" localSheetId="10">#REF!</definedName>
    <definedName name="eee" localSheetId="70">#REF!</definedName>
    <definedName name="eee" localSheetId="69">#REF!</definedName>
    <definedName name="eee" localSheetId="68">#REF!</definedName>
    <definedName name="eee" localSheetId="67">#REF!</definedName>
    <definedName name="eee" localSheetId="65">#REF!</definedName>
    <definedName name="eee" localSheetId="64">#REF!</definedName>
    <definedName name="eee" localSheetId="73">#REF!</definedName>
    <definedName name="eee" localSheetId="71">#REF!</definedName>
    <definedName name="eee" localSheetId="72">#REF!</definedName>
    <definedName name="eee" localSheetId="66">#REF!</definedName>
    <definedName name="eee" localSheetId="52">#REF!</definedName>
    <definedName name="eee" localSheetId="44">#REF!</definedName>
    <definedName name="eee" localSheetId="27">#REF!</definedName>
    <definedName name="eee" localSheetId="22">#REF!</definedName>
    <definedName name="eee" localSheetId="83">#REF!</definedName>
    <definedName name="eee" localSheetId="53">#REF!</definedName>
    <definedName name="eee" localSheetId="50">#REF!</definedName>
    <definedName name="eee" localSheetId="55">#REF!</definedName>
    <definedName name="eee" localSheetId="49">#REF!</definedName>
    <definedName name="eee" localSheetId="54">#REF!</definedName>
    <definedName name="eee" localSheetId="51">#REF!</definedName>
    <definedName name="eee" localSheetId="63">#REF!</definedName>
    <definedName name="eee" localSheetId="62">#REF!</definedName>
    <definedName name="eee" localSheetId="60">#REF!</definedName>
    <definedName name="eee" localSheetId="61">#REF!</definedName>
    <definedName name="eee" localSheetId="58">#REF!</definedName>
    <definedName name="eee" localSheetId="57">#REF!</definedName>
    <definedName name="eee" localSheetId="16">#REF!</definedName>
    <definedName name="eee" localSheetId="15">#REF!</definedName>
    <definedName name="eee" localSheetId="14">#REF!</definedName>
    <definedName name="eee" localSheetId="13">#REF!</definedName>
    <definedName name="eee" localSheetId="12">#REF!</definedName>
    <definedName name="eee" localSheetId="11">#REF!</definedName>
    <definedName name="eee" localSheetId="17">#REF!</definedName>
    <definedName name="eee" localSheetId="26">#REF!</definedName>
    <definedName name="eee" localSheetId="25">#REF!</definedName>
    <definedName name="eee" localSheetId="28">#REF!</definedName>
    <definedName name="eee" localSheetId="24">#REF!</definedName>
    <definedName name="eee" localSheetId="23">#REF!</definedName>
    <definedName name="eee" localSheetId="21">#REF!</definedName>
    <definedName name="eee" localSheetId="20">#REF!</definedName>
    <definedName name="eee" localSheetId="19">#REF!</definedName>
    <definedName name="eee" localSheetId="18">#REF!</definedName>
    <definedName name="eee" localSheetId="41">#REF!</definedName>
    <definedName name="eee" localSheetId="47">#REF!</definedName>
    <definedName name="eee" localSheetId="46">#REF!</definedName>
    <definedName name="eee" localSheetId="43">#REF!</definedName>
    <definedName name="eee" localSheetId="42">#REF!</definedName>
    <definedName name="eee" localSheetId="48">#REF!</definedName>
    <definedName name="eee" localSheetId="40">#REF!</definedName>
    <definedName name="eee" localSheetId="39">#REF!</definedName>
    <definedName name="eee" localSheetId="45">#REF!</definedName>
    <definedName name="eee" localSheetId="33">#REF!</definedName>
    <definedName name="eee" localSheetId="32">#REF!</definedName>
    <definedName name="eee" localSheetId="30">#REF!</definedName>
    <definedName name="eee" localSheetId="29">#REF!</definedName>
    <definedName name="eee" localSheetId="31">#REF!</definedName>
    <definedName name="eee" localSheetId="77">#REF!</definedName>
    <definedName name="eee" localSheetId="76">#REF!</definedName>
    <definedName name="eee" localSheetId="75">#REF!</definedName>
    <definedName name="eee" localSheetId="74">#REF!</definedName>
    <definedName name="eee" localSheetId="78">#REF!</definedName>
    <definedName name="eee" localSheetId="84">#REF!</definedName>
    <definedName name="eee" localSheetId="82">#REF!</definedName>
    <definedName name="eee" localSheetId="81">#REF!</definedName>
    <definedName name="eee" localSheetId="86">#REF!</definedName>
    <definedName name="eee" localSheetId="80">#REF!</definedName>
    <definedName name="eee" localSheetId="85">#REF!</definedName>
    <definedName name="eee" localSheetId="0">#REF!</definedName>
    <definedName name="eee" localSheetId="7">#REF!</definedName>
    <definedName name="eee">#REF!</definedName>
    <definedName name="gioia" localSheetId="38">#REF!</definedName>
    <definedName name="gioia" localSheetId="37">#REF!</definedName>
    <definedName name="gioia" localSheetId="36">#REF!</definedName>
    <definedName name="gioia" localSheetId="35">#REF!</definedName>
    <definedName name="gioia" localSheetId="34">#REF!</definedName>
    <definedName name="gioia" localSheetId="8">#REF!</definedName>
    <definedName name="gioia" localSheetId="5">#REF!</definedName>
    <definedName name="gioia" localSheetId="4">#REF!</definedName>
    <definedName name="gioia" localSheetId="3">#REF!</definedName>
    <definedName name="gioia" localSheetId="2">#REF!</definedName>
    <definedName name="gioia" localSheetId="1">#REF!</definedName>
    <definedName name="gioia" localSheetId="9">#REF!</definedName>
    <definedName name="gioia" localSheetId="6">#REF!</definedName>
    <definedName name="gioia" localSheetId="56">#REF!</definedName>
    <definedName name="gioia" localSheetId="59">#REF!</definedName>
    <definedName name="gioia" localSheetId="10">#REF!</definedName>
    <definedName name="gioia" localSheetId="70">#REF!</definedName>
    <definedName name="gioia" localSheetId="69">#REF!</definedName>
    <definedName name="gioia" localSheetId="68">#REF!</definedName>
    <definedName name="gioia" localSheetId="67">#REF!</definedName>
    <definedName name="gioia" localSheetId="65">#REF!</definedName>
    <definedName name="gioia" localSheetId="64">#REF!</definedName>
    <definedName name="gioia" localSheetId="73">#REF!</definedName>
    <definedName name="gioia" localSheetId="71">#REF!</definedName>
    <definedName name="gioia" localSheetId="72">#REF!</definedName>
    <definedName name="gioia" localSheetId="66">#REF!</definedName>
    <definedName name="gioia" localSheetId="52">#REF!</definedName>
    <definedName name="gioia" localSheetId="44">#REF!</definedName>
    <definedName name="gioia" localSheetId="27">#REF!</definedName>
    <definedName name="gioia" localSheetId="22">#REF!</definedName>
    <definedName name="gioia" localSheetId="83">#REF!</definedName>
    <definedName name="gioia" localSheetId="53">#REF!</definedName>
    <definedName name="gioia" localSheetId="50">#REF!</definedName>
    <definedName name="gioia" localSheetId="55">#REF!</definedName>
    <definedName name="gioia" localSheetId="49">#REF!</definedName>
    <definedName name="gioia" localSheetId="54">#REF!</definedName>
    <definedName name="gioia" localSheetId="51">#REF!</definedName>
    <definedName name="gioia" localSheetId="63">#REF!</definedName>
    <definedName name="gioia" localSheetId="62">#REF!</definedName>
    <definedName name="gioia" localSheetId="60">#REF!</definedName>
    <definedName name="gioia" localSheetId="61">#REF!</definedName>
    <definedName name="gioia" localSheetId="58">#REF!</definedName>
    <definedName name="gioia" localSheetId="57">#REF!</definedName>
    <definedName name="gioia" localSheetId="16">#REF!</definedName>
    <definedName name="gioia" localSheetId="15">#REF!</definedName>
    <definedName name="gioia" localSheetId="14">#REF!</definedName>
    <definedName name="gioia" localSheetId="13">#REF!</definedName>
    <definedName name="gioia" localSheetId="12">#REF!</definedName>
    <definedName name="gioia" localSheetId="11">#REF!</definedName>
    <definedName name="gioia" localSheetId="17">#REF!</definedName>
    <definedName name="gioia" localSheetId="26">#REF!</definedName>
    <definedName name="gioia" localSheetId="25">#REF!</definedName>
    <definedName name="gioia" localSheetId="28">#REF!</definedName>
    <definedName name="gioia" localSheetId="24">#REF!</definedName>
    <definedName name="gioia" localSheetId="23">#REF!</definedName>
    <definedName name="gioia" localSheetId="21">#REF!</definedName>
    <definedName name="gioia" localSheetId="20">#REF!</definedName>
    <definedName name="gioia" localSheetId="19">#REF!</definedName>
    <definedName name="gioia" localSheetId="18">#REF!</definedName>
    <definedName name="gioia" localSheetId="41">#REF!</definedName>
    <definedName name="gioia" localSheetId="47">#REF!</definedName>
    <definedName name="gioia" localSheetId="46">#REF!</definedName>
    <definedName name="gioia" localSheetId="43">#REF!</definedName>
    <definedName name="gioia" localSheetId="42">#REF!</definedName>
    <definedName name="gioia" localSheetId="48">#REF!</definedName>
    <definedName name="gioia" localSheetId="40">#REF!</definedName>
    <definedName name="gioia" localSheetId="39">#REF!</definedName>
    <definedName name="gioia" localSheetId="45">#REF!</definedName>
    <definedName name="gioia" localSheetId="33">#REF!</definedName>
    <definedName name="gioia" localSheetId="32">#REF!</definedName>
    <definedName name="gioia" localSheetId="30">#REF!</definedName>
    <definedName name="gioia" localSheetId="29">#REF!</definedName>
    <definedName name="gioia" localSheetId="31">#REF!</definedName>
    <definedName name="gioia" localSheetId="77">#REF!</definedName>
    <definedName name="gioia" localSheetId="76">#REF!</definedName>
    <definedName name="gioia" localSheetId="75">#REF!</definedName>
    <definedName name="gioia" localSheetId="74">#REF!</definedName>
    <definedName name="gioia" localSheetId="78">#REF!</definedName>
    <definedName name="gioia" localSheetId="84">#REF!</definedName>
    <definedName name="gioia" localSheetId="82">#REF!</definedName>
    <definedName name="gioia" localSheetId="81">#REF!</definedName>
    <definedName name="gioia" localSheetId="86">#REF!</definedName>
    <definedName name="gioia" localSheetId="80">#REF!</definedName>
    <definedName name="gioia" localSheetId="85">#REF!</definedName>
    <definedName name="gioia" localSheetId="0">#REF!</definedName>
    <definedName name="gioia" localSheetId="7">#REF!</definedName>
    <definedName name="gioia">#REF!</definedName>
    <definedName name="Jun_17" localSheetId="38">#REF!</definedName>
    <definedName name="Jun_17" localSheetId="37">#REF!</definedName>
    <definedName name="Jun_17" localSheetId="36">#REF!</definedName>
    <definedName name="Jun_17" localSheetId="35">#REF!</definedName>
    <definedName name="Jun_17" localSheetId="34">#REF!</definedName>
    <definedName name="Jun_17" localSheetId="8">#REF!</definedName>
    <definedName name="Jun_17" localSheetId="5">#REF!</definedName>
    <definedName name="Jun_17" localSheetId="4">#REF!</definedName>
    <definedName name="Jun_17" localSheetId="3">#REF!</definedName>
    <definedName name="Jun_17" localSheetId="2">#REF!</definedName>
    <definedName name="Jun_17" localSheetId="1">#REF!</definedName>
    <definedName name="Jun_17" localSheetId="9">#REF!</definedName>
    <definedName name="Jun_17" localSheetId="6">#REF!</definedName>
    <definedName name="Jun_17" localSheetId="56">#REF!</definedName>
    <definedName name="Jun_17" localSheetId="59">#REF!</definedName>
    <definedName name="Jun_17" localSheetId="10">#REF!</definedName>
    <definedName name="Jun_17" localSheetId="70">#REF!</definedName>
    <definedName name="Jun_17" localSheetId="69">#REF!</definedName>
    <definedName name="Jun_17" localSheetId="68">#REF!</definedName>
    <definedName name="Jun_17" localSheetId="67">#REF!</definedName>
    <definedName name="Jun_17" localSheetId="65">#REF!</definedName>
    <definedName name="Jun_17" localSheetId="64">#REF!</definedName>
    <definedName name="Jun_17" localSheetId="73">#REF!</definedName>
    <definedName name="Jun_17" localSheetId="71">#REF!</definedName>
    <definedName name="Jun_17" localSheetId="72">#REF!</definedName>
    <definedName name="Jun_17" localSheetId="66">#REF!</definedName>
    <definedName name="Jun_17" localSheetId="52">#REF!</definedName>
    <definedName name="Jun_17" localSheetId="44">#REF!</definedName>
    <definedName name="Jun_17" localSheetId="27">#REF!</definedName>
    <definedName name="Jun_17" localSheetId="22">#REF!</definedName>
    <definedName name="Jun_17" localSheetId="83">#REF!</definedName>
    <definedName name="Jun_17" localSheetId="53">#REF!</definedName>
    <definedName name="Jun_17" localSheetId="50">#REF!</definedName>
    <definedName name="Jun_17" localSheetId="55">#REF!</definedName>
    <definedName name="Jun_17" localSheetId="49">#REF!</definedName>
    <definedName name="Jun_17" localSheetId="54">#REF!</definedName>
    <definedName name="Jun_17" localSheetId="51">#REF!</definedName>
    <definedName name="Jun_17" localSheetId="63">#REF!</definedName>
    <definedName name="Jun_17" localSheetId="62">#REF!</definedName>
    <definedName name="Jun_17" localSheetId="60">#REF!</definedName>
    <definedName name="Jun_17" localSheetId="61">#REF!</definedName>
    <definedName name="Jun_17" localSheetId="58">#REF!</definedName>
    <definedName name="Jun_17" localSheetId="57">#REF!</definedName>
    <definedName name="Jun_17" localSheetId="16">#REF!</definedName>
    <definedName name="Jun_17" localSheetId="15">#REF!</definedName>
    <definedName name="Jun_17" localSheetId="14">#REF!</definedName>
    <definedName name="Jun_17" localSheetId="13">#REF!</definedName>
    <definedName name="Jun_17" localSheetId="12">#REF!</definedName>
    <definedName name="Jun_17" localSheetId="11">#REF!</definedName>
    <definedName name="Jun_17" localSheetId="17">#REF!</definedName>
    <definedName name="Jun_17" localSheetId="26">#REF!</definedName>
    <definedName name="Jun_17" localSheetId="25">#REF!</definedName>
    <definedName name="Jun_17" localSheetId="28">#REF!</definedName>
    <definedName name="Jun_17" localSheetId="24">#REF!</definedName>
    <definedName name="Jun_17" localSheetId="23">#REF!</definedName>
    <definedName name="Jun_17" localSheetId="21">#REF!</definedName>
    <definedName name="Jun_17" localSheetId="20">#REF!</definedName>
    <definedName name="Jun_17" localSheetId="19">#REF!</definedName>
    <definedName name="Jun_17" localSheetId="18">#REF!</definedName>
    <definedName name="Jun_17" localSheetId="41">#REF!</definedName>
    <definedName name="Jun_17" localSheetId="47">#REF!</definedName>
    <definedName name="Jun_17" localSheetId="46">#REF!</definedName>
    <definedName name="Jun_17" localSheetId="43">#REF!</definedName>
    <definedName name="Jun_17" localSheetId="42">#REF!</definedName>
    <definedName name="Jun_17" localSheetId="48">#REF!</definedName>
    <definedName name="Jun_17" localSheetId="40">#REF!</definedName>
    <definedName name="Jun_17" localSheetId="39">#REF!</definedName>
    <definedName name="Jun_17" localSheetId="45">#REF!</definedName>
    <definedName name="Jun_17" localSheetId="33">#REF!</definedName>
    <definedName name="Jun_17" localSheetId="32">#REF!</definedName>
    <definedName name="Jun_17" localSheetId="30">#REF!</definedName>
    <definedName name="Jun_17" localSheetId="29">#REF!</definedName>
    <definedName name="Jun_17" localSheetId="31">#REF!</definedName>
    <definedName name="Jun_17" localSheetId="77">#REF!</definedName>
    <definedName name="Jun_17" localSheetId="76">#REF!</definedName>
    <definedName name="Jun_17" localSheetId="75">#REF!</definedName>
    <definedName name="Jun_17" localSheetId="74">#REF!</definedName>
    <definedName name="Jun_17" localSheetId="78">#REF!</definedName>
    <definedName name="Jun_17" localSheetId="84">#REF!</definedName>
    <definedName name="Jun_17" localSheetId="82">#REF!</definedName>
    <definedName name="Jun_17" localSheetId="81">#REF!</definedName>
    <definedName name="Jun_17" localSheetId="86">#REF!</definedName>
    <definedName name="Jun_17" localSheetId="80">#REF!</definedName>
    <definedName name="Jun_17" localSheetId="85">#REF!</definedName>
    <definedName name="Jun_17" localSheetId="0">#REF!</definedName>
    <definedName name="Jun_17" localSheetId="7">#REF!</definedName>
    <definedName name="Jun_17">#REF!</definedName>
    <definedName name="List" localSheetId="38">#REF!</definedName>
    <definedName name="List" localSheetId="37">#REF!</definedName>
    <definedName name="List" localSheetId="36">#REF!</definedName>
    <definedName name="List" localSheetId="35">#REF!</definedName>
    <definedName name="List" localSheetId="34">#REF!</definedName>
    <definedName name="List" localSheetId="8">#REF!</definedName>
    <definedName name="List" localSheetId="5">#REF!</definedName>
    <definedName name="List" localSheetId="4">#REF!</definedName>
    <definedName name="List" localSheetId="3">#REF!</definedName>
    <definedName name="List" localSheetId="2">#REF!</definedName>
    <definedName name="List" localSheetId="1">#REF!</definedName>
    <definedName name="List" localSheetId="9">#REF!</definedName>
    <definedName name="List" localSheetId="6">#REF!</definedName>
    <definedName name="List" localSheetId="56">#REF!</definedName>
    <definedName name="List" localSheetId="59">#REF!</definedName>
    <definedName name="List" localSheetId="10">#REF!</definedName>
    <definedName name="List" localSheetId="70">#REF!</definedName>
    <definedName name="List" localSheetId="69">#REF!</definedName>
    <definedName name="List" localSheetId="68">#REF!</definedName>
    <definedName name="List" localSheetId="67">#REF!</definedName>
    <definedName name="List" localSheetId="65">#REF!</definedName>
    <definedName name="List" localSheetId="64">#REF!</definedName>
    <definedName name="List" localSheetId="73">#REF!</definedName>
    <definedName name="List" localSheetId="71">#REF!</definedName>
    <definedName name="List" localSheetId="72">#REF!</definedName>
    <definedName name="List" localSheetId="66">#REF!</definedName>
    <definedName name="List" localSheetId="52">#REF!</definedName>
    <definedName name="List" localSheetId="44">#REF!</definedName>
    <definedName name="List" localSheetId="27">#REF!</definedName>
    <definedName name="List" localSheetId="22">#REF!</definedName>
    <definedName name="List" localSheetId="83">#REF!</definedName>
    <definedName name="List" localSheetId="53">#REF!</definedName>
    <definedName name="List" localSheetId="50">#REF!</definedName>
    <definedName name="List" localSheetId="55">#REF!</definedName>
    <definedName name="List" localSheetId="49">#REF!</definedName>
    <definedName name="List" localSheetId="54">#REF!</definedName>
    <definedName name="List" localSheetId="51">#REF!</definedName>
    <definedName name="List" localSheetId="63">#REF!</definedName>
    <definedName name="List" localSheetId="62">#REF!</definedName>
    <definedName name="List" localSheetId="60">#REF!</definedName>
    <definedName name="List" localSheetId="61">#REF!</definedName>
    <definedName name="List" localSheetId="58">#REF!</definedName>
    <definedName name="List" localSheetId="57">#REF!</definedName>
    <definedName name="List" localSheetId="16">#REF!</definedName>
    <definedName name="List" localSheetId="15">#REF!</definedName>
    <definedName name="List" localSheetId="14">#REF!</definedName>
    <definedName name="List" localSheetId="13">#REF!</definedName>
    <definedName name="List" localSheetId="12">#REF!</definedName>
    <definedName name="List" localSheetId="11">#REF!</definedName>
    <definedName name="List" localSheetId="17">#REF!</definedName>
    <definedName name="List" localSheetId="26">#REF!</definedName>
    <definedName name="List" localSheetId="25">#REF!</definedName>
    <definedName name="List" localSheetId="28">#REF!</definedName>
    <definedName name="List" localSheetId="24">#REF!</definedName>
    <definedName name="List" localSheetId="23">#REF!</definedName>
    <definedName name="List" localSheetId="21">#REF!</definedName>
    <definedName name="List" localSheetId="20">#REF!</definedName>
    <definedName name="List" localSheetId="19">#REF!</definedName>
    <definedName name="List" localSheetId="18">#REF!</definedName>
    <definedName name="List" localSheetId="41">#REF!</definedName>
    <definedName name="List" localSheetId="47">#REF!</definedName>
    <definedName name="List" localSheetId="46">#REF!</definedName>
    <definedName name="List" localSheetId="43">#REF!</definedName>
    <definedName name="List" localSheetId="42">#REF!</definedName>
    <definedName name="List" localSheetId="48">#REF!</definedName>
    <definedName name="List" localSheetId="40">#REF!</definedName>
    <definedName name="List" localSheetId="39">#REF!</definedName>
    <definedName name="List" localSheetId="45">#REF!</definedName>
    <definedName name="List" localSheetId="33">#REF!</definedName>
    <definedName name="List" localSheetId="32">#REF!</definedName>
    <definedName name="List" localSheetId="30">#REF!</definedName>
    <definedName name="List" localSheetId="29">#REF!</definedName>
    <definedName name="List" localSheetId="31">#REF!</definedName>
    <definedName name="List" localSheetId="77">#REF!</definedName>
    <definedName name="List" localSheetId="76">#REF!</definedName>
    <definedName name="List" localSheetId="75">#REF!</definedName>
    <definedName name="List" localSheetId="74">#REF!</definedName>
    <definedName name="List" localSheetId="78">#REF!</definedName>
    <definedName name="List" localSheetId="79">#REF!</definedName>
    <definedName name="List" localSheetId="84">#REF!</definedName>
    <definedName name="List" localSheetId="82">#REF!</definedName>
    <definedName name="List" localSheetId="81">#REF!</definedName>
    <definedName name="List" localSheetId="86">#REF!</definedName>
    <definedName name="List" localSheetId="80">#REF!</definedName>
    <definedName name="List" localSheetId="85">#REF!</definedName>
    <definedName name="List" localSheetId="0">#REF!</definedName>
    <definedName name="List" localSheetId="7">#REF!</definedName>
    <definedName name="List">#REF!</definedName>
    <definedName name="May_7" localSheetId="38">#REF!</definedName>
    <definedName name="May_7" localSheetId="37">#REF!</definedName>
    <definedName name="May_7" localSheetId="36">#REF!</definedName>
    <definedName name="May_7" localSheetId="35">#REF!</definedName>
    <definedName name="May_7" localSheetId="34">#REF!</definedName>
    <definedName name="May_7" localSheetId="8">#REF!</definedName>
    <definedName name="May_7" localSheetId="5">#REF!</definedName>
    <definedName name="May_7" localSheetId="4">#REF!</definedName>
    <definedName name="May_7" localSheetId="3">#REF!</definedName>
    <definedName name="May_7" localSheetId="2">#REF!</definedName>
    <definedName name="May_7" localSheetId="1">#REF!</definedName>
    <definedName name="May_7" localSheetId="9">#REF!</definedName>
    <definedName name="May_7" localSheetId="6">#REF!</definedName>
    <definedName name="May_7" localSheetId="56">#REF!</definedName>
    <definedName name="May_7" localSheetId="59">#REF!</definedName>
    <definedName name="May_7" localSheetId="10">#REF!</definedName>
    <definedName name="May_7" localSheetId="70">#REF!</definedName>
    <definedName name="May_7" localSheetId="69">#REF!</definedName>
    <definedName name="May_7" localSheetId="68">#REF!</definedName>
    <definedName name="May_7" localSheetId="67">#REF!</definedName>
    <definedName name="May_7" localSheetId="65">#REF!</definedName>
    <definedName name="May_7" localSheetId="64">#REF!</definedName>
    <definedName name="May_7" localSheetId="73">#REF!</definedName>
    <definedName name="May_7" localSheetId="71">#REF!</definedName>
    <definedName name="May_7" localSheetId="72">#REF!</definedName>
    <definedName name="May_7" localSheetId="66">#REF!</definedName>
    <definedName name="May_7" localSheetId="52">#REF!</definedName>
    <definedName name="May_7" localSheetId="44">#REF!</definedName>
    <definedName name="May_7" localSheetId="27">#REF!</definedName>
    <definedName name="May_7" localSheetId="22">#REF!</definedName>
    <definedName name="May_7" localSheetId="83">#REF!</definedName>
    <definedName name="May_7" localSheetId="53">#REF!</definedName>
    <definedName name="May_7" localSheetId="50">#REF!</definedName>
    <definedName name="May_7" localSheetId="55">#REF!</definedName>
    <definedName name="May_7" localSheetId="49">#REF!</definedName>
    <definedName name="May_7" localSheetId="54">#REF!</definedName>
    <definedName name="May_7" localSheetId="51">#REF!</definedName>
    <definedName name="May_7" localSheetId="63">#REF!</definedName>
    <definedName name="May_7" localSheetId="62">#REF!</definedName>
    <definedName name="May_7" localSheetId="60">#REF!</definedName>
    <definedName name="May_7" localSheetId="61">#REF!</definedName>
    <definedName name="May_7" localSheetId="58">#REF!</definedName>
    <definedName name="May_7" localSheetId="57">#REF!</definedName>
    <definedName name="May_7" localSheetId="16">#REF!</definedName>
    <definedName name="May_7" localSheetId="15">#REF!</definedName>
    <definedName name="May_7" localSheetId="14">#REF!</definedName>
    <definedName name="May_7" localSheetId="13">#REF!</definedName>
    <definedName name="May_7" localSheetId="12">#REF!</definedName>
    <definedName name="May_7" localSheetId="11">#REF!</definedName>
    <definedName name="May_7" localSheetId="17">#REF!</definedName>
    <definedName name="May_7" localSheetId="26">#REF!</definedName>
    <definedName name="May_7" localSheetId="25">#REF!</definedName>
    <definedName name="May_7" localSheetId="28">#REF!</definedName>
    <definedName name="May_7" localSheetId="24">#REF!</definedName>
    <definedName name="May_7" localSheetId="23">#REF!</definedName>
    <definedName name="May_7" localSheetId="21">#REF!</definedName>
    <definedName name="May_7" localSheetId="20">#REF!</definedName>
    <definedName name="May_7" localSheetId="19">#REF!</definedName>
    <definedName name="May_7" localSheetId="18">#REF!</definedName>
    <definedName name="May_7" localSheetId="41">#REF!</definedName>
    <definedName name="May_7" localSheetId="47">#REF!</definedName>
    <definedName name="May_7" localSheetId="46">#REF!</definedName>
    <definedName name="May_7" localSheetId="43">#REF!</definedName>
    <definedName name="May_7" localSheetId="42">#REF!</definedName>
    <definedName name="May_7" localSheetId="48">#REF!</definedName>
    <definedName name="May_7" localSheetId="40">#REF!</definedName>
    <definedName name="May_7" localSheetId="39">#REF!</definedName>
    <definedName name="May_7" localSheetId="45">#REF!</definedName>
    <definedName name="May_7" localSheetId="33">#REF!</definedName>
    <definedName name="May_7" localSheetId="32">#REF!</definedName>
    <definedName name="May_7" localSheetId="30">#REF!</definedName>
    <definedName name="May_7" localSheetId="29">#REF!</definedName>
    <definedName name="May_7" localSheetId="31">#REF!</definedName>
    <definedName name="May_7" localSheetId="77">#REF!</definedName>
    <definedName name="May_7" localSheetId="76">#REF!</definedName>
    <definedName name="May_7" localSheetId="75">#REF!</definedName>
    <definedName name="May_7" localSheetId="74">#REF!</definedName>
    <definedName name="May_7" localSheetId="78">#REF!</definedName>
    <definedName name="May_7" localSheetId="79">#REF!</definedName>
    <definedName name="May_7" localSheetId="84">#REF!</definedName>
    <definedName name="May_7" localSheetId="82">#REF!</definedName>
    <definedName name="May_7" localSheetId="81">#REF!</definedName>
    <definedName name="May_7" localSheetId="86">#REF!</definedName>
    <definedName name="May_7" localSheetId="80">#REF!</definedName>
    <definedName name="May_7" localSheetId="85">#REF!</definedName>
    <definedName name="May_7" localSheetId="0">#REF!</definedName>
    <definedName name="May_7" localSheetId="7">#REF!</definedName>
    <definedName name="May_7">#REF!</definedName>
    <definedName name="o" localSheetId="38">#REF!</definedName>
    <definedName name="o" localSheetId="37">#REF!</definedName>
    <definedName name="o" localSheetId="36">#REF!</definedName>
    <definedName name="o" localSheetId="35">#REF!</definedName>
    <definedName name="o" localSheetId="34">#REF!</definedName>
    <definedName name="o" localSheetId="8">#REF!</definedName>
    <definedName name="o" localSheetId="5">#REF!</definedName>
    <definedName name="o" localSheetId="4">#REF!</definedName>
    <definedName name="o" localSheetId="3">#REF!</definedName>
    <definedName name="o" localSheetId="2">#REF!</definedName>
    <definedName name="o" localSheetId="1">#REF!</definedName>
    <definedName name="o" localSheetId="9">#REF!</definedName>
    <definedName name="o" localSheetId="6">#REF!</definedName>
    <definedName name="o" localSheetId="56">#REF!</definedName>
    <definedName name="o" localSheetId="59">#REF!</definedName>
    <definedName name="o" localSheetId="10">#REF!</definedName>
    <definedName name="o" localSheetId="70">#REF!</definedName>
    <definedName name="o" localSheetId="69">#REF!</definedName>
    <definedName name="o" localSheetId="68">#REF!</definedName>
    <definedName name="o" localSheetId="67">#REF!</definedName>
    <definedName name="o" localSheetId="65">#REF!</definedName>
    <definedName name="o" localSheetId="64">#REF!</definedName>
    <definedName name="o" localSheetId="73">#REF!</definedName>
    <definedName name="o" localSheetId="71">#REF!</definedName>
    <definedName name="o" localSheetId="72">#REF!</definedName>
    <definedName name="o" localSheetId="66">#REF!</definedName>
    <definedName name="o" localSheetId="52">#REF!</definedName>
    <definedName name="o" localSheetId="44">#REF!</definedName>
    <definedName name="o" localSheetId="27">#REF!</definedName>
    <definedName name="o" localSheetId="22">#REF!</definedName>
    <definedName name="o" localSheetId="83">#REF!</definedName>
    <definedName name="o" localSheetId="53">#REF!</definedName>
    <definedName name="o" localSheetId="50">#REF!</definedName>
    <definedName name="o" localSheetId="55">#REF!</definedName>
    <definedName name="o" localSheetId="49">#REF!</definedName>
    <definedName name="o" localSheetId="54">#REF!</definedName>
    <definedName name="o" localSheetId="51">#REF!</definedName>
    <definedName name="o" localSheetId="63">#REF!</definedName>
    <definedName name="o" localSheetId="62">#REF!</definedName>
    <definedName name="o" localSheetId="60">#REF!</definedName>
    <definedName name="o" localSheetId="61">#REF!</definedName>
    <definedName name="o" localSheetId="58">#REF!</definedName>
    <definedName name="o" localSheetId="57">#REF!</definedName>
    <definedName name="o" localSheetId="16">#REF!</definedName>
    <definedName name="o" localSheetId="15">#REF!</definedName>
    <definedName name="o" localSheetId="14">#REF!</definedName>
    <definedName name="o" localSheetId="13">#REF!</definedName>
    <definedName name="o" localSheetId="12">#REF!</definedName>
    <definedName name="o" localSheetId="11">#REF!</definedName>
    <definedName name="o" localSheetId="17">#REF!</definedName>
    <definedName name="o" localSheetId="26">#REF!</definedName>
    <definedName name="o" localSheetId="25">#REF!</definedName>
    <definedName name="o" localSheetId="28">#REF!</definedName>
    <definedName name="o" localSheetId="24">#REF!</definedName>
    <definedName name="o" localSheetId="23">#REF!</definedName>
    <definedName name="o" localSheetId="21">#REF!</definedName>
    <definedName name="o" localSheetId="20">#REF!</definedName>
    <definedName name="o" localSheetId="19">#REF!</definedName>
    <definedName name="o" localSheetId="18">#REF!</definedName>
    <definedName name="o" localSheetId="41">#REF!</definedName>
    <definedName name="o" localSheetId="47">#REF!</definedName>
    <definedName name="o" localSheetId="46">#REF!</definedName>
    <definedName name="o" localSheetId="43">#REF!</definedName>
    <definedName name="o" localSheetId="42">#REF!</definedName>
    <definedName name="o" localSheetId="48">#REF!</definedName>
    <definedName name="o" localSheetId="40">#REF!</definedName>
    <definedName name="o" localSheetId="39">#REF!</definedName>
    <definedName name="o" localSheetId="45">#REF!</definedName>
    <definedName name="o" localSheetId="33">#REF!</definedName>
    <definedName name="o" localSheetId="32">#REF!</definedName>
    <definedName name="o" localSheetId="30">#REF!</definedName>
    <definedName name="o" localSheetId="29">#REF!</definedName>
    <definedName name="o" localSheetId="31">#REF!</definedName>
    <definedName name="o" localSheetId="77">#REF!</definedName>
    <definedName name="o" localSheetId="76">#REF!</definedName>
    <definedName name="o" localSheetId="75">#REF!</definedName>
    <definedName name="o" localSheetId="74">#REF!</definedName>
    <definedName name="o" localSheetId="78">#REF!</definedName>
    <definedName name="o" localSheetId="84">#REF!</definedName>
    <definedName name="o" localSheetId="82">#REF!</definedName>
    <definedName name="o" localSheetId="81">#REF!</definedName>
    <definedName name="o" localSheetId="86">#REF!</definedName>
    <definedName name="o" localSheetId="80">#REF!</definedName>
    <definedName name="o" localSheetId="85">#REF!</definedName>
    <definedName name="o" localSheetId="0">#REF!</definedName>
    <definedName name="o" localSheetId="7">#REF!</definedName>
    <definedName name="o">#REF!</definedName>
    <definedName name="_xlnm.Print_Area" localSheetId="38">APR_08!$A$1:$E$22</definedName>
    <definedName name="_xlnm.Print_Area" localSheetId="37">APR_14!$A$1:$E$17</definedName>
    <definedName name="_xlnm.Print_Area" localSheetId="36">Apr_17!$A$1:$E$40</definedName>
    <definedName name="_xlnm.Print_Area" localSheetId="35">Apr_22!$A$1:$E$22</definedName>
    <definedName name="_xlnm.Print_Area" localSheetId="34">APR_27_EDJ!$A$1:$E$20</definedName>
    <definedName name="_xlnm.Print_Area" localSheetId="8">AUG_06!$A$1:$E$30</definedName>
    <definedName name="_xlnm.Print_Area" localSheetId="5">AUG_17_EDJ!$A$1:$E$23</definedName>
    <definedName name="_xlnm.Print_Area" localSheetId="4">Aug_20!$A$1:$E$18</definedName>
    <definedName name="_xlnm.Print_Area" localSheetId="3">Aug_24!$A$1:$E$39</definedName>
    <definedName name="_xlnm.Print_Area" localSheetId="2">Aug_26!$A$1:$E$23</definedName>
    <definedName name="_xlnm.Print_Area" localSheetId="1">Aug_28!$A$1:$E$29</definedName>
    <definedName name="_xlnm.Print_Area" localSheetId="9">Aug_4!$A$1:$E$16</definedName>
    <definedName name="_xlnm.Print_Area" localSheetId="6">August_10!$A$1:$E$17</definedName>
    <definedName name="_xlnm.Print_Area" localSheetId="56">'cafet ac'!$A$1:$E$14</definedName>
    <definedName name="_xlnm.Print_Area" localSheetId="59">'cafet. AC'!$A$1:$E$21</definedName>
    <definedName name="_xlnm.Print_Area" localSheetId="10">'Commencement 2015'!$A$1:$E$24</definedName>
    <definedName name="_xlnm.Print_Area" localSheetId="70">Dec_05!$A$1:$E$24</definedName>
    <definedName name="_xlnm.Print_Area" localSheetId="69">Dec_10!$A$1:$E$69</definedName>
    <definedName name="_xlnm.Print_Area" localSheetId="68">Dec_15!$A$1:$E$18</definedName>
    <definedName name="_xlnm.Print_Area" localSheetId="67">'Dec_15 (2)'!$A$1:$E$20</definedName>
    <definedName name="_xlnm.Print_Area" localSheetId="65">Dec_29!$A$1:$E$28</definedName>
    <definedName name="_xlnm.Print_Area" localSheetId="64">'Dec_29_edj '!$A$1:$E$21</definedName>
    <definedName name="_xlnm.Print_Area" localSheetId="73">Dec_3!$A$1:$E$20</definedName>
    <definedName name="_xlnm.Print_Area" localSheetId="71">Dec_4!$A$1:$D$20</definedName>
    <definedName name="_xlnm.Print_Area" localSheetId="72">Dec_4_edj!$A$1:$E$22</definedName>
    <definedName name="_xlnm.Print_Area" localSheetId="66">'Dec-19 '!$A$1:$E$19</definedName>
    <definedName name="_xlnm.Print_Area" localSheetId="52">'EDJ '!$A$1:$E$19</definedName>
    <definedName name="_xlnm.Print_Area" localSheetId="44">'EDJ  (2)'!$A$1:$E$23</definedName>
    <definedName name="_xlnm.Print_Area" localSheetId="27">EDJ_Jun_1!$A$1:$E$24</definedName>
    <definedName name="_xlnm.Print_Area" localSheetId="22">EDJ_Jun_15!$A$1:$E$23</definedName>
    <definedName name="_xlnm.Print_Area" localSheetId="83">EDJ_Oct_15!$A$1:$E$21</definedName>
    <definedName name="_xlnm.Print_Area" localSheetId="53">Feb_16!$A$1:$E$23</definedName>
    <definedName name="_xlnm.Print_Area" localSheetId="50">Feb_18!$A$1:$E$22</definedName>
    <definedName name="_xlnm.Print_Area" localSheetId="55">Feb_2!$A$1:$E$20</definedName>
    <definedName name="_xlnm.Print_Area" localSheetId="49">Feb_24!$A$1:$E$20</definedName>
    <definedName name="_xlnm.Print_Area" localSheetId="54">Feb_5!$A$1:$E$44</definedName>
    <definedName name="_xlnm.Print_Area" localSheetId="51">'HVAV Caf'!$A$1:$E$17</definedName>
    <definedName name="_xlnm.Print_Area" localSheetId="63">Jan_05!$A$1:$E$18</definedName>
    <definedName name="_xlnm.Print_Area" localSheetId="62">Jan_13!$A$1:$E$23</definedName>
    <definedName name="_xlnm.Print_Area" localSheetId="60">Jan_14!$A$1:$E$39</definedName>
    <definedName name="_xlnm.Print_Area" localSheetId="61">Jan_14_edj!$A$1:$E$21</definedName>
    <definedName name="_xlnm.Print_Area" localSheetId="58">Jan_19!$A$1:$E$21</definedName>
    <definedName name="_xlnm.Print_Area" localSheetId="57">Jan_22!$A$1:$E$33</definedName>
    <definedName name="_xlnm.Print_Area" localSheetId="16">July_03!$A$1:$E$19</definedName>
    <definedName name="_xlnm.Print_Area" localSheetId="15">July_08!$A$1:$E$23</definedName>
    <definedName name="_xlnm.Print_Area" localSheetId="14">July_10!$A$1:$E$22</definedName>
    <definedName name="_xlnm.Print_Area" localSheetId="13">July_14!$A$1:$E$19</definedName>
    <definedName name="_xlnm.Print_Area" localSheetId="12">July_20!$A$1:$E$21</definedName>
    <definedName name="_xlnm.Print_Area" localSheetId="11">July_24!$A$1:$E$21</definedName>
    <definedName name="_xlnm.Print_Area" localSheetId="17">'July-2'!$A$1:$E$18</definedName>
    <definedName name="_xlnm.Print_Area" localSheetId="26">'JUN  3'!$A$1:$E$50</definedName>
    <definedName name="_xlnm.Print_Area" localSheetId="25">JUN_08!$A$1:$E$23</definedName>
    <definedName name="_xlnm.Print_Area" localSheetId="28">Jun_1!$A$1:$E$24</definedName>
    <definedName name="_xlnm.Print_Area" localSheetId="24">JUN_12!$A$1:$E$17</definedName>
    <definedName name="_xlnm.Print_Area" localSheetId="23">JUN_15!$A$1:$E$22</definedName>
    <definedName name="_xlnm.Print_Area" localSheetId="21">Jun_22!$A$1:$E$17</definedName>
    <definedName name="_xlnm.Print_Area" localSheetId="20">Jun_24!$A$1:$E$21</definedName>
    <definedName name="_xlnm.Print_Area" localSheetId="19">JUN_26!$A$1:$E$19</definedName>
    <definedName name="_xlnm.Print_Area" localSheetId="18">JUN_29!$A$1:$E$19</definedName>
    <definedName name="_xlnm.Print_Area" localSheetId="41">'Mar _ 18'!$A$1:$E$22</definedName>
    <definedName name="_xlnm.Print_Area" localSheetId="47">Mar_04!$A$1:$E$18</definedName>
    <definedName name="_xlnm.Print_Area" localSheetId="46">MAR_11!$A$1:$E$20</definedName>
    <definedName name="_xlnm.Print_Area" localSheetId="43">Mar_12!$A$1:$E$18</definedName>
    <definedName name="_xlnm.Print_Area" localSheetId="42">Mar_16!$A$1:$E$20</definedName>
    <definedName name="_xlnm.Print_Area" localSheetId="48">Mar_2!$A$1:$E$20</definedName>
    <definedName name="_xlnm.Print_Area" localSheetId="40">Mar_23!$A$1:$E$44</definedName>
    <definedName name="_xlnm.Print_Area" localSheetId="39">Mar_30!$A$1:$E$27</definedName>
    <definedName name="_xlnm.Print_Area" localSheetId="45">'MAR-12'!$A$1:$E$69</definedName>
    <definedName name="_xlnm.Print_Area" localSheetId="33">May_04!$A$1:$E$18</definedName>
    <definedName name="_xlnm.Print_Area" localSheetId="32">May_06!$A$1:$E$21</definedName>
    <definedName name="_xlnm.Print_Area" localSheetId="30">May_13!$A$1:$E$59</definedName>
    <definedName name="_xlnm.Print_Area" localSheetId="29">May_18!$A$1:$E$28</definedName>
    <definedName name="_xlnm.Print_Area" localSheetId="31">'May-11'!$A$1:$E$20</definedName>
    <definedName name="_xlnm.Print_Area" localSheetId="77">Nov_12!$A$1:$E$23</definedName>
    <definedName name="_xlnm.Print_Area" localSheetId="76">'Nov_12)'!$A$1:$E$23</definedName>
    <definedName name="_xlnm.Print_Area" localSheetId="75">Nov_18!$A$1:$E$54</definedName>
    <definedName name="_xlnm.Print_Area" localSheetId="74">Nov_25!$A$1:$E$25</definedName>
    <definedName name="_xlnm.Print_Area" localSheetId="78">Nov_5!$A$1:$E$23</definedName>
    <definedName name="_xlnm.Print_Area" localSheetId="79">Oct!$A$1:$E$18</definedName>
    <definedName name="_xlnm.Print_Area" localSheetId="84">Oct_14!$A$1:$E$20</definedName>
    <definedName name="_xlnm.Print_Area" localSheetId="82">OCT_27!$A$1:$E$22</definedName>
    <definedName name="_xlnm.Print_Area" localSheetId="81">Oct_28!$A$1:$E$61</definedName>
    <definedName name="_xlnm.Print_Area" localSheetId="86">Oct_3!$A$1:$E$19</definedName>
    <definedName name="_xlnm.Print_Area" localSheetId="80">'Oct_31 '!$A$1:$E$23</definedName>
    <definedName name="_xlnm.Print_Area" localSheetId="85">oct_7!$A$1:$E$21</definedName>
    <definedName name="_xlnm.Print_Area" localSheetId="0">orig!$A$1:$F$23</definedName>
    <definedName name="_xlnm.Print_Area" localSheetId="7">'TR invoices'!$A$1:$E$23</definedName>
    <definedName name="s" localSheetId="38">#REF!</definedName>
    <definedName name="s" localSheetId="37">#REF!</definedName>
    <definedName name="s" localSheetId="36">#REF!</definedName>
    <definedName name="s" localSheetId="35">#REF!</definedName>
    <definedName name="s" localSheetId="34">#REF!</definedName>
    <definedName name="s" localSheetId="8">#REF!</definedName>
    <definedName name="s" localSheetId="5">#REF!</definedName>
    <definedName name="s" localSheetId="4">#REF!</definedName>
    <definedName name="s" localSheetId="3">#REF!</definedName>
    <definedName name="s" localSheetId="2">#REF!</definedName>
    <definedName name="s" localSheetId="1">#REF!</definedName>
    <definedName name="s" localSheetId="9">#REF!</definedName>
    <definedName name="s" localSheetId="6">#REF!</definedName>
    <definedName name="s" localSheetId="56">#REF!</definedName>
    <definedName name="s" localSheetId="59">#REF!</definedName>
    <definedName name="s" localSheetId="10">#REF!</definedName>
    <definedName name="s" localSheetId="70">#REF!</definedName>
    <definedName name="s" localSheetId="69">#REF!</definedName>
    <definedName name="s" localSheetId="68">#REF!</definedName>
    <definedName name="s" localSheetId="67">#REF!</definedName>
    <definedName name="s" localSheetId="65">#REF!</definedName>
    <definedName name="s" localSheetId="64">#REF!</definedName>
    <definedName name="s" localSheetId="73">#REF!</definedName>
    <definedName name="s" localSheetId="71">#REF!</definedName>
    <definedName name="s" localSheetId="72">#REF!</definedName>
    <definedName name="s" localSheetId="66">#REF!</definedName>
    <definedName name="s" localSheetId="52">#REF!</definedName>
    <definedName name="s" localSheetId="44">#REF!</definedName>
    <definedName name="s" localSheetId="27">#REF!</definedName>
    <definedName name="s" localSheetId="22">#REF!</definedName>
    <definedName name="s" localSheetId="83">#REF!</definedName>
    <definedName name="s" localSheetId="53">#REF!</definedName>
    <definedName name="s" localSheetId="50">#REF!</definedName>
    <definedName name="s" localSheetId="55">#REF!</definedName>
    <definedName name="s" localSheetId="49">#REF!</definedName>
    <definedName name="s" localSheetId="54">#REF!</definedName>
    <definedName name="s" localSheetId="51">#REF!</definedName>
    <definedName name="s" localSheetId="63">#REF!</definedName>
    <definedName name="s" localSheetId="62">#REF!</definedName>
    <definedName name="s" localSheetId="60">#REF!</definedName>
    <definedName name="s" localSheetId="61">#REF!</definedName>
    <definedName name="s" localSheetId="58">#REF!</definedName>
    <definedName name="s" localSheetId="57">#REF!</definedName>
    <definedName name="s" localSheetId="16">#REF!</definedName>
    <definedName name="s" localSheetId="15">#REF!</definedName>
    <definedName name="s" localSheetId="14">#REF!</definedName>
    <definedName name="s" localSheetId="13">#REF!</definedName>
    <definedName name="s" localSheetId="12">#REF!</definedName>
    <definedName name="s" localSheetId="11">#REF!</definedName>
    <definedName name="s" localSheetId="17">#REF!</definedName>
    <definedName name="s" localSheetId="26">#REF!</definedName>
    <definedName name="s" localSheetId="25">#REF!</definedName>
    <definedName name="s" localSheetId="28">#REF!</definedName>
    <definedName name="s" localSheetId="24">#REF!</definedName>
    <definedName name="s" localSheetId="23">#REF!</definedName>
    <definedName name="s" localSheetId="21">#REF!</definedName>
    <definedName name="s" localSheetId="20">#REF!</definedName>
    <definedName name="s" localSheetId="19">#REF!</definedName>
    <definedName name="s" localSheetId="18">#REF!</definedName>
    <definedName name="s" localSheetId="41">#REF!</definedName>
    <definedName name="s" localSheetId="47">#REF!</definedName>
    <definedName name="s" localSheetId="46">#REF!</definedName>
    <definedName name="s" localSheetId="43">#REF!</definedName>
    <definedName name="s" localSheetId="42">#REF!</definedName>
    <definedName name="s" localSheetId="48">#REF!</definedName>
    <definedName name="s" localSheetId="40">#REF!</definedName>
    <definedName name="s" localSheetId="39">#REF!</definedName>
    <definedName name="s" localSheetId="45">#REF!</definedName>
    <definedName name="s" localSheetId="33">#REF!</definedName>
    <definedName name="s" localSheetId="32">#REF!</definedName>
    <definedName name="s" localSheetId="30">#REF!</definedName>
    <definedName name="s" localSheetId="29">#REF!</definedName>
    <definedName name="s" localSheetId="31">#REF!</definedName>
    <definedName name="s" localSheetId="77">#REF!</definedName>
    <definedName name="s" localSheetId="76">#REF!</definedName>
    <definedName name="s" localSheetId="75">#REF!</definedName>
    <definedName name="s" localSheetId="74">#REF!</definedName>
    <definedName name="s" localSheetId="78">#REF!</definedName>
    <definedName name="s" localSheetId="84">#REF!</definedName>
    <definedName name="s" localSheetId="82">#REF!</definedName>
    <definedName name="s" localSheetId="81">#REF!</definedName>
    <definedName name="s" localSheetId="86">#REF!</definedName>
    <definedName name="s" localSheetId="80">#REF!</definedName>
    <definedName name="s" localSheetId="85">#REF!</definedName>
    <definedName name="s" localSheetId="0">#REF!</definedName>
    <definedName name="s" localSheetId="7">#REF!</definedName>
    <definedName name="s">#REF!</definedName>
    <definedName name="sdg" localSheetId="38">#REF!</definedName>
    <definedName name="sdg" localSheetId="37">#REF!</definedName>
    <definedName name="sdg" localSheetId="36">#REF!</definedName>
    <definedName name="sdg" localSheetId="35">#REF!</definedName>
    <definedName name="sdg" localSheetId="34">#REF!</definedName>
    <definedName name="sdg" localSheetId="8">#REF!</definedName>
    <definedName name="sdg" localSheetId="5">#REF!</definedName>
    <definedName name="sdg" localSheetId="4">#REF!</definedName>
    <definedName name="sdg" localSheetId="3">#REF!</definedName>
    <definedName name="sdg" localSheetId="2">#REF!</definedName>
    <definedName name="sdg" localSheetId="1">#REF!</definedName>
    <definedName name="sdg" localSheetId="9">#REF!</definedName>
    <definedName name="sdg" localSheetId="6">#REF!</definedName>
    <definedName name="sdg" localSheetId="56">#REF!</definedName>
    <definedName name="sdg" localSheetId="59">#REF!</definedName>
    <definedName name="sdg" localSheetId="10">#REF!</definedName>
    <definedName name="sdg" localSheetId="70">#REF!</definedName>
    <definedName name="sdg" localSheetId="69">#REF!</definedName>
    <definedName name="sdg" localSheetId="68">#REF!</definedName>
    <definedName name="sdg" localSheetId="67">#REF!</definedName>
    <definedName name="sdg" localSheetId="65">#REF!</definedName>
    <definedName name="sdg" localSheetId="64">#REF!</definedName>
    <definedName name="sdg" localSheetId="73">#REF!</definedName>
    <definedName name="sdg" localSheetId="71">#REF!</definedName>
    <definedName name="sdg" localSheetId="72">#REF!</definedName>
    <definedName name="sdg" localSheetId="66">#REF!</definedName>
    <definedName name="sdg" localSheetId="52">#REF!</definedName>
    <definedName name="sdg" localSheetId="44">#REF!</definedName>
    <definedName name="sdg" localSheetId="27">#REF!</definedName>
    <definedName name="sdg" localSheetId="22">#REF!</definedName>
    <definedName name="sdg" localSheetId="83">#REF!</definedName>
    <definedName name="sdg" localSheetId="53">#REF!</definedName>
    <definedName name="sdg" localSheetId="50">#REF!</definedName>
    <definedName name="sdg" localSheetId="55">#REF!</definedName>
    <definedName name="sdg" localSheetId="49">#REF!</definedName>
    <definedName name="sdg" localSheetId="54">#REF!</definedName>
    <definedName name="sdg" localSheetId="51">#REF!</definedName>
    <definedName name="sdg" localSheetId="63">#REF!</definedName>
    <definedName name="sdg" localSheetId="62">#REF!</definedName>
    <definedName name="sdg" localSheetId="60">#REF!</definedName>
    <definedName name="sdg" localSheetId="61">#REF!</definedName>
    <definedName name="sdg" localSheetId="58">#REF!</definedName>
    <definedName name="sdg" localSheetId="57">#REF!</definedName>
    <definedName name="sdg" localSheetId="16">#REF!</definedName>
    <definedName name="sdg" localSheetId="15">#REF!</definedName>
    <definedName name="sdg" localSheetId="14">#REF!</definedName>
    <definedName name="sdg" localSheetId="13">#REF!</definedName>
    <definedName name="sdg" localSheetId="12">#REF!</definedName>
    <definedName name="sdg" localSheetId="11">#REF!</definedName>
    <definedName name="sdg" localSheetId="17">#REF!</definedName>
    <definedName name="sdg" localSheetId="26">#REF!</definedName>
    <definedName name="sdg" localSheetId="25">#REF!</definedName>
    <definedName name="sdg" localSheetId="28">#REF!</definedName>
    <definedName name="sdg" localSheetId="24">#REF!</definedName>
    <definedName name="sdg" localSheetId="23">#REF!</definedName>
    <definedName name="sdg" localSheetId="21">#REF!</definedName>
    <definedName name="sdg" localSheetId="20">#REF!</definedName>
    <definedName name="sdg" localSheetId="19">#REF!</definedName>
    <definedName name="sdg" localSheetId="18">#REF!</definedName>
    <definedName name="sdg" localSheetId="41">#REF!</definedName>
    <definedName name="sdg" localSheetId="47">#REF!</definedName>
    <definedName name="sdg" localSheetId="46">#REF!</definedName>
    <definedName name="sdg" localSheetId="43">#REF!</definedName>
    <definedName name="sdg" localSheetId="42">#REF!</definedName>
    <definedName name="sdg" localSheetId="48">#REF!</definedName>
    <definedName name="sdg" localSheetId="40">#REF!</definedName>
    <definedName name="sdg" localSheetId="39">#REF!</definedName>
    <definedName name="sdg" localSheetId="45">#REF!</definedName>
    <definedName name="sdg" localSheetId="33">#REF!</definedName>
    <definedName name="sdg" localSheetId="32">#REF!</definedName>
    <definedName name="sdg" localSheetId="30">#REF!</definedName>
    <definedName name="sdg" localSheetId="29">#REF!</definedName>
    <definedName name="sdg" localSheetId="31">#REF!</definedName>
    <definedName name="sdg" localSheetId="77">#REF!</definedName>
    <definedName name="sdg" localSheetId="76">#REF!</definedName>
    <definedName name="sdg" localSheetId="75">#REF!</definedName>
    <definedName name="sdg" localSheetId="74">#REF!</definedName>
    <definedName name="sdg" localSheetId="78">#REF!</definedName>
    <definedName name="sdg" localSheetId="84">#REF!</definedName>
    <definedName name="sdg" localSheetId="82">#REF!</definedName>
    <definedName name="sdg" localSheetId="81">#REF!</definedName>
    <definedName name="sdg" localSheetId="86">#REF!</definedName>
    <definedName name="sdg" localSheetId="80">#REF!</definedName>
    <definedName name="sdg" localSheetId="85">#REF!</definedName>
    <definedName name="sdg" localSheetId="0">#REF!</definedName>
    <definedName name="sdg" localSheetId="7">#REF!</definedName>
    <definedName name="sdg">#REF!</definedName>
    <definedName name="sr" localSheetId="38">#REF!</definedName>
    <definedName name="sr" localSheetId="37">#REF!</definedName>
    <definedName name="sr" localSheetId="36">#REF!</definedName>
    <definedName name="sr" localSheetId="35">#REF!</definedName>
    <definedName name="sr" localSheetId="34">#REF!</definedName>
    <definedName name="sr" localSheetId="8">#REF!</definedName>
    <definedName name="sr" localSheetId="5">#REF!</definedName>
    <definedName name="sr" localSheetId="4">#REF!</definedName>
    <definedName name="sr" localSheetId="3">#REF!</definedName>
    <definedName name="sr" localSheetId="2">#REF!</definedName>
    <definedName name="sr" localSheetId="1">#REF!</definedName>
    <definedName name="sr" localSheetId="9">#REF!</definedName>
    <definedName name="sr" localSheetId="6">#REF!</definedName>
    <definedName name="sr" localSheetId="56">#REF!</definedName>
    <definedName name="sr" localSheetId="59">#REF!</definedName>
    <definedName name="sr" localSheetId="10">#REF!</definedName>
    <definedName name="sr" localSheetId="70">#REF!</definedName>
    <definedName name="sr" localSheetId="69">#REF!</definedName>
    <definedName name="sr" localSheetId="68">#REF!</definedName>
    <definedName name="sr" localSheetId="67">#REF!</definedName>
    <definedName name="sr" localSheetId="65">#REF!</definedName>
    <definedName name="sr" localSheetId="64">#REF!</definedName>
    <definedName name="sr" localSheetId="73">#REF!</definedName>
    <definedName name="sr" localSheetId="71">#REF!</definedName>
    <definedName name="sr" localSheetId="72">#REF!</definedName>
    <definedName name="sr" localSheetId="66">#REF!</definedName>
    <definedName name="sr" localSheetId="52">#REF!</definedName>
    <definedName name="sr" localSheetId="44">#REF!</definedName>
    <definedName name="sr" localSheetId="27">#REF!</definedName>
    <definedName name="sr" localSheetId="22">#REF!</definedName>
    <definedName name="sr" localSheetId="83">#REF!</definedName>
    <definedName name="sr" localSheetId="53">#REF!</definedName>
    <definedName name="sr" localSheetId="50">#REF!</definedName>
    <definedName name="sr" localSheetId="55">#REF!</definedName>
    <definedName name="sr" localSheetId="49">#REF!</definedName>
    <definedName name="sr" localSheetId="54">#REF!</definedName>
    <definedName name="sr" localSheetId="51">#REF!</definedName>
    <definedName name="sr" localSheetId="63">#REF!</definedName>
    <definedName name="sr" localSheetId="62">#REF!</definedName>
    <definedName name="sr" localSheetId="60">#REF!</definedName>
    <definedName name="sr" localSheetId="61">#REF!</definedName>
    <definedName name="sr" localSheetId="58">#REF!</definedName>
    <definedName name="sr" localSheetId="57">#REF!</definedName>
    <definedName name="sr" localSheetId="16">#REF!</definedName>
    <definedName name="sr" localSheetId="15">#REF!</definedName>
    <definedName name="sr" localSheetId="14">#REF!</definedName>
    <definedName name="sr" localSheetId="13">#REF!</definedName>
    <definedName name="sr" localSheetId="12">#REF!</definedName>
    <definedName name="sr" localSheetId="11">#REF!</definedName>
    <definedName name="sr" localSheetId="17">#REF!</definedName>
    <definedName name="sr" localSheetId="26">#REF!</definedName>
    <definedName name="sr" localSheetId="25">#REF!</definedName>
    <definedName name="sr" localSheetId="28">#REF!</definedName>
    <definedName name="sr" localSheetId="24">#REF!</definedName>
    <definedName name="sr" localSheetId="23">#REF!</definedName>
    <definedName name="sr" localSheetId="21">#REF!</definedName>
    <definedName name="sr" localSheetId="20">#REF!</definedName>
    <definedName name="sr" localSheetId="19">#REF!</definedName>
    <definedName name="sr" localSheetId="18">#REF!</definedName>
    <definedName name="sr" localSheetId="41">#REF!</definedName>
    <definedName name="sr" localSheetId="47">#REF!</definedName>
    <definedName name="sr" localSheetId="46">#REF!</definedName>
    <definedName name="sr" localSheetId="43">#REF!</definedName>
    <definedName name="sr" localSheetId="42">#REF!</definedName>
    <definedName name="sr" localSheetId="48">#REF!</definedName>
    <definedName name="sr" localSheetId="40">#REF!</definedName>
    <definedName name="sr" localSheetId="39">#REF!</definedName>
    <definedName name="sr" localSheetId="45">#REF!</definedName>
    <definedName name="sr" localSheetId="33">#REF!</definedName>
    <definedName name="sr" localSheetId="32">#REF!</definedName>
    <definedName name="sr" localSheetId="30">#REF!</definedName>
    <definedName name="sr" localSheetId="29">#REF!</definedName>
    <definedName name="sr" localSheetId="31">#REF!</definedName>
    <definedName name="sr" localSheetId="77">#REF!</definedName>
    <definedName name="sr" localSheetId="76">#REF!</definedName>
    <definedName name="sr" localSheetId="75">#REF!</definedName>
    <definedName name="sr" localSheetId="74">#REF!</definedName>
    <definedName name="sr" localSheetId="78">#REF!</definedName>
    <definedName name="sr" localSheetId="79">#REF!</definedName>
    <definedName name="sr" localSheetId="84">#REF!</definedName>
    <definedName name="sr" localSheetId="82">#REF!</definedName>
    <definedName name="sr" localSheetId="81">#REF!</definedName>
    <definedName name="sr" localSheetId="86">#REF!</definedName>
    <definedName name="sr" localSheetId="80">#REF!</definedName>
    <definedName name="sr" localSheetId="85">#REF!</definedName>
    <definedName name="sr" localSheetId="0">#REF!</definedName>
    <definedName name="sr" localSheetId="7">#REF!</definedName>
    <definedName name="sr">#REF!</definedName>
  </definedNames>
  <calcPr calcId="171027"/>
</workbook>
</file>

<file path=xl/calcChain.xml><?xml version="1.0" encoding="utf-8"?>
<calcChain xmlns="http://schemas.openxmlformats.org/spreadsheetml/2006/main">
  <c r="L12" i="21" l="1"/>
  <c r="L12" i="14"/>
  <c r="L12" i="9" l="1"/>
  <c r="K12" i="9"/>
  <c r="J12" i="9"/>
  <c r="I12" i="9"/>
  <c r="E6" i="99"/>
  <c r="L12" i="4"/>
  <c r="K12" i="4"/>
  <c r="J12" i="4"/>
  <c r="I12" i="4"/>
  <c r="L12" i="3"/>
  <c r="K12" i="3"/>
  <c r="J12" i="3"/>
  <c r="I12" i="3"/>
  <c r="L12" i="7"/>
  <c r="K12" i="7"/>
  <c r="J12" i="7"/>
  <c r="I12" i="7"/>
  <c r="L12" i="5"/>
  <c r="K12" i="5"/>
  <c r="J12" i="5"/>
  <c r="I12" i="5"/>
  <c r="L12" i="8"/>
  <c r="K12" i="8"/>
  <c r="J12" i="8"/>
  <c r="I12" i="8"/>
  <c r="L12" i="10"/>
  <c r="K12" i="10"/>
  <c r="J12" i="10"/>
  <c r="I12" i="10"/>
  <c r="L12" i="2"/>
  <c r="K12" i="2"/>
  <c r="I12" i="2"/>
  <c r="L12" i="11"/>
  <c r="K12" i="11"/>
  <c r="J12" i="11"/>
  <c r="I12" i="11"/>
  <c r="L12" i="12"/>
  <c r="K12" i="12"/>
  <c r="J12" i="12"/>
  <c r="I12" i="12"/>
  <c r="L12" i="13"/>
  <c r="K12" i="13"/>
  <c r="J12" i="13"/>
  <c r="I12" i="13"/>
  <c r="L12" i="15"/>
  <c r="K12" i="15"/>
  <c r="J12" i="15"/>
  <c r="I12" i="15"/>
  <c r="L12" i="16"/>
  <c r="K12" i="16"/>
  <c r="J12" i="16"/>
  <c r="I12" i="16"/>
  <c r="L12" i="18"/>
  <c r="K12" i="18"/>
  <c r="J12" i="18"/>
  <c r="I12" i="18"/>
  <c r="L12" i="19"/>
  <c r="K12" i="19"/>
  <c r="J12" i="19"/>
  <c r="I12" i="19"/>
  <c r="L12" i="20"/>
  <c r="K12" i="20"/>
  <c r="J12" i="20"/>
  <c r="I12" i="20"/>
  <c r="K12" i="21"/>
  <c r="J12" i="21"/>
  <c r="I12" i="21"/>
  <c r="L12" i="22"/>
  <c r="K12" i="22"/>
  <c r="J12" i="22"/>
  <c r="I12" i="22"/>
  <c r="L12" i="24"/>
  <c r="K12" i="24"/>
  <c r="J12" i="24"/>
  <c r="I12" i="24"/>
  <c r="L12" i="26"/>
  <c r="K12" i="26"/>
  <c r="J12" i="26"/>
  <c r="I12" i="26"/>
  <c r="L12" i="27"/>
  <c r="K12" i="27"/>
  <c r="J12" i="27"/>
  <c r="I12" i="27"/>
  <c r="L12" i="29"/>
  <c r="K12" i="29"/>
  <c r="J12" i="29"/>
  <c r="I12" i="29"/>
  <c r="L12" i="30"/>
  <c r="K12" i="30"/>
  <c r="J12" i="30"/>
  <c r="I12" i="30"/>
  <c r="L12" i="31"/>
  <c r="K12" i="31"/>
  <c r="J12" i="31"/>
  <c r="I12" i="31"/>
  <c r="L12" i="32"/>
  <c r="K12" i="32"/>
  <c r="J12" i="32"/>
  <c r="I12" i="32"/>
  <c r="L12" i="33"/>
  <c r="K12" i="33"/>
  <c r="J12" i="33"/>
  <c r="I12" i="33"/>
  <c r="L12" i="34"/>
  <c r="K12" i="34"/>
  <c r="J12" i="34"/>
  <c r="I12" i="34"/>
  <c r="L12" i="35"/>
  <c r="K12" i="35"/>
  <c r="J12" i="35"/>
  <c r="I12" i="35"/>
  <c r="L12" i="36"/>
  <c r="K12" i="36"/>
  <c r="J12" i="36"/>
  <c r="I12" i="36"/>
  <c r="L12" i="37"/>
  <c r="K12" i="37"/>
  <c r="J12" i="37"/>
  <c r="I12" i="37"/>
  <c r="L12" i="38"/>
  <c r="K12" i="38"/>
  <c r="J12" i="38"/>
  <c r="I12" i="38"/>
  <c r="L12" i="39"/>
  <c r="K12" i="39"/>
  <c r="J12" i="39"/>
  <c r="I12" i="39"/>
  <c r="L12" i="40"/>
  <c r="K12" i="40"/>
  <c r="J12" i="40"/>
  <c r="I12" i="40"/>
  <c r="L12" i="42"/>
  <c r="K12" i="42"/>
  <c r="J12" i="42"/>
  <c r="I12" i="42"/>
  <c r="L12" i="43"/>
  <c r="K12" i="43"/>
  <c r="J12" i="43"/>
  <c r="I12" i="43"/>
  <c r="L12" i="44"/>
  <c r="K12" i="44"/>
  <c r="J12" i="44"/>
  <c r="I12" i="44"/>
  <c r="L12" i="45"/>
  <c r="K12" i="45"/>
  <c r="J12" i="45"/>
  <c r="I12" i="45"/>
  <c r="L12" i="46"/>
  <c r="K12" i="46"/>
  <c r="J12" i="46"/>
  <c r="I12" i="46"/>
  <c r="L12" i="47"/>
  <c r="K12" i="47"/>
  <c r="J12" i="47"/>
  <c r="I12" i="47"/>
  <c r="L12" i="48"/>
  <c r="K12" i="48"/>
  <c r="J12" i="48"/>
  <c r="I12" i="48"/>
  <c r="L12" i="49"/>
  <c r="K12" i="49"/>
  <c r="J12" i="49"/>
  <c r="I12" i="49"/>
  <c r="L12" i="50"/>
  <c r="K12" i="50"/>
  <c r="J12" i="50"/>
  <c r="I12" i="50"/>
  <c r="L12" i="51"/>
  <c r="K12" i="51"/>
  <c r="J12" i="51"/>
  <c r="I12" i="51"/>
  <c r="L12" i="52"/>
  <c r="K12" i="52"/>
  <c r="J12" i="52"/>
  <c r="I12" i="52"/>
  <c r="L12" i="53"/>
  <c r="K12" i="53"/>
  <c r="J12" i="53"/>
  <c r="I12" i="53"/>
  <c r="L12" i="54"/>
  <c r="K12" i="54"/>
  <c r="J12" i="54"/>
  <c r="I12" i="54"/>
  <c r="L12" i="55"/>
  <c r="K12" i="55"/>
  <c r="J12" i="55"/>
  <c r="I12" i="55"/>
  <c r="L12" i="56"/>
  <c r="K12" i="56"/>
  <c r="J12" i="56"/>
  <c r="I12" i="56"/>
  <c r="L12" i="57"/>
  <c r="K12" i="57"/>
  <c r="J12" i="57"/>
  <c r="I12" i="57"/>
  <c r="L12" i="58"/>
  <c r="K12" i="58"/>
  <c r="J12" i="58"/>
  <c r="I12" i="58"/>
  <c r="L12" i="59"/>
  <c r="K12" i="59"/>
  <c r="J12" i="59"/>
  <c r="I12" i="59"/>
  <c r="L12" i="60"/>
  <c r="K12" i="60"/>
  <c r="J12" i="60"/>
  <c r="I12" i="60"/>
  <c r="L12" i="61"/>
  <c r="K12" i="61"/>
  <c r="J12" i="61"/>
  <c r="I12" i="61"/>
  <c r="L12" i="62"/>
  <c r="K12" i="62"/>
  <c r="J12" i="62"/>
  <c r="I12" i="62"/>
  <c r="L12" i="63"/>
  <c r="K12" i="63"/>
  <c r="J12" i="63"/>
  <c r="I12" i="63"/>
  <c r="L12" i="64"/>
  <c r="K12" i="64"/>
  <c r="J12" i="64"/>
  <c r="I12" i="64"/>
  <c r="L12" i="65"/>
  <c r="K12" i="65"/>
  <c r="J12" i="65"/>
  <c r="I12" i="65"/>
  <c r="L12" i="66"/>
  <c r="K12" i="66"/>
  <c r="J12" i="66"/>
  <c r="I12" i="66"/>
  <c r="L12" i="67"/>
  <c r="K12" i="67"/>
  <c r="J12" i="67"/>
  <c r="I12" i="67"/>
  <c r="L12" i="68"/>
  <c r="K12" i="68"/>
  <c r="J12" i="68"/>
  <c r="I12" i="68"/>
  <c r="L12" i="69"/>
  <c r="K12" i="69"/>
  <c r="J12" i="69"/>
  <c r="I12" i="69"/>
  <c r="L12" i="70"/>
  <c r="K12" i="70"/>
  <c r="J12" i="70"/>
  <c r="I12" i="70"/>
  <c r="L12" i="73"/>
  <c r="K12" i="73"/>
  <c r="J12" i="73"/>
  <c r="I12" i="73"/>
  <c r="L12" i="74"/>
  <c r="K12" i="74"/>
  <c r="J12" i="74"/>
  <c r="I12" i="74"/>
  <c r="L12" i="75"/>
  <c r="K12" i="75"/>
  <c r="J12" i="75"/>
  <c r="I12" i="75"/>
  <c r="L12" i="76"/>
  <c r="K12" i="76"/>
  <c r="J12" i="76"/>
  <c r="I12" i="76"/>
  <c r="L12" i="77"/>
  <c r="K12" i="77"/>
  <c r="J12" i="77"/>
  <c r="I12" i="77"/>
  <c r="L12" i="78"/>
  <c r="K12" i="78"/>
  <c r="J12" i="78"/>
  <c r="I12" i="78"/>
  <c r="L12" i="79"/>
  <c r="K12" i="79"/>
  <c r="J12" i="79"/>
  <c r="I12" i="79"/>
  <c r="L12" i="81"/>
  <c r="K12" i="81"/>
  <c r="J12" i="81"/>
  <c r="I12" i="81"/>
  <c r="L12" i="82"/>
  <c r="K12" i="82"/>
  <c r="J12" i="82"/>
  <c r="I12" i="82"/>
  <c r="L12" i="83"/>
  <c r="K12" i="83"/>
  <c r="J12" i="83"/>
  <c r="I12" i="83"/>
  <c r="L12" i="84"/>
  <c r="K12" i="84"/>
  <c r="J12" i="84"/>
  <c r="I12" i="84"/>
  <c r="L12" i="85"/>
  <c r="K12" i="85"/>
  <c r="J12" i="85"/>
  <c r="I12" i="85"/>
  <c r="L12" i="80"/>
  <c r="K12" i="80"/>
  <c r="J12" i="80"/>
  <c r="I12" i="80"/>
  <c r="K12" i="86"/>
  <c r="L12" i="86"/>
  <c r="J12" i="86"/>
  <c r="I12" i="86"/>
  <c r="L12" i="87"/>
  <c r="K12" i="87"/>
  <c r="J12" i="87"/>
  <c r="I12" i="87"/>
  <c r="L12" i="88"/>
  <c r="K12" i="88"/>
  <c r="J12" i="88"/>
  <c r="I12" i="88"/>
  <c r="L12" i="89"/>
  <c r="K12" i="89"/>
  <c r="J12" i="89"/>
  <c r="I12" i="89"/>
  <c r="L12" i="92"/>
  <c r="K12" i="92"/>
  <c r="J12" i="92"/>
  <c r="I12" i="92"/>
  <c r="L12" i="93"/>
  <c r="K12" i="93"/>
  <c r="J12" i="93"/>
  <c r="I12" i="93"/>
  <c r="L12" i="94"/>
  <c r="K12" i="94"/>
  <c r="J12" i="94"/>
  <c r="I12" i="94"/>
  <c r="L12" i="95"/>
  <c r="K12" i="95"/>
  <c r="J12" i="95"/>
  <c r="I12" i="95"/>
  <c r="F11" i="99" l="1"/>
  <c r="F38" i="14"/>
  <c r="I12" i="14" s="1"/>
  <c r="F8" i="99" s="1"/>
  <c r="F15" i="14"/>
  <c r="K12" i="14" s="1"/>
  <c r="F10" i="99" s="1"/>
  <c r="F12" i="14" l="1"/>
  <c r="J12" i="14" s="1"/>
  <c r="F9" i="99" s="1"/>
  <c r="F12" i="2"/>
  <c r="J12" i="2" s="1"/>
</calcChain>
</file>

<file path=xl/sharedStrings.xml><?xml version="1.0" encoding="utf-8"?>
<sst xmlns="http://schemas.openxmlformats.org/spreadsheetml/2006/main" count="4282" uniqueCount="1110">
  <si>
    <t>LEBANESE AMERICAN UNIVERSITY</t>
  </si>
  <si>
    <t>BYBLOS CAMPUS</t>
  </si>
  <si>
    <t>PHYSICAL PLANT</t>
  </si>
  <si>
    <t>TO:            BUSINESS OFFICE</t>
  </si>
  <si>
    <t>FROM:       PHYSICAL PLANT</t>
  </si>
  <si>
    <t>SUBJECT:  INVOICES TO BE PROCESSED</t>
  </si>
  <si>
    <t xml:space="preserve">DATE:      </t>
  </si>
  <si>
    <t>No.</t>
  </si>
  <si>
    <t>Date</t>
  </si>
  <si>
    <t>Vendor</t>
  </si>
  <si>
    <t>Description</t>
  </si>
  <si>
    <t xml:space="preserve">Amount </t>
  </si>
  <si>
    <t>Amount in USD</t>
  </si>
  <si>
    <t>Type</t>
  </si>
  <si>
    <t>End user's Budget</t>
  </si>
  <si>
    <t xml:space="preserve">Maatouk's Budget </t>
  </si>
  <si>
    <t>Ziad Haddad</t>
  </si>
  <si>
    <t>Director of Physical Plant</t>
  </si>
  <si>
    <t>PP Budget (Supplies)</t>
  </si>
  <si>
    <t>PP Budget (Repairs)</t>
  </si>
  <si>
    <t>DATE:         October 3, 2014</t>
  </si>
  <si>
    <t>Numelab</t>
  </si>
  <si>
    <t>fliter fot Labconco -  SAS</t>
  </si>
  <si>
    <t>Abdo Zgheib &amp; Co.</t>
  </si>
  <si>
    <t>A/C compressor for Nissan microbus</t>
  </si>
  <si>
    <t>DATE:      Oct. 7, 2014</t>
  </si>
  <si>
    <t>Automation &amp; Controls SARL</t>
  </si>
  <si>
    <t>Maintenance &amp; Refilling of fire extinguisher</t>
  </si>
  <si>
    <t>ABDO R.ZGHEIB &amp; CO</t>
  </si>
  <si>
    <t>139293LL</t>
  </si>
  <si>
    <t>Charbel Michel Eliya</t>
  </si>
  <si>
    <t>Battery for Chevrolet Malibu</t>
  </si>
  <si>
    <t>Maintenance for Nissan urvan microbus</t>
  </si>
  <si>
    <t>DATE:         Oct. 14, 2014</t>
  </si>
  <si>
    <t>Est. Fouad Tawk</t>
  </si>
  <si>
    <t>water proofing works in Dorms B with 1 yr warranty</t>
  </si>
  <si>
    <t>maintenance for Civilian</t>
  </si>
  <si>
    <t>maintenance for Nissan Civilian 2008</t>
  </si>
  <si>
    <t>EDJ</t>
  </si>
  <si>
    <t>Cost of EDJ-Main campus</t>
  </si>
  <si>
    <t xml:space="preserve">Cost of  EDJ -  Maatouk Dorms </t>
  </si>
  <si>
    <t>Cost of EDJ - Dorms B</t>
  </si>
  <si>
    <t>31/08/2014-30/09/2014</t>
  </si>
  <si>
    <t>21,056,317 L.L.</t>
  </si>
  <si>
    <t>Electricity</t>
  </si>
  <si>
    <t>Societe Byblos pour les Entreprises Electriques s.a.r.l.</t>
  </si>
  <si>
    <t>Cost of generators- Dorms C</t>
  </si>
  <si>
    <t>807,429 L.L.</t>
  </si>
  <si>
    <t>2409.308$</t>
  </si>
  <si>
    <t>DATE:         Oct. 15, 2014</t>
  </si>
  <si>
    <t xml:space="preserve">DATE:     October 27, 2014 </t>
  </si>
  <si>
    <t>Charbel Michel Elia</t>
  </si>
  <si>
    <t>Battery for Nissan Civilian 2008 with one year warranty</t>
  </si>
  <si>
    <t>Elko Aluminium</t>
  </si>
  <si>
    <t>Supply &amp; installation of insect screen- Dorms B</t>
  </si>
  <si>
    <t>Smart Signs</t>
  </si>
  <si>
    <t>Dismantling, retexting, adding extra units and reinstalling sign in Block A</t>
  </si>
  <si>
    <t>Copytech</t>
  </si>
  <si>
    <t>Repair of Photocopy machine- School of Pharmacy</t>
  </si>
  <si>
    <t>Repair of Photocopy machine- School of Engineering</t>
  </si>
  <si>
    <t>Repairs</t>
  </si>
  <si>
    <t>164.56$</t>
  </si>
  <si>
    <t>14.8$</t>
  </si>
  <si>
    <t>ironmongery supplies</t>
  </si>
  <si>
    <t>171000L.L</t>
  </si>
  <si>
    <t>MSC  painting supplies</t>
  </si>
  <si>
    <t>108000L.L</t>
  </si>
  <si>
    <t>AQUARIUS</t>
  </si>
  <si>
    <t>MSC closets locks new installation</t>
  </si>
  <si>
    <t>Hawat Electro</t>
  </si>
  <si>
    <t>Electrical Supplies</t>
  </si>
  <si>
    <t xml:space="preserve">Supplies </t>
  </si>
  <si>
    <t>Alexi Charbel Saliba</t>
  </si>
  <si>
    <t>Replacing broken Closets door glass  Bassil  Office 406</t>
  </si>
  <si>
    <t>Closets locks Maintenance. Arch 301,302,401,402</t>
  </si>
  <si>
    <t>wooden doors and chair reparation works</t>
  </si>
  <si>
    <t>Selibel Aluminium</t>
  </si>
  <si>
    <t>Dorms B-room 515 shower door reparation works</t>
  </si>
  <si>
    <t>Sleiman Youssef Keirouz</t>
  </si>
  <si>
    <t>Sanitary tools &amp; supply</t>
  </si>
  <si>
    <t>Mrad Entreprises S.A.R.L</t>
  </si>
  <si>
    <t>Needed float sensors -Dorms C</t>
  </si>
  <si>
    <t>MSC HVAC &amp; Electrical tools</t>
  </si>
  <si>
    <t>Elie Dermekerjian</t>
  </si>
  <si>
    <t>Steel reparation works for the Boiler Dorms B, installation of new circulating pump</t>
  </si>
  <si>
    <t>Cummins Middle East</t>
  </si>
  <si>
    <t>Maintenance for C1675.D5 Cummins generator</t>
  </si>
  <si>
    <t>Maintenance for C 1100 Cummins generator</t>
  </si>
  <si>
    <t>Profil Office Furniture</t>
  </si>
  <si>
    <t>Maintenance for desks wood top and legs</t>
  </si>
  <si>
    <t>MSC lighting &amp; Electrical tools supplies</t>
  </si>
  <si>
    <t>MSC electrical supplies</t>
  </si>
  <si>
    <t>Ste. Edde Pour Le Commerce S.A.R.L.</t>
  </si>
  <si>
    <t>M. Ezzat Jallad &amp; Fils</t>
  </si>
  <si>
    <t>Replacing coolant for the C32-FCC 1000KVA generator</t>
  </si>
  <si>
    <t>Raymond El Hindi</t>
  </si>
  <si>
    <t>MSC supplies for Dorms B-Bed reparation works</t>
  </si>
  <si>
    <t xml:space="preserve">Ets. Tanios A. Ramia PLC. </t>
  </si>
  <si>
    <t>MSC Tools &amp; Consumable supplies</t>
  </si>
  <si>
    <t>256000 L.L</t>
  </si>
  <si>
    <t>Societe Zeghondy Pour Le Commerce</t>
  </si>
  <si>
    <t>Steering wheel reparation &amp; maintenance works- Berlingo 239807 M</t>
  </si>
  <si>
    <t>Maintenance for ISUZU Trooper 355286 B</t>
  </si>
  <si>
    <t>Yasmine Hanna Alam</t>
  </si>
  <si>
    <t>Repairing 4 chairs</t>
  </si>
  <si>
    <t>Installing new closets Glass Doors</t>
  </si>
  <si>
    <t>MSC landscaping tools</t>
  </si>
  <si>
    <t>Irrigation supplies</t>
  </si>
  <si>
    <t xml:space="preserve">Steel Poles reparation works </t>
  </si>
  <si>
    <t>Aquarius</t>
  </si>
  <si>
    <t>Maintenance for UV water filtration system - Dorms C</t>
  </si>
  <si>
    <t>870 581  L.L</t>
  </si>
  <si>
    <t>Pierre Daou</t>
  </si>
  <si>
    <t>Block A -new supplies office Mr. Jean Rizk</t>
  </si>
  <si>
    <t>Medical School - Deionizer system- repairing  CR 10-9 pump</t>
  </si>
  <si>
    <t>165 825 L.L.</t>
  </si>
  <si>
    <t>Debbas Systems S.A.L</t>
  </si>
  <si>
    <t>Supply &amp; Installation OF BMS Supplies</t>
  </si>
  <si>
    <t xml:space="preserve">Lighting Supplies </t>
  </si>
  <si>
    <t>Elie Abi Rached</t>
  </si>
  <si>
    <t>Repairing Broken Roof Glass - Cisco Lab Eng. Attic</t>
  </si>
  <si>
    <t>Aziz Doueiry &amp; Co.</t>
  </si>
  <si>
    <t>Sanitary Supplies For Maintenance</t>
  </si>
  <si>
    <t>Repair of 1000 KVA Caterpillar Generator - Main Campus</t>
  </si>
  <si>
    <t xml:space="preserve">DATE:     October 29, 2014 </t>
  </si>
  <si>
    <t>Upholstery of couches &amp; Maintenance - Seats - Driver's Room</t>
  </si>
  <si>
    <t>Reparation of Mr. Haddad's desk-Operations - Block A 502</t>
  </si>
  <si>
    <t>Lighting supplies - Site Eng. Offices</t>
  </si>
  <si>
    <t>Khater for Furniture</t>
  </si>
  <si>
    <t>Installation &amp; Dismantling of Tents -Club Sign Up Day- Student Services Department</t>
  </si>
  <si>
    <t>Upholstery of seat- It Department</t>
  </si>
  <si>
    <t>Car Battery For Hyundai H1 with One Year Warranty</t>
  </si>
  <si>
    <t>Supplies</t>
  </si>
  <si>
    <t>BUMC</t>
  </si>
  <si>
    <t>Maintenance for Toyota- HIACE</t>
  </si>
  <si>
    <t>Abdo R.Zgheib &amp; CO.</t>
  </si>
  <si>
    <t xml:space="preserve">DATE:     October 31, 2014 </t>
  </si>
  <si>
    <t>CopyTech</t>
  </si>
  <si>
    <t xml:space="preserve">Maintenance for Nissan X-Trail </t>
  </si>
  <si>
    <t xml:space="preserve">Repair of Photocopy Machine- School of Engineering </t>
  </si>
  <si>
    <t>Maintenance for Existing signs , Manufacturing of new signs  &amp; Installations in Block A</t>
  </si>
  <si>
    <t>BERKO Broadcast &amp; System Services</t>
  </si>
  <si>
    <t>Repair of Autocue Monitor- School of Arts &amp; Sciences</t>
  </si>
  <si>
    <t>Abdo R.Zgheib &amp; CO</t>
  </si>
  <si>
    <t>Bus Repair</t>
  </si>
  <si>
    <t>Repair</t>
  </si>
  <si>
    <t xml:space="preserve">Impex </t>
  </si>
  <si>
    <t>Maintenance for Chevrolet Malibu</t>
  </si>
  <si>
    <t>DATE: November 5, 2014</t>
  </si>
  <si>
    <t xml:space="preserve">Maintenance for Dorms A entrance false ceiling with the paint </t>
  </si>
  <si>
    <t>Paint of Dorms A elevators doors and shaft</t>
  </si>
  <si>
    <t>IMPEX</t>
  </si>
  <si>
    <t>Abdo Zgheib</t>
  </si>
  <si>
    <t>maintenance for van - microbus</t>
  </si>
  <si>
    <t>DATE:        Nov. 12, 2014</t>
  </si>
  <si>
    <t>maintenance for Chevrolet Malibu</t>
  </si>
  <si>
    <t>Fouad Siblini &amp; Fils</t>
  </si>
  <si>
    <t>Repair of Emergency Lightning System Dorms B</t>
  </si>
  <si>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182</t>
    </r>
  </si>
  <si>
    <t>RESCO</t>
  </si>
  <si>
    <t>Armobel</t>
  </si>
  <si>
    <t>Repair/Replacement of Broken Glass for self-service counter-Main Cafeteria</t>
  </si>
  <si>
    <t>Repair of Photocopy Machine in Eng. Site Office I PM&amp;CA</t>
  </si>
  <si>
    <t>€327</t>
  </si>
  <si>
    <t>Impex</t>
  </si>
  <si>
    <t>Maintenance of Chevrolet Malibu LT</t>
  </si>
  <si>
    <t>Ste.EDDE pour le commerce</t>
  </si>
  <si>
    <t>Maintenance/Cleaning for WWTP area/ Entrance gate</t>
  </si>
  <si>
    <t>Newtherm</t>
  </si>
  <si>
    <t>Sanitary Supplies</t>
  </si>
  <si>
    <t>Khater Furniture</t>
  </si>
  <si>
    <t>Replacing Broken Glass for Wooden Closets</t>
  </si>
  <si>
    <t>Toyota Yaris- HR car battery replacement</t>
  </si>
  <si>
    <t>Isuzu Trooper Damaged Battery Replacement</t>
  </si>
  <si>
    <t>Byblos Hydrolic SARL</t>
  </si>
  <si>
    <t>Msc consumables</t>
  </si>
  <si>
    <t xml:space="preserve">Msc Tools </t>
  </si>
  <si>
    <t>ETS.TANIOS A.RAMIA PLC</t>
  </si>
  <si>
    <t xml:space="preserve">Yasmine Hanna Alam </t>
  </si>
  <si>
    <t>SAKR</t>
  </si>
  <si>
    <t>13-nov.14</t>
  </si>
  <si>
    <t>Rudy Abboud</t>
  </si>
  <si>
    <t>By office of the Dean of Students Furniture. Upholstery of 2 seater couches +1 simple seat</t>
  </si>
  <si>
    <t>sleeveless Jacket for landscaping daily workless</t>
  </si>
  <si>
    <t xml:space="preserve">Dorms A room number 810 Reparation works for 4 chairs </t>
  </si>
  <si>
    <t>msc maintenance supplies</t>
  </si>
  <si>
    <t xml:space="preserve">ELKO Aluminum </t>
  </si>
  <si>
    <t>New Insects screen Aluminum By block A 403</t>
  </si>
  <si>
    <t>Bitar</t>
  </si>
  <si>
    <t xml:space="preserve">Accessories for Medical school sun screens </t>
  </si>
  <si>
    <t>repair of emergency lighting system in Block B</t>
  </si>
  <si>
    <t>Msc maintenance supplies</t>
  </si>
  <si>
    <t xml:space="preserve">Manufacturing of FCC tunnel- Installation of Steel ladder </t>
  </si>
  <si>
    <t>Lab 501- Science- Wood Shelves Installation</t>
  </si>
  <si>
    <t>Supply and installation of shade with supports - medical school</t>
  </si>
  <si>
    <t>Sound proofing double Insulated Wall -Generators</t>
  </si>
  <si>
    <t>Replacement of defective Fire bell-Maatouk</t>
  </si>
  <si>
    <t>Ironmongery Supplies</t>
  </si>
  <si>
    <t>Architecture 402 - Repair Curtains</t>
  </si>
  <si>
    <t xml:space="preserve">Msc Tools - consumable supplies </t>
  </si>
  <si>
    <t>Michel Helou</t>
  </si>
  <si>
    <t>repairing old bamboo chairs</t>
  </si>
  <si>
    <t>DATE:         November 18, 2014</t>
  </si>
  <si>
    <t>tents for United Club of LAU cuisine event</t>
  </si>
  <si>
    <t>Hangers Supplies</t>
  </si>
  <si>
    <t>Accessories Supplies, Plastic hanger</t>
  </si>
  <si>
    <t>Closet Installation under the kitchen sink + Microwave shelve</t>
  </si>
  <si>
    <t xml:space="preserve"> 196,000 LBP</t>
  </si>
  <si>
    <t>DATE:      25-Nov-14</t>
  </si>
  <si>
    <t>23/7/14</t>
  </si>
  <si>
    <t>Civil Eng lab: Crane to remove pipes from truck and storing them in science storage</t>
  </si>
  <si>
    <t>17/11/14</t>
  </si>
  <si>
    <t>18/11/14</t>
  </si>
  <si>
    <t>Maintenance for Chevrolet Malibu LT</t>
  </si>
  <si>
    <t>99,495.00LL</t>
  </si>
  <si>
    <t>Maintenance for Nissan Civilian 2006</t>
  </si>
  <si>
    <t>31/10/14</t>
  </si>
  <si>
    <t>Watermaster s.a.l</t>
  </si>
  <si>
    <t>Fountain dosing pump Reparation on site</t>
  </si>
  <si>
    <t>Additional Insulation for Sound- Power Plant</t>
  </si>
  <si>
    <t>20/11/14</t>
  </si>
  <si>
    <t>Repair of photocopy machine dept. of Humanities- School of arts and sciences</t>
  </si>
  <si>
    <t>Nidal Hamada</t>
  </si>
  <si>
    <t>366,473.25LL</t>
  </si>
  <si>
    <t>electrical supplies</t>
  </si>
  <si>
    <t>electrical supplies (+ one returned item)</t>
  </si>
  <si>
    <t>Maintenance for Nissan Civilian 2008</t>
  </si>
  <si>
    <t>SAF Science fair 2014</t>
  </si>
  <si>
    <t>C32- FCC Genset U-Belt Urgent replacement</t>
  </si>
  <si>
    <t>Drain Aid</t>
  </si>
  <si>
    <t>SOM urgent expertise for clogged drain</t>
  </si>
  <si>
    <t>Ste. Byblos pour les Entreprises Electriques</t>
  </si>
  <si>
    <t>generators for Dorms C</t>
  </si>
  <si>
    <t>30/9/14-31/10/14</t>
  </si>
  <si>
    <t>LL 28,655,082</t>
  </si>
  <si>
    <t>electricity - Residence Halls</t>
  </si>
  <si>
    <t>electricity - Dorms C</t>
  </si>
  <si>
    <t>LL 4,057,120</t>
  </si>
  <si>
    <t>manufacturing,  maintenance, &amp; retexting  of signs for Block A</t>
  </si>
  <si>
    <t>DATE:         Dec. 3, 2014</t>
  </si>
  <si>
    <t>DATE:        Dec. 4, 2014</t>
  </si>
  <si>
    <t>retexting outdoor sign + manufacturing new indoor signs for Block A</t>
  </si>
  <si>
    <t>electricity - Main Campus</t>
  </si>
  <si>
    <t>LL 42,828,503</t>
  </si>
  <si>
    <t>electricity - Maatouk</t>
  </si>
  <si>
    <t>LL 1,422,567</t>
  </si>
  <si>
    <t>DATE:        Dec. 5, 2014</t>
  </si>
  <si>
    <t>Sarkis Lteif &amp; Sons</t>
  </si>
  <si>
    <t>Repair of 2LG LCD's -Dorms B</t>
  </si>
  <si>
    <t>DOMO SERVE</t>
  </si>
  <si>
    <t>Repair of washer (GE) - Maatouk Dorms</t>
  </si>
  <si>
    <t>YEMECO</t>
  </si>
  <si>
    <t>Repair of Treadmill- Gym</t>
  </si>
  <si>
    <t>Repair of emergency Lighting System -Dorms B</t>
  </si>
  <si>
    <t>187.55 Euro</t>
  </si>
  <si>
    <t>Maintenance &amp; Refilling for Fire Extinguishers</t>
  </si>
  <si>
    <t>DATE:        Dec. 10, 2014</t>
  </si>
  <si>
    <t>Byblos Hydrolic</t>
  </si>
  <si>
    <t>MSC Consumables</t>
  </si>
  <si>
    <t>Wheels for Plastic bins</t>
  </si>
  <si>
    <t>Byblos Tools</t>
  </si>
  <si>
    <t>MSC Tools of consumables</t>
  </si>
  <si>
    <t>MSC maintenance consumables &amp; tools supplies</t>
  </si>
  <si>
    <t>Reparation work for Drill machine of the theater</t>
  </si>
  <si>
    <t>Ets Tanios Abi Ramia</t>
  </si>
  <si>
    <t xml:space="preserve">MSC maintenance  tools &amp; consumables  </t>
  </si>
  <si>
    <t>203000 LBP</t>
  </si>
  <si>
    <t>New battery for Mazda Van</t>
  </si>
  <si>
    <t>Transportation of glass partition &amp; Installation from Dorms A- to Medical School Bldg room # 5300</t>
  </si>
  <si>
    <t>Sleiman Youssef Keyrouz</t>
  </si>
  <si>
    <t xml:space="preserve">Landscaping Tools </t>
  </si>
  <si>
    <t>Christmas Decoration Steel spiral manufacturing</t>
  </si>
  <si>
    <t>Mohammed Jaber</t>
  </si>
  <si>
    <t>Gas Cylinders fastening wooden supports</t>
  </si>
  <si>
    <t>PRO Studio</t>
  </si>
  <si>
    <t>Photos shooting for Christmas Decoration 2014</t>
  </si>
  <si>
    <t>Societe Zeghondy</t>
  </si>
  <si>
    <t>Pickup  # 251606 M maintenance</t>
  </si>
  <si>
    <t>Waterproofing works - MS roof</t>
  </si>
  <si>
    <t>Support for O2 bottle - Science lab #308</t>
  </si>
  <si>
    <t>Painting Supplies</t>
  </si>
  <si>
    <t>4 locks for filing drawers - MS office # 5201</t>
  </si>
  <si>
    <t xml:space="preserve">Oil &amp; Filters replacement 1400KVA - Cummins </t>
  </si>
  <si>
    <t xml:space="preserve">Oil &amp; Filters replacement  C 1100 - DS generator </t>
  </si>
  <si>
    <t>MSC Sanitary supplies</t>
  </si>
  <si>
    <t>Electrical supplies</t>
  </si>
  <si>
    <t>Lighting supplies</t>
  </si>
  <si>
    <t>Lighting supplies (Including returned items)</t>
  </si>
  <si>
    <t>Lighting supplies (External fixtures)</t>
  </si>
  <si>
    <t>Christmas Lighting supplies</t>
  </si>
  <si>
    <t>Electrical Accessories</t>
  </si>
  <si>
    <t>Electrical Lighting supplies- Including returned items)</t>
  </si>
  <si>
    <t>Christmas Decoration Supplies</t>
  </si>
  <si>
    <t>MSC Lighting Supplies- Christmas Decoration</t>
  </si>
  <si>
    <t>MSC electrical  Supplies- Christmas Decoration</t>
  </si>
  <si>
    <t>Sakr Lighting systems</t>
  </si>
  <si>
    <t>Lighting Supplies- Christmas Decoration</t>
  </si>
  <si>
    <t>Societe d'importation et de distribution automobiles</t>
  </si>
  <si>
    <t>Maintenance for Citroen Berlingo plate # 239807 M</t>
  </si>
  <si>
    <t>341880 LBP</t>
  </si>
  <si>
    <t>Boutros el Nacouzi</t>
  </si>
  <si>
    <t>Maatouk's Budget</t>
  </si>
  <si>
    <t>Mrad Electric</t>
  </si>
  <si>
    <t>Electrical  Supplies- Christmas Decoration</t>
  </si>
  <si>
    <t xml:space="preserve">Replacement of the --- with maintenance for 725 KVA generator - MAIN Campus </t>
  </si>
  <si>
    <t>Ste. Edde pour le commerce</t>
  </si>
  <si>
    <t>Theater Back entrance door - Major reparation works - New hinges of locks</t>
  </si>
  <si>
    <t>Jean Tannous &amp; Fils</t>
  </si>
  <si>
    <t>Berlingo Maintenance # 23987 M for the Gearbox Handle</t>
  </si>
  <si>
    <t>MS Entrance tiling works - Removing of damaged tiles and installing new one</t>
  </si>
  <si>
    <t>MSC Civil &amp; aluminum reparation works</t>
  </si>
  <si>
    <t xml:space="preserve">Cost of water from January 7, 2014 till November 22, 2014 - Maatouk </t>
  </si>
  <si>
    <t xml:space="preserve">Telescopic Crane for installing and decorating Christmas tree 2014 </t>
  </si>
  <si>
    <t>Upholstery for seats- By science library couches</t>
  </si>
  <si>
    <t xml:space="preserve">Upholstery works for 2 seater couches -English operating budget </t>
  </si>
  <si>
    <t>Aluminum manufacturing and installation -Dorms A  room# 613</t>
  </si>
  <si>
    <t>Christmas Decoration spray for the wooden grotto</t>
  </si>
  <si>
    <t>Consumables for gen. sets cleaning job</t>
  </si>
  <si>
    <t>DATE:        Dec. 15, 2014</t>
  </si>
  <si>
    <t>I-MEP</t>
  </si>
  <si>
    <t>electrical works for Engineering Flex Space</t>
  </si>
  <si>
    <t xml:space="preserve">DATE:        </t>
  </si>
  <si>
    <t>Additional Signs for Block A</t>
  </si>
  <si>
    <t>Maintenance For Nissan Civilian Logistics</t>
  </si>
  <si>
    <t>Maintenance For Toyota Hiache</t>
  </si>
  <si>
    <t>Mideast Power Systems s.a.l</t>
  </si>
  <si>
    <t>Repair of 15 KVA UPS - Eng Flex Space</t>
  </si>
  <si>
    <t>4,742,595 LL</t>
  </si>
  <si>
    <t xml:space="preserve">Raffi Sports </t>
  </si>
  <si>
    <t>Repair of Table tennis Tables. Gym</t>
  </si>
  <si>
    <t>Bio Teckno</t>
  </si>
  <si>
    <t>DATE:        19-Dec-14</t>
  </si>
  <si>
    <t>Repair of bench top steam sterilizer. School of Arts and Sciences</t>
  </si>
  <si>
    <t>DATE:        Dec. 29, 2014</t>
  </si>
  <si>
    <t>Repair of Photocopy Machine- school of Arts &amp; Sciences</t>
  </si>
  <si>
    <t>145.2 Euro</t>
  </si>
  <si>
    <t>Repair of Photocopy Machine- school of Engineering</t>
  </si>
  <si>
    <t>326.7 Euro</t>
  </si>
  <si>
    <t>H.O.S.T</t>
  </si>
  <si>
    <t>Battery for Sliding Door Remote control</t>
  </si>
  <si>
    <t>Maintenance Workshop- NEW white office WC door Handle</t>
  </si>
  <si>
    <t xml:space="preserve">Hachem Trading Company </t>
  </si>
  <si>
    <t>Ets. Nada N. Nehme</t>
  </si>
  <si>
    <t>Supply&amp; Installation of 3M film</t>
  </si>
  <si>
    <t>Architecture 403 office - 3M film Installation</t>
  </si>
  <si>
    <t>Khater For Furniture</t>
  </si>
  <si>
    <t>Fcc 201-203-204 Carpet Cleaning - Hospitality Budget / Laundry &amp; Cleaning # 61406</t>
  </si>
  <si>
    <t>Upholstery of the 3 visitors chairs &amp; 1 office chair- Block A 519 - Mr. Rizk Office</t>
  </si>
  <si>
    <t>Cost of generators - Dorms C</t>
  </si>
  <si>
    <t>Cost of EDJ- Maatouk</t>
  </si>
  <si>
    <t>31/10/14-30/11/14</t>
  </si>
  <si>
    <t>1472709 L.L.</t>
  </si>
  <si>
    <t>Cost of EDJ- Main Campus</t>
  </si>
  <si>
    <t>32428821 L.L.</t>
  </si>
  <si>
    <t>Cost of EDJ- Residence Hall</t>
  </si>
  <si>
    <t>21583824 L.L.</t>
  </si>
  <si>
    <t>Maatouk -Electricity</t>
  </si>
  <si>
    <t>Automation &amp; Controls</t>
  </si>
  <si>
    <t>Maintenance &amp; Refilling of fire extinguishers</t>
  </si>
  <si>
    <t>Mohamad Jabber</t>
  </si>
  <si>
    <t>Temporary Water Proofing Works - Dorms C</t>
  </si>
  <si>
    <t>DATE:      Jan 05, 2015</t>
  </si>
  <si>
    <t>DATE:         January 13, 2015</t>
  </si>
  <si>
    <t>maintenance for door frames</t>
  </si>
  <si>
    <t>Otis</t>
  </si>
  <si>
    <t>replace of elevator cabin frame in Dorms B</t>
  </si>
  <si>
    <t>repairs</t>
  </si>
  <si>
    <t>BIOPLUS</t>
  </si>
  <si>
    <t>parts for curtains repair</t>
  </si>
  <si>
    <t>Abdo Zgheib &amp; Co</t>
  </si>
  <si>
    <t>maintenance for Nissan Microbus</t>
  </si>
  <si>
    <t>supplies</t>
  </si>
  <si>
    <t>repair of 2 Vortex mixers (SAS)</t>
  </si>
  <si>
    <t>DATE:   Jan. 14, 2015</t>
  </si>
  <si>
    <t>31/10/14-31/12/14</t>
  </si>
  <si>
    <t>Cost of EDJ- Dorms C</t>
  </si>
  <si>
    <t>6099380 L.L.</t>
  </si>
  <si>
    <t>30/11/14-31/12/14</t>
  </si>
  <si>
    <t>1521092 L.L.</t>
  </si>
  <si>
    <t>35444599 L.L.</t>
  </si>
  <si>
    <t>23053284 L.L.</t>
  </si>
  <si>
    <t xml:space="preserve">Cleaning Consumables For UP &amp; Tools for Electricians </t>
  </si>
  <si>
    <t>Safety Mask Filters</t>
  </si>
  <si>
    <t>Safety Gloves</t>
  </si>
  <si>
    <t>For the FCC Genset 1000kva Batteries Installation</t>
  </si>
  <si>
    <t>298000 L.L</t>
  </si>
  <si>
    <t xml:space="preserve">MSC Accessories- consumables ironmongery  </t>
  </si>
  <si>
    <t>Wooden Works- Shelves for the existing cabinet - Physical Plant Office 502- Dorms A</t>
  </si>
  <si>
    <t>Reparation works for Architecture 601 Door URGENT-Break into Incident</t>
  </si>
  <si>
    <t>Wooden Reparation Works- Broken Bed Dorms B room # 621</t>
  </si>
  <si>
    <t>MSC aluminum reparation works</t>
  </si>
  <si>
    <t>Civil Lab Debris removal from Science Building- As per Request Dec 375</t>
  </si>
  <si>
    <t>MSC aluminum works</t>
  </si>
  <si>
    <t>Multiserve Trading</t>
  </si>
  <si>
    <t>Supervision &amp; Refill of Liquid Helium for NMR -School of Arts&amp;Sciences</t>
  </si>
  <si>
    <t>Installation / partition &amp;Sound proofing - Dorms A</t>
  </si>
  <si>
    <t>Installation &amp; Dismantling of tents - Orphan Fair #00542</t>
  </si>
  <si>
    <t>Ste. Edde Pour Le Commerce</t>
  </si>
  <si>
    <t>Wheels for Sliding Door</t>
  </si>
  <si>
    <t>Sakr Lighting Systems</t>
  </si>
  <si>
    <t>Electrical &amp; Lighting Supplies</t>
  </si>
  <si>
    <t xml:space="preserve"> Electrical Supplies - Christmas Decoration</t>
  </si>
  <si>
    <t>Nassif El Kosseify</t>
  </si>
  <si>
    <t>MSC Electrical Supplies - Christmas Decoration</t>
  </si>
  <si>
    <t>Civil works for cafeteria A/C project</t>
  </si>
  <si>
    <t>additional civil works for cafeteria A/C project</t>
  </si>
  <si>
    <t>Chadi Chammas</t>
  </si>
  <si>
    <t>DATE:        Jan. 15, 2015</t>
  </si>
  <si>
    <t>ducting for the cafeteria A/C project</t>
  </si>
  <si>
    <t>Repair of Emergency Lighting System - Dorms B</t>
  </si>
  <si>
    <t>Repair of Photocopy Machine - School of Engineering</t>
  </si>
  <si>
    <t xml:space="preserve"> </t>
  </si>
  <si>
    <t xml:space="preserve">Replacement of Upper Display Board for the Treadmill - Gym </t>
  </si>
  <si>
    <t>Maintenance for Nissan Civilian</t>
  </si>
  <si>
    <t>impex</t>
  </si>
  <si>
    <t>OTIS</t>
  </si>
  <si>
    <t>Parts for Elevator repair- MS</t>
  </si>
  <si>
    <t>Parts for Elevator repair- Dorms B</t>
  </si>
  <si>
    <t>Repair of Dimmer SD6- Theater School of Arts &amp; Sciences</t>
  </si>
  <si>
    <t xml:space="preserve">DATE:      January 23, 2015  </t>
  </si>
  <si>
    <t>End User's Budget</t>
  </si>
  <si>
    <t>Elie Dermakerdigian</t>
  </si>
  <si>
    <t>Cover for Shaft- MS Roof</t>
  </si>
  <si>
    <t>Wooden works- Science Lab 508 Adding shelves in lockers A1--A20</t>
  </si>
  <si>
    <t>Landscaping usage tools</t>
  </si>
  <si>
    <t>Francois El Chami</t>
  </si>
  <si>
    <t>Msc furnitures reparation works- Eng Level 6</t>
  </si>
  <si>
    <t>Msc Aluminium &amp; Glassing works Reparation- MS</t>
  </si>
  <si>
    <t>hose for fuel tank Level indication</t>
  </si>
  <si>
    <t>Izuzu trooper- General Maintenance B355286</t>
  </si>
  <si>
    <t>Roudy Abboud</t>
  </si>
  <si>
    <t>Cleaning of area near Temporary Plant with relocation of Civil items &amp; Pipes to Greenhouse area</t>
  </si>
  <si>
    <t>Cummins</t>
  </si>
  <si>
    <t>Maintenance for Cummins 1400 KVA Geneartor</t>
  </si>
  <si>
    <t>Ste. Edde pour le Commerce</t>
  </si>
  <si>
    <t>Student services new office &amp; spare items for store- new coat hangers</t>
  </si>
  <si>
    <t>Msc lighting supplies</t>
  </si>
  <si>
    <t>Library extension damaged exhaust fan</t>
  </si>
  <si>
    <t>AMAC</t>
  </si>
  <si>
    <t>DATE:        January 23,2015</t>
  </si>
  <si>
    <t>Selibel Aluminum</t>
  </si>
  <si>
    <t>aluminum frame with glazing (cafeteria AC renovation project)</t>
  </si>
  <si>
    <t>DATE:   Jan. 19, 2015</t>
  </si>
  <si>
    <t>Repair of treadmill Cybex- Gym</t>
  </si>
  <si>
    <t>DATE:        February 2, 2015</t>
  </si>
  <si>
    <t>Supply &amp; Installation of sound proofing cement boards to replace the broken panels from the storm- Generators area</t>
  </si>
  <si>
    <t>Intermedic</t>
  </si>
  <si>
    <t>Repair &amp; calibration of CO2 incubator- School of Arts &amp; Sciences</t>
  </si>
  <si>
    <t>Euro 797.50</t>
  </si>
  <si>
    <t>Maintenance of Emergency lighting system- Dorms B</t>
  </si>
  <si>
    <t>Euro 39.33</t>
  </si>
  <si>
    <t>Maintenance for Toyota Yaris</t>
  </si>
  <si>
    <t>DATE:        February 5, 2015</t>
  </si>
  <si>
    <t>22/1/2015</t>
  </si>
  <si>
    <t>20/1/2015</t>
  </si>
  <si>
    <t>27/1/2015</t>
  </si>
  <si>
    <t>19/1/2015</t>
  </si>
  <si>
    <t>24/1/2015</t>
  </si>
  <si>
    <t>26/1/2015</t>
  </si>
  <si>
    <t>28/1/2015</t>
  </si>
  <si>
    <t>21/1/2015</t>
  </si>
  <si>
    <t>29/1/2015</t>
  </si>
  <si>
    <t>30/1/2015</t>
  </si>
  <si>
    <t>Sanitary supplies</t>
  </si>
  <si>
    <t>Electrical supplies- Lighting</t>
  </si>
  <si>
    <t>Exhaust fan for extension Library office</t>
  </si>
  <si>
    <t>New store for PMCA</t>
  </si>
  <si>
    <t>Elie Dermakerdigien</t>
  </si>
  <si>
    <t>contractors site office- Mountain prefabricated house- Reparation of water leak problems from the ceiling and windows</t>
  </si>
  <si>
    <t>Reinforcing and reinstalling the damage steel fence of the court tennis and basketball</t>
  </si>
  <si>
    <t>Elko Aluminum</t>
  </si>
  <si>
    <t>Msc Aluminium &amp; Civil reparation works</t>
  </si>
  <si>
    <t>Mrad Entreprises</t>
  </si>
  <si>
    <t>Sanitary Item</t>
  </si>
  <si>
    <t xml:space="preserve">18.22 Euros </t>
  </si>
  <si>
    <t>Temporary plant Area</t>
  </si>
  <si>
    <t xml:space="preserve">Byblos Hydrolic </t>
  </si>
  <si>
    <t xml:space="preserve">Tanios Abi Ramia </t>
  </si>
  <si>
    <t>177,000 LBP</t>
  </si>
  <si>
    <t>215,000 LBP</t>
  </si>
  <si>
    <t xml:space="preserve">Msc Consumable tools </t>
  </si>
  <si>
    <t>HVAC duct works- FCC building</t>
  </si>
  <si>
    <t>Msc tools and accessories  + Ironmongery parts</t>
  </si>
  <si>
    <t>HVAC duct works reparation- Dorms B</t>
  </si>
  <si>
    <t>Maintenance for Door frames- Dorms B</t>
  </si>
  <si>
    <t>Electrical supplies for Deep freezers</t>
  </si>
  <si>
    <t>Repair &amp; Reinstallation of Metal fence dismantled during the storm (January)</t>
  </si>
  <si>
    <t>New Renovated Student Center- New Curtains installation</t>
  </si>
  <si>
    <t>1,430,893 LBP</t>
  </si>
  <si>
    <t>Maintenance (OIL) for Toyota HIACE</t>
  </si>
  <si>
    <t>Unicart</t>
  </si>
  <si>
    <t>Repair of Honda Odyssey</t>
  </si>
  <si>
    <t>Doors &amp; Gates</t>
  </si>
  <si>
    <t>Repair of Rolling Shutters- Ramp Dorms B</t>
  </si>
  <si>
    <t xml:space="preserve">DATE:      February 16, 2015  </t>
  </si>
  <si>
    <t>31-12-2014 / 31-1-2015</t>
  </si>
  <si>
    <t>1,395,216 LBP</t>
  </si>
  <si>
    <t>19,336,868 LBP</t>
  </si>
  <si>
    <t>29,229,194 LBP</t>
  </si>
  <si>
    <t>ACES</t>
  </si>
  <si>
    <t>Replacing pump &amp; timer for GE washer</t>
  </si>
  <si>
    <t>Replacing Knob &amp; handle for GE Dryer- Dorms B</t>
  </si>
  <si>
    <t>Replacing Clutch for GE washer- Dorms B</t>
  </si>
  <si>
    <t>Muzic Zone</t>
  </si>
  <si>
    <t>Repair of PMP-5000 Mixer / Dean of students office</t>
  </si>
  <si>
    <t>Pictura</t>
  </si>
  <si>
    <t>Vinyl supply &amp; Installation- Bassil 108</t>
  </si>
  <si>
    <t>Euro 586.30</t>
  </si>
  <si>
    <t>Credit note for Invoice #: I140311</t>
  </si>
  <si>
    <t xml:space="preserve"> EURO (-124.85)</t>
  </si>
  <si>
    <t>DATE:         February 16, 2015</t>
  </si>
  <si>
    <t xml:space="preserve">DATE:  February 18, 2015  </t>
  </si>
  <si>
    <t>Repair of photocopy machine - School of Medicine</t>
  </si>
  <si>
    <t>Maintenance for Civilian Bus (oil)</t>
  </si>
  <si>
    <t>Maintenance for Nissan Microbus</t>
  </si>
  <si>
    <t>192.51 Euro</t>
  </si>
  <si>
    <t>Maintenance for Chevrolet Malibu - logistics</t>
  </si>
  <si>
    <t>Maintenance for Nissan X-Trail - Purchasing Office</t>
  </si>
  <si>
    <t>Electrical Supplies for Genset Chargers Installation / Reparation</t>
  </si>
  <si>
    <t xml:space="preserve">DATE:      February 18, 2015  </t>
  </si>
  <si>
    <t>Euro 326.70</t>
  </si>
  <si>
    <t>Kharif for General Trading</t>
  </si>
  <si>
    <t>DATE:         Feb. 24, 2015</t>
  </si>
  <si>
    <t>repairing copier (School of Arch. &amp; Design)</t>
  </si>
  <si>
    <t>calibration &amp; repair of micropipette (SAS)</t>
  </si>
  <si>
    <t>DATE:         March 02, 2015</t>
  </si>
  <si>
    <t xml:space="preserve">Al Diyar International </t>
  </si>
  <si>
    <t>Repairing of Noelle's broken arm . Simulation Center - MS</t>
  </si>
  <si>
    <t>BIOTECKNO</t>
  </si>
  <si>
    <t>Repair &amp; Calibration of spectrophotometer - School of Pharmacy</t>
  </si>
  <si>
    <t>Repair of Heraeus CO2 Incubator  -School of Arts &amp; Sciences</t>
  </si>
  <si>
    <t>Application of Anti- Slip Material MS</t>
  </si>
  <si>
    <t>DATE:         March 04, 2015</t>
  </si>
  <si>
    <t>Debbas Systems</t>
  </si>
  <si>
    <t xml:space="preserve">Installing A/C Unit Cafeteria </t>
  </si>
  <si>
    <t>DATE:         March 11, 2015</t>
  </si>
  <si>
    <t>replacing UV lamp &amp; relocation of BSC</t>
  </si>
  <si>
    <t>calibration for Spectros</t>
  </si>
  <si>
    <t>Ramzi Homsi</t>
  </si>
  <si>
    <t>repairing piano</t>
  </si>
  <si>
    <t>TO:             BUSINESS OFFICE</t>
  </si>
  <si>
    <t>DATE:        March 12, 2015</t>
  </si>
  <si>
    <t xml:space="preserve">Byblos Tools </t>
  </si>
  <si>
    <t>66.82$</t>
  </si>
  <si>
    <t>Reparation works for the wooden panel of the counter- Bassil lounge L5</t>
  </si>
  <si>
    <t>Msc painting supplies</t>
  </si>
  <si>
    <t>Ets. Tanios A. Ramia</t>
  </si>
  <si>
    <t>Msc Tools supplies</t>
  </si>
  <si>
    <t>130,000 LBP</t>
  </si>
  <si>
    <t>Locks for old Lockers in Science Level 5</t>
  </si>
  <si>
    <t>175,000 LBP</t>
  </si>
  <si>
    <t>Generator supplies</t>
  </si>
  <si>
    <t>Msc supplies- Gloves + Rain suits</t>
  </si>
  <si>
    <t>Msc supplies / Sanitary supplies</t>
  </si>
  <si>
    <t>Painting 47 Panels in Architecture -- Budget# 3600-61301</t>
  </si>
  <si>
    <t>Yehya El Ahmad</t>
  </si>
  <si>
    <t>C1100-D5 Oil &amp; Filters Replacement</t>
  </si>
  <si>
    <t>Khater for furniture</t>
  </si>
  <si>
    <t>Wooden Reparation works- Bassil lounge L5</t>
  </si>
  <si>
    <t>Msc Tools &amp; Consumables supplies</t>
  </si>
  <si>
    <t>Msc. Sanitary supplies</t>
  </si>
  <si>
    <t>Super Cool</t>
  </si>
  <si>
    <t>HVAC Msc supplies</t>
  </si>
  <si>
    <t>S. Thermico</t>
  </si>
  <si>
    <t>HVAC supplies Faculty lounge AC Compressor</t>
  </si>
  <si>
    <t>Resistance for Hot water tank sanitary supplies</t>
  </si>
  <si>
    <t>Euro 36.43</t>
  </si>
  <si>
    <t>Steel support for the resin Bench- Science 305</t>
  </si>
  <si>
    <t>Upholstery works for 3 seats Couches</t>
  </si>
  <si>
    <t>Upholstery works for painting chairs &amp; wooden stools + 1 round table</t>
  </si>
  <si>
    <t>Msc furniture Reparation works</t>
  </si>
  <si>
    <t>Water Proofing works- MS Leak from L7 to L6</t>
  </si>
  <si>
    <t>Installing curtains as requested: Office 510 Eng- Request attached / Arch 403- Msc Maintenance works</t>
  </si>
  <si>
    <t>Clubs Sign Up Day- 18 tents SAF 542</t>
  </si>
  <si>
    <t>Bed Chrome supports- Dorms B</t>
  </si>
  <si>
    <t>Msc Steel reparation works</t>
  </si>
  <si>
    <t>Rockwool insulation for PMCA office</t>
  </si>
  <si>
    <t>Removing &amp; Reinstalling the Alcobond in the Dorms C Entrance</t>
  </si>
  <si>
    <t>Safety helmet/ Repairing tools arch workshop</t>
  </si>
  <si>
    <r>
      <t>Tools supplies /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Guns </t>
    </r>
    <r>
      <rPr>
        <sz val="11"/>
        <color theme="1"/>
        <rFont val="Calibri"/>
        <family val="2"/>
        <scheme val="minor"/>
      </rPr>
      <t>for generators cleaning liquid</t>
    </r>
  </si>
  <si>
    <t>Ets. Jean Tannous &amp; Fils</t>
  </si>
  <si>
    <t>HVAC- supplies Architecture Server Room- replacement for defector Blower Wheel</t>
  </si>
  <si>
    <t>Sunscreen Maintenance- Dorms A 815 office</t>
  </si>
  <si>
    <t>New Gypsum Board Shaft enclosure/ Reparation for damages caused by water leak- Dorms A Office 711</t>
  </si>
  <si>
    <t>Aluminum Reparations works - Maatouk Dorms Room B8 &amp; A8</t>
  </si>
  <si>
    <t>Ironmongery Msc supplies</t>
  </si>
  <si>
    <t>Chair &amp; Chair</t>
  </si>
  <si>
    <t>Furniture Maintenance- Bassil 106 &amp; Block A 515</t>
  </si>
  <si>
    <t>DATE:         March 13, 2015</t>
  </si>
  <si>
    <t>31-12-2014 / 28-2-2015</t>
  </si>
  <si>
    <t>31-1-2015 / 28-2-2015</t>
  </si>
  <si>
    <t>Cost of electricity - Dorms C</t>
  </si>
  <si>
    <t>Cost of electricity - Maatouk</t>
  </si>
  <si>
    <t>Cost of Electricity- Residence Halls A &amp; B</t>
  </si>
  <si>
    <t>1-1-2015 / 31-1-2015</t>
  </si>
  <si>
    <t>1-12-2014 / 31-12-2014</t>
  </si>
  <si>
    <t>1-2-2015 / 28-2-2016</t>
  </si>
  <si>
    <t>generator - Dorms C</t>
  </si>
  <si>
    <t>Cost of Electricity - Main Campus</t>
  </si>
  <si>
    <t>Societe Byblos Pour Les Enterprises</t>
  </si>
  <si>
    <t>repairing autoclave - SAS</t>
  </si>
  <si>
    <t>check up visit  for autoclave - SAS</t>
  </si>
  <si>
    <t>DATE:        March 16, 2015</t>
  </si>
  <si>
    <t>Maintenance for Pole covers- Sports courts</t>
  </si>
  <si>
    <t xml:space="preserve">New batteries for C1675-D5 With one year Warranty </t>
  </si>
  <si>
    <t>Replacement of Battery- Chevrolet Malibu with one year Warranty</t>
  </si>
  <si>
    <t>Maintenance for  Chevrolet Malibu</t>
  </si>
  <si>
    <t>Replacement of Halogen Lamps for Axiovert Microscope - School of Arts&amp; Sciences</t>
  </si>
  <si>
    <t>83.6 Euro</t>
  </si>
  <si>
    <t>422.4 Euro</t>
  </si>
  <si>
    <t>Repair of Photocopy Machine - School of Arts&amp; Sciences</t>
  </si>
  <si>
    <t>178.2 Euro</t>
  </si>
  <si>
    <t>RAINBOW</t>
  </si>
  <si>
    <t>Repair of Autoclave - School of Arts&amp; Sciences</t>
  </si>
  <si>
    <t>DATE:        March 18, 2015</t>
  </si>
  <si>
    <t>upholstery works for 7 couches</t>
  </si>
  <si>
    <t xml:space="preserve">DATE:      March 23, 2015  </t>
  </si>
  <si>
    <t>Sayah</t>
  </si>
  <si>
    <t>Tags for Lockers in Sc. Bldg</t>
  </si>
  <si>
    <t>Plexi sheets for Sc. Parking</t>
  </si>
  <si>
    <t>Replacement of Lock &amp; Maintenance of Nissan Civilian</t>
  </si>
  <si>
    <t>Electrical supplies for Maintenance</t>
  </si>
  <si>
    <t>2nd turning visit for Grand Piano- Theater &amp; delivery of Key for fallboard</t>
  </si>
  <si>
    <t>Sleiman Youssef Keiruz</t>
  </si>
  <si>
    <t>Sanitary supplies Irrigation Accessories for garden</t>
  </si>
  <si>
    <t xml:space="preserve">Sanitary supplies </t>
  </si>
  <si>
    <t>Installing 3M film for Glass Partition in Arch 403 office</t>
  </si>
  <si>
    <t xml:space="preserve">Electrical supplies </t>
  </si>
  <si>
    <t>Electrical supplies MUN Global Village</t>
  </si>
  <si>
    <t>Electrical supplies- Return on Invoice (2015/3664)</t>
  </si>
  <si>
    <t>M.J.M</t>
  </si>
  <si>
    <t>Electrical- Lighting supplies</t>
  </si>
  <si>
    <t>Yazid Semaan</t>
  </si>
  <si>
    <t>Reparation Steel works for the MS Upper gate</t>
  </si>
  <si>
    <t>26-2-2015</t>
  </si>
  <si>
    <t>Tools of various consumable supplies</t>
  </si>
  <si>
    <t>Chair &amp; chair</t>
  </si>
  <si>
    <t>Reparation works for Chairs</t>
  </si>
  <si>
    <t>Various Aluminum reparation works</t>
  </si>
  <si>
    <t>Supply and install Aluminium Jacket for Duct (Cafeteria)</t>
  </si>
  <si>
    <t>Supplies: Gloves -Daily Usage</t>
  </si>
  <si>
    <t>Metal Works in Tennis Courts</t>
  </si>
  <si>
    <t xml:space="preserve">Selibel Aluminium </t>
  </si>
  <si>
    <t>Replacing Broken Glass -Sci 403 , 405</t>
  </si>
  <si>
    <t>Cars Maintenance Replacing Defective Battery for Pick-up 251606 M Mitsubishi - One Year warranty</t>
  </si>
  <si>
    <t>Daou For Metal</t>
  </si>
  <si>
    <t>New TOT Roof for site Eng. Office Prefab with one year warranty</t>
  </si>
  <si>
    <t>new TOT Roof for Librairie du Liban  with one year warranty</t>
  </si>
  <si>
    <t xml:space="preserve">Newtherm </t>
  </si>
  <si>
    <t xml:space="preserve">MSC Sanitary Supplies. Installing water heater in Lib Ext Office . Mrs Hala zahran </t>
  </si>
  <si>
    <t>MSC Sanitary Supplies</t>
  </si>
  <si>
    <t>Jallad</t>
  </si>
  <si>
    <t xml:space="preserve">Inspection of maintenance visit on FCC: C32-1000KVA Genset </t>
  </si>
  <si>
    <t xml:space="preserve">DATE:      March 30, 2015  </t>
  </si>
  <si>
    <t>Repair of Photocopy Machine - School of Arts &amp; Sciences</t>
  </si>
  <si>
    <t>repair of Photocopy Machine - School of Engineering</t>
  </si>
  <si>
    <t xml:space="preserve">DATE:      April 08, 2015  </t>
  </si>
  <si>
    <t>Kahraba Engineering</t>
  </si>
  <si>
    <t>Cost of Barrier - Upper Gate</t>
  </si>
  <si>
    <t>Abdo R.Zgheib&amp; Co.</t>
  </si>
  <si>
    <t>Maintenance for Civilian 2006</t>
  </si>
  <si>
    <t>Maintenance for Civilian 2008</t>
  </si>
  <si>
    <t>Maintenance for  Aluminium Windows</t>
  </si>
  <si>
    <t>DATE:        April 14, 2015</t>
  </si>
  <si>
    <t>Yehya Al-Ahmad</t>
  </si>
  <si>
    <t>installation of 3M anti-slip strips</t>
  </si>
  <si>
    <t xml:space="preserve">DATE:  April 17, 2015      </t>
  </si>
  <si>
    <t>Landscaping tools reparation tasks</t>
  </si>
  <si>
    <t>Repair of Chevrolet Malibu 2012</t>
  </si>
  <si>
    <t>Repair of Chevrolet Malibu 2010</t>
  </si>
  <si>
    <t>Landscaping tools supplies</t>
  </si>
  <si>
    <t>Replacing broken glass panels</t>
  </si>
  <si>
    <t>Msc Electrical supplies</t>
  </si>
  <si>
    <t>Furniture reparation tasks Dorms A- Computer Center</t>
  </si>
  <si>
    <t>Ironmongery supplies</t>
  </si>
  <si>
    <t>Msc Tools &amp; Accessories supplies</t>
  </si>
  <si>
    <t>252,000 LBP</t>
  </si>
  <si>
    <t>180,000 LBP</t>
  </si>
  <si>
    <t>Tools supplies</t>
  </si>
  <si>
    <t>MUN Global village - Cancelled event Installation of removal of Tents</t>
  </si>
  <si>
    <t>Wassim El Hani</t>
  </si>
  <si>
    <t>HVAC works- MS Level 5</t>
  </si>
  <si>
    <t>Supplies for Maintenance</t>
  </si>
  <si>
    <t>Repair of Photocopy machine- School of Arts &amp; Sciences</t>
  </si>
  <si>
    <t>Euro 173.80</t>
  </si>
  <si>
    <t>Euro 178.21</t>
  </si>
  <si>
    <t>HVAC msc supplies</t>
  </si>
  <si>
    <t>La Carte</t>
  </si>
  <si>
    <t>Cost of Gasoline &amp; Miscellaneous for O&amp;M Vehicules</t>
  </si>
  <si>
    <t>890,006 LBP</t>
  </si>
  <si>
    <t>Kay Systems</t>
  </si>
  <si>
    <t>Maintenance Parts - Dorms A- Elevator</t>
  </si>
  <si>
    <t>Domo Serve</t>
  </si>
  <si>
    <t>Repair of Maytag washer - Dorms B</t>
  </si>
  <si>
    <t>TASWIR sarl</t>
  </si>
  <si>
    <t>Repair of HENSEL Flash - School of Arch. &amp; Design</t>
  </si>
  <si>
    <t>Repair of Elinchrom 500Flash - School of Arch. &amp; Design</t>
  </si>
  <si>
    <t>Gulbenk ( 5invoices)</t>
  </si>
  <si>
    <t>Repair of resistance hot plate  - School of Arts &amp; Sciences</t>
  </si>
  <si>
    <t>166.1 Euro</t>
  </si>
  <si>
    <t>Repair of Photocopy Machine - PURCHASING Department</t>
  </si>
  <si>
    <t xml:space="preserve">DATE:  April 22, 2015      </t>
  </si>
  <si>
    <t>Cost of Electricity- Residence Hall</t>
  </si>
  <si>
    <t>28-02-2015 / 31-03-2015</t>
  </si>
  <si>
    <t>1868023 L.L.</t>
  </si>
  <si>
    <t>28214853 L.L.</t>
  </si>
  <si>
    <t>44717458 L.L.</t>
  </si>
  <si>
    <t>Electricity -Maatouk</t>
  </si>
  <si>
    <t>DATE:         April 27, 2015</t>
  </si>
  <si>
    <t>electricity</t>
  </si>
  <si>
    <t xml:space="preserve">cafeteria </t>
  </si>
  <si>
    <t>cafeteria</t>
  </si>
  <si>
    <t>DATE:         May 04, 2015</t>
  </si>
  <si>
    <t>Repair of fire Panel Mother Board at SOM</t>
  </si>
  <si>
    <t>Abdo R.Zgheib &amp; Co.</t>
  </si>
  <si>
    <t>Maintenance For Nissan Microbus</t>
  </si>
  <si>
    <t>Maintenance for Toyota Hiace</t>
  </si>
  <si>
    <t>Francois el Chami</t>
  </si>
  <si>
    <t>Updating external sign board for projects (new vinyl , new text , new logos)</t>
  </si>
  <si>
    <t>updating of existing signs in Block A</t>
  </si>
  <si>
    <t>DATE:         May 06, 2015</t>
  </si>
  <si>
    <t>Upholstery for Couches - Science Level 1</t>
  </si>
  <si>
    <t>DATE:         May 11, 2015</t>
  </si>
  <si>
    <t>maintenance supplies</t>
  </si>
  <si>
    <t>repairing amplifier (Dean of Students Office)</t>
  </si>
  <si>
    <t>repairing fire alarm system</t>
  </si>
  <si>
    <t>maintenance &amp; refilling for fire extinguishers</t>
  </si>
  <si>
    <t>DATE:         May 13, 2015</t>
  </si>
  <si>
    <t>MSC Consumables Supplies</t>
  </si>
  <si>
    <t>Consumables  &amp; Tools Supplies</t>
  </si>
  <si>
    <t>Plumbing Supplies</t>
  </si>
  <si>
    <t xml:space="preserve">Societe Zeghondy </t>
  </si>
  <si>
    <t>maintenance works for Mitsubishi pickup L200</t>
  </si>
  <si>
    <t>Irrigation Sanitary Supplies</t>
  </si>
  <si>
    <t>MSC Irrigation Supplies</t>
  </si>
  <si>
    <t>Ets. Tanios Abi Ramia</t>
  </si>
  <si>
    <t>247000 L.L.</t>
  </si>
  <si>
    <t>Toufic El Kosseife</t>
  </si>
  <si>
    <t>MSC Tools</t>
  </si>
  <si>
    <t>MSC tools of consumables supplies</t>
  </si>
  <si>
    <t>200000 L.L.</t>
  </si>
  <si>
    <t>Elie Dermakardijian</t>
  </si>
  <si>
    <t>Repairing steel fences in FCC parking of road facing Dorms A</t>
  </si>
  <si>
    <t>MSC HVAC of sanitary tools</t>
  </si>
  <si>
    <t xml:space="preserve">Francois el chami </t>
  </si>
  <si>
    <t>Nassif El Kosseife</t>
  </si>
  <si>
    <t>Removal of cement cylinders of debris</t>
  </si>
  <si>
    <t xml:space="preserve">Reparation works  for the President's office windows fabric venetian </t>
  </si>
  <si>
    <t xml:space="preserve">Reparation works for drawing table ARC L1 </t>
  </si>
  <si>
    <t>Repairing wooden stands</t>
  </si>
  <si>
    <t>MSC Tools supplies</t>
  </si>
  <si>
    <t>Maintenance for chairs - Selina corban auditorium</t>
  </si>
  <si>
    <t xml:space="preserve">Chair &amp; Chair </t>
  </si>
  <si>
    <t>Safety Reflective sleeveless Jacket</t>
  </si>
  <si>
    <t>Maintenance works for Mazda van plate # 192517 M</t>
  </si>
  <si>
    <t>MSC Consumables , tools &amp; Accessories Supplies</t>
  </si>
  <si>
    <t>Water Delivery for university's mountain main tanks</t>
  </si>
  <si>
    <t>MSC Chairs reparation works in rooms 602, 604 , 605 , 607 Eng</t>
  </si>
  <si>
    <t>PROFIL</t>
  </si>
  <si>
    <t>New wood top for desk in BA 501</t>
  </si>
  <si>
    <t>Renovation works for 6 melamine stands</t>
  </si>
  <si>
    <t>Civil reparation works after HVAC Duct Implementation in MS Room #5100</t>
  </si>
  <si>
    <t xml:space="preserve"> Selibel Aluminium</t>
  </si>
  <si>
    <t>Replacing Broken glass panel - Registrar's office- Dorms A</t>
  </si>
  <si>
    <t xml:space="preserve">Bitar </t>
  </si>
  <si>
    <t>Supply &amp; Installation of new Dorms B Lounge blinds</t>
  </si>
  <si>
    <t xml:space="preserve">Ste. Edde pour le commerce </t>
  </si>
  <si>
    <t>Electrical Tools</t>
  </si>
  <si>
    <t>Electrical supplies (AC Cafeteria - staff area)</t>
  </si>
  <si>
    <t>Lighting &amp; Electrical supplies</t>
  </si>
  <si>
    <t>MSC Lighting supplies</t>
  </si>
  <si>
    <t xml:space="preserve"> Electrical &amp; Lighting supplies</t>
  </si>
  <si>
    <t>Eng. Site offices - Ironmongery accessories</t>
  </si>
  <si>
    <t>Electrical supplies - Civil Eng Lab - Science Bldg.</t>
  </si>
  <si>
    <t>Credit Note - Inv 20883085 Electrical supplies - Civil Eng. lab - sci bldg.</t>
  </si>
  <si>
    <t>Dean's of student office , new rolling shutters - Mrs. Fadia Armalet &amp; Nursing offices</t>
  </si>
  <si>
    <t>DATE:         May 18, 2015</t>
  </si>
  <si>
    <t>Michel Abou Ali</t>
  </si>
  <si>
    <t>Isuzu Automatic Transmission &amp; Gearbox reparation works</t>
  </si>
  <si>
    <t>Keyrouz for agriculture &amp; trading</t>
  </si>
  <si>
    <t>Landscaping Tools</t>
  </si>
  <si>
    <t>Reparation works for broken bed room 907 Dorms B</t>
  </si>
  <si>
    <t>Nidal Hamadah</t>
  </si>
  <si>
    <t>Relocation of chiller compressor</t>
  </si>
  <si>
    <t>VJ Nature Power</t>
  </si>
  <si>
    <t>Repair of chiller compressor Motor</t>
  </si>
  <si>
    <t xml:space="preserve">Elie Abi Rached </t>
  </si>
  <si>
    <t xml:space="preserve">Reparation works </t>
  </si>
  <si>
    <t xml:space="preserve">Debbas Systems </t>
  </si>
  <si>
    <t>Electrical Tools Supply</t>
  </si>
  <si>
    <t>Jean Tannous &amp; Sons</t>
  </si>
  <si>
    <t>MSC Tools accessories + HVAC Belts supply</t>
  </si>
  <si>
    <t>Yehya el ahmad</t>
  </si>
  <si>
    <t>Maintenance for Chevrolet Malibu 2013</t>
  </si>
  <si>
    <t>Reparation works for the wooden umbrellas - Student service office</t>
  </si>
  <si>
    <t>Pressure Transducer for fuel tank</t>
  </si>
  <si>
    <t>Painting works for rima hourani - Exhibition room</t>
  </si>
  <si>
    <t>End user's budget</t>
  </si>
  <si>
    <t>Maintenance, Contracting, &amp; Consulting (MCC)</t>
  </si>
  <si>
    <t>check up visit for deep freeze</t>
  </si>
  <si>
    <t>DATE:         June 1, 2015</t>
  </si>
  <si>
    <t>31-03-2015 / 30-04-2015</t>
  </si>
  <si>
    <t>Amount LL</t>
  </si>
  <si>
    <t>Cost of Electricity - Dorms C</t>
  </si>
  <si>
    <t>28-02-2015 / 30-04-2015</t>
  </si>
  <si>
    <t>April 2015</t>
  </si>
  <si>
    <t>Verdure</t>
  </si>
  <si>
    <t>plants rental for honor society event</t>
  </si>
  <si>
    <t>Maintenance For Nissan X-trail</t>
  </si>
  <si>
    <t>BFS</t>
  </si>
  <si>
    <t>Repair of FAP - Science building</t>
  </si>
  <si>
    <t>DATE:         June 3, 2015</t>
  </si>
  <si>
    <t>Repairing Broken bed , qty 2 - Dorms B , Room 411</t>
  </si>
  <si>
    <t>Replacing Battery for X-Trail Nissan - One Year warranty  ( Purchasing Office Usage)</t>
  </si>
  <si>
    <t>Steel Chassis , supports &amp; Locks for Mountain water tanks openings + valley tanks</t>
  </si>
  <si>
    <t>195000 L.L.</t>
  </si>
  <si>
    <t>MSC Tools &amp; Consumables supplies</t>
  </si>
  <si>
    <t>225000 L.L</t>
  </si>
  <si>
    <t>Electrical reparation tasks- cars</t>
  </si>
  <si>
    <t>44000 L.L.</t>
  </si>
  <si>
    <t>Water Trucks for mountain tanks</t>
  </si>
  <si>
    <t>MSC Steel works - Adjusting the handicap lift ramp - next to the main cafeteria</t>
  </si>
  <si>
    <t>MSC Sanitary supplies Dorms B + Mountain tanks float switch replacement</t>
  </si>
  <si>
    <t xml:space="preserve"> Berlingo Reparation works ( General Maintenance)</t>
  </si>
  <si>
    <t>Consumable supplies oil for landscaping machine lubricating task</t>
  </si>
  <si>
    <t>Gilet for daily workers / MSC consumables supplies / MSC Tools supplies</t>
  </si>
  <si>
    <t>Parking K - behind FCC Needed civil works to install steel columns ( relocating the white tent " smoking Area")</t>
  </si>
  <si>
    <t>MSC Supplies</t>
  </si>
  <si>
    <t>Wood door reparation works science 608</t>
  </si>
  <si>
    <t>Nissan X-Trail #142360 G - Maintenance Tasks</t>
  </si>
  <si>
    <t>Antoun Jabbour</t>
  </si>
  <si>
    <t xml:space="preserve">Fouad Siblini &amp; Fils </t>
  </si>
  <si>
    <t>Repair of Emergency lighting system Dorms A</t>
  </si>
  <si>
    <t xml:space="preserve">21.45 Euro </t>
  </si>
  <si>
    <t>21.45 $</t>
  </si>
  <si>
    <t>Gulf Scientific Corporation  S.A.R.L</t>
  </si>
  <si>
    <t xml:space="preserve">Major Preventive Maintenance for NMR  Machine - School of Arts &amp; Sciences </t>
  </si>
  <si>
    <t>NTC - Carrier</t>
  </si>
  <si>
    <t>Repair of chillers - MS</t>
  </si>
  <si>
    <t>BASILKY</t>
  </si>
  <si>
    <t xml:space="preserve">Repair , cleaning &amp; calibration of CAPP Micropipettes - School of Arts &amp; Sciences </t>
  </si>
  <si>
    <t xml:space="preserve">Repair of Photocopy Machine - School of Arts &amp; Sciences </t>
  </si>
  <si>
    <t>66.88 Euros</t>
  </si>
  <si>
    <t>Repair of Photocopy Machine - School of Pharmacy</t>
  </si>
  <si>
    <t>711.92 Euros</t>
  </si>
  <si>
    <t>Repair of Maytag Dryer - Dorms B</t>
  </si>
  <si>
    <t>Tents Installation &amp; removal -Science Fair &amp; You@LAU</t>
  </si>
  <si>
    <t>Aluminum reparation works FCC Dorms B building</t>
  </si>
  <si>
    <t xml:space="preserve">Mrad Enterprises </t>
  </si>
  <si>
    <t xml:space="preserve">MSC - Ironmongery supplies Science L5 - Closets locks </t>
  </si>
  <si>
    <t>Repairing chassis of the partition in FCC 203-204</t>
  </si>
  <si>
    <t>Tents Installation &amp; Dismantling - Career Fair SAF - Career Fair Budget</t>
  </si>
  <si>
    <t>40 tents installation &amp; dismantling Eng. Projects days</t>
  </si>
  <si>
    <t xml:space="preserve">Guidance office - Mrs. Ghoul Wood reparation works </t>
  </si>
  <si>
    <t>Aluminum works - Drivers Room</t>
  </si>
  <si>
    <t>Maintenance / Repair of deteriorated doors frames - Dorms B</t>
  </si>
  <si>
    <t xml:space="preserve">Jallad </t>
  </si>
  <si>
    <t>Repair of radiator &amp; oil leak - G1 (1000kva) Main Campus</t>
  </si>
  <si>
    <t>Boulos Nacouzi</t>
  </si>
  <si>
    <t>DATE:         June 8, 2015</t>
  </si>
  <si>
    <t>Reparation works - Steel Plates - FCC Roof</t>
  </si>
  <si>
    <t>Maintenance for Chevrolet Malibu 2012</t>
  </si>
  <si>
    <t>Cost of wood works - Dorms B&amp; C</t>
  </si>
  <si>
    <t>Yehya el Ahmad</t>
  </si>
  <si>
    <t>MSC Wooden Doors reparation works / Selina Korban Theater</t>
  </si>
  <si>
    <t xml:space="preserve">Main campus - Power House - Introducing gaps between cement boards </t>
  </si>
  <si>
    <t>HVAC Supplies - Medical School Chillers - temperature sensors</t>
  </si>
  <si>
    <t>MSC Electrical &amp; light8ing supplies / Consumables for Electrical Parts maintenance</t>
  </si>
  <si>
    <t xml:space="preserve">Msc electrical &amp; lighting supplies </t>
  </si>
  <si>
    <t xml:space="preserve">Msc electrical consumables &amp; lighting supplies </t>
  </si>
  <si>
    <t>Lighting supplies ( Lamps for MS Elevator )</t>
  </si>
  <si>
    <t>Antoine Jabbour</t>
  </si>
  <si>
    <t>Msc Sanitary Supplies</t>
  </si>
  <si>
    <t>Roots Group</t>
  </si>
  <si>
    <t>Repair of Door Hardware - FCC Main entrance / L 2/205 / L2-Hall</t>
  </si>
  <si>
    <t>Repair of Door Hardware - Fire Exit door</t>
  </si>
  <si>
    <t>White washing Rima Hourani - Exhibition Room</t>
  </si>
  <si>
    <t>Repairing Gaps and unleveling adjustment of the wooden floor - Selina Korban Theater</t>
  </si>
  <si>
    <t>Repair of Door Hardware - Zakhem Engineering Hall</t>
  </si>
  <si>
    <t>Electricity - Maatouk</t>
  </si>
  <si>
    <t>end user's budget</t>
  </si>
  <si>
    <t>electricity - maatouk</t>
  </si>
  <si>
    <t xml:space="preserve">Electricity - Maatouk </t>
  </si>
  <si>
    <t>Electricity - maatouk</t>
  </si>
  <si>
    <t>DATE:         June 12, 2015</t>
  </si>
  <si>
    <t>Repair of 1000 KVA Generator Starter - Main Campus (with one year warranty on replaced parts)</t>
  </si>
  <si>
    <t>5115320 L.L.</t>
  </si>
  <si>
    <t>18269780 L.L.</t>
  </si>
  <si>
    <t xml:space="preserve"> 25,885,388 L.L.</t>
  </si>
  <si>
    <t>1675848 L.L.</t>
  </si>
  <si>
    <t>DATE:         June 15, 2015</t>
  </si>
  <si>
    <t>Backstage s.a.r.l.</t>
  </si>
  <si>
    <t>Stage&amp; Lighting installation for Kalam el Nass episode</t>
  </si>
  <si>
    <t>EMCO Engineering LTD.</t>
  </si>
  <si>
    <t>Repair of WWTP - Dorms B</t>
  </si>
  <si>
    <t xml:space="preserve">Repair of WWTP - Main campus </t>
  </si>
  <si>
    <t>Kharif For general trading</t>
  </si>
  <si>
    <t>Calibration &amp; repair of micropipettes - School of Arts &amp; Sciences</t>
  </si>
  <si>
    <t>Repair pf Emergency lighting system - Dorms  B</t>
  </si>
  <si>
    <t xml:space="preserve">361.08 Euro </t>
  </si>
  <si>
    <t>1128.16 EURO</t>
  </si>
  <si>
    <t>May 2015</t>
  </si>
  <si>
    <t xml:space="preserve"> Cost of generator - Dorms C</t>
  </si>
  <si>
    <t>30-04-2015 / 31-05-2015</t>
  </si>
  <si>
    <t>1081866 L.L.</t>
  </si>
  <si>
    <t>24314746 L.L.</t>
  </si>
  <si>
    <t>38005856 L.L.</t>
  </si>
  <si>
    <t>DATE:         June 22, 2015</t>
  </si>
  <si>
    <t xml:space="preserve">Repairs </t>
  </si>
  <si>
    <t>Abdo R. Zgheib&amp; co.</t>
  </si>
  <si>
    <t>Maintenance for Nissan Civilian 166557 M</t>
  </si>
  <si>
    <t>Upholstery of couches -FCC Level 7 circulation</t>
  </si>
  <si>
    <t>DATE:        June 24, 2015</t>
  </si>
  <si>
    <t>MCC</t>
  </si>
  <si>
    <t>Reapir of Deep Freezer(ILSHIN)- Graduate Studies &amp; Research</t>
  </si>
  <si>
    <t>Repair of Nuaire Laminar Flow Hood</t>
  </si>
  <si>
    <t>Dima Healthcare</t>
  </si>
  <si>
    <t>NTC-Carrier</t>
  </si>
  <si>
    <t>HVAC Supplies for Maintenance</t>
  </si>
  <si>
    <t>Roots group</t>
  </si>
  <si>
    <t>Door Hardware Repairs- MS</t>
  </si>
  <si>
    <t>Credit note for Item #3 (price difference) of Invoice #0106</t>
  </si>
  <si>
    <t>DATE:        June 26, 2015</t>
  </si>
  <si>
    <t>Repair of Elliptical Machine - Gym</t>
  </si>
  <si>
    <t>Carrier - NTC</t>
  </si>
  <si>
    <t>Parts for the repair of chiller 3 -MS</t>
  </si>
  <si>
    <t xml:space="preserve">Automation &amp; Controls </t>
  </si>
  <si>
    <t>Maintenance &amp; refilling of fire extinguishers</t>
  </si>
  <si>
    <t>DATE:        June 29, 2015</t>
  </si>
  <si>
    <t>RYMCO</t>
  </si>
  <si>
    <t>Replacement of Main Board ( EMCP) - FCC Generator with one year warranty</t>
  </si>
  <si>
    <t>Bioteckno</t>
  </si>
  <si>
    <t>Repair of Bench top Autoclave School of arts &amp; Sciences</t>
  </si>
  <si>
    <t>M.Ezzat Jallad &amp; Fils</t>
  </si>
  <si>
    <t>Jallad attendance to monitor Generators  ( Main power station)during live event 9/6/2015- Kalam el nass</t>
  </si>
  <si>
    <t>Maintenance for 1000 Kva Generator main campus</t>
  </si>
  <si>
    <t>DATE:        July 2, 2015</t>
  </si>
  <si>
    <t>Ramzi D.Mady</t>
  </si>
  <si>
    <t>Maintenance &amp; update for outdoor parking sign</t>
  </si>
  <si>
    <t>Commencement Sound Bid documents , layout , supervision and attendance</t>
  </si>
  <si>
    <t>Repair of transmission system Nissan civilian 2008 with warranty (1 year or 10000km)</t>
  </si>
  <si>
    <t>DATE:        July 3, 2015</t>
  </si>
  <si>
    <t>DATE:        July 8, 2015</t>
  </si>
  <si>
    <t xml:space="preserve">Mrad Entreprises </t>
  </si>
  <si>
    <t>MSC Sanitary supplies - Eng Flex Lab</t>
  </si>
  <si>
    <t>57.04 Euro</t>
  </si>
  <si>
    <t>Electrical Supplies - 2015 Commencement usage</t>
  </si>
  <si>
    <t>Electrical  &amp; lighting supplies- 2015 Commencement usage</t>
  </si>
  <si>
    <t>MSC Electrical Supplies</t>
  </si>
  <si>
    <t xml:space="preserve">MSC Lighting supplies </t>
  </si>
  <si>
    <t>MSC Electrical  &amp; lighting supplies</t>
  </si>
  <si>
    <t>MSC HVAC Supplies</t>
  </si>
  <si>
    <t>MSC Tools , Consumables &amp; accessories supplies</t>
  </si>
  <si>
    <t>MSC Tools accessories</t>
  </si>
  <si>
    <t xml:space="preserve">2015 Commencement preparation works </t>
  </si>
  <si>
    <t>Manufacturing &amp; installing steel supports for the FCC room #105 Resin top</t>
  </si>
  <si>
    <t>MSC Wood works for IT-Maint .electrical works</t>
  </si>
  <si>
    <t xml:space="preserve">MSC Tools , Consumables accessories </t>
  </si>
  <si>
    <t>Rental of green plants - commencement area - various location needed plants decoration</t>
  </si>
  <si>
    <t>MSC Plumbing Supplies</t>
  </si>
  <si>
    <t>Commencement subcontractors needed , reflective Gilet - Security reasons</t>
  </si>
  <si>
    <t>Repair of 1000KVA Generator - Main Campus</t>
  </si>
  <si>
    <t xml:space="preserve">POWER &amp; Control </t>
  </si>
  <si>
    <t>Night Service for Commencement 2015 Activity</t>
  </si>
  <si>
    <t xml:space="preserve">night Service for KALAM EL NASS Event </t>
  </si>
  <si>
    <t>3M Full glazing scope installation CHSC Level 5 , 5300 A-B-C +5100 Rooms</t>
  </si>
  <si>
    <t>326.7 Euros</t>
  </si>
  <si>
    <t>Maintenance for Cabinets - Science Library</t>
  </si>
  <si>
    <t>Commencement needed Gilet for subcontractors on site workers - security reasons / warning tape for on site walk abort routing - safety reasons</t>
  </si>
  <si>
    <t>Repair of Photocopy Machine - School of arts &amp; sciences</t>
  </si>
  <si>
    <t>245000 L.L.</t>
  </si>
  <si>
    <t>205000 L.L.</t>
  </si>
  <si>
    <t>DATE:        July 10, 2015</t>
  </si>
  <si>
    <t>Isuzu trooper maintenance    #355286 B</t>
  </si>
  <si>
    <t>Fast Move</t>
  </si>
  <si>
    <t>Transportation of 50 green tents from Beirut to Byblos and back to Beirut</t>
  </si>
  <si>
    <t>Installation of Net on the metal door of supplies office - Dorms A Level 3</t>
  </si>
  <si>
    <t>Repair of Photocopy Machine - Site Office II - PM&amp;CA</t>
  </si>
  <si>
    <t>422.4 Euros</t>
  </si>
  <si>
    <t xml:space="preserve">DATE:  July 14, 2015      </t>
  </si>
  <si>
    <t>Euro 804.10</t>
  </si>
  <si>
    <t>Repair of Photocopy machine- Maintenance Department</t>
  </si>
  <si>
    <t>Euro 82.50</t>
  </si>
  <si>
    <t>DPC</t>
  </si>
  <si>
    <t>Repair of Nanodrop Spectro- School of Arts &amp; Sciences</t>
  </si>
  <si>
    <t>Repair of Photocopy machine- School of arts &amp; Sciences-Humanities Department</t>
  </si>
  <si>
    <t xml:space="preserve">DATE:  July 20, 2015      </t>
  </si>
  <si>
    <t>Commencement 2015 attendance for Main Campus power Plant</t>
  </si>
  <si>
    <t>Genimex</t>
  </si>
  <si>
    <t>MEDICAP</t>
  </si>
  <si>
    <t>Repair of wheel chair - CHSC</t>
  </si>
  <si>
    <t>UNICART</t>
  </si>
  <si>
    <t>General Maintenance (oil + filters change) Honda Odyssey  #562088 B</t>
  </si>
  <si>
    <t>Repair of Gate closer -3M Security System - Library (Science bldg.)</t>
  </si>
  <si>
    <t>Repair of Zero88 (qty=2)Dimmers - School of Arts &amp; Sciences - Dept of Humanities</t>
  </si>
  <si>
    <t>Total</t>
  </si>
  <si>
    <t>Gazoline &amp; Miscellaneous for O&amp;M Vehicules</t>
  </si>
  <si>
    <t>LBP 1,217,000</t>
  </si>
  <si>
    <t>Cars</t>
  </si>
  <si>
    <t xml:space="preserve">DATE:  July 24, 2015      </t>
  </si>
  <si>
    <t>Repair of Generator - 1000 KVA 3508B Main campus (replace water manifold + oil cooler cover seal)</t>
  </si>
  <si>
    <t>Crown House</t>
  </si>
  <si>
    <t>Addition of shelves - Dorms A -821</t>
  </si>
  <si>
    <t>236.5 Euro</t>
  </si>
  <si>
    <t>Abdo R. Zgheib &amp;co.</t>
  </si>
  <si>
    <t>Maintenance for Nissan Civilian 2008- logistics</t>
  </si>
  <si>
    <t>The National Contracting Corporation  NCC</t>
  </si>
  <si>
    <t>Repair of chiller #1 expansion Valve - Engineering building</t>
  </si>
  <si>
    <t>Addition of shelves accessories - Dorms A -821</t>
  </si>
  <si>
    <t xml:space="preserve">DATE:       August 4, 2015 </t>
  </si>
  <si>
    <t>Emco Engineering LTD.</t>
  </si>
  <si>
    <t>Repair / parts for WWTP - Main Campus</t>
  </si>
  <si>
    <t>Repair of B20 &amp; B12 Incubators School of Arts and Sciences</t>
  </si>
  <si>
    <t>EUR 979.00</t>
  </si>
  <si>
    <t xml:space="preserve">DATE:       August 6, 2015 </t>
  </si>
  <si>
    <t>Jad Mansour</t>
  </si>
  <si>
    <t>Coring for AC Unit Installation in Tohme Rizk Bldg. Electrical room - Maintenance works</t>
  </si>
  <si>
    <t>Msc Consumables supplies</t>
  </si>
  <si>
    <t>MSC Consumables supplies / MSC Tools Supplies / HVAC Supplies</t>
  </si>
  <si>
    <t>MSC Supplies used in civil works</t>
  </si>
  <si>
    <t>Plumbing &amp; sanitary supplies</t>
  </si>
  <si>
    <t>HVAC Supplies / Fan Belt</t>
  </si>
  <si>
    <t>MSC Tools Supplies (Helmets for Technicians) / MSC Tools Supplies</t>
  </si>
  <si>
    <t>Furniture reparation works - Dorms B , Room # 812 &amp;814</t>
  </si>
  <si>
    <t xml:space="preserve">Removing Architecture Machine From ARC L1 To Dorms A Store </t>
  </si>
  <si>
    <t>Transport Rida Houmani</t>
  </si>
  <si>
    <t>MSC Tools of Accessories for landscaping works</t>
  </si>
  <si>
    <t>Reparation of grass cutting machine</t>
  </si>
  <si>
    <t>MSC Aluminum maintenance works in Dorms B</t>
  </si>
  <si>
    <t>ALEXI Charbel Saliba</t>
  </si>
  <si>
    <t>Crane fees for 600KVA Genset from Beirut  removal , transportation &amp; Installation , to Byblos</t>
  </si>
  <si>
    <t xml:space="preserve">Elko Aluminium </t>
  </si>
  <si>
    <t>TR L3 Grab Bar for ADA Toilet</t>
  </si>
  <si>
    <t>DATE:        August 10,2015</t>
  </si>
  <si>
    <t>repair / maintenance for door frames-Dorms B (QTY39)</t>
  </si>
  <si>
    <t>DATE:         11/8/2015</t>
  </si>
  <si>
    <t>Removing and reinstalling Aluminium Glass Façade to facilitate the move of the Business office Safe to L3 in TR Bldg.</t>
  </si>
  <si>
    <t>Crane fees for moving Business office safe (Miss Lama Saadeh) from Dorms A to TR Bldg.</t>
  </si>
  <si>
    <t>DATE:      August  17, 2015</t>
  </si>
  <si>
    <t>July 2015</t>
  </si>
  <si>
    <t>30/06/2015 / 31/07/2015</t>
  </si>
  <si>
    <t>344,760 L.L.</t>
  </si>
  <si>
    <t>20,238,480 L.L.</t>
  </si>
  <si>
    <t>35,293,450 L.L.</t>
  </si>
  <si>
    <t>Cost of scaffolding (H=23m) installed urgently in CHSC for False ceilling repair- (1070m^2, 50 Wood panel)</t>
  </si>
  <si>
    <t>Jazco International</t>
  </si>
  <si>
    <t>Repair of Pool Table _ Student lounge</t>
  </si>
  <si>
    <t>DATE:        August 20, 2015</t>
  </si>
  <si>
    <t>Maintenance for Chevrolet Malibu 2011</t>
  </si>
  <si>
    <t>Maintenance for Chevrolet Malibu 2010</t>
  </si>
  <si>
    <t>Tony Atallah</t>
  </si>
  <si>
    <t>Upholestry of Chairs- Student Lounge</t>
  </si>
  <si>
    <t xml:space="preserve">Profil  </t>
  </si>
  <si>
    <t>Repair of Instructor Desks- FCC with 3 years warranty</t>
  </si>
  <si>
    <t xml:space="preserve">DATE:   August 24, 2015     </t>
  </si>
  <si>
    <t>Younes Bros</t>
  </si>
  <si>
    <t>Supply &amp; Installation of Cummins C1100-D5 (1000KVA) Fuel Water Separator</t>
  </si>
  <si>
    <t>Msc Lighting supplies</t>
  </si>
  <si>
    <t>Msc. Lighting &amp; Electrical Supplies</t>
  </si>
  <si>
    <t>Electrical Supplies for Maintenance</t>
  </si>
  <si>
    <t>Msc Electrical Supplies</t>
  </si>
  <si>
    <t>Msc Ironmongery Supplies</t>
  </si>
  <si>
    <t>Installing Locks for Wooden Closets- MS 5503 &amp; Sci 505</t>
  </si>
  <si>
    <t>Repairing Glass Aluminium Door entrance to L4 Dorms B from the Main Road Gate</t>
  </si>
  <si>
    <t>Msc Steel works</t>
  </si>
  <si>
    <t>Landscaping Tools Supplies</t>
  </si>
  <si>
    <t>Jean Tannous Et Fils</t>
  </si>
  <si>
    <t>Msc Tools Consumables Supplies</t>
  </si>
  <si>
    <t>TR Bldg 3M Installation for the ADA Toilet</t>
  </si>
  <si>
    <t xml:space="preserve">DATE:      August 26, 2015  </t>
  </si>
  <si>
    <t>Maintenance &amp; Refilling of Fire Extinguishers</t>
  </si>
  <si>
    <t>Rainbow</t>
  </si>
  <si>
    <t>Repair of: 1) one Melting Point Apparatus 2) Three Balances Precisa 3) one Top Balance - School of Arts &amp; sciences</t>
  </si>
  <si>
    <t>Repair &amp; Calibration of Micropipetees- School of Arts &amp; Sciences</t>
  </si>
  <si>
    <t>Bioplus</t>
  </si>
  <si>
    <t>Repair of Genway Centrifuge (Qty=1)- School of Arts &amp; Sciences</t>
  </si>
  <si>
    <t>Repair of Analytical Balance- School of Arts &amp; Sciences</t>
  </si>
  <si>
    <t>Repair of Photocopy Machine PM&amp;CA</t>
  </si>
  <si>
    <t>Euro 162.8</t>
  </si>
  <si>
    <t>DATE:        August 28, 2015</t>
  </si>
  <si>
    <t>Repair of Photocopy Machine- Dean of students (Guidance Office)</t>
  </si>
  <si>
    <t>Euro 97.90</t>
  </si>
  <si>
    <t>Carrier</t>
  </si>
  <si>
    <t>Replacement of Supply Water sensor- Chiller 1- MS</t>
  </si>
  <si>
    <t xml:space="preserve">Maintenance for Honda Odyssey- Logistic </t>
  </si>
  <si>
    <t>BA 701 Couches Upholstery</t>
  </si>
  <si>
    <t>MS- RO System Plumbing Accessories</t>
  </si>
  <si>
    <t>Irrigation Supplies</t>
  </si>
  <si>
    <t>Msc Tools &amp; Accessories Supplies</t>
  </si>
  <si>
    <t>229,500 LBP</t>
  </si>
  <si>
    <t>Msc Sanitary &amp; Plumbing Supplies</t>
  </si>
  <si>
    <t>Ste. Edde por le Commerce</t>
  </si>
  <si>
    <t>Ironmongery Msc Supplies (for Dorms B Drawers)</t>
  </si>
  <si>
    <t>Msc Lighting Supplies- Gym W.C</t>
  </si>
  <si>
    <t>Msc Ironmongery Supplies- Legs for Bed- Dorms B &amp; C</t>
  </si>
  <si>
    <t>Supply &amp; Installation of Electric Strike Door Locks- MS</t>
  </si>
  <si>
    <t>Abi Ghosn Enterprises</t>
  </si>
  <si>
    <t>Water Tanks to clean Road to the Campus (Commencement 2015 Exercises)</t>
  </si>
  <si>
    <t>700,000 LBP</t>
  </si>
  <si>
    <t>Curt Supplies / Water proofing</t>
  </si>
  <si>
    <t>Invoice #</t>
  </si>
  <si>
    <t>Maatouk's budget</t>
  </si>
  <si>
    <t>OPERATIONS AND MAINTENANCE DEPARTMENT</t>
  </si>
  <si>
    <t>Date:</t>
  </si>
  <si>
    <t>Total cost of repairs deducted from 
End User's Budget's budget</t>
  </si>
  <si>
    <t>Total cost of repairs deducted from Maatouk's Account</t>
  </si>
  <si>
    <t>Total cost of supplies</t>
  </si>
  <si>
    <t>Total cost of repairs</t>
  </si>
  <si>
    <t>INVOICES STATISTICS FOR THE ACADEMIC YEAR 2015-2016 (To Date)</t>
  </si>
  <si>
    <t>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</si>
</sst>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dd/mm/yy;@"/>
    <numFmt numFmtId="165" formatCode="[$-409]d\-mmm\-yy;@"/>
    <numFmt numFmtId="166" formatCode="&quot;$&quot;#,##0.00"/>
    <numFmt numFmtId="167" formatCode="#,###,###&quot;LL&quot;"/>
    <numFmt numFmtId="168" formatCode="&quot;$&quot;#,##0.000"/>
    <numFmt numFmtId="169" formatCode="_([$$-409]* #,##0_);_([$$-409]* \(#,##0\);_([$$-409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Times New Roman"/>
      <family val="1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6">
    <xf numFmtId="0" fontId="0" fillId="0" borderId="0" xfId="0"/>
    <xf numFmtId="0" fontId="2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8" fontId="0" fillId="0" borderId="4" xfId="0" applyNumberFormat="1" applyBorder="1" applyAlignment="1">
      <alignment horizontal="center" vertical="center" wrapText="1"/>
    </xf>
    <xf numFmtId="165" fontId="0" fillId="0" borderId="4" xfId="0" applyNumberForma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164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3" fillId="0" borderId="4" xfId="0" applyNumberFormat="1" applyFont="1" applyBorder="1" applyAlignment="1">
      <alignment horizontal="center" vertical="center" wrapText="1"/>
    </xf>
    <xf numFmtId="0" fontId="3" fillId="0" borderId="0" xfId="0" applyFont="1"/>
    <xf numFmtId="165" fontId="0" fillId="0" borderId="5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6" xfId="0" applyNumberFormat="1" applyFill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8" fontId="0" fillId="0" borderId="4" xfId="0" applyNumberFormat="1" applyFont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6" fontId="7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6" fontId="0" fillId="0" borderId="4" xfId="0" applyNumberFormat="1" applyBorder="1" applyAlignment="1">
      <alignment horizontal="center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6" fontId="0" fillId="0" borderId="0" xfId="0" applyNumberFormat="1" applyBorder="1"/>
    <xf numFmtId="6" fontId="0" fillId="0" borderId="0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7" xfId="0" applyBorder="1"/>
    <xf numFmtId="8" fontId="0" fillId="0" borderId="8" xfId="0" applyNumberForma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166" fontId="0" fillId="0" borderId="4" xfId="0" applyNumberFormat="1" applyBorder="1" applyAlignment="1">
      <alignment horizontal="center" wrapText="1"/>
    </xf>
    <xf numFmtId="166" fontId="0" fillId="0" borderId="6" xfId="0" applyNumberFormat="1" applyBorder="1" applyAlignment="1">
      <alignment horizontal="center" wrapText="1"/>
    </xf>
    <xf numFmtId="49" fontId="7" fillId="0" borderId="4" xfId="0" applyNumberFormat="1" applyFont="1" applyBorder="1" applyAlignment="1">
      <alignment horizontal="center" wrapText="1"/>
    </xf>
    <xf numFmtId="8" fontId="0" fillId="0" borderId="4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7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0" xfId="0" applyBorder="1"/>
    <xf numFmtId="166" fontId="0" fillId="0" borderId="9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0" fillId="0" borderId="8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4" xfId="0" applyBorder="1"/>
    <xf numFmtId="0" fontId="6" fillId="0" borderId="0" xfId="0" applyFont="1" applyBorder="1" applyAlignment="1">
      <alignment horizontal="left"/>
    </xf>
    <xf numFmtId="166" fontId="0" fillId="2" borderId="4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6" xfId="0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 wrapText="1"/>
    </xf>
    <xf numFmtId="0" fontId="0" fillId="0" borderId="6" xfId="0" applyBorder="1"/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0" fillId="0" borderId="11" xfId="0" applyNumberForma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8" fontId="0" fillId="0" borderId="4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0" fillId="0" borderId="5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" fontId="4" fillId="0" borderId="0" xfId="0" applyNumberFormat="1" applyFont="1" applyAlignment="1">
      <alignment horizontal="left"/>
    </xf>
    <xf numFmtId="4" fontId="4" fillId="0" borderId="0" xfId="0" applyNumberFormat="1" applyFont="1" applyAlignment="1"/>
    <xf numFmtId="4" fontId="0" fillId="0" borderId="0" xfId="0" applyNumberFormat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0" fillId="0" borderId="0" xfId="0" applyNumberFormat="1" applyBorder="1"/>
    <xf numFmtId="4" fontId="0" fillId="0" borderId="0" xfId="0" applyNumberFormat="1"/>
    <xf numFmtId="49" fontId="0" fillId="0" borderId="4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12" xfId="0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8" fontId="0" fillId="0" borderId="13" xfId="0" applyNumberFormat="1" applyBorder="1" applyAlignment="1">
      <alignment horizontal="center" vertical="center" wrapText="1"/>
    </xf>
    <xf numFmtId="8" fontId="0" fillId="0" borderId="9" xfId="0" applyNumberForma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/>
    </xf>
    <xf numFmtId="0" fontId="4" fillId="0" borderId="0" xfId="0" applyFont="1" applyAlignment="1">
      <alignment horizontal="left"/>
    </xf>
    <xf numFmtId="44" fontId="0" fillId="0" borderId="4" xfId="2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16" xfId="0" applyBorder="1"/>
    <xf numFmtId="0" fontId="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8" xfId="0" applyBorder="1"/>
    <xf numFmtId="0" fontId="0" fillId="0" borderId="13" xfId="0" applyBorder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3" borderId="4" xfId="0" applyFont="1" applyFill="1" applyBorder="1" applyAlignment="1">
      <alignment horizontal="center" vertical="center" wrapText="1"/>
    </xf>
    <xf numFmtId="165" fontId="0" fillId="3" borderId="4" xfId="0" applyNumberFormat="1" applyFill="1" applyBorder="1" applyAlignment="1">
      <alignment horizontal="center" vertical="center" wrapText="1"/>
    </xf>
    <xf numFmtId="166" fontId="0" fillId="3" borderId="4" xfId="0" applyNumberFormat="1" applyFill="1" applyBorder="1" applyAlignment="1">
      <alignment horizontal="center" vertical="center" wrapText="1"/>
    </xf>
    <xf numFmtId="0" fontId="0" fillId="3" borderId="0" xfId="0" applyFill="1"/>
    <xf numFmtId="0" fontId="5" fillId="3" borderId="6" xfId="0" applyFont="1" applyFill="1" applyBorder="1" applyAlignment="1">
      <alignment horizontal="center" vertical="center" wrapText="1"/>
    </xf>
    <xf numFmtId="8" fontId="0" fillId="3" borderId="4" xfId="0" applyNumberForma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3" borderId="12" xfId="0" applyFont="1" applyFill="1" applyBorder="1" applyAlignment="1">
      <alignment horizontal="center" vertical="center" wrapText="1"/>
    </xf>
    <xf numFmtId="165" fontId="0" fillId="3" borderId="13" xfId="0" applyNumberFormat="1" applyFill="1" applyBorder="1" applyAlignment="1">
      <alignment horizontal="center" vertical="center" wrapText="1"/>
    </xf>
    <xf numFmtId="8" fontId="0" fillId="3" borderId="13" xfId="0" applyNumberFormat="1" applyFill="1" applyBorder="1" applyAlignment="1">
      <alignment horizontal="center" vertical="center" wrapText="1"/>
    </xf>
    <xf numFmtId="8" fontId="0" fillId="3" borderId="8" xfId="0" applyNumberForma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8" fontId="0" fillId="0" borderId="2" xfId="0" applyNumberForma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/>
    <xf numFmtId="0" fontId="11" fillId="0" borderId="0" xfId="0" applyFont="1" applyAlignment="1"/>
    <xf numFmtId="14" fontId="11" fillId="0" borderId="0" xfId="0" applyNumberFormat="1" applyFont="1" applyAlignment="1">
      <alignment horizontal="center"/>
    </xf>
    <xf numFmtId="0" fontId="12" fillId="0" borderId="19" xfId="0" applyFont="1" applyBorder="1" applyAlignment="1">
      <alignment horizontal="center" vertical="center"/>
    </xf>
    <xf numFmtId="169" fontId="4" fillId="0" borderId="19" xfId="0" applyNumberFormat="1" applyFont="1" applyBorder="1" applyAlignment="1">
      <alignment horizontal="center" vertical="center"/>
    </xf>
    <xf numFmtId="0" fontId="11" fillId="0" borderId="23" xfId="0" applyFont="1" applyBorder="1" applyAlignment="1"/>
    <xf numFmtId="0" fontId="11" fillId="0" borderId="24" xfId="0" applyFont="1" applyBorder="1" applyAlignment="1"/>
    <xf numFmtId="0" fontId="11" fillId="0" borderId="25" xfId="0" applyFont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20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2" xfId="0" applyFont="1" applyBorder="1" applyAlignment="1">
      <alignment horizontal="left"/>
    </xf>
  </cellXfs>
  <cellStyles count="3">
    <cellStyle name="Currency" xfId="2" builtinId="4"/>
    <cellStyle name="Currency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D4" workbookViewId="0">
      <selection activeCell="E20" sqref="E20"/>
    </sheetView>
  </sheetViews>
  <sheetFormatPr defaultRowHeight="15" x14ac:dyDescent="0.25"/>
  <cols>
    <col min="1" max="1" width="4.875" customWidth="1"/>
    <col min="2" max="3" width="11.75" customWidth="1"/>
    <col min="4" max="4" width="22.125" customWidth="1"/>
    <col min="5" max="5" width="32.375" customWidth="1"/>
    <col min="6" max="6" width="18.25" customWidth="1"/>
    <col min="7" max="8" width="13.875" customWidth="1"/>
    <col min="10" max="10" width="19.375" customWidth="1"/>
    <col min="11" max="11" width="18.375" customWidth="1"/>
    <col min="12" max="12" width="21.25" customWidth="1"/>
    <col min="13" max="13" width="14.625" customWidth="1"/>
  </cols>
  <sheetData>
    <row r="1" spans="1:13" ht="21" x14ac:dyDescent="0.4">
      <c r="A1" s="286" t="s">
        <v>0</v>
      </c>
      <c r="B1" s="286"/>
      <c r="C1" s="286"/>
      <c r="D1" s="286"/>
      <c r="E1" s="286"/>
      <c r="F1" s="286"/>
      <c r="G1" s="1"/>
      <c r="H1" s="1"/>
    </row>
    <row r="2" spans="1:13" ht="21" x14ac:dyDescent="0.4">
      <c r="A2" s="286" t="s">
        <v>1</v>
      </c>
      <c r="B2" s="286"/>
      <c r="C2" s="286"/>
      <c r="D2" s="286"/>
      <c r="E2" s="286"/>
      <c r="F2" s="286"/>
      <c r="G2" s="1"/>
      <c r="H2" s="1"/>
    </row>
    <row r="3" spans="1:13" ht="21" x14ac:dyDescent="0.4">
      <c r="A3" s="286" t="s">
        <v>2</v>
      </c>
      <c r="B3" s="286"/>
      <c r="C3" s="286"/>
      <c r="D3" s="286"/>
      <c r="E3" s="286"/>
      <c r="F3" s="286"/>
      <c r="G3" s="1"/>
      <c r="H3" s="1"/>
    </row>
    <row r="6" spans="1:13" ht="15.6" x14ac:dyDescent="0.3">
      <c r="A6" s="288" t="s">
        <v>3</v>
      </c>
      <c r="B6" s="288"/>
      <c r="C6" s="288"/>
      <c r="D6" s="288"/>
      <c r="E6" s="288"/>
      <c r="F6" s="140"/>
      <c r="G6" s="3"/>
      <c r="H6" s="3"/>
    </row>
    <row r="7" spans="1:13" ht="15.6" x14ac:dyDescent="0.3">
      <c r="A7" s="4" t="s">
        <v>4</v>
      </c>
      <c r="B7" s="4"/>
      <c r="C7" s="4"/>
      <c r="D7" s="4"/>
      <c r="E7" s="4"/>
      <c r="F7" s="4"/>
      <c r="G7" s="4"/>
      <c r="H7" s="4"/>
    </row>
    <row r="8" spans="1:13" ht="15.6" x14ac:dyDescent="0.3">
      <c r="A8" s="4" t="s">
        <v>5</v>
      </c>
      <c r="B8" s="4"/>
      <c r="C8" s="4"/>
      <c r="D8" s="4"/>
      <c r="E8" s="4"/>
      <c r="F8" s="4"/>
      <c r="G8" s="4"/>
      <c r="H8" s="4"/>
    </row>
    <row r="9" spans="1:13" ht="15.6" x14ac:dyDescent="0.3">
      <c r="A9" s="288" t="s">
        <v>321</v>
      </c>
      <c r="B9" s="288"/>
      <c r="C9" s="288"/>
      <c r="D9" s="288"/>
      <c r="E9" s="288"/>
      <c r="F9" s="288"/>
      <c r="G9" s="4"/>
      <c r="H9" s="4"/>
    </row>
    <row r="10" spans="1:13" ht="14.45" x14ac:dyDescent="0.3">
      <c r="A10" s="5"/>
      <c r="B10" s="6"/>
      <c r="C10" s="6"/>
      <c r="D10" s="7"/>
      <c r="E10" s="7"/>
      <c r="F10" s="7"/>
      <c r="G10" s="7"/>
      <c r="H10" s="7"/>
    </row>
    <row r="11" spans="1:13" ht="30" x14ac:dyDescent="0.3">
      <c r="A11" s="8" t="s">
        <v>7</v>
      </c>
      <c r="B11" s="9" t="s">
        <v>8</v>
      </c>
      <c r="C11" s="9" t="s">
        <v>1100</v>
      </c>
      <c r="D11" s="10" t="s">
        <v>9</v>
      </c>
      <c r="E11" s="10" t="s">
        <v>10</v>
      </c>
      <c r="F11" s="10" t="s">
        <v>11</v>
      </c>
      <c r="G11" s="10" t="s">
        <v>12</v>
      </c>
      <c r="H11" s="10" t="s">
        <v>13</v>
      </c>
      <c r="J11" s="10" t="s">
        <v>18</v>
      </c>
      <c r="K11" s="10" t="s">
        <v>19</v>
      </c>
      <c r="L11" s="10" t="s">
        <v>14</v>
      </c>
      <c r="M11" s="10" t="s">
        <v>15</v>
      </c>
    </row>
    <row r="12" spans="1:13" ht="14.45" x14ac:dyDescent="0.3">
      <c r="A12" s="11"/>
      <c r="B12" s="17"/>
      <c r="C12" s="38"/>
      <c r="D12" s="12"/>
      <c r="E12" s="12"/>
      <c r="F12" s="18"/>
      <c r="G12" s="13"/>
      <c r="H12" s="13"/>
      <c r="J12" s="15"/>
      <c r="K12" s="15"/>
      <c r="L12" s="15"/>
      <c r="M12" s="15"/>
    </row>
    <row r="13" spans="1:13" ht="14.45" x14ac:dyDescent="0.3">
      <c r="A13" s="16"/>
      <c r="B13" s="17"/>
      <c r="C13" s="17"/>
      <c r="D13" s="17"/>
      <c r="E13" s="17"/>
      <c r="F13" s="18"/>
      <c r="G13" s="15"/>
      <c r="H13" s="15"/>
    </row>
    <row r="14" spans="1:13" ht="14.45" x14ac:dyDescent="0.3">
      <c r="A14" s="46"/>
      <c r="B14" s="17"/>
      <c r="C14" s="17"/>
      <c r="D14" s="17"/>
      <c r="E14" s="17"/>
      <c r="F14" s="15"/>
      <c r="G14" s="15"/>
      <c r="H14" s="15"/>
    </row>
    <row r="15" spans="1:13" ht="14.45" x14ac:dyDescent="0.3">
      <c r="A15" s="16"/>
      <c r="B15" s="17"/>
      <c r="C15" s="17"/>
      <c r="D15" s="17"/>
      <c r="E15" s="17"/>
      <c r="F15" s="15"/>
      <c r="G15" s="15"/>
      <c r="H15" s="15"/>
    </row>
    <row r="16" spans="1:13" ht="14.45" x14ac:dyDescent="0.3">
      <c r="A16" s="16"/>
      <c r="B16" s="17"/>
      <c r="C16" s="17"/>
      <c r="D16" s="17"/>
      <c r="E16" s="17"/>
      <c r="F16" s="18"/>
      <c r="G16" s="15"/>
      <c r="H16" s="15"/>
    </row>
    <row r="17" spans="1:8" ht="14.45" x14ac:dyDescent="0.3">
      <c r="A17" s="16"/>
      <c r="B17" s="17"/>
      <c r="C17" s="41"/>
      <c r="D17" s="41"/>
      <c r="E17" s="17"/>
      <c r="F17" s="18"/>
      <c r="G17" s="15"/>
      <c r="H17" s="15"/>
    </row>
    <row r="18" spans="1:8" ht="14.45" x14ac:dyDescent="0.3">
      <c r="A18" s="16"/>
      <c r="B18" s="17"/>
      <c r="C18" s="17"/>
      <c r="D18" s="17"/>
      <c r="E18" s="17"/>
      <c r="F18" s="15"/>
      <c r="G18" s="15"/>
      <c r="H18" s="15"/>
    </row>
    <row r="19" spans="1:8" ht="15.6" x14ac:dyDescent="0.3">
      <c r="A19" s="141"/>
      <c r="B19" s="7"/>
      <c r="C19" s="7"/>
      <c r="D19" s="7"/>
      <c r="E19" s="7"/>
      <c r="F19" s="99"/>
    </row>
    <row r="20" spans="1:8" ht="15.6" x14ac:dyDescent="0.3">
      <c r="A20" s="289" t="s">
        <v>16</v>
      </c>
      <c r="B20" s="289"/>
      <c r="C20" s="289"/>
      <c r="D20" s="289"/>
      <c r="E20" s="7"/>
      <c r="F20" s="7"/>
      <c r="G20" s="7"/>
      <c r="H20" s="7"/>
    </row>
    <row r="21" spans="1:8" x14ac:dyDescent="0.25">
      <c r="A21" s="287"/>
      <c r="B21" s="287"/>
      <c r="C21" s="287"/>
      <c r="D21" s="287"/>
      <c r="E21" s="7"/>
      <c r="F21" s="7"/>
      <c r="G21" s="7"/>
      <c r="H21" s="7"/>
    </row>
    <row r="22" spans="1:8" x14ac:dyDescent="0.25">
      <c r="A22" s="287"/>
      <c r="B22" s="287"/>
      <c r="C22" s="287"/>
      <c r="D22" s="287"/>
    </row>
    <row r="23" spans="1:8" ht="15.75" x14ac:dyDescent="0.25">
      <c r="A23" s="288" t="s">
        <v>17</v>
      </c>
      <c r="B23" s="288"/>
      <c r="C23" s="288"/>
      <c r="D23" s="288"/>
    </row>
  </sheetData>
  <mergeCells count="8">
    <mergeCell ref="A21:D22"/>
    <mergeCell ref="A23:D23"/>
    <mergeCell ref="A1:F1"/>
    <mergeCell ref="A2:F2"/>
    <mergeCell ref="A3:F3"/>
    <mergeCell ref="A6:E6"/>
    <mergeCell ref="A9:F9"/>
    <mergeCell ref="A20:D20"/>
  </mergeCells>
  <pageMargins left="0.7" right="0.7" top="0.32" bottom="0.55000000000000004" header="0.21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C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59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61" t="s">
        <v>1009</v>
      </c>
      <c r="B9" s="261"/>
      <c r="C9" s="261"/>
      <c r="D9" s="261"/>
      <c r="E9" s="261"/>
      <c r="F9" s="4"/>
      <c r="G9" s="4"/>
    </row>
    <row r="10" spans="1:12" ht="63" customHeight="1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42095</v>
      </c>
      <c r="C12" s="12" t="s">
        <v>1010</v>
      </c>
      <c r="D12" s="12" t="s">
        <v>1011</v>
      </c>
      <c r="E12" s="18">
        <v>653.4</v>
      </c>
      <c r="F12" s="13">
        <v>653.4</v>
      </c>
      <c r="G12" s="13" t="s">
        <v>60</v>
      </c>
      <c r="I12" s="15">
        <f>SUMIFS($F:$F,$G:$G,"supplies")</f>
        <v>0</v>
      </c>
      <c r="J12" s="15">
        <f>SUMIFS($F:$F,$G:$G,"Repairs")</f>
        <v>653.4</v>
      </c>
      <c r="K12" s="15">
        <f>SUMIFS($F:$F,$G:$G,"End User's Budget")</f>
        <v>1100</v>
      </c>
      <c r="L12" s="15">
        <f>SUMIFS($F:$F,$G:$G,"Maatouk's Budget ")</f>
        <v>0</v>
      </c>
    </row>
    <row r="13" spans="1:12" ht="30" x14ac:dyDescent="0.25">
      <c r="A13" s="16">
        <v>2</v>
      </c>
      <c r="B13" s="17">
        <v>42213</v>
      </c>
      <c r="C13" s="17" t="s">
        <v>446</v>
      </c>
      <c r="D13" s="17" t="s">
        <v>1012</v>
      </c>
      <c r="E13" s="18" t="s">
        <v>1013</v>
      </c>
      <c r="F13" s="15">
        <v>1100</v>
      </c>
      <c r="G13" s="15" t="s">
        <v>420</v>
      </c>
    </row>
    <row r="14" spans="1:12" ht="15.6" x14ac:dyDescent="0.3">
      <c r="A14" s="260"/>
      <c r="B14" s="7"/>
      <c r="C14" s="7"/>
      <c r="D14" s="7"/>
      <c r="E14" s="99"/>
    </row>
    <row r="15" spans="1:12" x14ac:dyDescent="0.25">
      <c r="A15" s="287"/>
      <c r="B15" s="287"/>
      <c r="C15" s="287"/>
      <c r="D15" s="7"/>
      <c r="E15" s="7"/>
      <c r="F15" s="7"/>
      <c r="G15" s="7"/>
    </row>
    <row r="16" spans="1:12" x14ac:dyDescent="0.25">
      <c r="A16" s="287"/>
      <c r="B16" s="287"/>
      <c r="C16" s="287"/>
    </row>
  </sheetData>
  <mergeCells count="5">
    <mergeCell ref="A15:C16"/>
    <mergeCell ref="A1:E1"/>
    <mergeCell ref="A2:E2"/>
    <mergeCell ref="A3:E3"/>
    <mergeCell ref="A6:D6"/>
  </mergeCells>
  <pageMargins left="0.7" right="0.7" top="0.32" bottom="0.55000000000000004" header="0.21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C10" workbookViewId="0">
      <selection activeCell="D16" sqref="D16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37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321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7">
        <v>42178</v>
      </c>
      <c r="C12" s="12" t="s">
        <v>937</v>
      </c>
      <c r="D12" s="12" t="s">
        <v>939</v>
      </c>
      <c r="E12" s="18">
        <v>1300</v>
      </c>
      <c r="F12" s="13">
        <v>1300</v>
      </c>
      <c r="G12" s="13" t="s">
        <v>14</v>
      </c>
      <c r="I12" s="15">
        <f>SUMIFS($F:$F,$G:$G,"supplies")</f>
        <v>0</v>
      </c>
      <c r="J12" s="15">
        <f>SUMIFS($F:$F,$G:$G,"Repairs")</f>
        <v>605.02</v>
      </c>
      <c r="K12" s="15">
        <f>SUMIFS($F:$F,$G:$G,"End User's Budget")</f>
        <v>2479.2799999999997</v>
      </c>
      <c r="L12" s="15">
        <f>SUMIFS($F:$F,$G:$G,"Maatouk's Budget ")</f>
        <v>0</v>
      </c>
    </row>
    <row r="13" spans="1:12" s="248" customFormat="1" ht="28.9" x14ac:dyDescent="0.3">
      <c r="A13" s="245">
        <v>2</v>
      </c>
      <c r="B13" s="246">
        <v>42171</v>
      </c>
      <c r="C13" s="246" t="s">
        <v>399</v>
      </c>
      <c r="D13" s="246" t="s">
        <v>946</v>
      </c>
      <c r="E13" s="247">
        <v>40.71</v>
      </c>
      <c r="F13" s="247">
        <v>40.71</v>
      </c>
      <c r="G13" s="247" t="s">
        <v>14</v>
      </c>
    </row>
    <row r="14" spans="1:12" s="248" customFormat="1" ht="28.9" x14ac:dyDescent="0.3">
      <c r="A14" s="249">
        <v>3</v>
      </c>
      <c r="B14" s="246">
        <v>42171</v>
      </c>
      <c r="C14" s="246" t="s">
        <v>399</v>
      </c>
      <c r="D14" s="246" t="s">
        <v>947</v>
      </c>
      <c r="E14" s="250">
        <v>289.57</v>
      </c>
      <c r="F14" s="247">
        <v>289.57</v>
      </c>
      <c r="G14" s="247" t="s">
        <v>14</v>
      </c>
    </row>
    <row r="15" spans="1:12" s="248" customFormat="1" ht="28.9" x14ac:dyDescent="0.3">
      <c r="A15" s="245">
        <v>4</v>
      </c>
      <c r="B15" s="246">
        <v>42163</v>
      </c>
      <c r="C15" s="246" t="s">
        <v>782</v>
      </c>
      <c r="D15" s="246" t="s">
        <v>954</v>
      </c>
      <c r="E15" s="247">
        <v>250</v>
      </c>
      <c r="F15" s="247">
        <v>250</v>
      </c>
      <c r="G15" s="247" t="s">
        <v>14</v>
      </c>
    </row>
    <row r="16" spans="1:12" s="248" customFormat="1" ht="43.15" x14ac:dyDescent="0.3">
      <c r="A16" s="245">
        <v>5</v>
      </c>
      <c r="B16" s="246">
        <v>42176</v>
      </c>
      <c r="C16" s="246" t="s">
        <v>806</v>
      </c>
      <c r="D16" s="246" t="s">
        <v>958</v>
      </c>
      <c r="E16" s="250">
        <v>330</v>
      </c>
      <c r="F16" s="247">
        <v>330</v>
      </c>
      <c r="G16" s="247" t="s">
        <v>60</v>
      </c>
    </row>
    <row r="17" spans="1:12" s="248" customFormat="1" ht="43.15" x14ac:dyDescent="0.3">
      <c r="A17" s="245">
        <v>6</v>
      </c>
      <c r="B17" s="246">
        <v>42178</v>
      </c>
      <c r="C17" s="246" t="s">
        <v>257</v>
      </c>
      <c r="D17" s="246" t="s">
        <v>960</v>
      </c>
      <c r="E17" s="247">
        <v>106</v>
      </c>
      <c r="F17" s="247">
        <v>106</v>
      </c>
      <c r="G17" s="247" t="s">
        <v>14</v>
      </c>
    </row>
    <row r="18" spans="1:12" ht="28.9" x14ac:dyDescent="0.3">
      <c r="A18" s="46">
        <v>7</v>
      </c>
      <c r="B18" s="17">
        <v>42174</v>
      </c>
      <c r="C18" s="17" t="s">
        <v>962</v>
      </c>
      <c r="D18" s="17" t="s">
        <v>963</v>
      </c>
      <c r="E18" s="15">
        <v>385</v>
      </c>
      <c r="F18" s="15">
        <v>385</v>
      </c>
      <c r="G18" s="15" t="s">
        <v>14</v>
      </c>
    </row>
    <row r="19" spans="1:12" ht="30" x14ac:dyDescent="0.25">
      <c r="A19" s="11">
        <v>8</v>
      </c>
      <c r="B19" s="17">
        <v>42186</v>
      </c>
      <c r="C19" s="12" t="s">
        <v>651</v>
      </c>
      <c r="D19" s="12" t="s">
        <v>987</v>
      </c>
      <c r="E19" s="18">
        <v>275.02</v>
      </c>
      <c r="F19" s="13">
        <v>275.02</v>
      </c>
      <c r="G19" s="13" t="s">
        <v>60</v>
      </c>
      <c r="I19" s="15"/>
      <c r="J19" s="15"/>
      <c r="K19" s="15"/>
      <c r="L19" s="15"/>
    </row>
    <row r="20" spans="1:12" s="248" customFormat="1" ht="75" x14ac:dyDescent="0.25">
      <c r="A20" s="251">
        <v>9</v>
      </c>
      <c r="B20" s="246">
        <v>42173</v>
      </c>
      <c r="C20" s="246" t="s">
        <v>257</v>
      </c>
      <c r="D20" s="246" t="s">
        <v>968</v>
      </c>
      <c r="E20" s="250">
        <v>108</v>
      </c>
      <c r="F20" s="247">
        <v>108</v>
      </c>
      <c r="G20" s="247" t="s">
        <v>14</v>
      </c>
    </row>
    <row r="21" spans="1:12" ht="15.75" x14ac:dyDescent="0.25">
      <c r="A21" s="289"/>
      <c r="B21" s="289"/>
      <c r="C21" s="289"/>
      <c r="D21" s="7"/>
      <c r="E21" s="7"/>
      <c r="F21" s="7"/>
      <c r="G21" s="7"/>
    </row>
    <row r="22" spans="1:12" x14ac:dyDescent="0.25">
      <c r="A22" s="287"/>
      <c r="B22" s="287"/>
      <c r="C22" s="287"/>
      <c r="D22" s="7"/>
      <c r="E22" s="7"/>
      <c r="F22" s="7"/>
      <c r="G22" s="7"/>
    </row>
    <row r="23" spans="1:12" x14ac:dyDescent="0.25">
      <c r="A23" s="287"/>
      <c r="B23" s="287"/>
      <c r="C23" s="287"/>
    </row>
    <row r="24" spans="1:12" ht="15.75" x14ac:dyDescent="0.25">
      <c r="A24" s="288"/>
      <c r="B24" s="288"/>
      <c r="C24" s="288"/>
    </row>
  </sheetData>
  <mergeCells count="8">
    <mergeCell ref="A22:C23"/>
    <mergeCell ref="A24:C24"/>
    <mergeCell ref="A1:E1"/>
    <mergeCell ref="A2:E2"/>
    <mergeCell ref="A3:E3"/>
    <mergeCell ref="A6:D6"/>
    <mergeCell ref="A9:E9"/>
    <mergeCell ref="A21:C21"/>
  </mergeCells>
  <pageMargins left="0.7" right="0.7" top="0.32" bottom="0.55000000000000004" header="0.21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5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999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7">
        <v>42142</v>
      </c>
      <c r="C12" s="12" t="s">
        <v>651</v>
      </c>
      <c r="D12" s="12" t="s">
        <v>1000</v>
      </c>
      <c r="E12" s="18">
        <v>1569.12</v>
      </c>
      <c r="F12" s="13">
        <v>1569.12</v>
      </c>
      <c r="G12" s="13" t="s">
        <v>60</v>
      </c>
      <c r="I12" s="15">
        <f>SUMIFS($F:$F,$G:$G,"supplies")</f>
        <v>0</v>
      </c>
      <c r="J12" s="15">
        <f>SUMIFS($F:$F,$G:$G,"Repairs")</f>
        <v>2237.37</v>
      </c>
      <c r="K12" s="15">
        <f>SUMIFS($F:$F,$G:$G,"End User's Budget")</f>
        <v>0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42201</v>
      </c>
      <c r="C13" s="17" t="s">
        <v>1001</v>
      </c>
      <c r="D13" s="17" t="s">
        <v>1002</v>
      </c>
      <c r="E13" s="18" t="s">
        <v>1003</v>
      </c>
      <c r="F13" s="15">
        <v>260.14999999999998</v>
      </c>
      <c r="G13" s="15" t="s">
        <v>60</v>
      </c>
    </row>
    <row r="14" spans="1:12" ht="28.9" x14ac:dyDescent="0.3">
      <c r="A14" s="46">
        <v>3</v>
      </c>
      <c r="B14" s="17">
        <v>42201</v>
      </c>
      <c r="C14" s="17" t="s">
        <v>1001</v>
      </c>
      <c r="D14" s="17" t="s">
        <v>1008</v>
      </c>
      <c r="E14" s="15">
        <v>35.200000000000003</v>
      </c>
      <c r="F14" s="15">
        <v>35.200000000000003</v>
      </c>
      <c r="G14" s="15" t="s">
        <v>60</v>
      </c>
    </row>
    <row r="15" spans="1:12" ht="28.9" x14ac:dyDescent="0.3">
      <c r="A15" s="16">
        <v>4</v>
      </c>
      <c r="B15" s="17">
        <v>42195</v>
      </c>
      <c r="C15" s="17" t="s">
        <v>1004</v>
      </c>
      <c r="D15" s="17" t="s">
        <v>1005</v>
      </c>
      <c r="E15" s="15">
        <v>70.400000000000006</v>
      </c>
      <c r="F15" s="15">
        <v>70.400000000000006</v>
      </c>
      <c r="G15" s="15" t="s">
        <v>60</v>
      </c>
    </row>
    <row r="16" spans="1:12" ht="28.9" x14ac:dyDescent="0.3">
      <c r="A16" s="16">
        <v>5</v>
      </c>
      <c r="B16" s="17">
        <v>42192</v>
      </c>
      <c r="C16" s="17" t="s">
        <v>1006</v>
      </c>
      <c r="D16" s="17" t="s">
        <v>1007</v>
      </c>
      <c r="E16" s="15">
        <v>302.5</v>
      </c>
      <c r="F16" s="15">
        <v>302.5</v>
      </c>
      <c r="G16" s="15" t="s">
        <v>60</v>
      </c>
    </row>
    <row r="17" spans="1:7" ht="15.6" x14ac:dyDescent="0.3">
      <c r="A17" s="253"/>
      <c r="B17" s="7"/>
      <c r="C17" s="7"/>
      <c r="D17" s="7"/>
      <c r="E17" s="99"/>
    </row>
    <row r="18" spans="1:7" ht="15.6" x14ac:dyDescent="0.3">
      <c r="A18" s="289" t="s">
        <v>16</v>
      </c>
      <c r="B18" s="289"/>
      <c r="C18" s="289"/>
      <c r="D18" s="7"/>
      <c r="E18" s="7"/>
      <c r="F18" s="7"/>
      <c r="G18" s="7"/>
    </row>
    <row r="19" spans="1:7" x14ac:dyDescent="0.25">
      <c r="A19" s="287"/>
      <c r="B19" s="287"/>
      <c r="C19" s="287"/>
      <c r="D19" s="7"/>
      <c r="E19" s="7"/>
      <c r="F19" s="7"/>
      <c r="G19" s="7"/>
    </row>
    <row r="20" spans="1:7" x14ac:dyDescent="0.25">
      <c r="A20" s="287"/>
      <c r="B20" s="287"/>
      <c r="C20" s="287"/>
    </row>
    <row r="21" spans="1:7" ht="15.75" x14ac:dyDescent="0.25">
      <c r="A21" s="288" t="s">
        <v>17</v>
      </c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pageMargins left="0.7" right="0.7" top="0.32" bottom="0.55000000000000004" header="0.21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43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986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42186</v>
      </c>
      <c r="C12" s="12" t="s">
        <v>651</v>
      </c>
      <c r="D12" s="12" t="s">
        <v>987</v>
      </c>
      <c r="E12" s="18">
        <v>275.02</v>
      </c>
      <c r="F12" s="13">
        <v>275.02</v>
      </c>
      <c r="G12" s="13" t="s">
        <v>60</v>
      </c>
      <c r="I12" s="15">
        <f>SUMIFS($F:$F,$G:$G,"supplies")</f>
        <v>0</v>
      </c>
      <c r="J12" s="15">
        <f>SUMIFS($F:$F,$G:$G,"Repairs")</f>
        <v>343.71999999999997</v>
      </c>
      <c r="K12" s="15">
        <f>SUMIFS($F:$F,$G:$G,"End User's Budget")</f>
        <v>1358.5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42202</v>
      </c>
      <c r="C13" s="17" t="s">
        <v>988</v>
      </c>
      <c r="D13" s="17" t="s">
        <v>993</v>
      </c>
      <c r="E13" s="18">
        <v>781</v>
      </c>
      <c r="F13" s="15">
        <v>781</v>
      </c>
      <c r="G13" s="15" t="s">
        <v>420</v>
      </c>
    </row>
    <row r="14" spans="1:12" ht="28.9" x14ac:dyDescent="0.3">
      <c r="A14" s="46">
        <v>3</v>
      </c>
      <c r="B14" s="17">
        <v>42163</v>
      </c>
      <c r="C14" s="17" t="s">
        <v>989</v>
      </c>
      <c r="D14" s="17" t="s">
        <v>990</v>
      </c>
      <c r="E14" s="15">
        <v>82.5</v>
      </c>
      <c r="F14" s="15">
        <v>82.5</v>
      </c>
      <c r="G14" s="15" t="s">
        <v>420</v>
      </c>
    </row>
    <row r="15" spans="1:12" ht="28.9" x14ac:dyDescent="0.3">
      <c r="A15" s="16">
        <v>4</v>
      </c>
      <c r="B15" s="17">
        <v>42192</v>
      </c>
      <c r="C15" s="17" t="s">
        <v>991</v>
      </c>
      <c r="D15" s="17" t="s">
        <v>992</v>
      </c>
      <c r="E15" s="15">
        <v>68.7</v>
      </c>
      <c r="F15" s="15">
        <v>68.7</v>
      </c>
      <c r="G15" s="15" t="s">
        <v>60</v>
      </c>
    </row>
    <row r="16" spans="1:12" ht="43.15" x14ac:dyDescent="0.3">
      <c r="A16" s="16">
        <v>5</v>
      </c>
      <c r="B16" s="17">
        <v>42121</v>
      </c>
      <c r="C16" s="17" t="s">
        <v>438</v>
      </c>
      <c r="D16" s="17" t="s">
        <v>994</v>
      </c>
      <c r="E16" s="15">
        <v>495</v>
      </c>
      <c r="F16" s="15">
        <v>495</v>
      </c>
      <c r="G16" s="15" t="s">
        <v>420</v>
      </c>
    </row>
    <row r="17" spans="1:7" ht="15.75" x14ac:dyDescent="0.25">
      <c r="A17" s="244"/>
      <c r="B17" s="7"/>
      <c r="C17" s="7"/>
      <c r="D17" s="7"/>
      <c r="E17" s="99"/>
    </row>
    <row r="18" spans="1:7" ht="15.75" x14ac:dyDescent="0.25">
      <c r="A18" s="289" t="s">
        <v>16</v>
      </c>
      <c r="B18" s="289"/>
      <c r="C18" s="289"/>
      <c r="D18" s="7"/>
      <c r="E18" s="7"/>
      <c r="F18" s="7"/>
      <c r="G18" s="7"/>
    </row>
    <row r="19" spans="1:7" x14ac:dyDescent="0.25">
      <c r="A19" s="287"/>
      <c r="B19" s="287"/>
      <c r="C19" s="287"/>
      <c r="D19" s="7"/>
      <c r="E19" s="7"/>
      <c r="F19" s="7"/>
      <c r="G19" s="7"/>
    </row>
    <row r="20" spans="1:7" x14ac:dyDescent="0.25">
      <c r="A20" s="287"/>
      <c r="B20" s="287"/>
      <c r="C20" s="287"/>
    </row>
    <row r="21" spans="1:7" ht="15.75" x14ac:dyDescent="0.25">
      <c r="A21" s="288" t="s">
        <v>17</v>
      </c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pageMargins left="0.7" right="0.7" top="0.32" bottom="0.55000000000000004" header="0.21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41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979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7">
        <v>42187</v>
      </c>
      <c r="C12" s="12" t="s">
        <v>57</v>
      </c>
      <c r="D12" s="12" t="s">
        <v>985</v>
      </c>
      <c r="E12" s="18" t="s">
        <v>980</v>
      </c>
      <c r="F12" s="13">
        <v>868.43</v>
      </c>
      <c r="G12" s="14" t="s">
        <v>420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1331.53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42187</v>
      </c>
      <c r="C13" s="17" t="s">
        <v>57</v>
      </c>
      <c r="D13" s="17" t="s">
        <v>981</v>
      </c>
      <c r="E13" s="18" t="s">
        <v>982</v>
      </c>
      <c r="F13" s="15">
        <v>89.1</v>
      </c>
      <c r="G13" s="15" t="s">
        <v>420</v>
      </c>
    </row>
    <row r="14" spans="1:12" ht="28.9" x14ac:dyDescent="0.3">
      <c r="A14" s="16">
        <v>3</v>
      </c>
      <c r="B14" s="17">
        <v>42194</v>
      </c>
      <c r="C14" s="17" t="s">
        <v>983</v>
      </c>
      <c r="D14" s="17" t="s">
        <v>984</v>
      </c>
      <c r="E14" s="15">
        <v>374</v>
      </c>
      <c r="F14" s="15">
        <v>374</v>
      </c>
      <c r="G14" s="192" t="s">
        <v>420</v>
      </c>
    </row>
    <row r="15" spans="1:12" ht="15.6" x14ac:dyDescent="0.3">
      <c r="A15" s="242"/>
      <c r="B15" s="7"/>
      <c r="C15" s="7"/>
      <c r="D15" s="7"/>
      <c r="E15" s="99"/>
    </row>
    <row r="16" spans="1:12" ht="15.6" x14ac:dyDescent="0.3">
      <c r="A16" s="289" t="s">
        <v>16</v>
      </c>
      <c r="B16" s="289"/>
      <c r="C16" s="289"/>
      <c r="D16" s="7"/>
      <c r="E16" s="7"/>
      <c r="F16" s="7"/>
      <c r="G16" s="7"/>
    </row>
    <row r="17" spans="1:7" x14ac:dyDescent="0.25">
      <c r="A17" s="287"/>
      <c r="B17" s="287"/>
      <c r="C17" s="287"/>
      <c r="D17" s="7"/>
      <c r="E17" s="7"/>
      <c r="F17" s="7"/>
      <c r="G17" s="7"/>
    </row>
    <row r="18" spans="1:7" x14ac:dyDescent="0.25">
      <c r="A18" s="287"/>
      <c r="B18" s="287"/>
      <c r="C18" s="287"/>
    </row>
    <row r="19" spans="1:7" ht="15.75" x14ac:dyDescent="0.25">
      <c r="A19" s="288" t="s">
        <v>17</v>
      </c>
      <c r="B19" s="288"/>
      <c r="C19" s="288"/>
    </row>
  </sheetData>
  <mergeCells count="8">
    <mergeCell ref="A17:C18"/>
    <mergeCell ref="A19:C19"/>
    <mergeCell ref="A1:E1"/>
    <mergeCell ref="A2:E2"/>
    <mergeCell ref="A3:E3"/>
    <mergeCell ref="A6:D6"/>
    <mergeCell ref="A9:E9"/>
    <mergeCell ref="A16:C16"/>
  </mergeCells>
  <pageMargins left="0.7" right="0.7" top="0.32" bottom="0.55000000000000004" header="0.21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39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972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42191</v>
      </c>
      <c r="C12" s="12" t="s">
        <v>276</v>
      </c>
      <c r="D12" s="12" t="s">
        <v>973</v>
      </c>
      <c r="E12" s="18">
        <v>92.92</v>
      </c>
      <c r="F12" s="13">
        <v>92.92</v>
      </c>
      <c r="G12" s="13" t="s">
        <v>908</v>
      </c>
      <c r="I12" s="15">
        <f>SUMIFS($F:$F,$G:$G,"supplies")</f>
        <v>51.629999999999995</v>
      </c>
      <c r="J12" s="15">
        <f>SUMIFS($F:$F,$G:$G,"Repairs")</f>
        <v>0</v>
      </c>
      <c r="K12" s="15">
        <f>SUMIFS($F:$F,$G:$G,"End User's Budget")</f>
        <v>464.64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42193</v>
      </c>
      <c r="C13" s="17" t="s">
        <v>69</v>
      </c>
      <c r="D13" s="17" t="s">
        <v>948</v>
      </c>
      <c r="E13" s="18">
        <v>21.63</v>
      </c>
      <c r="F13" s="15">
        <v>21.63</v>
      </c>
      <c r="G13" s="15" t="s">
        <v>132</v>
      </c>
    </row>
    <row r="14" spans="1:12" ht="14.45" x14ac:dyDescent="0.3">
      <c r="A14" s="46">
        <v>3</v>
      </c>
      <c r="B14" s="17">
        <v>42188</v>
      </c>
      <c r="C14" s="17" t="s">
        <v>69</v>
      </c>
      <c r="D14" s="17" t="s">
        <v>948</v>
      </c>
      <c r="E14" s="15">
        <v>30</v>
      </c>
      <c r="F14" s="15">
        <v>30</v>
      </c>
      <c r="G14" s="15" t="s">
        <v>132</v>
      </c>
    </row>
    <row r="15" spans="1:12" ht="28.9" x14ac:dyDescent="0.3">
      <c r="A15" s="16">
        <v>4</v>
      </c>
      <c r="B15" s="17">
        <v>42143</v>
      </c>
      <c r="C15" s="17" t="s">
        <v>974</v>
      </c>
      <c r="D15" s="17" t="s">
        <v>975</v>
      </c>
      <c r="E15" s="15">
        <v>352</v>
      </c>
      <c r="F15" s="15">
        <v>352</v>
      </c>
      <c r="G15" s="15" t="s">
        <v>908</v>
      </c>
    </row>
    <row r="16" spans="1:12" ht="28.9" x14ac:dyDescent="0.3">
      <c r="A16" s="16">
        <v>5</v>
      </c>
      <c r="B16" s="17">
        <v>42165</v>
      </c>
      <c r="C16" s="17" t="s">
        <v>741</v>
      </c>
      <c r="D16" s="17" t="s">
        <v>976</v>
      </c>
      <c r="E16" s="18">
        <v>275</v>
      </c>
      <c r="F16" s="15">
        <v>275</v>
      </c>
      <c r="G16" s="15" t="s">
        <v>908</v>
      </c>
    </row>
    <row r="17" spans="1:7" ht="28.9" x14ac:dyDescent="0.3">
      <c r="A17" s="16">
        <v>6</v>
      </c>
      <c r="B17" s="17">
        <v>42187</v>
      </c>
      <c r="C17" s="41" t="s">
        <v>137</v>
      </c>
      <c r="D17" s="17" t="s">
        <v>977</v>
      </c>
      <c r="E17" s="18" t="s">
        <v>978</v>
      </c>
      <c r="F17" s="15">
        <v>464.64</v>
      </c>
      <c r="G17" s="15" t="s">
        <v>14</v>
      </c>
    </row>
    <row r="18" spans="1:7" ht="15.6" x14ac:dyDescent="0.3">
      <c r="A18" s="240"/>
      <c r="B18" s="7"/>
      <c r="C18" s="98"/>
      <c r="D18" s="7"/>
      <c r="E18" s="99"/>
    </row>
    <row r="19" spans="1:7" ht="15.6" x14ac:dyDescent="0.3">
      <c r="A19" s="289" t="s">
        <v>16</v>
      </c>
      <c r="B19" s="289"/>
      <c r="C19" s="289"/>
      <c r="D19" s="7"/>
      <c r="E19" s="7"/>
      <c r="F19" s="7"/>
      <c r="G19" s="7"/>
    </row>
    <row r="20" spans="1:7" x14ac:dyDescent="0.25">
      <c r="A20" s="287"/>
      <c r="B20" s="287"/>
      <c r="C20" s="287"/>
      <c r="D20" s="7"/>
      <c r="E20" s="7"/>
      <c r="F20" s="7"/>
      <c r="G20" s="7"/>
    </row>
    <row r="21" spans="1:7" x14ac:dyDescent="0.25">
      <c r="A21" s="287"/>
      <c r="B21" s="287"/>
      <c r="C21" s="287"/>
    </row>
    <row r="22" spans="1:7" ht="15.6" x14ac:dyDescent="0.3">
      <c r="A22" s="288" t="s">
        <v>17</v>
      </c>
      <c r="B22" s="288"/>
      <c r="C22" s="288"/>
    </row>
  </sheetData>
  <mergeCells count="8">
    <mergeCell ref="A20:C21"/>
    <mergeCell ref="A22:C22"/>
    <mergeCell ref="A1:E1"/>
    <mergeCell ref="A2:E2"/>
    <mergeCell ref="A3:E3"/>
    <mergeCell ref="A6:D6"/>
    <mergeCell ref="A9:E9"/>
    <mergeCell ref="A19:C19"/>
  </mergeCells>
  <pageMargins left="0.7" right="0.7" top="0.32" bottom="0.55000000000000004" header="0.21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6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38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942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42167</v>
      </c>
      <c r="C12" s="12" t="s">
        <v>943</v>
      </c>
      <c r="D12" s="12" t="s">
        <v>284</v>
      </c>
      <c r="E12" s="18">
        <v>27.89</v>
      </c>
      <c r="F12" s="13">
        <v>27.89</v>
      </c>
      <c r="G12" s="13" t="s">
        <v>132</v>
      </c>
      <c r="I12" s="15">
        <f>SUMIFS($F:$F,$G:$G,"supplies")</f>
        <v>4017.7099999999991</v>
      </c>
      <c r="J12" s="15">
        <f>SUMIFS($F:$F,$G:$G,"Repairs")</f>
        <v>1210.0999999999999</v>
      </c>
      <c r="K12" s="15">
        <f>SUMIFS($F:$F,$G:$G,"End User's Budget")</f>
        <v>2138.65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42167</v>
      </c>
      <c r="C13" s="17" t="s">
        <v>943</v>
      </c>
      <c r="D13" s="17" t="s">
        <v>944</v>
      </c>
      <c r="E13" s="18" t="s">
        <v>945</v>
      </c>
      <c r="F13" s="15">
        <v>62.74</v>
      </c>
      <c r="G13" s="15" t="s">
        <v>132</v>
      </c>
    </row>
    <row r="14" spans="1:12" ht="14.45" x14ac:dyDescent="0.3">
      <c r="A14" s="46">
        <v>3</v>
      </c>
      <c r="B14" s="17">
        <v>42164</v>
      </c>
      <c r="C14" s="17" t="s">
        <v>399</v>
      </c>
      <c r="D14" s="17" t="s">
        <v>770</v>
      </c>
      <c r="E14" s="15">
        <v>99.09</v>
      </c>
      <c r="F14" s="15">
        <v>99.09</v>
      </c>
      <c r="G14" s="15" t="s">
        <v>132</v>
      </c>
    </row>
    <row r="15" spans="1:12" ht="14.45" x14ac:dyDescent="0.3">
      <c r="A15" s="16">
        <v>4</v>
      </c>
      <c r="B15" s="17">
        <v>42164</v>
      </c>
      <c r="C15" s="17" t="s">
        <v>399</v>
      </c>
      <c r="D15" s="17" t="s">
        <v>770</v>
      </c>
      <c r="E15" s="15">
        <v>180.18</v>
      </c>
      <c r="F15" s="15">
        <v>180.18</v>
      </c>
      <c r="G15" s="15" t="s">
        <v>132</v>
      </c>
    </row>
    <row r="16" spans="1:12" ht="14.45" x14ac:dyDescent="0.3">
      <c r="A16" s="46">
        <v>5</v>
      </c>
      <c r="B16" s="17">
        <v>42158</v>
      </c>
      <c r="C16" s="17" t="s">
        <v>399</v>
      </c>
      <c r="D16" s="17" t="s">
        <v>770</v>
      </c>
      <c r="E16" s="18">
        <v>93.59</v>
      </c>
      <c r="F16" s="15">
        <v>93.59</v>
      </c>
      <c r="G16" s="15" t="s">
        <v>132</v>
      </c>
    </row>
    <row r="17" spans="1:7" ht="14.45" x14ac:dyDescent="0.3">
      <c r="A17" s="16">
        <v>6</v>
      </c>
      <c r="B17" s="17">
        <v>42166</v>
      </c>
      <c r="C17" s="41" t="s">
        <v>399</v>
      </c>
      <c r="D17" s="17" t="s">
        <v>770</v>
      </c>
      <c r="E17" s="18">
        <v>113.25</v>
      </c>
      <c r="F17" s="15">
        <v>113.25</v>
      </c>
      <c r="G17" s="15" t="s">
        <v>132</v>
      </c>
    </row>
    <row r="18" spans="1:7" ht="28.9" x14ac:dyDescent="0.3">
      <c r="A18" s="46">
        <v>7</v>
      </c>
      <c r="B18" s="17">
        <v>42171</v>
      </c>
      <c r="C18" s="17" t="s">
        <v>399</v>
      </c>
      <c r="D18" s="17" t="s">
        <v>946</v>
      </c>
      <c r="E18" s="15">
        <v>40.71</v>
      </c>
      <c r="F18" s="15">
        <v>40.71</v>
      </c>
      <c r="G18" s="15" t="s">
        <v>14</v>
      </c>
    </row>
    <row r="19" spans="1:7" ht="28.9" x14ac:dyDescent="0.3">
      <c r="A19" s="16">
        <v>8</v>
      </c>
      <c r="B19" s="17">
        <v>42171</v>
      </c>
      <c r="C19" s="17" t="s">
        <v>399</v>
      </c>
      <c r="D19" s="17" t="s">
        <v>947</v>
      </c>
      <c r="E19" s="18">
        <v>289.57</v>
      </c>
      <c r="F19" s="15">
        <v>289.57</v>
      </c>
      <c r="G19" s="15" t="s">
        <v>14</v>
      </c>
    </row>
    <row r="20" spans="1:7" ht="14.45" x14ac:dyDescent="0.3">
      <c r="A20" s="46">
        <v>9</v>
      </c>
      <c r="B20" s="17">
        <v>42177</v>
      </c>
      <c r="C20" s="17" t="s">
        <v>399</v>
      </c>
      <c r="D20" s="17" t="s">
        <v>770</v>
      </c>
      <c r="E20" s="15">
        <v>158.72999999999999</v>
      </c>
      <c r="F20" s="15">
        <v>158.72999999999999</v>
      </c>
      <c r="G20" s="15" t="s">
        <v>132</v>
      </c>
    </row>
    <row r="21" spans="1:7" ht="14.45" x14ac:dyDescent="0.3">
      <c r="A21" s="16">
        <v>10</v>
      </c>
      <c r="B21" s="17">
        <v>42164</v>
      </c>
      <c r="C21" s="17" t="s">
        <v>69</v>
      </c>
      <c r="D21" s="17" t="s">
        <v>770</v>
      </c>
      <c r="E21" s="15">
        <v>195</v>
      </c>
      <c r="F21" s="15">
        <v>195</v>
      </c>
      <c r="G21" s="15" t="s">
        <v>132</v>
      </c>
    </row>
    <row r="22" spans="1:7" ht="14.45" x14ac:dyDescent="0.3">
      <c r="A22" s="46">
        <v>11</v>
      </c>
      <c r="B22" s="17">
        <v>42163</v>
      </c>
      <c r="C22" s="17" t="s">
        <v>69</v>
      </c>
      <c r="D22" s="17" t="s">
        <v>770</v>
      </c>
      <c r="E22" s="18">
        <v>175.75</v>
      </c>
      <c r="F22" s="15">
        <v>175.75</v>
      </c>
      <c r="G22" s="15" t="s">
        <v>132</v>
      </c>
    </row>
    <row r="23" spans="1:7" ht="14.45" x14ac:dyDescent="0.3">
      <c r="A23" s="16">
        <v>12</v>
      </c>
      <c r="B23" s="17">
        <v>42163</v>
      </c>
      <c r="C23" s="41" t="s">
        <v>69</v>
      </c>
      <c r="D23" s="17" t="s">
        <v>770</v>
      </c>
      <c r="E23" s="18">
        <v>58.5</v>
      </c>
      <c r="F23" s="15">
        <v>58.5</v>
      </c>
      <c r="G23" s="15" t="s">
        <v>132</v>
      </c>
    </row>
    <row r="24" spans="1:7" x14ac:dyDescent="0.25">
      <c r="A24" s="46">
        <v>13</v>
      </c>
      <c r="B24" s="17">
        <v>42163</v>
      </c>
      <c r="C24" s="17" t="s">
        <v>69</v>
      </c>
      <c r="D24" s="17" t="s">
        <v>948</v>
      </c>
      <c r="E24" s="15">
        <v>166.45</v>
      </c>
      <c r="F24" s="15">
        <v>166.45</v>
      </c>
      <c r="G24" s="15" t="s">
        <v>132</v>
      </c>
    </row>
    <row r="25" spans="1:7" x14ac:dyDescent="0.25">
      <c r="A25" s="16">
        <v>14</v>
      </c>
      <c r="B25" s="17">
        <v>42160</v>
      </c>
      <c r="C25" s="17" t="s">
        <v>69</v>
      </c>
      <c r="D25" s="17" t="s">
        <v>770</v>
      </c>
      <c r="E25" s="18">
        <v>44.1</v>
      </c>
      <c r="F25" s="15">
        <v>44.1</v>
      </c>
      <c r="G25" s="15" t="s">
        <v>132</v>
      </c>
    </row>
    <row r="26" spans="1:7" x14ac:dyDescent="0.25">
      <c r="A26" s="46">
        <v>15</v>
      </c>
      <c r="B26" s="17">
        <v>42164</v>
      </c>
      <c r="C26" s="17" t="s">
        <v>69</v>
      </c>
      <c r="D26" s="17" t="s">
        <v>770</v>
      </c>
      <c r="E26" s="15">
        <v>43.88</v>
      </c>
      <c r="F26" s="15">
        <v>43.88</v>
      </c>
      <c r="G26" s="15" t="s">
        <v>132</v>
      </c>
    </row>
    <row r="27" spans="1:7" x14ac:dyDescent="0.25">
      <c r="A27" s="16">
        <v>16</v>
      </c>
      <c r="B27" s="17">
        <v>42156</v>
      </c>
      <c r="C27" s="17" t="s">
        <v>69</v>
      </c>
      <c r="D27" s="17" t="s">
        <v>948</v>
      </c>
      <c r="E27" s="15">
        <v>116.81</v>
      </c>
      <c r="F27" s="15">
        <v>116.81</v>
      </c>
      <c r="G27" s="15" t="s">
        <v>132</v>
      </c>
    </row>
    <row r="28" spans="1:7" x14ac:dyDescent="0.25">
      <c r="A28" s="46">
        <v>17</v>
      </c>
      <c r="B28" s="17">
        <v>42156</v>
      </c>
      <c r="C28" s="17" t="s">
        <v>69</v>
      </c>
      <c r="D28" s="17" t="s">
        <v>948</v>
      </c>
      <c r="E28" s="18">
        <v>38.43</v>
      </c>
      <c r="F28" s="15">
        <v>38.43</v>
      </c>
      <c r="G28" s="15" t="s">
        <v>132</v>
      </c>
    </row>
    <row r="29" spans="1:7" x14ac:dyDescent="0.25">
      <c r="A29" s="16">
        <v>18</v>
      </c>
      <c r="B29" s="17">
        <v>42158</v>
      </c>
      <c r="C29" s="41" t="s">
        <v>69</v>
      </c>
      <c r="D29" s="17" t="s">
        <v>948</v>
      </c>
      <c r="E29" s="18">
        <v>125.62</v>
      </c>
      <c r="F29" s="15">
        <v>125.62</v>
      </c>
      <c r="G29" s="15" t="s">
        <v>132</v>
      </c>
    </row>
    <row r="30" spans="1:7" x14ac:dyDescent="0.25">
      <c r="A30" s="46">
        <v>19</v>
      </c>
      <c r="B30" s="17">
        <v>42158</v>
      </c>
      <c r="C30" s="17" t="s">
        <v>69</v>
      </c>
      <c r="D30" s="17" t="s">
        <v>949</v>
      </c>
      <c r="E30" s="15">
        <v>118.69</v>
      </c>
      <c r="F30" s="15">
        <v>118.69</v>
      </c>
      <c r="G30" s="15" t="s">
        <v>132</v>
      </c>
    </row>
    <row r="31" spans="1:7" x14ac:dyDescent="0.25">
      <c r="A31" s="16">
        <v>20</v>
      </c>
      <c r="B31" s="17">
        <v>42159</v>
      </c>
      <c r="C31" s="17" t="s">
        <v>69</v>
      </c>
      <c r="D31" s="17" t="s">
        <v>948</v>
      </c>
      <c r="E31" s="18">
        <v>23.24</v>
      </c>
      <c r="F31" s="15">
        <v>23.24</v>
      </c>
      <c r="G31" s="15" t="s">
        <v>132</v>
      </c>
    </row>
    <row r="32" spans="1:7" x14ac:dyDescent="0.25">
      <c r="A32" s="46">
        <v>21</v>
      </c>
      <c r="B32" s="17">
        <v>42166</v>
      </c>
      <c r="C32" s="17" t="s">
        <v>69</v>
      </c>
      <c r="D32" s="17" t="s">
        <v>948</v>
      </c>
      <c r="E32" s="15">
        <v>83.82</v>
      </c>
      <c r="F32" s="15">
        <v>83.82</v>
      </c>
      <c r="G32" s="15" t="s">
        <v>132</v>
      </c>
    </row>
    <row r="33" spans="1:7" x14ac:dyDescent="0.25">
      <c r="A33" s="16">
        <v>22</v>
      </c>
      <c r="B33" s="17">
        <v>42167</v>
      </c>
      <c r="C33" s="17" t="s">
        <v>69</v>
      </c>
      <c r="D33" s="17" t="s">
        <v>948</v>
      </c>
      <c r="E33" s="15">
        <v>47.93</v>
      </c>
      <c r="F33" s="15">
        <v>47.93</v>
      </c>
      <c r="G33" s="15" t="s">
        <v>132</v>
      </c>
    </row>
    <row r="34" spans="1:7" x14ac:dyDescent="0.25">
      <c r="A34" s="46">
        <v>23</v>
      </c>
      <c r="B34" s="17">
        <v>42170</v>
      </c>
      <c r="C34" s="17" t="s">
        <v>69</v>
      </c>
      <c r="D34" s="17" t="s">
        <v>950</v>
      </c>
      <c r="E34" s="18">
        <v>123.4</v>
      </c>
      <c r="F34" s="15">
        <v>123.4</v>
      </c>
      <c r="G34" s="15" t="s">
        <v>132</v>
      </c>
    </row>
    <row r="35" spans="1:7" x14ac:dyDescent="0.25">
      <c r="A35" s="16">
        <v>24</v>
      </c>
      <c r="B35" s="17">
        <v>42179</v>
      </c>
      <c r="C35" s="41" t="s">
        <v>69</v>
      </c>
      <c r="D35" s="17" t="s">
        <v>948</v>
      </c>
      <c r="E35" s="18">
        <v>7.79</v>
      </c>
      <c r="F35" s="15">
        <v>7.79</v>
      </c>
      <c r="G35" s="15" t="s">
        <v>132</v>
      </c>
    </row>
    <row r="36" spans="1:7" x14ac:dyDescent="0.25">
      <c r="A36" s="46">
        <v>25</v>
      </c>
      <c r="B36" s="17">
        <v>42181</v>
      </c>
      <c r="C36" s="17" t="s">
        <v>69</v>
      </c>
      <c r="D36" s="17" t="s">
        <v>949</v>
      </c>
      <c r="E36" s="15">
        <v>12.8</v>
      </c>
      <c r="F36" s="15">
        <v>12.8</v>
      </c>
      <c r="G36" s="15" t="s">
        <v>132</v>
      </c>
    </row>
    <row r="37" spans="1:7" x14ac:dyDescent="0.25">
      <c r="A37" s="16">
        <v>26</v>
      </c>
      <c r="B37" s="17">
        <v>42177</v>
      </c>
      <c r="C37" s="17" t="s">
        <v>69</v>
      </c>
      <c r="D37" s="17" t="s">
        <v>950</v>
      </c>
      <c r="E37" s="18">
        <v>211.2</v>
      </c>
      <c r="F37" s="15">
        <v>211.2</v>
      </c>
      <c r="G37" s="15" t="s">
        <v>132</v>
      </c>
    </row>
    <row r="38" spans="1:7" x14ac:dyDescent="0.25">
      <c r="A38" s="46">
        <v>27</v>
      </c>
      <c r="B38" s="17">
        <v>42172</v>
      </c>
      <c r="C38" s="17" t="s">
        <v>69</v>
      </c>
      <c r="D38" s="17" t="s">
        <v>950</v>
      </c>
      <c r="E38" s="15">
        <v>127.52</v>
      </c>
      <c r="F38" s="15">
        <v>127.52</v>
      </c>
      <c r="G38" s="15" t="s">
        <v>132</v>
      </c>
    </row>
    <row r="39" spans="1:7" x14ac:dyDescent="0.25">
      <c r="A39" s="16">
        <v>28</v>
      </c>
      <c r="B39" s="17">
        <v>42171</v>
      </c>
      <c r="C39" s="17" t="s">
        <v>69</v>
      </c>
      <c r="D39" s="17" t="s">
        <v>948</v>
      </c>
      <c r="E39" s="15">
        <v>6.12</v>
      </c>
      <c r="F39" s="15">
        <v>6.12</v>
      </c>
      <c r="G39" s="15" t="s">
        <v>132</v>
      </c>
    </row>
    <row r="40" spans="1:7" x14ac:dyDescent="0.25">
      <c r="A40" s="46">
        <v>29</v>
      </c>
      <c r="B40" s="17">
        <v>42179</v>
      </c>
      <c r="C40" s="17" t="s">
        <v>69</v>
      </c>
      <c r="D40" s="17" t="s">
        <v>949</v>
      </c>
      <c r="E40" s="18">
        <v>37.5</v>
      </c>
      <c r="F40" s="15">
        <v>37.5</v>
      </c>
      <c r="G40" s="15" t="s">
        <v>132</v>
      </c>
    </row>
    <row r="41" spans="1:7" x14ac:dyDescent="0.25">
      <c r="A41" s="16">
        <v>30</v>
      </c>
      <c r="B41" s="17">
        <v>42138</v>
      </c>
      <c r="C41" s="41" t="s">
        <v>260</v>
      </c>
      <c r="D41" s="17" t="s">
        <v>750</v>
      </c>
      <c r="E41" s="18">
        <v>88</v>
      </c>
      <c r="F41" s="15">
        <v>88</v>
      </c>
      <c r="G41" s="15" t="s">
        <v>132</v>
      </c>
    </row>
    <row r="42" spans="1:7" x14ac:dyDescent="0.25">
      <c r="A42" s="46">
        <v>31</v>
      </c>
      <c r="B42" s="17">
        <v>42132</v>
      </c>
      <c r="C42" s="17" t="s">
        <v>260</v>
      </c>
      <c r="D42" s="17" t="s">
        <v>953</v>
      </c>
      <c r="E42" s="15">
        <v>105.6</v>
      </c>
      <c r="F42" s="15">
        <v>105.6</v>
      </c>
      <c r="G42" s="15" t="s">
        <v>132</v>
      </c>
    </row>
    <row r="43" spans="1:7" x14ac:dyDescent="0.25">
      <c r="A43" s="16">
        <v>32</v>
      </c>
      <c r="B43" s="17">
        <v>42132</v>
      </c>
      <c r="C43" s="17" t="s">
        <v>260</v>
      </c>
      <c r="D43" s="17" t="s">
        <v>951</v>
      </c>
      <c r="E43" s="18">
        <v>480.7</v>
      </c>
      <c r="F43" s="15">
        <v>480.7</v>
      </c>
      <c r="G43" s="15" t="s">
        <v>132</v>
      </c>
    </row>
    <row r="44" spans="1:7" ht="30" x14ac:dyDescent="0.25">
      <c r="A44" s="46">
        <v>33</v>
      </c>
      <c r="B44" s="17">
        <v>42159</v>
      </c>
      <c r="C44" s="17" t="s">
        <v>735</v>
      </c>
      <c r="D44" s="17" t="s">
        <v>952</v>
      </c>
      <c r="E44" s="15" t="s">
        <v>971</v>
      </c>
      <c r="F44" s="15">
        <v>136.66</v>
      </c>
      <c r="G44" s="15" t="s">
        <v>132</v>
      </c>
    </row>
    <row r="45" spans="1:7" ht="30" x14ac:dyDescent="0.25">
      <c r="A45" s="16">
        <v>34</v>
      </c>
      <c r="B45" s="17">
        <v>42163</v>
      </c>
      <c r="C45" s="17" t="s">
        <v>782</v>
      </c>
      <c r="D45" s="17" t="s">
        <v>954</v>
      </c>
      <c r="E45" s="15">
        <v>250</v>
      </c>
      <c r="F45" s="15">
        <v>250</v>
      </c>
      <c r="G45" s="15" t="s">
        <v>14</v>
      </c>
    </row>
    <row r="46" spans="1:7" ht="45" x14ac:dyDescent="0.25">
      <c r="A46" s="46">
        <v>35</v>
      </c>
      <c r="B46" s="17">
        <v>42179</v>
      </c>
      <c r="C46" s="17" t="s">
        <v>632</v>
      </c>
      <c r="D46" s="17" t="s">
        <v>955</v>
      </c>
      <c r="E46" s="18">
        <v>120</v>
      </c>
      <c r="F46" s="15">
        <v>120</v>
      </c>
      <c r="G46" s="15" t="s">
        <v>60</v>
      </c>
    </row>
    <row r="47" spans="1:7" ht="30" x14ac:dyDescent="0.25">
      <c r="A47" s="16">
        <v>36</v>
      </c>
      <c r="B47" s="17">
        <v>42156</v>
      </c>
      <c r="C47" s="41" t="s">
        <v>72</v>
      </c>
      <c r="D47" s="17" t="s">
        <v>956</v>
      </c>
      <c r="E47" s="18">
        <v>75</v>
      </c>
      <c r="F47" s="15">
        <v>75</v>
      </c>
      <c r="G47" s="15" t="s">
        <v>60</v>
      </c>
    </row>
    <row r="48" spans="1:7" ht="30" x14ac:dyDescent="0.25">
      <c r="A48" s="46">
        <v>37</v>
      </c>
      <c r="B48" s="17">
        <v>42178</v>
      </c>
      <c r="C48" s="17" t="s">
        <v>735</v>
      </c>
      <c r="D48" s="17" t="s">
        <v>957</v>
      </c>
      <c r="E48" s="15" t="s">
        <v>970</v>
      </c>
      <c r="F48" s="15">
        <v>163.33000000000001</v>
      </c>
      <c r="G48" s="15" t="s">
        <v>132</v>
      </c>
    </row>
    <row r="49" spans="1:7" ht="45" x14ac:dyDescent="0.25">
      <c r="A49" s="16">
        <v>38</v>
      </c>
      <c r="B49" s="17">
        <v>42176</v>
      </c>
      <c r="C49" s="17" t="s">
        <v>806</v>
      </c>
      <c r="D49" s="17" t="s">
        <v>958</v>
      </c>
      <c r="E49" s="18">
        <v>330</v>
      </c>
      <c r="F49" s="15">
        <v>330</v>
      </c>
      <c r="G49" s="15" t="s">
        <v>60</v>
      </c>
    </row>
    <row r="50" spans="1:7" x14ac:dyDescent="0.25">
      <c r="A50" s="46">
        <v>39</v>
      </c>
      <c r="B50" s="17">
        <v>42166</v>
      </c>
      <c r="C50" s="17" t="s">
        <v>257</v>
      </c>
      <c r="D50" s="17" t="s">
        <v>959</v>
      </c>
      <c r="E50" s="15">
        <v>125</v>
      </c>
      <c r="F50" s="15">
        <v>125</v>
      </c>
      <c r="G50" s="15" t="s">
        <v>132</v>
      </c>
    </row>
    <row r="51" spans="1:7" ht="45" x14ac:dyDescent="0.25">
      <c r="A51" s="16">
        <v>40</v>
      </c>
      <c r="B51" s="17">
        <v>42178</v>
      </c>
      <c r="C51" s="17" t="s">
        <v>257</v>
      </c>
      <c r="D51" s="17" t="s">
        <v>960</v>
      </c>
      <c r="E51" s="15">
        <v>106</v>
      </c>
      <c r="F51" s="15">
        <v>106</v>
      </c>
      <c r="G51" s="15" t="s">
        <v>14</v>
      </c>
    </row>
    <row r="52" spans="1:7" ht="75" x14ac:dyDescent="0.25">
      <c r="A52" s="46">
        <v>41</v>
      </c>
      <c r="B52" s="17">
        <v>42173</v>
      </c>
      <c r="C52" s="17" t="s">
        <v>257</v>
      </c>
      <c r="D52" s="17" t="s">
        <v>968</v>
      </c>
      <c r="E52" s="18">
        <v>108</v>
      </c>
      <c r="F52" s="15">
        <v>108</v>
      </c>
      <c r="G52" s="15" t="s">
        <v>14</v>
      </c>
    </row>
    <row r="53" spans="1:7" ht="30" x14ac:dyDescent="0.25">
      <c r="A53" s="16">
        <v>42</v>
      </c>
      <c r="B53" s="17">
        <v>42167</v>
      </c>
      <c r="C53" s="17" t="s">
        <v>257</v>
      </c>
      <c r="D53" s="17" t="s">
        <v>944</v>
      </c>
      <c r="E53" s="18">
        <v>50</v>
      </c>
      <c r="F53" s="15">
        <v>50</v>
      </c>
      <c r="G53" s="15" t="s">
        <v>132</v>
      </c>
    </row>
    <row r="54" spans="1:7" x14ac:dyDescent="0.25">
      <c r="A54" s="46">
        <v>43</v>
      </c>
      <c r="B54" s="17">
        <v>42164</v>
      </c>
      <c r="C54" s="17" t="s">
        <v>257</v>
      </c>
      <c r="D54" s="17" t="s">
        <v>827</v>
      </c>
      <c r="E54" s="15">
        <v>28</v>
      </c>
      <c r="F54" s="15">
        <v>28</v>
      </c>
      <c r="G54" s="15" t="s">
        <v>132</v>
      </c>
    </row>
    <row r="55" spans="1:7" ht="30" x14ac:dyDescent="0.25">
      <c r="A55" s="16">
        <v>44</v>
      </c>
      <c r="B55" s="17">
        <v>42174</v>
      </c>
      <c r="C55" s="17" t="s">
        <v>269</v>
      </c>
      <c r="D55" s="17" t="s">
        <v>959</v>
      </c>
      <c r="E55" s="18">
        <v>100</v>
      </c>
      <c r="F55" s="15">
        <v>100</v>
      </c>
      <c r="G55" s="15" t="s">
        <v>132</v>
      </c>
    </row>
    <row r="56" spans="1:7" ht="30" x14ac:dyDescent="0.25">
      <c r="A56" s="46">
        <v>45</v>
      </c>
      <c r="B56" s="17">
        <v>42167</v>
      </c>
      <c r="C56" s="17" t="s">
        <v>269</v>
      </c>
      <c r="D56" s="17" t="s">
        <v>959</v>
      </c>
      <c r="E56" s="15">
        <v>80</v>
      </c>
      <c r="F56" s="15">
        <v>80</v>
      </c>
      <c r="G56" s="15" t="s">
        <v>132</v>
      </c>
    </row>
    <row r="57" spans="1:7" ht="30" x14ac:dyDescent="0.25">
      <c r="A57" s="16">
        <v>46</v>
      </c>
      <c r="B57" s="17">
        <v>42164</v>
      </c>
      <c r="C57" s="17" t="s">
        <v>269</v>
      </c>
      <c r="D57" s="17" t="s">
        <v>284</v>
      </c>
      <c r="E57" s="15">
        <v>72.95</v>
      </c>
      <c r="F57" s="15">
        <v>72.95</v>
      </c>
      <c r="G57" s="15" t="s">
        <v>132</v>
      </c>
    </row>
    <row r="58" spans="1:7" ht="30" x14ac:dyDescent="0.25">
      <c r="A58" s="46">
        <v>47</v>
      </c>
      <c r="B58" s="17">
        <v>42139</v>
      </c>
      <c r="C58" s="17" t="s">
        <v>651</v>
      </c>
      <c r="D58" s="17" t="s">
        <v>961</v>
      </c>
      <c r="E58" s="18">
        <v>100.1</v>
      </c>
      <c r="F58" s="15">
        <v>100.1</v>
      </c>
      <c r="G58" s="15" t="s">
        <v>60</v>
      </c>
    </row>
    <row r="59" spans="1:7" x14ac:dyDescent="0.25">
      <c r="A59" s="16">
        <v>48</v>
      </c>
      <c r="B59" s="17">
        <v>42174</v>
      </c>
      <c r="C59" s="41" t="s">
        <v>260</v>
      </c>
      <c r="D59" s="17" t="s">
        <v>750</v>
      </c>
      <c r="E59" s="18">
        <v>87.45</v>
      </c>
      <c r="F59" s="15">
        <v>87.45</v>
      </c>
      <c r="G59" s="15" t="s">
        <v>132</v>
      </c>
    </row>
    <row r="60" spans="1:7" ht="30" x14ac:dyDescent="0.25">
      <c r="A60" s="46">
        <v>49</v>
      </c>
      <c r="B60" s="17">
        <v>42174</v>
      </c>
      <c r="C60" s="17" t="s">
        <v>962</v>
      </c>
      <c r="D60" s="17" t="s">
        <v>963</v>
      </c>
      <c r="E60" s="15">
        <v>385</v>
      </c>
      <c r="F60" s="15">
        <v>385</v>
      </c>
      <c r="G60" s="15" t="s">
        <v>14</v>
      </c>
    </row>
    <row r="61" spans="1:7" ht="30" x14ac:dyDescent="0.25">
      <c r="A61" s="16">
        <v>50</v>
      </c>
      <c r="B61" s="17">
        <v>42174</v>
      </c>
      <c r="C61" s="17" t="s">
        <v>962</v>
      </c>
      <c r="D61" s="17" t="s">
        <v>964</v>
      </c>
      <c r="E61" s="18">
        <v>385</v>
      </c>
      <c r="F61" s="15">
        <v>385</v>
      </c>
      <c r="G61" s="15" t="s">
        <v>60</v>
      </c>
    </row>
    <row r="62" spans="1:7" ht="45" x14ac:dyDescent="0.25">
      <c r="A62" s="46">
        <v>51</v>
      </c>
      <c r="B62" s="17">
        <v>42171</v>
      </c>
      <c r="C62" s="17" t="s">
        <v>119</v>
      </c>
      <c r="D62" s="17" t="s">
        <v>965</v>
      </c>
      <c r="E62" s="15">
        <v>200</v>
      </c>
      <c r="F62" s="15">
        <v>200</v>
      </c>
      <c r="G62" s="15" t="s">
        <v>60</v>
      </c>
    </row>
    <row r="63" spans="1:7" ht="30" x14ac:dyDescent="0.25">
      <c r="A63" s="16">
        <v>52</v>
      </c>
      <c r="B63" s="17">
        <v>42181</v>
      </c>
      <c r="C63" s="17" t="s">
        <v>57</v>
      </c>
      <c r="D63" s="17" t="s">
        <v>969</v>
      </c>
      <c r="E63" s="15" t="s">
        <v>966</v>
      </c>
      <c r="F63" s="15">
        <v>359.37</v>
      </c>
      <c r="G63" s="15" t="s">
        <v>14</v>
      </c>
    </row>
    <row r="64" spans="1:7" ht="30" x14ac:dyDescent="0.25">
      <c r="A64" s="46">
        <v>53</v>
      </c>
      <c r="B64" s="17">
        <v>42135</v>
      </c>
      <c r="C64" s="17" t="s">
        <v>119</v>
      </c>
      <c r="D64" s="17" t="s">
        <v>967</v>
      </c>
      <c r="E64" s="18">
        <v>600</v>
      </c>
      <c r="F64" s="15">
        <v>600</v>
      </c>
      <c r="G64" s="15" t="s">
        <v>14</v>
      </c>
    </row>
    <row r="67" spans="1:7" ht="15.75" x14ac:dyDescent="0.25">
      <c r="A67" s="289" t="s">
        <v>16</v>
      </c>
      <c r="B67" s="289"/>
      <c r="C67" s="289"/>
      <c r="D67" s="7"/>
      <c r="E67" s="7"/>
      <c r="F67" s="7"/>
      <c r="G67" s="7"/>
    </row>
    <row r="68" spans="1:7" x14ac:dyDescent="0.25">
      <c r="A68" s="287"/>
      <c r="B68" s="287"/>
      <c r="C68" s="287"/>
      <c r="D68" s="7"/>
      <c r="E68" s="7"/>
      <c r="F68" s="7"/>
      <c r="G68" s="7"/>
    </row>
    <row r="69" spans="1:7" x14ac:dyDescent="0.25">
      <c r="A69" s="287"/>
      <c r="B69" s="287"/>
      <c r="C69" s="287"/>
    </row>
    <row r="70" spans="1:7" ht="15.75" x14ac:dyDescent="0.25">
      <c r="A70" s="288" t="s">
        <v>17</v>
      </c>
      <c r="B70" s="288"/>
      <c r="C70" s="288"/>
    </row>
  </sheetData>
  <mergeCells count="8">
    <mergeCell ref="A67:C67"/>
    <mergeCell ref="A68:C69"/>
    <mergeCell ref="A70:C70"/>
    <mergeCell ref="A1:E1"/>
    <mergeCell ref="A2:E2"/>
    <mergeCell ref="A3:E3"/>
    <mergeCell ref="A6:D6"/>
    <mergeCell ref="A9:E9"/>
  </mergeCells>
  <pageMargins left="0.7" right="0.7" top="0.32" bottom="0.55000000000000004" header="0.21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37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941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7">
        <v>42178</v>
      </c>
      <c r="C12" s="12" t="s">
        <v>937</v>
      </c>
      <c r="D12" s="12" t="s">
        <v>939</v>
      </c>
      <c r="E12" s="18">
        <v>1300</v>
      </c>
      <c r="F12" s="13">
        <v>1300</v>
      </c>
      <c r="G12" s="12" t="s">
        <v>14</v>
      </c>
      <c r="I12" s="15">
        <f>SUMIFS($F:$F,$G:$G,"supplies")</f>
        <v>0</v>
      </c>
      <c r="J12" s="15">
        <f>SUMIFS($F:$F,$G:$G,"Repairs")</f>
        <v>3024.38</v>
      </c>
      <c r="K12" s="15">
        <f>SUMIFS($F:$F,$G:$G,"End User's Budget")</f>
        <v>1300</v>
      </c>
      <c r="L12" s="15">
        <f>SUMIFS($F:$F,$G:$G,"Maatouk's Budget ")</f>
        <v>0</v>
      </c>
    </row>
    <row r="13" spans="1:12" ht="43.15" x14ac:dyDescent="0.3">
      <c r="A13" s="16">
        <v>2</v>
      </c>
      <c r="B13" s="17">
        <v>42129</v>
      </c>
      <c r="C13" s="17" t="s">
        <v>929</v>
      </c>
      <c r="D13" s="17" t="s">
        <v>940</v>
      </c>
      <c r="E13" s="18">
        <v>2849.38</v>
      </c>
      <c r="F13" s="15">
        <v>2849.38</v>
      </c>
      <c r="G13" s="15" t="s">
        <v>60</v>
      </c>
    </row>
    <row r="14" spans="1:12" ht="28.9" x14ac:dyDescent="0.3">
      <c r="A14" s="46">
        <v>3</v>
      </c>
      <c r="B14" s="17">
        <v>42182</v>
      </c>
      <c r="C14" s="17" t="s">
        <v>617</v>
      </c>
      <c r="D14" s="17" t="s">
        <v>938</v>
      </c>
      <c r="E14" s="15">
        <v>175</v>
      </c>
      <c r="F14" s="15">
        <v>175</v>
      </c>
      <c r="G14" s="15" t="s">
        <v>60</v>
      </c>
    </row>
    <row r="15" spans="1:12" ht="15.6" x14ac:dyDescent="0.3">
      <c r="A15" s="214"/>
      <c r="B15" s="7"/>
      <c r="C15" s="7"/>
      <c r="D15" s="7"/>
      <c r="E15" s="99"/>
    </row>
    <row r="16" spans="1:12" ht="15.75" x14ac:dyDescent="0.25">
      <c r="A16" s="289" t="s">
        <v>16</v>
      </c>
      <c r="B16" s="289"/>
      <c r="C16" s="289"/>
      <c r="D16" s="7"/>
      <c r="E16" s="7"/>
      <c r="F16" s="7"/>
      <c r="G16" s="7"/>
    </row>
    <row r="17" spans="1:7" x14ac:dyDescent="0.25">
      <c r="A17" s="287"/>
      <c r="B17" s="287"/>
      <c r="C17" s="287"/>
      <c r="D17" s="7"/>
      <c r="E17" s="7"/>
      <c r="F17" s="7"/>
      <c r="G17" s="7"/>
    </row>
    <row r="18" spans="1:7" x14ac:dyDescent="0.25">
      <c r="A18" s="287"/>
      <c r="B18" s="287"/>
      <c r="C18" s="287"/>
    </row>
    <row r="19" spans="1:7" ht="15.75" x14ac:dyDescent="0.25">
      <c r="A19" s="288" t="s">
        <v>17</v>
      </c>
      <c r="B19" s="288"/>
      <c r="C19" s="288"/>
    </row>
  </sheetData>
  <mergeCells count="8">
    <mergeCell ref="A17:C18"/>
    <mergeCell ref="A19:C19"/>
    <mergeCell ref="A1:E1"/>
    <mergeCell ref="A2:E2"/>
    <mergeCell ref="A3:E3"/>
    <mergeCell ref="A6:D6"/>
    <mergeCell ref="A9:E9"/>
    <mergeCell ref="A16:C16"/>
  </mergeCells>
  <pageMargins left="0.7" right="0.7" top="0.32" bottom="0.55000000000000004" header="0.21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3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936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42177</v>
      </c>
      <c r="C12" s="12" t="s">
        <v>931</v>
      </c>
      <c r="D12" s="12" t="s">
        <v>932</v>
      </c>
      <c r="E12" s="18">
        <v>151.25</v>
      </c>
      <c r="F12" s="13">
        <v>151.25</v>
      </c>
      <c r="G12" s="13" t="s">
        <v>14</v>
      </c>
      <c r="I12" s="15">
        <f>SUMIFS($F:$F,$G:$G,"supplies")</f>
        <v>0</v>
      </c>
      <c r="J12" s="15">
        <f>SUMIFS($F:$F,$G:$G,"Repairs")</f>
        <v>1310.93</v>
      </c>
      <c r="K12" s="15">
        <f>SUMIFS($F:$F,$G:$G,"End User's Budget")</f>
        <v>151.25</v>
      </c>
      <c r="L12" s="15">
        <f>SUMIFS($F:$F,$G:$G,"Maatouk's Budget ")</f>
        <v>0</v>
      </c>
    </row>
    <row r="13" spans="1:12" ht="57.6" x14ac:dyDescent="0.3">
      <c r="A13" s="16">
        <v>2</v>
      </c>
      <c r="B13" s="17">
        <v>42165</v>
      </c>
      <c r="C13" s="17" t="s">
        <v>933</v>
      </c>
      <c r="D13" s="17" t="s">
        <v>934</v>
      </c>
      <c r="E13" s="18">
        <v>275</v>
      </c>
      <c r="F13" s="15">
        <v>275</v>
      </c>
      <c r="G13" s="15" t="s">
        <v>60</v>
      </c>
    </row>
    <row r="14" spans="1:12" ht="36" customHeight="1" x14ac:dyDescent="0.3">
      <c r="A14" s="46">
        <v>3</v>
      </c>
      <c r="B14" s="17">
        <v>42165</v>
      </c>
      <c r="C14" s="17" t="s">
        <v>933</v>
      </c>
      <c r="D14" s="17" t="s">
        <v>935</v>
      </c>
      <c r="E14" s="15">
        <v>1035.93</v>
      </c>
      <c r="F14" s="15">
        <v>1035.93</v>
      </c>
      <c r="G14" s="15" t="s">
        <v>60</v>
      </c>
    </row>
    <row r="15" spans="1:12" ht="51" customHeight="1" x14ac:dyDescent="0.3">
      <c r="A15" s="289" t="s">
        <v>16</v>
      </c>
      <c r="B15" s="289"/>
      <c r="C15" s="289"/>
      <c r="D15" s="7"/>
      <c r="E15" s="7"/>
      <c r="F15" s="7"/>
      <c r="G15" s="7"/>
    </row>
    <row r="16" spans="1:12" x14ac:dyDescent="0.25">
      <c r="A16" s="287"/>
      <c r="B16" s="287"/>
      <c r="C16" s="287"/>
      <c r="D16" s="7"/>
      <c r="E16" s="7"/>
      <c r="F16" s="7"/>
      <c r="G16" s="7"/>
    </row>
    <row r="17" spans="1:3" x14ac:dyDescent="0.25">
      <c r="A17" s="287"/>
      <c r="B17" s="287"/>
      <c r="C17" s="287"/>
    </row>
    <row r="18" spans="1:3" ht="15.75" x14ac:dyDescent="0.25">
      <c r="A18" s="288" t="s">
        <v>17</v>
      </c>
      <c r="B18" s="288"/>
      <c r="C18" s="288"/>
    </row>
  </sheetData>
  <mergeCells count="8">
    <mergeCell ref="A16:C17"/>
    <mergeCell ref="A18:C18"/>
    <mergeCell ref="A1:E1"/>
    <mergeCell ref="A2:E2"/>
    <mergeCell ref="A3:E3"/>
    <mergeCell ref="A6:D6"/>
    <mergeCell ref="A9:E9"/>
    <mergeCell ref="A15:C15"/>
  </mergeCells>
  <pageMargins left="0.7" right="0.7" top="0.32" bottom="0.55000000000000004" header="0.21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3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928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42177</v>
      </c>
      <c r="C12" s="12" t="s">
        <v>929</v>
      </c>
      <c r="D12" s="12" t="s">
        <v>514</v>
      </c>
      <c r="E12" s="18">
        <v>43.05</v>
      </c>
      <c r="F12" s="13">
        <v>43.05</v>
      </c>
      <c r="G12" s="13" t="s">
        <v>60</v>
      </c>
      <c r="I12" s="15">
        <f>SUMIFS($F:$F,$G:$G,"supplies")</f>
        <v>0</v>
      </c>
      <c r="J12" s="15">
        <f>SUMIFS($F:$F,$G:$G,"Repairs")</f>
        <v>4900.3999999999996</v>
      </c>
      <c r="K12" s="15">
        <f>SUMIFS($F:$F,$G:$G,"End User's Budget")</f>
        <v>0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42174</v>
      </c>
      <c r="C13" s="17" t="s">
        <v>133</v>
      </c>
      <c r="D13" s="17" t="s">
        <v>716</v>
      </c>
      <c r="E13" s="18">
        <v>64.349999999999994</v>
      </c>
      <c r="F13" s="15">
        <v>64.349999999999994</v>
      </c>
      <c r="G13" s="15" t="s">
        <v>60</v>
      </c>
    </row>
    <row r="14" spans="1:12" ht="43.15" x14ac:dyDescent="0.3">
      <c r="A14" s="16">
        <v>3</v>
      </c>
      <c r="B14" s="17">
        <v>42132</v>
      </c>
      <c r="C14" s="17" t="s">
        <v>651</v>
      </c>
      <c r="D14" s="17" t="s">
        <v>930</v>
      </c>
      <c r="E14" s="15">
        <v>4793</v>
      </c>
      <c r="F14" s="15">
        <v>4793</v>
      </c>
      <c r="G14" s="15" t="s">
        <v>60</v>
      </c>
    </row>
    <row r="15" spans="1:12" ht="15.6" x14ac:dyDescent="0.3">
      <c r="A15" s="235"/>
      <c r="B15" s="7"/>
      <c r="C15" s="7"/>
      <c r="D15" s="7"/>
      <c r="E15" s="99"/>
    </row>
    <row r="16" spans="1:12" ht="15.6" x14ac:dyDescent="0.3">
      <c r="A16" s="289"/>
      <c r="B16" s="289"/>
      <c r="C16" s="289"/>
      <c r="D16" s="7"/>
      <c r="E16" s="7"/>
      <c r="F16" s="7"/>
      <c r="G16" s="7"/>
    </row>
    <row r="17" spans="1:7" x14ac:dyDescent="0.25">
      <c r="A17" s="287"/>
      <c r="B17" s="287"/>
      <c r="C17" s="287"/>
      <c r="D17" s="7"/>
      <c r="E17" s="7"/>
      <c r="F17" s="7"/>
      <c r="G17" s="7"/>
    </row>
    <row r="18" spans="1:7" x14ac:dyDescent="0.25">
      <c r="A18" s="287"/>
      <c r="B18" s="287"/>
      <c r="C18" s="287"/>
    </row>
    <row r="19" spans="1:7" ht="15.6" x14ac:dyDescent="0.3">
      <c r="A19" s="288"/>
      <c r="B19" s="288"/>
      <c r="C19" s="288"/>
    </row>
  </sheetData>
  <mergeCells count="8">
    <mergeCell ref="A17:C18"/>
    <mergeCell ref="A19:C19"/>
    <mergeCell ref="A1:E1"/>
    <mergeCell ref="A2:E2"/>
    <mergeCell ref="A3:E3"/>
    <mergeCell ref="A6:D6"/>
    <mergeCell ref="A9:E9"/>
    <mergeCell ref="A16:C16"/>
  </mergeCells>
  <pageMargins left="0.7" right="0.7" top="0.32" bottom="0.55000000000000004" header="0.21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C8" sqref="C8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75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1079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7">
        <v>42241</v>
      </c>
      <c r="C12" s="12" t="s">
        <v>57</v>
      </c>
      <c r="D12" s="12" t="s">
        <v>1080</v>
      </c>
      <c r="E12" s="18" t="s">
        <v>1081</v>
      </c>
      <c r="F12" s="13">
        <v>110.6</v>
      </c>
      <c r="G12" s="13" t="s">
        <v>420</v>
      </c>
      <c r="I12" s="15">
        <f>SUMIFS($F:$F,$G:$G,"supplies")</f>
        <v>652.51199999999994</v>
      </c>
      <c r="J12" s="15">
        <f>SUMIFS($F:$F,$G:$G,"Repairs")</f>
        <v>1565.95</v>
      </c>
      <c r="K12" s="15">
        <f>SUMIFS($F:$F,$G:$G,"End user's Budget")</f>
        <v>455.53999999999996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42216</v>
      </c>
      <c r="C13" s="17" t="s">
        <v>1082</v>
      </c>
      <c r="D13" s="17" t="s">
        <v>1083</v>
      </c>
      <c r="E13" s="18">
        <v>170.01</v>
      </c>
      <c r="F13" s="15">
        <v>170.01</v>
      </c>
      <c r="G13" s="15" t="s">
        <v>60</v>
      </c>
    </row>
    <row r="14" spans="1:12" ht="28.9" x14ac:dyDescent="0.3">
      <c r="A14" s="46">
        <v>3</v>
      </c>
      <c r="B14" s="17">
        <v>42237</v>
      </c>
      <c r="C14" s="17" t="s">
        <v>490</v>
      </c>
      <c r="D14" s="17" t="s">
        <v>1084</v>
      </c>
      <c r="E14" s="15">
        <v>44.94</v>
      </c>
      <c r="F14" s="15">
        <v>44.94</v>
      </c>
      <c r="G14" s="15" t="s">
        <v>420</v>
      </c>
    </row>
    <row r="15" spans="1:12" ht="28.9" x14ac:dyDescent="0.3">
      <c r="A15" s="16">
        <v>4</v>
      </c>
      <c r="B15" s="17">
        <v>42235</v>
      </c>
      <c r="C15" s="17" t="s">
        <v>128</v>
      </c>
      <c r="D15" s="17" t="s">
        <v>1085</v>
      </c>
      <c r="E15" s="15">
        <v>300</v>
      </c>
      <c r="F15" s="15">
        <v>300</v>
      </c>
      <c r="G15" s="15" t="s">
        <v>420</v>
      </c>
    </row>
    <row r="16" spans="1:12" ht="30" x14ac:dyDescent="0.25">
      <c r="A16" s="16">
        <v>5</v>
      </c>
      <c r="B16" s="17">
        <v>42234</v>
      </c>
      <c r="C16" s="17" t="s">
        <v>257</v>
      </c>
      <c r="D16" s="17" t="s">
        <v>1086</v>
      </c>
      <c r="E16" s="18">
        <v>97.5</v>
      </c>
      <c r="F16" s="15">
        <v>97.5</v>
      </c>
      <c r="G16" s="15" t="s">
        <v>132</v>
      </c>
    </row>
    <row r="17" spans="1:7" x14ac:dyDescent="0.25">
      <c r="A17" s="16">
        <v>6</v>
      </c>
      <c r="B17" s="17">
        <v>42227</v>
      </c>
      <c r="C17" s="41" t="s">
        <v>623</v>
      </c>
      <c r="D17" s="17" t="s">
        <v>1087</v>
      </c>
      <c r="E17" s="18">
        <v>40</v>
      </c>
      <c r="F17" s="15">
        <v>40</v>
      </c>
      <c r="G17" s="15" t="s">
        <v>132</v>
      </c>
    </row>
    <row r="18" spans="1:7" x14ac:dyDescent="0.25">
      <c r="A18" s="16">
        <v>7</v>
      </c>
      <c r="B18" s="17">
        <v>42234</v>
      </c>
      <c r="C18" s="41" t="s">
        <v>546</v>
      </c>
      <c r="D18" s="17" t="s">
        <v>1088</v>
      </c>
      <c r="E18" s="18" t="s">
        <v>1089</v>
      </c>
      <c r="F18" s="15">
        <v>153</v>
      </c>
      <c r="G18" s="15" t="s">
        <v>132</v>
      </c>
    </row>
    <row r="19" spans="1:7" x14ac:dyDescent="0.25">
      <c r="A19" s="16">
        <v>8</v>
      </c>
      <c r="B19" s="17">
        <v>42149</v>
      </c>
      <c r="C19" s="41" t="s">
        <v>168</v>
      </c>
      <c r="D19" s="17" t="s">
        <v>1090</v>
      </c>
      <c r="E19" s="18">
        <v>112.81</v>
      </c>
      <c r="F19" s="15">
        <v>112.81</v>
      </c>
      <c r="G19" s="15" t="s">
        <v>132</v>
      </c>
    </row>
    <row r="20" spans="1:7" ht="30" x14ac:dyDescent="0.25">
      <c r="A20" s="16">
        <v>9</v>
      </c>
      <c r="B20" s="17">
        <v>42229</v>
      </c>
      <c r="C20" s="41" t="s">
        <v>1091</v>
      </c>
      <c r="D20" s="17" t="s">
        <v>1092</v>
      </c>
      <c r="E20" s="18">
        <v>66</v>
      </c>
      <c r="F20" s="15">
        <v>66</v>
      </c>
      <c r="G20" s="15" t="s">
        <v>132</v>
      </c>
    </row>
    <row r="21" spans="1:7" x14ac:dyDescent="0.25">
      <c r="A21" s="16">
        <v>10</v>
      </c>
      <c r="B21" s="17">
        <v>42227</v>
      </c>
      <c r="C21" s="41" t="s">
        <v>295</v>
      </c>
      <c r="D21" s="17" t="s">
        <v>1093</v>
      </c>
      <c r="E21" s="18">
        <v>83.201999999999998</v>
      </c>
      <c r="F21" s="15">
        <v>83.201999999999998</v>
      </c>
      <c r="G21" s="15" t="s">
        <v>132</v>
      </c>
    </row>
    <row r="22" spans="1:7" ht="30" x14ac:dyDescent="0.25">
      <c r="A22" s="16">
        <v>11</v>
      </c>
      <c r="B22" s="17">
        <v>42227</v>
      </c>
      <c r="C22" s="41" t="s">
        <v>1091</v>
      </c>
      <c r="D22" s="17" t="s">
        <v>1094</v>
      </c>
      <c r="E22" s="18">
        <v>100</v>
      </c>
      <c r="F22" s="15">
        <v>100</v>
      </c>
      <c r="G22" s="15" t="s">
        <v>132</v>
      </c>
    </row>
    <row r="23" spans="1:7" ht="30" x14ac:dyDescent="0.25">
      <c r="A23" s="16">
        <v>12</v>
      </c>
      <c r="B23" s="17">
        <v>42207</v>
      </c>
      <c r="C23" s="41" t="s">
        <v>873</v>
      </c>
      <c r="D23" s="17" t="s">
        <v>1095</v>
      </c>
      <c r="E23" s="18">
        <v>929.28</v>
      </c>
      <c r="F23" s="15">
        <v>929.28</v>
      </c>
      <c r="G23" s="15" t="s">
        <v>60</v>
      </c>
    </row>
    <row r="24" spans="1:7" ht="45" x14ac:dyDescent="0.25">
      <c r="A24" s="16">
        <v>13</v>
      </c>
      <c r="B24" s="17">
        <v>42226</v>
      </c>
      <c r="C24" s="17" t="s">
        <v>1096</v>
      </c>
      <c r="D24" s="17" t="s">
        <v>1097</v>
      </c>
      <c r="E24" s="18" t="s">
        <v>1098</v>
      </c>
      <c r="F24" s="15">
        <v>466.66</v>
      </c>
      <c r="G24" s="15" t="s">
        <v>60</v>
      </c>
    </row>
    <row r="25" spans="1:7" ht="15.75" x14ac:dyDescent="0.25">
      <c r="A25" s="276"/>
      <c r="B25" s="7"/>
      <c r="C25" s="7"/>
      <c r="D25" s="7"/>
      <c r="E25" s="99"/>
    </row>
    <row r="26" spans="1:7" ht="15.75" x14ac:dyDescent="0.25">
      <c r="A26" s="289" t="s">
        <v>16</v>
      </c>
      <c r="B26" s="289"/>
      <c r="C26" s="289"/>
      <c r="D26" s="7"/>
      <c r="E26" s="7"/>
      <c r="F26" s="7"/>
      <c r="G26" s="7"/>
    </row>
    <row r="27" spans="1:7" x14ac:dyDescent="0.25">
      <c r="A27" s="287"/>
      <c r="B27" s="287"/>
      <c r="C27" s="287"/>
      <c r="D27" s="7"/>
      <c r="E27" s="7"/>
      <c r="F27" s="7"/>
      <c r="G27" s="7"/>
    </row>
    <row r="28" spans="1:7" x14ac:dyDescent="0.25">
      <c r="A28" s="287"/>
      <c r="B28" s="287"/>
      <c r="C28" s="287"/>
    </row>
    <row r="29" spans="1:7" ht="15.75" x14ac:dyDescent="0.25">
      <c r="A29" s="288" t="s">
        <v>17</v>
      </c>
      <c r="B29" s="288"/>
      <c r="C29" s="288"/>
    </row>
  </sheetData>
  <mergeCells count="8">
    <mergeCell ref="A27:C28"/>
    <mergeCell ref="A29:C29"/>
    <mergeCell ref="A1:E1"/>
    <mergeCell ref="A2:E2"/>
    <mergeCell ref="A3:E3"/>
    <mergeCell ref="A6:D6"/>
    <mergeCell ref="A9:E9"/>
    <mergeCell ref="A26:C26"/>
  </mergeCells>
  <pageMargins left="0.7" right="0.7" top="0.32" bottom="0.55000000000000004" header="0.21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3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922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42132</v>
      </c>
      <c r="C12" s="12" t="s">
        <v>251</v>
      </c>
      <c r="D12" s="12" t="s">
        <v>923</v>
      </c>
      <c r="E12" s="18">
        <v>198</v>
      </c>
      <c r="F12" s="13">
        <v>198</v>
      </c>
      <c r="G12" s="13" t="s">
        <v>14</v>
      </c>
      <c r="I12" s="15">
        <f>SUMIFS($F:$F,$G:$G,"supplies")</f>
        <v>187</v>
      </c>
      <c r="J12" s="15">
        <f>SUMIFS($F:$F,$G:$G,"Repairs")</f>
        <v>472.45</v>
      </c>
      <c r="K12" s="15">
        <f>SUMIFS($F:$F,$G:$G,"End User's Budget")</f>
        <v>198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42160</v>
      </c>
      <c r="C13" s="17" t="s">
        <v>924</v>
      </c>
      <c r="D13" s="17" t="s">
        <v>925</v>
      </c>
      <c r="E13" s="18">
        <v>187</v>
      </c>
      <c r="F13" s="15">
        <v>187</v>
      </c>
      <c r="G13" s="15" t="s">
        <v>132</v>
      </c>
    </row>
    <row r="14" spans="1:12" ht="28.9" x14ac:dyDescent="0.3">
      <c r="A14" s="16">
        <v>3</v>
      </c>
      <c r="B14" s="17">
        <v>42152</v>
      </c>
      <c r="C14" s="17" t="s">
        <v>926</v>
      </c>
      <c r="D14" s="17" t="s">
        <v>927</v>
      </c>
      <c r="E14" s="15">
        <v>472.45</v>
      </c>
      <c r="F14" s="15">
        <v>472.45</v>
      </c>
      <c r="G14" s="15" t="s">
        <v>60</v>
      </c>
    </row>
    <row r="15" spans="1:12" ht="15.6" x14ac:dyDescent="0.3">
      <c r="A15" s="233"/>
      <c r="B15" s="7"/>
      <c r="C15" s="7"/>
      <c r="D15" s="7"/>
      <c r="E15" s="99"/>
    </row>
    <row r="16" spans="1:12" ht="15.6" x14ac:dyDescent="0.3">
      <c r="A16" s="289"/>
      <c r="B16" s="289"/>
      <c r="C16" s="289"/>
      <c r="D16" s="7"/>
      <c r="E16" s="7"/>
      <c r="F16" s="7"/>
      <c r="G16" s="7"/>
    </row>
    <row r="17" spans="1:7" x14ac:dyDescent="0.25">
      <c r="A17" s="287"/>
      <c r="B17" s="287"/>
      <c r="C17" s="287"/>
      <c r="D17" s="7"/>
      <c r="E17" s="7"/>
      <c r="F17" s="7"/>
      <c r="G17" s="7"/>
    </row>
    <row r="18" spans="1:7" x14ac:dyDescent="0.25">
      <c r="A18" s="287"/>
      <c r="B18" s="287"/>
      <c r="C18" s="287"/>
    </row>
    <row r="19" spans="1:7" ht="15.75" x14ac:dyDescent="0.25">
      <c r="A19" s="288"/>
      <c r="B19" s="288"/>
      <c r="C19" s="288"/>
    </row>
  </sheetData>
  <mergeCells count="8">
    <mergeCell ref="A17:C18"/>
    <mergeCell ref="A19:C19"/>
    <mergeCell ref="A1:E1"/>
    <mergeCell ref="A2:E2"/>
    <mergeCell ref="A3:E3"/>
    <mergeCell ref="A6:D6"/>
    <mergeCell ref="A9:E9"/>
    <mergeCell ref="A16:C16"/>
  </mergeCells>
  <pageMargins left="0.7" right="0.7" top="0.32" bottom="0.55000000000000004" header="0.21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13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3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912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42171</v>
      </c>
      <c r="C12" s="12" t="s">
        <v>913</v>
      </c>
      <c r="D12" s="12" t="s">
        <v>914</v>
      </c>
      <c r="E12" s="18">
        <v>750</v>
      </c>
      <c r="F12" s="13">
        <v>750</v>
      </c>
      <c r="G12" s="13" t="s">
        <v>420</v>
      </c>
      <c r="I12" s="15">
        <f>SUMIFS($F:$F,$G:$G,"supplies")</f>
        <v>473</v>
      </c>
      <c r="J12" s="15">
        <f>SUMIFS($F:$F,$G:$G,"Repairs")</f>
        <v>452.49</v>
      </c>
      <c r="K12" s="15">
        <f>SUMIFS($F:$F,$G:$G,"End User's Budget")</f>
        <v>1502.4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42165</v>
      </c>
      <c r="C13" s="17" t="s">
        <v>916</v>
      </c>
      <c r="D13" s="17" t="s">
        <v>915</v>
      </c>
      <c r="E13" s="18">
        <v>752.4</v>
      </c>
      <c r="F13" s="15">
        <v>752.4</v>
      </c>
      <c r="G13" s="15" t="s">
        <v>420</v>
      </c>
    </row>
    <row r="14" spans="1:12" ht="14.45" x14ac:dyDescent="0.3">
      <c r="A14" s="46">
        <v>3</v>
      </c>
      <c r="B14" s="17">
        <v>42171</v>
      </c>
      <c r="C14" s="17" t="s">
        <v>917</v>
      </c>
      <c r="D14" s="17" t="s">
        <v>918</v>
      </c>
      <c r="E14" s="15">
        <v>473</v>
      </c>
      <c r="F14" s="15">
        <v>473</v>
      </c>
      <c r="G14" s="15" t="s">
        <v>132</v>
      </c>
    </row>
    <row r="15" spans="1:12" ht="14.45" x14ac:dyDescent="0.3">
      <c r="A15" s="16">
        <v>4</v>
      </c>
      <c r="B15" s="17">
        <v>42108</v>
      </c>
      <c r="C15" s="17" t="s">
        <v>919</v>
      </c>
      <c r="D15" s="17" t="s">
        <v>920</v>
      </c>
      <c r="E15" s="15">
        <v>447.26</v>
      </c>
      <c r="F15" s="15">
        <v>447.26</v>
      </c>
      <c r="G15" s="15" t="s">
        <v>60</v>
      </c>
    </row>
    <row r="16" spans="1:12" ht="28.9" x14ac:dyDescent="0.3">
      <c r="A16" s="16">
        <v>5</v>
      </c>
      <c r="B16" s="17">
        <v>42163</v>
      </c>
      <c r="C16" s="17" t="s">
        <v>919</v>
      </c>
      <c r="D16" s="17" t="s">
        <v>921</v>
      </c>
      <c r="E16" s="18">
        <v>5.23</v>
      </c>
      <c r="F16" s="15">
        <v>5.23</v>
      </c>
      <c r="G16" s="15" t="s">
        <v>60</v>
      </c>
    </row>
    <row r="17" spans="1:7" ht="15.6" x14ac:dyDescent="0.3">
      <c r="A17" s="231"/>
      <c r="B17" s="7"/>
      <c r="C17" s="7"/>
      <c r="D17" s="7"/>
      <c r="E17" s="99"/>
    </row>
    <row r="18" spans="1:7" ht="15.75" x14ac:dyDescent="0.25">
      <c r="A18" s="289" t="s">
        <v>16</v>
      </c>
      <c r="B18" s="289"/>
      <c r="C18" s="289"/>
      <c r="D18" s="7"/>
      <c r="E18" s="7"/>
      <c r="F18" s="7"/>
      <c r="G18" s="7"/>
    </row>
    <row r="19" spans="1:7" x14ac:dyDescent="0.25">
      <c r="A19" s="287"/>
      <c r="B19" s="287"/>
      <c r="C19" s="287"/>
      <c r="D19" s="7"/>
      <c r="E19" s="7"/>
      <c r="F19" s="7"/>
      <c r="G19" s="7"/>
    </row>
    <row r="20" spans="1:7" x14ac:dyDescent="0.25">
      <c r="A20" s="287"/>
      <c r="B20" s="287"/>
      <c r="C20" s="287"/>
    </row>
    <row r="21" spans="1:7" ht="15.75" x14ac:dyDescent="0.25">
      <c r="A21" s="288" t="s">
        <v>17</v>
      </c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pageMargins left="0.7" right="0.7" top="0.32" bottom="0.55000000000000004" header="0.21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29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907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42170</v>
      </c>
      <c r="C12" s="12" t="s">
        <v>758</v>
      </c>
      <c r="D12" s="12" t="s">
        <v>911</v>
      </c>
      <c r="E12" s="18">
        <v>225.5</v>
      </c>
      <c r="F12" s="13">
        <v>225.5</v>
      </c>
      <c r="G12" s="13" t="s">
        <v>908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42166</v>
      </c>
      <c r="C13" s="17" t="s">
        <v>909</v>
      </c>
      <c r="D13" s="17" t="s">
        <v>910</v>
      </c>
      <c r="E13" s="18">
        <v>70.400000000000006</v>
      </c>
      <c r="F13" s="15">
        <v>70.400000000000006</v>
      </c>
      <c r="G13" s="15" t="s">
        <v>908</v>
      </c>
    </row>
    <row r="14" spans="1:12" ht="15.6" x14ac:dyDescent="0.3">
      <c r="A14" s="289"/>
      <c r="B14" s="289"/>
      <c r="C14" s="289"/>
      <c r="D14" s="7"/>
      <c r="E14" s="7"/>
      <c r="F14" s="7"/>
      <c r="G14" s="7"/>
    </row>
    <row r="15" spans="1:12" x14ac:dyDescent="0.25">
      <c r="A15" s="287"/>
      <c r="B15" s="287"/>
      <c r="C15" s="287"/>
      <c r="D15" s="7"/>
      <c r="E15" s="7"/>
      <c r="F15" s="7"/>
      <c r="G15" s="7"/>
    </row>
    <row r="16" spans="1:12" x14ac:dyDescent="0.25">
      <c r="A16" s="287"/>
      <c r="B16" s="287"/>
      <c r="C16" s="287"/>
    </row>
    <row r="17" spans="1:3" ht="15.6" x14ac:dyDescent="0.3">
      <c r="A17" s="288"/>
      <c r="B17" s="288"/>
      <c r="C17" s="288"/>
    </row>
  </sheetData>
  <mergeCells count="8">
    <mergeCell ref="A15:C16"/>
    <mergeCell ref="A17:C17"/>
    <mergeCell ref="A1:E1"/>
    <mergeCell ref="A2:E2"/>
    <mergeCell ref="A3:E3"/>
    <mergeCell ref="A6:D6"/>
    <mergeCell ref="A9:E9"/>
    <mergeCell ref="A14:C14"/>
  </mergeCells>
  <pageMargins left="0.7" right="0.7" top="0.32" bottom="0.55000000000000004" header="0.21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style="201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96"/>
      <c r="F6" s="3"/>
      <c r="G6" s="3"/>
    </row>
    <row r="7" spans="1:12" ht="15.6" x14ac:dyDescent="0.3">
      <c r="A7" s="4" t="s">
        <v>4</v>
      </c>
      <c r="B7" s="4"/>
      <c r="C7" s="4"/>
      <c r="D7" s="4"/>
      <c r="E7" s="197"/>
      <c r="F7" s="4"/>
      <c r="G7" s="4"/>
    </row>
    <row r="8" spans="1:12" ht="15.6" x14ac:dyDescent="0.3">
      <c r="A8" s="4" t="s">
        <v>5</v>
      </c>
      <c r="B8" s="4"/>
      <c r="C8" s="4"/>
      <c r="D8" s="4"/>
      <c r="E8" s="197"/>
      <c r="F8" s="4"/>
      <c r="G8" s="4"/>
    </row>
    <row r="9" spans="1:12" ht="15.6" x14ac:dyDescent="0.3">
      <c r="A9" s="288" t="s">
        <v>890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198"/>
      <c r="F10" s="7"/>
      <c r="G10" s="7"/>
    </row>
    <row r="11" spans="1:12" ht="30" x14ac:dyDescent="0.25">
      <c r="A11" s="8" t="s">
        <v>7</v>
      </c>
      <c r="B11" s="9" t="s">
        <v>8</v>
      </c>
      <c r="C11" s="10" t="s">
        <v>9</v>
      </c>
      <c r="D11" s="10" t="s">
        <v>10</v>
      </c>
      <c r="E11" s="199" t="s">
        <v>802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6">
        <v>1</v>
      </c>
      <c r="B12" s="202" t="s">
        <v>901</v>
      </c>
      <c r="C12" s="17" t="s">
        <v>599</v>
      </c>
      <c r="D12" s="17" t="s">
        <v>902</v>
      </c>
      <c r="E12" s="15">
        <v>2706.02</v>
      </c>
      <c r="F12" s="15">
        <v>2107.41</v>
      </c>
      <c r="G12" s="15" t="s">
        <v>44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0</v>
      </c>
      <c r="L12" s="15">
        <f>SUMIFS($F:$F,$G:$G,"Maatouk's Budget ")</f>
        <v>0</v>
      </c>
    </row>
    <row r="13" spans="1:12" ht="30" x14ac:dyDescent="0.25">
      <c r="A13" s="16">
        <v>2</v>
      </c>
      <c r="B13" s="17" t="s">
        <v>903</v>
      </c>
      <c r="C13" s="17" t="s">
        <v>38</v>
      </c>
      <c r="D13" s="17" t="s">
        <v>592</v>
      </c>
      <c r="E13" s="203" t="s">
        <v>904</v>
      </c>
      <c r="F13" s="15">
        <v>721.24</v>
      </c>
      <c r="G13" s="15" t="s">
        <v>707</v>
      </c>
    </row>
    <row r="14" spans="1:12" ht="26.45" customHeight="1" x14ac:dyDescent="0.3">
      <c r="A14" s="16">
        <v>3</v>
      </c>
      <c r="B14" s="17" t="s">
        <v>903</v>
      </c>
      <c r="C14" s="17" t="s">
        <v>38</v>
      </c>
      <c r="D14" s="17" t="s">
        <v>702</v>
      </c>
      <c r="E14" s="203" t="s">
        <v>905</v>
      </c>
      <c r="F14" s="15">
        <v>16209.83</v>
      </c>
      <c r="G14" s="15" t="s">
        <v>44</v>
      </c>
    </row>
    <row r="15" spans="1:12" ht="28.9" x14ac:dyDescent="0.3">
      <c r="A15" s="16">
        <v>4</v>
      </c>
      <c r="B15" s="17" t="s">
        <v>903</v>
      </c>
      <c r="C15" s="17" t="s">
        <v>38</v>
      </c>
      <c r="D15" s="17" t="s">
        <v>598</v>
      </c>
      <c r="E15" s="203" t="s">
        <v>906</v>
      </c>
      <c r="F15" s="15">
        <v>25337.23</v>
      </c>
      <c r="G15" s="15" t="s">
        <v>44</v>
      </c>
    </row>
    <row r="16" spans="1:12" ht="15.6" x14ac:dyDescent="0.3">
      <c r="A16" s="228"/>
      <c r="B16" s="7"/>
      <c r="C16" s="7"/>
      <c r="D16" s="7"/>
      <c r="E16" s="200"/>
    </row>
    <row r="17" spans="1:7" ht="15.6" x14ac:dyDescent="0.3">
      <c r="A17" s="289"/>
      <c r="B17" s="289"/>
      <c r="C17" s="289"/>
      <c r="D17" s="7"/>
      <c r="E17" s="198"/>
      <c r="F17" s="7"/>
      <c r="G17" s="7"/>
    </row>
    <row r="18" spans="1:7" ht="15.6" x14ac:dyDescent="0.3">
      <c r="A18" s="289" t="s">
        <v>16</v>
      </c>
      <c r="B18" s="289"/>
      <c r="C18" s="289"/>
      <c r="D18" s="7"/>
      <c r="E18" s="198"/>
      <c r="F18" s="7"/>
      <c r="G18" s="7"/>
    </row>
    <row r="19" spans="1:7" x14ac:dyDescent="0.25">
      <c r="A19" s="287"/>
      <c r="B19" s="287"/>
      <c r="C19" s="287"/>
    </row>
    <row r="20" spans="1:7" x14ac:dyDescent="0.25">
      <c r="A20" s="287"/>
      <c r="B20" s="287"/>
      <c r="C20" s="287"/>
    </row>
    <row r="21" spans="1:7" ht="15.75" x14ac:dyDescent="0.25">
      <c r="A21" s="288" t="s">
        <v>17</v>
      </c>
      <c r="B21" s="288"/>
      <c r="C21" s="288"/>
    </row>
  </sheetData>
  <mergeCells count="9">
    <mergeCell ref="A18:C18"/>
    <mergeCell ref="A19:C20"/>
    <mergeCell ref="A21:C21"/>
    <mergeCell ref="A1:E1"/>
    <mergeCell ref="A2:E2"/>
    <mergeCell ref="A3:E3"/>
    <mergeCell ref="A6:D6"/>
    <mergeCell ref="A9:E9"/>
    <mergeCell ref="A17:C17"/>
  </mergeCells>
  <pageMargins left="0.7" right="0.7" top="0.32" bottom="0.55000000000000004" header="0.21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27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890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42165</v>
      </c>
      <c r="C12" s="12" t="s">
        <v>891</v>
      </c>
      <c r="D12" s="12" t="s">
        <v>892</v>
      </c>
      <c r="E12" s="18">
        <v>1650</v>
      </c>
      <c r="F12" s="13">
        <v>1650</v>
      </c>
      <c r="G12" s="13" t="s">
        <v>60</v>
      </c>
      <c r="I12" s="15">
        <f>SUMIFS($F:$F,$G:$G,"supplies")</f>
        <v>0</v>
      </c>
      <c r="J12" s="15">
        <f>SUMIFS($F:$F,$G:$G,"Repairs")</f>
        <v>2610.86</v>
      </c>
      <c r="K12" s="15">
        <f>SUMIFS($F:$F,$G:$G,"End User's Budget")</f>
        <v>2098.41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42095</v>
      </c>
      <c r="C13" s="17" t="s">
        <v>893</v>
      </c>
      <c r="D13" s="17" t="s">
        <v>894</v>
      </c>
      <c r="E13" s="18">
        <v>418</v>
      </c>
      <c r="F13" s="15">
        <v>418</v>
      </c>
      <c r="G13" s="15" t="s">
        <v>60</v>
      </c>
    </row>
    <row r="14" spans="1:12" ht="14.45" x14ac:dyDescent="0.3">
      <c r="A14" s="46">
        <v>3</v>
      </c>
      <c r="B14" s="17">
        <v>42117</v>
      </c>
      <c r="C14" s="17" t="s">
        <v>893</v>
      </c>
      <c r="D14" s="17" t="s">
        <v>895</v>
      </c>
      <c r="E14" s="15">
        <v>152.9</v>
      </c>
      <c r="F14" s="15">
        <v>152.9</v>
      </c>
      <c r="G14" s="15" t="s">
        <v>60</v>
      </c>
    </row>
    <row r="15" spans="1:12" ht="28.9" x14ac:dyDescent="0.3">
      <c r="A15" s="16">
        <v>4</v>
      </c>
      <c r="B15" s="17">
        <v>42156</v>
      </c>
      <c r="C15" s="17" t="s">
        <v>896</v>
      </c>
      <c r="D15" s="17" t="s">
        <v>897</v>
      </c>
      <c r="E15" s="15">
        <v>880</v>
      </c>
      <c r="F15" s="15">
        <v>880</v>
      </c>
      <c r="G15" s="15" t="s">
        <v>14</v>
      </c>
    </row>
    <row r="16" spans="1:12" ht="28.9" x14ac:dyDescent="0.3">
      <c r="A16" s="16">
        <v>5</v>
      </c>
      <c r="B16" s="17">
        <v>42158</v>
      </c>
      <c r="C16" s="17" t="s">
        <v>156</v>
      </c>
      <c r="D16" s="17" t="s">
        <v>898</v>
      </c>
      <c r="E16" s="18" t="s">
        <v>899</v>
      </c>
      <c r="F16" s="15">
        <v>389.96</v>
      </c>
      <c r="G16" s="15" t="s">
        <v>60</v>
      </c>
    </row>
    <row r="17" spans="1:7" ht="28.9" x14ac:dyDescent="0.3">
      <c r="A17" s="16">
        <v>6</v>
      </c>
      <c r="B17" s="17">
        <v>42159</v>
      </c>
      <c r="C17" s="17" t="s">
        <v>137</v>
      </c>
      <c r="D17" s="17" t="s">
        <v>410</v>
      </c>
      <c r="E17" s="18" t="s">
        <v>900</v>
      </c>
      <c r="F17" s="15">
        <v>1218.4100000000001</v>
      </c>
      <c r="G17" s="15" t="s">
        <v>14</v>
      </c>
    </row>
    <row r="18" spans="1:7" ht="15.6" x14ac:dyDescent="0.3">
      <c r="A18" s="228"/>
      <c r="B18" s="7"/>
      <c r="C18" s="7"/>
      <c r="D18" s="7"/>
      <c r="E18" s="99"/>
    </row>
    <row r="19" spans="1:7" ht="15.75" x14ac:dyDescent="0.25">
      <c r="A19" s="289" t="s">
        <v>16</v>
      </c>
      <c r="B19" s="289"/>
      <c r="C19" s="289"/>
      <c r="D19" s="7"/>
      <c r="E19" s="7"/>
      <c r="F19" s="7"/>
      <c r="G19" s="7"/>
    </row>
    <row r="20" spans="1:7" x14ac:dyDescent="0.25">
      <c r="A20" s="287"/>
      <c r="B20" s="287"/>
      <c r="C20" s="287"/>
      <c r="D20" s="7"/>
      <c r="E20" s="7"/>
      <c r="F20" s="7"/>
      <c r="G20" s="7"/>
    </row>
    <row r="21" spans="1:7" x14ac:dyDescent="0.25">
      <c r="A21" s="287"/>
      <c r="B21" s="287"/>
      <c r="C21" s="287"/>
    </row>
    <row r="22" spans="1:7" ht="15.75" x14ac:dyDescent="0.25">
      <c r="A22" s="288" t="s">
        <v>17</v>
      </c>
      <c r="B22" s="288"/>
      <c r="C22" s="288"/>
    </row>
  </sheetData>
  <mergeCells count="8">
    <mergeCell ref="A20:C21"/>
    <mergeCell ref="A22:C22"/>
    <mergeCell ref="A1:E1"/>
    <mergeCell ref="A2:E2"/>
    <mergeCell ref="A3:E3"/>
    <mergeCell ref="A6:D6"/>
    <mergeCell ref="A9:E9"/>
    <mergeCell ref="A19:C19"/>
  </mergeCells>
  <pageMargins left="0.7" right="0.7" top="0.32" bottom="0.55000000000000004" header="0.21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25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884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7">
        <v>42052</v>
      </c>
      <c r="C12" s="12" t="s">
        <v>856</v>
      </c>
      <c r="D12" s="12" t="s">
        <v>885</v>
      </c>
      <c r="E12" s="18">
        <v>2008.04</v>
      </c>
      <c r="F12" s="13">
        <v>2008.04</v>
      </c>
      <c r="G12" s="13" t="s">
        <v>60</v>
      </c>
      <c r="I12" s="15">
        <f>SUMIFS($F:$F,$G:$G,"supplies")</f>
        <v>0</v>
      </c>
      <c r="J12" s="15">
        <f>SUMIFS($F:$F,$G:$G,"Repairs")</f>
        <v>2008.04</v>
      </c>
      <c r="K12" s="15">
        <f>SUMIFS($F:$F,$G:$G,"End User's Budget")</f>
        <v>0</v>
      </c>
      <c r="L12" s="15">
        <f>SUMIFS($F:$F,$G:$G,"Maatouk's Budget ")</f>
        <v>0</v>
      </c>
    </row>
    <row r="13" spans="1:12" ht="15.6" x14ac:dyDescent="0.3">
      <c r="A13" s="226"/>
      <c r="B13" s="7"/>
      <c r="C13" s="7"/>
      <c r="D13" s="7"/>
      <c r="E13" s="99"/>
    </row>
    <row r="14" spans="1:12" ht="15.6" x14ac:dyDescent="0.3">
      <c r="A14" s="289"/>
      <c r="B14" s="289"/>
      <c r="C14" s="289"/>
      <c r="D14" s="7"/>
      <c r="E14" s="7"/>
      <c r="F14" s="7"/>
      <c r="G14" s="7"/>
    </row>
    <row r="15" spans="1:12" x14ac:dyDescent="0.25">
      <c r="A15" s="287"/>
      <c r="B15" s="287"/>
      <c r="C15" s="287"/>
      <c r="D15" s="7"/>
      <c r="E15" s="7"/>
      <c r="F15" s="7"/>
      <c r="G15" s="7"/>
    </row>
    <row r="16" spans="1:12" x14ac:dyDescent="0.25">
      <c r="A16" s="287"/>
      <c r="B16" s="287"/>
      <c r="C16" s="287"/>
    </row>
    <row r="17" spans="1:3" ht="15.6" x14ac:dyDescent="0.3">
      <c r="A17" s="288"/>
      <c r="B17" s="288"/>
      <c r="C17" s="288"/>
    </row>
  </sheetData>
  <mergeCells count="8">
    <mergeCell ref="A15:C16"/>
    <mergeCell ref="A17:C17"/>
    <mergeCell ref="A1:E1"/>
    <mergeCell ref="A2:E2"/>
    <mergeCell ref="A3:E3"/>
    <mergeCell ref="A6:D6"/>
    <mergeCell ref="A9:E9"/>
    <mergeCell ref="A14:C14"/>
  </mergeCells>
  <pageMargins left="0.7" right="0.7" top="0.32" bottom="0.55000000000000004" header="0.21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opLeftCell="A22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7.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15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859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42152</v>
      </c>
      <c r="C12" s="12" t="s">
        <v>119</v>
      </c>
      <c r="D12" s="12" t="s">
        <v>860</v>
      </c>
      <c r="E12" s="18">
        <v>200</v>
      </c>
      <c r="F12" s="13">
        <v>200</v>
      </c>
      <c r="G12" s="13" t="s">
        <v>60</v>
      </c>
      <c r="I12" s="15">
        <f>SUMIFS($F:$F,$G:$G,"supplies")</f>
        <v>651.69999999999993</v>
      </c>
      <c r="J12" s="15">
        <f>SUMIFS($F:$F,$G:$G,"Repairs")</f>
        <v>2237.7699999999995</v>
      </c>
      <c r="K12" s="15">
        <f>SUMIFS($F:$F,$G:$G,"End User's Budget")</f>
        <v>0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42158</v>
      </c>
      <c r="C13" s="17" t="s">
        <v>151</v>
      </c>
      <c r="D13" s="17" t="s">
        <v>861</v>
      </c>
      <c r="E13" s="18">
        <v>65.45</v>
      </c>
      <c r="F13" s="15">
        <v>65.45</v>
      </c>
      <c r="G13" s="15" t="s">
        <v>60</v>
      </c>
    </row>
    <row r="14" spans="1:12" ht="14.45" x14ac:dyDescent="0.3">
      <c r="A14" s="46">
        <v>3</v>
      </c>
      <c r="B14" s="17">
        <v>42157</v>
      </c>
      <c r="C14" s="17" t="s">
        <v>72</v>
      </c>
      <c r="D14" s="17" t="s">
        <v>862</v>
      </c>
      <c r="E14" s="15">
        <v>190</v>
      </c>
      <c r="F14" s="15">
        <v>190</v>
      </c>
      <c r="G14" s="15" t="s">
        <v>60</v>
      </c>
    </row>
    <row r="15" spans="1:12" ht="28.9" x14ac:dyDescent="0.3">
      <c r="A15" s="16">
        <v>4</v>
      </c>
      <c r="B15" s="17">
        <v>42142</v>
      </c>
      <c r="C15" s="17" t="s">
        <v>863</v>
      </c>
      <c r="D15" s="17" t="s">
        <v>876</v>
      </c>
      <c r="E15" s="15">
        <v>250</v>
      </c>
      <c r="F15" s="15">
        <v>250</v>
      </c>
      <c r="G15" s="15" t="s">
        <v>60</v>
      </c>
    </row>
    <row r="16" spans="1:12" ht="28.9" x14ac:dyDescent="0.3">
      <c r="A16" s="16">
        <v>5</v>
      </c>
      <c r="B16" s="17">
        <v>42145</v>
      </c>
      <c r="C16" s="17" t="s">
        <v>72</v>
      </c>
      <c r="D16" s="17" t="s">
        <v>864</v>
      </c>
      <c r="E16" s="18">
        <v>150</v>
      </c>
      <c r="F16" s="15">
        <v>150</v>
      </c>
      <c r="G16" s="15" t="s">
        <v>60</v>
      </c>
    </row>
    <row r="17" spans="1:7" ht="28.9" x14ac:dyDescent="0.3">
      <c r="A17" s="16">
        <v>6</v>
      </c>
      <c r="B17" s="17">
        <v>42152</v>
      </c>
      <c r="C17" s="41" t="s">
        <v>119</v>
      </c>
      <c r="D17" s="17" t="s">
        <v>865</v>
      </c>
      <c r="E17" s="18">
        <v>220</v>
      </c>
      <c r="F17" s="15">
        <v>220</v>
      </c>
      <c r="G17" s="15" t="s">
        <v>60</v>
      </c>
    </row>
    <row r="18" spans="1:7" ht="28.9" x14ac:dyDescent="0.3">
      <c r="A18" s="16">
        <v>7</v>
      </c>
      <c r="B18" s="17">
        <v>42143</v>
      </c>
      <c r="C18" s="17" t="s">
        <v>533</v>
      </c>
      <c r="D18" s="17" t="s">
        <v>866</v>
      </c>
      <c r="E18" s="15">
        <v>99</v>
      </c>
      <c r="F18" s="15">
        <v>99</v>
      </c>
      <c r="G18" s="15" t="s">
        <v>132</v>
      </c>
    </row>
    <row r="19" spans="1:7" ht="43.15" x14ac:dyDescent="0.3">
      <c r="A19" s="16">
        <v>8</v>
      </c>
      <c r="B19" s="17">
        <v>42151</v>
      </c>
      <c r="C19" s="17" t="s">
        <v>69</v>
      </c>
      <c r="D19" s="17" t="s">
        <v>867</v>
      </c>
      <c r="E19" s="18">
        <v>73.36</v>
      </c>
      <c r="F19" s="15">
        <v>73.36</v>
      </c>
      <c r="G19" s="15" t="s">
        <v>132</v>
      </c>
    </row>
    <row r="20" spans="1:7" ht="14.45" x14ac:dyDescent="0.3">
      <c r="A20" s="16">
        <v>9</v>
      </c>
      <c r="B20" s="17">
        <v>42144</v>
      </c>
      <c r="C20" s="17" t="s">
        <v>69</v>
      </c>
      <c r="D20" s="17" t="s">
        <v>627</v>
      </c>
      <c r="E20" s="15">
        <v>69.73</v>
      </c>
      <c r="F20" s="15">
        <v>69.73</v>
      </c>
      <c r="G20" s="15" t="s">
        <v>132</v>
      </c>
    </row>
    <row r="21" spans="1:7" ht="14.45" x14ac:dyDescent="0.3">
      <c r="A21" s="16">
        <v>10</v>
      </c>
      <c r="B21" s="17">
        <v>42145</v>
      </c>
      <c r="C21" s="17" t="s">
        <v>69</v>
      </c>
      <c r="D21" s="17" t="s">
        <v>868</v>
      </c>
      <c r="E21" s="15">
        <v>58.16</v>
      </c>
      <c r="F21" s="15">
        <v>58.16</v>
      </c>
      <c r="G21" s="15" t="s">
        <v>132</v>
      </c>
    </row>
    <row r="22" spans="1:7" ht="30" x14ac:dyDescent="0.25">
      <c r="A22" s="16">
        <v>11</v>
      </c>
      <c r="B22" s="17">
        <v>42146</v>
      </c>
      <c r="C22" s="17" t="s">
        <v>295</v>
      </c>
      <c r="D22" s="17" t="s">
        <v>869</v>
      </c>
      <c r="E22" s="18">
        <v>81.36</v>
      </c>
      <c r="F22" s="15">
        <v>81.36</v>
      </c>
      <c r="G22" s="15" t="s">
        <v>132</v>
      </c>
    </row>
    <row r="23" spans="1:7" ht="30" x14ac:dyDescent="0.25">
      <c r="A23" s="16">
        <v>12</v>
      </c>
      <c r="B23" s="17">
        <v>42150</v>
      </c>
      <c r="C23" s="17" t="s">
        <v>295</v>
      </c>
      <c r="D23" s="17" t="s">
        <v>870</v>
      </c>
      <c r="E23" s="18">
        <v>154.44</v>
      </c>
      <c r="F23" s="15">
        <v>154.44</v>
      </c>
      <c r="G23" s="15" t="s">
        <v>132</v>
      </c>
    </row>
    <row r="24" spans="1:7" ht="45" x14ac:dyDescent="0.25">
      <c r="A24" s="16">
        <v>13</v>
      </c>
      <c r="B24" s="17">
        <v>42145</v>
      </c>
      <c r="C24" s="17" t="s">
        <v>871</v>
      </c>
      <c r="D24" s="17" t="s">
        <v>877</v>
      </c>
      <c r="E24" s="18">
        <v>110</v>
      </c>
      <c r="F24" s="15">
        <v>110</v>
      </c>
      <c r="G24" s="15" t="s">
        <v>60</v>
      </c>
    </row>
    <row r="25" spans="1:7" x14ac:dyDescent="0.25">
      <c r="A25" s="16">
        <v>14</v>
      </c>
      <c r="B25" s="17">
        <v>42111</v>
      </c>
      <c r="C25" s="17" t="s">
        <v>168</v>
      </c>
      <c r="D25" s="17" t="s">
        <v>872</v>
      </c>
      <c r="E25" s="15">
        <v>115.65</v>
      </c>
      <c r="F25" s="15">
        <v>115.65</v>
      </c>
      <c r="G25" s="15" t="s">
        <v>132</v>
      </c>
    </row>
    <row r="26" spans="1:7" ht="30" x14ac:dyDescent="0.25">
      <c r="A26" s="16">
        <v>15</v>
      </c>
      <c r="B26" s="17">
        <v>42108</v>
      </c>
      <c r="C26" s="17" t="s">
        <v>873</v>
      </c>
      <c r="D26" s="17" t="s">
        <v>874</v>
      </c>
      <c r="E26" s="15">
        <v>491.15</v>
      </c>
      <c r="F26" s="15">
        <v>491.15</v>
      </c>
      <c r="G26" s="15" t="s">
        <v>60</v>
      </c>
    </row>
    <row r="27" spans="1:7" ht="30" x14ac:dyDescent="0.25">
      <c r="A27" s="16">
        <v>16</v>
      </c>
      <c r="B27" s="17">
        <v>42108</v>
      </c>
      <c r="C27" s="17" t="s">
        <v>873</v>
      </c>
      <c r="D27" s="17" t="s">
        <v>878</v>
      </c>
      <c r="E27" s="18">
        <v>526.67999999999995</v>
      </c>
      <c r="F27" s="15">
        <v>526.67999999999995</v>
      </c>
      <c r="G27" s="15" t="s">
        <v>60</v>
      </c>
    </row>
    <row r="28" spans="1:7" x14ac:dyDescent="0.25">
      <c r="A28" s="16">
        <v>17</v>
      </c>
      <c r="B28" s="17">
        <v>42108</v>
      </c>
      <c r="C28" s="17" t="s">
        <v>873</v>
      </c>
      <c r="D28" s="17" t="s">
        <v>875</v>
      </c>
      <c r="E28" s="18">
        <v>34.49</v>
      </c>
      <c r="F28" s="15">
        <v>34.49</v>
      </c>
      <c r="G28" s="15" t="s">
        <v>60</v>
      </c>
    </row>
    <row r="29" spans="1:7" x14ac:dyDescent="0.25">
      <c r="A29" s="51"/>
      <c r="B29" s="52"/>
      <c r="C29" s="52"/>
      <c r="D29" s="52"/>
      <c r="E29" s="53"/>
      <c r="F29" s="54"/>
      <c r="G29" s="54"/>
    </row>
    <row r="30" spans="1:7" x14ac:dyDescent="0.25">
      <c r="A30" s="51"/>
      <c r="B30" s="52"/>
      <c r="C30" s="52"/>
      <c r="D30" s="52"/>
      <c r="E30" s="53"/>
      <c r="F30" s="54"/>
      <c r="G30" s="54"/>
    </row>
    <row r="32" spans="1:7" ht="15.75" x14ac:dyDescent="0.25">
      <c r="A32" s="289" t="s">
        <v>16</v>
      </c>
      <c r="B32" s="289"/>
      <c r="C32" s="289"/>
    </row>
    <row r="33" spans="1:3" x14ac:dyDescent="0.25">
      <c r="A33" s="287"/>
      <c r="B33" s="287"/>
      <c r="C33" s="287"/>
    </row>
    <row r="34" spans="1:3" x14ac:dyDescent="0.25">
      <c r="A34" s="287"/>
      <c r="B34" s="287"/>
      <c r="C34" s="287"/>
    </row>
    <row r="35" spans="1:3" ht="15.75" x14ac:dyDescent="0.25">
      <c r="A35" s="288" t="s">
        <v>17</v>
      </c>
      <c r="B35" s="288"/>
      <c r="C35" s="288"/>
    </row>
  </sheetData>
  <mergeCells count="8">
    <mergeCell ref="A32:C32"/>
    <mergeCell ref="A33:C34"/>
    <mergeCell ref="A35:C35"/>
    <mergeCell ref="A1:E1"/>
    <mergeCell ref="A2:E2"/>
    <mergeCell ref="A3:E3"/>
    <mergeCell ref="A6:D6"/>
    <mergeCell ref="A9:E9"/>
  </mergeCells>
  <pageMargins left="0.7" right="0.7" top="0.32" bottom="0.55000000000000004" header="0.21" footer="0.3"/>
  <pageSetup scale="97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40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07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811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42144</v>
      </c>
      <c r="C12" s="12" t="s">
        <v>72</v>
      </c>
      <c r="D12" s="12" t="s">
        <v>812</v>
      </c>
      <c r="E12" s="18">
        <v>125</v>
      </c>
      <c r="F12" s="13">
        <v>125</v>
      </c>
      <c r="G12" s="13" t="s">
        <v>60</v>
      </c>
      <c r="I12" s="15">
        <f>SUMIFS($F:$F,$G:$G,"supplies")</f>
        <v>601</v>
      </c>
      <c r="J12" s="15">
        <f>SUMIFS($F:$F,$G:$G,"Repairs")</f>
        <v>7816.69</v>
      </c>
      <c r="K12" s="15">
        <f>SUMIFS($F:$F,$G:$G,"End User's Budget")</f>
        <v>10009.599999999999</v>
      </c>
      <c r="L12" s="15">
        <f>SUMIFS($F:$F,$G:$G,"Maatouk's Budget ")</f>
        <v>0</v>
      </c>
    </row>
    <row r="13" spans="1:12" ht="43.15" x14ac:dyDescent="0.3">
      <c r="A13" s="16">
        <v>2</v>
      </c>
      <c r="B13" s="17">
        <v>42151</v>
      </c>
      <c r="C13" s="17" t="s">
        <v>51</v>
      </c>
      <c r="D13" s="17" t="s">
        <v>813</v>
      </c>
      <c r="E13" s="18">
        <v>120</v>
      </c>
      <c r="F13" s="15">
        <v>120</v>
      </c>
      <c r="G13" s="15" t="s">
        <v>60</v>
      </c>
    </row>
    <row r="14" spans="1:12" ht="43.15" x14ac:dyDescent="0.3">
      <c r="A14" s="46">
        <v>3</v>
      </c>
      <c r="B14" s="17">
        <v>42139</v>
      </c>
      <c r="C14" s="17" t="s">
        <v>735</v>
      </c>
      <c r="D14" s="17" t="s">
        <v>814</v>
      </c>
      <c r="E14" s="15" t="s">
        <v>815</v>
      </c>
      <c r="F14" s="15">
        <v>130</v>
      </c>
      <c r="G14" s="15" t="s">
        <v>60</v>
      </c>
    </row>
    <row r="15" spans="1:12" ht="14.45" x14ac:dyDescent="0.3">
      <c r="A15" s="16">
        <v>4</v>
      </c>
      <c r="B15" s="17">
        <v>42140</v>
      </c>
      <c r="C15" s="17" t="s">
        <v>735</v>
      </c>
      <c r="D15" s="17" t="s">
        <v>816</v>
      </c>
      <c r="E15" s="15" t="s">
        <v>817</v>
      </c>
      <c r="F15" s="15">
        <v>150</v>
      </c>
      <c r="G15" s="15" t="s">
        <v>132</v>
      </c>
    </row>
    <row r="16" spans="1:12" ht="30" x14ac:dyDescent="0.25">
      <c r="A16" s="46">
        <v>5</v>
      </c>
      <c r="B16" s="17">
        <v>42145</v>
      </c>
      <c r="C16" s="17" t="s">
        <v>53</v>
      </c>
      <c r="D16" s="17" t="s">
        <v>847</v>
      </c>
      <c r="E16" s="18">
        <v>180</v>
      </c>
      <c r="F16" s="15">
        <v>180</v>
      </c>
      <c r="G16" s="15" t="s">
        <v>60</v>
      </c>
    </row>
    <row r="17" spans="1:7" x14ac:dyDescent="0.25">
      <c r="A17" s="16">
        <v>6</v>
      </c>
      <c r="B17" s="17">
        <v>42152</v>
      </c>
      <c r="C17" s="41" t="s">
        <v>51</v>
      </c>
      <c r="D17" s="17" t="s">
        <v>818</v>
      </c>
      <c r="E17" s="18" t="s">
        <v>819</v>
      </c>
      <c r="F17" s="15">
        <v>29.33</v>
      </c>
      <c r="G17" s="15" t="s">
        <v>60</v>
      </c>
    </row>
    <row r="18" spans="1:7" x14ac:dyDescent="0.25">
      <c r="A18" s="46">
        <v>7</v>
      </c>
      <c r="B18" s="17">
        <v>42143</v>
      </c>
      <c r="C18" s="41" t="s">
        <v>737</v>
      </c>
      <c r="D18" s="17" t="s">
        <v>820</v>
      </c>
      <c r="E18" s="18">
        <v>180</v>
      </c>
      <c r="F18" s="15">
        <v>180</v>
      </c>
      <c r="G18" s="15" t="s">
        <v>60</v>
      </c>
    </row>
    <row r="19" spans="1:7" x14ac:dyDescent="0.25">
      <c r="A19" s="16">
        <v>8</v>
      </c>
      <c r="B19" s="17">
        <v>42145</v>
      </c>
      <c r="C19" s="17" t="s">
        <v>737</v>
      </c>
      <c r="D19" s="17" t="s">
        <v>820</v>
      </c>
      <c r="E19" s="18">
        <v>180</v>
      </c>
      <c r="F19" s="15">
        <v>180</v>
      </c>
      <c r="G19" s="15" t="s">
        <v>60</v>
      </c>
    </row>
    <row r="20" spans="1:7" ht="45" x14ac:dyDescent="0.25">
      <c r="A20" s="46">
        <v>9</v>
      </c>
      <c r="B20" s="17">
        <v>42145</v>
      </c>
      <c r="C20" s="17" t="s">
        <v>741</v>
      </c>
      <c r="D20" s="17" t="s">
        <v>821</v>
      </c>
      <c r="E20" s="15">
        <v>80</v>
      </c>
      <c r="F20" s="15">
        <v>80</v>
      </c>
      <c r="G20" s="15" t="s">
        <v>60</v>
      </c>
    </row>
    <row r="21" spans="1:7" ht="45" x14ac:dyDescent="0.25">
      <c r="A21" s="16">
        <v>10</v>
      </c>
      <c r="B21" s="17">
        <v>42144</v>
      </c>
      <c r="C21" s="17" t="s">
        <v>848</v>
      </c>
      <c r="D21" s="17" t="s">
        <v>822</v>
      </c>
      <c r="E21" s="15">
        <v>198</v>
      </c>
      <c r="F21" s="15">
        <v>198</v>
      </c>
      <c r="G21" s="15" t="s">
        <v>132</v>
      </c>
    </row>
    <row r="22" spans="1:7" ht="30" x14ac:dyDescent="0.25">
      <c r="A22" s="46">
        <v>11</v>
      </c>
      <c r="B22" s="17">
        <v>42152</v>
      </c>
      <c r="C22" s="17" t="s">
        <v>731</v>
      </c>
      <c r="D22" s="17" t="s">
        <v>823</v>
      </c>
      <c r="E22" s="18">
        <v>187.75</v>
      </c>
      <c r="F22" s="15">
        <v>187.75</v>
      </c>
      <c r="G22" s="15" t="s">
        <v>60</v>
      </c>
    </row>
    <row r="23" spans="1:7" ht="45" x14ac:dyDescent="0.25">
      <c r="A23" s="16">
        <v>12</v>
      </c>
      <c r="B23" s="17">
        <v>42146</v>
      </c>
      <c r="C23" s="41" t="s">
        <v>257</v>
      </c>
      <c r="D23" s="17" t="s">
        <v>824</v>
      </c>
      <c r="E23" s="18">
        <v>65</v>
      </c>
      <c r="F23" s="15">
        <v>65</v>
      </c>
      <c r="G23" s="15" t="s">
        <v>132</v>
      </c>
    </row>
    <row r="24" spans="1:7" ht="45" x14ac:dyDescent="0.25">
      <c r="A24" s="46">
        <v>13</v>
      </c>
      <c r="B24" s="17">
        <v>42143</v>
      </c>
      <c r="C24" s="17" t="s">
        <v>257</v>
      </c>
      <c r="D24" s="17" t="s">
        <v>825</v>
      </c>
      <c r="E24" s="18">
        <v>99</v>
      </c>
      <c r="F24" s="15">
        <v>99</v>
      </c>
      <c r="G24" s="15" t="s">
        <v>132</v>
      </c>
    </row>
    <row r="25" spans="1:7" ht="60" x14ac:dyDescent="0.25">
      <c r="A25" s="16">
        <v>14</v>
      </c>
      <c r="B25" s="17">
        <v>42139</v>
      </c>
      <c r="C25" s="17" t="s">
        <v>858</v>
      </c>
      <c r="D25" s="17" t="s">
        <v>826</v>
      </c>
      <c r="E25" s="15">
        <v>162</v>
      </c>
      <c r="F25" s="15">
        <v>162</v>
      </c>
      <c r="G25" s="15" t="s">
        <v>60</v>
      </c>
    </row>
    <row r="26" spans="1:7" x14ac:dyDescent="0.25">
      <c r="A26" s="46">
        <v>15</v>
      </c>
      <c r="B26" s="17">
        <v>42153</v>
      </c>
      <c r="C26" s="17" t="s">
        <v>257</v>
      </c>
      <c r="D26" s="17" t="s">
        <v>827</v>
      </c>
      <c r="E26" s="15">
        <v>17</v>
      </c>
      <c r="F26" s="15">
        <v>17</v>
      </c>
      <c r="G26" s="15" t="s">
        <v>132</v>
      </c>
    </row>
    <row r="27" spans="1:7" ht="30" x14ac:dyDescent="0.25">
      <c r="A27" s="16">
        <v>16</v>
      </c>
      <c r="B27" s="17">
        <v>42150</v>
      </c>
      <c r="C27" s="17" t="s">
        <v>72</v>
      </c>
      <c r="D27" s="17" t="s">
        <v>853</v>
      </c>
      <c r="E27" s="18">
        <v>50</v>
      </c>
      <c r="F27" s="15">
        <v>50</v>
      </c>
      <c r="G27" s="15" t="s">
        <v>60</v>
      </c>
    </row>
    <row r="28" spans="1:7" ht="30" x14ac:dyDescent="0.25">
      <c r="A28" s="46">
        <v>17</v>
      </c>
      <c r="B28" s="17">
        <v>42154</v>
      </c>
      <c r="C28" s="41" t="s">
        <v>72</v>
      </c>
      <c r="D28" s="17" t="s">
        <v>828</v>
      </c>
      <c r="E28" s="18">
        <v>175</v>
      </c>
      <c r="F28" s="15">
        <v>175</v>
      </c>
      <c r="G28" s="15" t="s">
        <v>60</v>
      </c>
    </row>
    <row r="29" spans="1:7" ht="30" x14ac:dyDescent="0.25">
      <c r="A29" s="16">
        <v>18</v>
      </c>
      <c r="B29" s="17">
        <v>42142</v>
      </c>
      <c r="C29" s="41" t="s">
        <v>714</v>
      </c>
      <c r="D29" s="17" t="s">
        <v>829</v>
      </c>
      <c r="E29" s="18">
        <v>37.4</v>
      </c>
      <c r="F29" s="15">
        <v>37.4</v>
      </c>
      <c r="G29" s="15" t="s">
        <v>60</v>
      </c>
    </row>
    <row r="30" spans="1:7" ht="30" x14ac:dyDescent="0.25">
      <c r="A30" s="46">
        <v>19</v>
      </c>
      <c r="B30" s="17">
        <v>42144</v>
      </c>
      <c r="C30" s="17" t="s">
        <v>305</v>
      </c>
      <c r="D30" s="17" t="s">
        <v>849</v>
      </c>
      <c r="E30" s="18">
        <v>72</v>
      </c>
      <c r="F30" s="15">
        <v>72</v>
      </c>
      <c r="G30" s="15" t="s">
        <v>132</v>
      </c>
    </row>
    <row r="31" spans="1:7" ht="30" x14ac:dyDescent="0.25">
      <c r="A31" s="16">
        <v>20</v>
      </c>
      <c r="B31" s="17">
        <v>42145</v>
      </c>
      <c r="C31" s="17" t="s">
        <v>830</v>
      </c>
      <c r="D31" s="17" t="s">
        <v>850</v>
      </c>
      <c r="E31" s="15">
        <v>110</v>
      </c>
      <c r="F31" s="15">
        <v>110</v>
      </c>
      <c r="G31" s="15" t="s">
        <v>60</v>
      </c>
    </row>
    <row r="32" spans="1:7" ht="30" x14ac:dyDescent="0.25">
      <c r="A32" s="46">
        <v>21</v>
      </c>
      <c r="B32" s="17">
        <v>42139</v>
      </c>
      <c r="C32" s="17" t="s">
        <v>831</v>
      </c>
      <c r="D32" s="17" t="s">
        <v>832</v>
      </c>
      <c r="E32" s="15" t="s">
        <v>833</v>
      </c>
      <c r="F32" s="15" t="s">
        <v>834</v>
      </c>
      <c r="G32" s="15" t="s">
        <v>60</v>
      </c>
    </row>
    <row r="33" spans="1:7" ht="45" x14ac:dyDescent="0.25">
      <c r="A33" s="16">
        <v>22</v>
      </c>
      <c r="B33" s="17">
        <v>42136</v>
      </c>
      <c r="C33" s="17" t="s">
        <v>835</v>
      </c>
      <c r="D33" s="17" t="s">
        <v>836</v>
      </c>
      <c r="E33" s="18">
        <v>6600</v>
      </c>
      <c r="F33" s="15">
        <v>6600</v>
      </c>
      <c r="G33" s="15" t="s">
        <v>14</v>
      </c>
    </row>
    <row r="34" spans="1:7" x14ac:dyDescent="0.25">
      <c r="A34" s="46">
        <v>23</v>
      </c>
      <c r="B34" s="17">
        <v>42086</v>
      </c>
      <c r="C34" s="41" t="s">
        <v>837</v>
      </c>
      <c r="D34" s="17" t="s">
        <v>838</v>
      </c>
      <c r="E34" s="18">
        <v>560</v>
      </c>
      <c r="F34" s="15">
        <v>560</v>
      </c>
      <c r="G34" s="15" t="s">
        <v>60</v>
      </c>
    </row>
    <row r="35" spans="1:7" x14ac:dyDescent="0.25">
      <c r="A35" s="16">
        <v>24</v>
      </c>
      <c r="B35" s="17">
        <v>42051</v>
      </c>
      <c r="C35" s="41" t="s">
        <v>837</v>
      </c>
      <c r="D35" s="17" t="s">
        <v>838</v>
      </c>
      <c r="E35" s="18">
        <v>440</v>
      </c>
      <c r="F35" s="15">
        <v>440</v>
      </c>
      <c r="G35" s="15" t="s">
        <v>60</v>
      </c>
    </row>
    <row r="36" spans="1:7" ht="45" x14ac:dyDescent="0.25">
      <c r="A36" s="46">
        <v>25</v>
      </c>
      <c r="B36" s="17">
        <v>42102</v>
      </c>
      <c r="C36" s="17" t="s">
        <v>839</v>
      </c>
      <c r="D36" s="17" t="s">
        <v>840</v>
      </c>
      <c r="E36" s="18">
        <v>110</v>
      </c>
      <c r="F36" s="15">
        <v>110</v>
      </c>
      <c r="G36" s="15" t="s">
        <v>14</v>
      </c>
    </row>
    <row r="37" spans="1:7" ht="30" x14ac:dyDescent="0.25">
      <c r="A37" s="16">
        <v>26</v>
      </c>
      <c r="B37" s="17">
        <v>42149</v>
      </c>
      <c r="C37" s="17" t="s">
        <v>137</v>
      </c>
      <c r="D37" s="17" t="s">
        <v>841</v>
      </c>
      <c r="E37" s="15" t="s">
        <v>842</v>
      </c>
      <c r="F37" s="15">
        <v>72.23</v>
      </c>
      <c r="G37" s="15" t="s">
        <v>14</v>
      </c>
    </row>
    <row r="38" spans="1:7" ht="30" x14ac:dyDescent="0.25">
      <c r="A38" s="46">
        <v>27</v>
      </c>
      <c r="B38" s="17">
        <v>42152</v>
      </c>
      <c r="C38" s="17" t="s">
        <v>137</v>
      </c>
      <c r="D38" s="17" t="s">
        <v>843</v>
      </c>
      <c r="E38" s="15" t="s">
        <v>844</v>
      </c>
      <c r="F38" s="15">
        <v>768.87</v>
      </c>
      <c r="G38" s="15" t="s">
        <v>14</v>
      </c>
    </row>
    <row r="39" spans="1:7" ht="30" x14ac:dyDescent="0.25">
      <c r="A39" s="16">
        <v>28</v>
      </c>
      <c r="B39" s="17">
        <v>42153</v>
      </c>
      <c r="C39" s="17" t="s">
        <v>692</v>
      </c>
      <c r="D39" s="17" t="s">
        <v>845</v>
      </c>
      <c r="E39" s="18">
        <v>126.5</v>
      </c>
      <c r="F39" s="15">
        <v>126.5</v>
      </c>
      <c r="G39" s="15" t="s">
        <v>14</v>
      </c>
    </row>
    <row r="40" spans="1:7" ht="45" x14ac:dyDescent="0.25">
      <c r="A40" s="46">
        <v>29</v>
      </c>
      <c r="B40" s="17">
        <v>42117</v>
      </c>
      <c r="C40" s="41" t="s">
        <v>119</v>
      </c>
      <c r="D40" s="17" t="s">
        <v>851</v>
      </c>
      <c r="E40" s="18">
        <v>650</v>
      </c>
      <c r="F40" s="15">
        <v>650</v>
      </c>
      <c r="G40" s="15" t="s">
        <v>14</v>
      </c>
    </row>
    <row r="41" spans="1:7" ht="30" x14ac:dyDescent="0.25">
      <c r="A41" s="16">
        <v>30</v>
      </c>
      <c r="B41" s="17">
        <v>42122</v>
      </c>
      <c r="C41" s="41" t="s">
        <v>119</v>
      </c>
      <c r="D41" s="17" t="s">
        <v>852</v>
      </c>
      <c r="E41" s="18">
        <v>440</v>
      </c>
      <c r="F41" s="15">
        <v>440</v>
      </c>
      <c r="G41" s="15" t="s">
        <v>14</v>
      </c>
    </row>
    <row r="42" spans="1:7" ht="30" x14ac:dyDescent="0.25">
      <c r="A42" s="46">
        <v>31</v>
      </c>
      <c r="B42" s="17">
        <v>42129</v>
      </c>
      <c r="C42" s="17" t="s">
        <v>119</v>
      </c>
      <c r="D42" s="17" t="s">
        <v>846</v>
      </c>
      <c r="E42" s="18">
        <v>1242</v>
      </c>
      <c r="F42" s="15">
        <v>1242</v>
      </c>
      <c r="G42" s="15" t="s">
        <v>14</v>
      </c>
    </row>
    <row r="43" spans="1:7" x14ac:dyDescent="0.25">
      <c r="A43" s="46">
        <v>32</v>
      </c>
      <c r="B43" s="17">
        <v>42157</v>
      </c>
      <c r="C43" s="41" t="s">
        <v>76</v>
      </c>
      <c r="D43" s="17" t="s">
        <v>854</v>
      </c>
      <c r="E43" s="18">
        <v>260</v>
      </c>
      <c r="F43" s="15">
        <v>260</v>
      </c>
      <c r="G43" s="15" t="s">
        <v>60</v>
      </c>
    </row>
    <row r="44" spans="1:7" ht="45" x14ac:dyDescent="0.25">
      <c r="A44" s="46">
        <v>33</v>
      </c>
      <c r="B44" s="17">
        <v>42152</v>
      </c>
      <c r="C44" s="17" t="s">
        <v>72</v>
      </c>
      <c r="D44" s="17" t="s">
        <v>855</v>
      </c>
      <c r="E44" s="18">
        <v>1400</v>
      </c>
      <c r="F44" s="15">
        <v>1400</v>
      </c>
      <c r="G44" s="15" t="s">
        <v>60</v>
      </c>
    </row>
    <row r="45" spans="1:7" ht="30" x14ac:dyDescent="0.25">
      <c r="A45" s="46">
        <v>34</v>
      </c>
      <c r="B45" s="17">
        <v>42123</v>
      </c>
      <c r="C45" s="17" t="s">
        <v>856</v>
      </c>
      <c r="D45" s="17" t="s">
        <v>857</v>
      </c>
      <c r="E45" s="18">
        <v>3410.21</v>
      </c>
      <c r="F45" s="15">
        <v>3410.21</v>
      </c>
      <c r="G45" s="15" t="s">
        <v>60</v>
      </c>
    </row>
    <row r="46" spans="1:7" ht="15.75" x14ac:dyDescent="0.25">
      <c r="A46" s="214"/>
      <c r="B46" s="7"/>
      <c r="C46" s="7"/>
      <c r="D46" s="7"/>
      <c r="E46" s="99"/>
    </row>
    <row r="47" spans="1:7" ht="15.75" x14ac:dyDescent="0.25">
      <c r="A47" s="289"/>
      <c r="B47" s="289"/>
      <c r="C47" s="289"/>
      <c r="D47" s="7"/>
      <c r="E47" s="7"/>
      <c r="F47" s="7"/>
      <c r="G47" s="7"/>
    </row>
    <row r="48" spans="1:7" x14ac:dyDescent="0.25">
      <c r="A48" s="287"/>
      <c r="B48" s="287"/>
      <c r="C48" s="287"/>
      <c r="D48" s="7"/>
      <c r="E48" s="7"/>
      <c r="F48" s="7"/>
      <c r="G48" s="7"/>
    </row>
    <row r="49" spans="1:3" x14ac:dyDescent="0.25">
      <c r="A49" s="287"/>
      <c r="B49" s="287"/>
      <c r="C49" s="287"/>
    </row>
    <row r="50" spans="1:3" ht="15.75" x14ac:dyDescent="0.25">
      <c r="A50" s="288"/>
      <c r="B50" s="288"/>
      <c r="C50" s="288"/>
    </row>
  </sheetData>
  <mergeCells count="8">
    <mergeCell ref="A48:C49"/>
    <mergeCell ref="A50:C50"/>
    <mergeCell ref="A1:E1"/>
    <mergeCell ref="A2:E2"/>
    <mergeCell ref="A3:E3"/>
    <mergeCell ref="A6:D6"/>
    <mergeCell ref="A9:E9"/>
    <mergeCell ref="A47:C47"/>
  </mergeCells>
  <pageMargins left="0.7" right="0.7" top="0.32" bottom="0.55000000000000004" header="0.21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style="201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96"/>
      <c r="F6" s="3"/>
      <c r="G6" s="3"/>
    </row>
    <row r="7" spans="1:12" ht="15.6" x14ac:dyDescent="0.3">
      <c r="A7" s="4" t="s">
        <v>4</v>
      </c>
      <c r="B7" s="4"/>
      <c r="C7" s="4"/>
      <c r="D7" s="4"/>
      <c r="E7" s="197"/>
      <c r="F7" s="4"/>
      <c r="G7" s="4"/>
    </row>
    <row r="8" spans="1:12" ht="15.6" x14ac:dyDescent="0.3">
      <c r="A8" s="4" t="s">
        <v>5</v>
      </c>
      <c r="B8" s="4"/>
      <c r="C8" s="4"/>
      <c r="D8" s="4"/>
      <c r="E8" s="197"/>
      <c r="F8" s="4"/>
      <c r="G8" s="4"/>
    </row>
    <row r="9" spans="1:12" ht="15.6" x14ac:dyDescent="0.3">
      <c r="A9" s="288" t="s">
        <v>800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198"/>
      <c r="F10" s="7"/>
      <c r="G10" s="7"/>
    </row>
    <row r="11" spans="1:12" ht="30" x14ac:dyDescent="0.25">
      <c r="A11" s="8" t="s">
        <v>7</v>
      </c>
      <c r="B11" s="9" t="s">
        <v>8</v>
      </c>
      <c r="C11" s="10" t="s">
        <v>9</v>
      </c>
      <c r="D11" s="10" t="s">
        <v>10</v>
      </c>
      <c r="E11" s="199" t="s">
        <v>802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6">
        <v>1</v>
      </c>
      <c r="B12" s="202" t="s">
        <v>805</v>
      </c>
      <c r="C12" s="17" t="s">
        <v>599</v>
      </c>
      <c r="D12" s="17" t="s">
        <v>597</v>
      </c>
      <c r="E12" s="15">
        <v>2107.41</v>
      </c>
      <c r="F12" s="15">
        <v>2107.41</v>
      </c>
      <c r="G12" s="15" t="s">
        <v>44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0</v>
      </c>
      <c r="L12" s="15">
        <f>SUMIFS($F:$F,$G:$G,"Maatouk's Budget ")</f>
        <v>0</v>
      </c>
    </row>
    <row r="13" spans="1:12" ht="30" x14ac:dyDescent="0.25">
      <c r="A13" s="16">
        <v>2</v>
      </c>
      <c r="B13" s="17" t="s">
        <v>801</v>
      </c>
      <c r="C13" s="17" t="s">
        <v>38</v>
      </c>
      <c r="D13" s="17" t="s">
        <v>592</v>
      </c>
      <c r="E13" s="203">
        <v>1442684</v>
      </c>
      <c r="F13" s="15">
        <v>961.78</v>
      </c>
      <c r="G13" s="15" t="s">
        <v>707</v>
      </c>
    </row>
    <row r="14" spans="1:12" ht="26.45" customHeight="1" x14ac:dyDescent="0.3">
      <c r="A14" s="16">
        <v>3</v>
      </c>
      <c r="B14" s="17" t="s">
        <v>804</v>
      </c>
      <c r="C14" s="17" t="s">
        <v>38</v>
      </c>
      <c r="D14" s="17" t="s">
        <v>803</v>
      </c>
      <c r="E14" s="203">
        <v>6608240</v>
      </c>
      <c r="F14" s="15">
        <v>4405.49</v>
      </c>
      <c r="G14" s="15" t="s">
        <v>44</v>
      </c>
    </row>
    <row r="15" spans="1:12" ht="28.9" x14ac:dyDescent="0.3">
      <c r="A15" s="16">
        <v>4</v>
      </c>
      <c r="B15" s="17" t="s">
        <v>801</v>
      </c>
      <c r="C15" s="17" t="s">
        <v>38</v>
      </c>
      <c r="D15" s="17" t="s">
        <v>702</v>
      </c>
      <c r="E15" s="203">
        <v>22464106</v>
      </c>
      <c r="F15" s="15">
        <v>14976.07</v>
      </c>
      <c r="G15" s="15" t="s">
        <v>44</v>
      </c>
    </row>
    <row r="16" spans="1:12" ht="28.9" x14ac:dyDescent="0.3">
      <c r="A16" s="16">
        <v>5</v>
      </c>
      <c r="B16" s="17" t="s">
        <v>801</v>
      </c>
      <c r="C16" s="17" t="s">
        <v>38</v>
      </c>
      <c r="D16" s="17" t="s">
        <v>598</v>
      </c>
      <c r="E16" s="203">
        <v>36728343</v>
      </c>
      <c r="F16" s="15">
        <v>24485.56</v>
      </c>
      <c r="G16" s="15" t="s">
        <v>44</v>
      </c>
    </row>
    <row r="17" spans="1:7" ht="15.6" x14ac:dyDescent="0.3">
      <c r="A17" s="194"/>
      <c r="B17" s="7"/>
      <c r="C17" s="7"/>
      <c r="D17" s="7"/>
      <c r="E17" s="200"/>
    </row>
    <row r="18" spans="1:7" ht="15.6" x14ac:dyDescent="0.3">
      <c r="A18" s="289"/>
      <c r="B18" s="289"/>
      <c r="C18" s="289"/>
      <c r="D18" s="7"/>
      <c r="E18" s="198"/>
      <c r="F18" s="7"/>
      <c r="G18" s="7"/>
    </row>
    <row r="19" spans="1:7" ht="15.6" x14ac:dyDescent="0.3">
      <c r="A19" s="289" t="s">
        <v>16</v>
      </c>
      <c r="B19" s="289"/>
      <c r="C19" s="289"/>
      <c r="D19" s="7"/>
      <c r="E19" s="198"/>
      <c r="F19" s="7"/>
      <c r="G19" s="7"/>
    </row>
    <row r="20" spans="1:7" x14ac:dyDescent="0.25">
      <c r="A20" s="287"/>
      <c r="B20" s="287"/>
      <c r="C20" s="287"/>
    </row>
    <row r="21" spans="1:7" x14ac:dyDescent="0.25">
      <c r="A21" s="287"/>
      <c r="B21" s="287"/>
      <c r="C21" s="287"/>
    </row>
    <row r="22" spans="1:7" ht="15.6" x14ac:dyDescent="0.3">
      <c r="A22" s="288" t="s">
        <v>17</v>
      </c>
      <c r="B22" s="288"/>
      <c r="C22" s="288"/>
    </row>
  </sheetData>
  <mergeCells count="9">
    <mergeCell ref="A19:C19"/>
    <mergeCell ref="A20:C21"/>
    <mergeCell ref="A22:C22"/>
    <mergeCell ref="A1:E1"/>
    <mergeCell ref="A2:E2"/>
    <mergeCell ref="A3:E3"/>
    <mergeCell ref="A6:D6"/>
    <mergeCell ref="A9:E9"/>
    <mergeCell ref="A18:C18"/>
  </mergeCells>
  <pageMargins left="0.7" right="0.7" top="0.32" bottom="0.55000000000000004" header="0.21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93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800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42135</v>
      </c>
      <c r="C12" s="12" t="s">
        <v>357</v>
      </c>
      <c r="D12" s="12" t="s">
        <v>726</v>
      </c>
      <c r="E12" s="18">
        <v>334</v>
      </c>
      <c r="F12" s="13">
        <v>334</v>
      </c>
      <c r="G12" s="14" t="s">
        <v>366</v>
      </c>
      <c r="I12" s="15">
        <f>SUMIFS($F:$F,$G:$G,"supplies")</f>
        <v>0</v>
      </c>
      <c r="J12" s="15">
        <f>SUMIFS($F:$F,$G:$G,"Repairs")</f>
        <v>1044.05</v>
      </c>
      <c r="K12" s="15">
        <f>SUMIFS($F:$F,$G:$G,"End User's Budget")</f>
        <v>75</v>
      </c>
      <c r="L12" s="15">
        <f>SUMIFS($F:$F,$G:$G,"Maatouk's Budget ")</f>
        <v>0</v>
      </c>
    </row>
    <row r="13" spans="1:12" ht="43.15" x14ac:dyDescent="0.3">
      <c r="A13" s="16">
        <v>2</v>
      </c>
      <c r="B13" s="17">
        <v>42136</v>
      </c>
      <c r="C13" s="17" t="s">
        <v>798</v>
      </c>
      <c r="D13" s="17" t="s">
        <v>799</v>
      </c>
      <c r="E13" s="18">
        <v>75</v>
      </c>
      <c r="F13" s="204">
        <v>75</v>
      </c>
      <c r="G13" s="205" t="s">
        <v>14</v>
      </c>
    </row>
    <row r="14" spans="1:12" x14ac:dyDescent="0.3">
      <c r="A14" s="16">
        <v>3</v>
      </c>
      <c r="B14" s="17">
        <v>42145</v>
      </c>
      <c r="C14" s="17" t="s">
        <v>143</v>
      </c>
      <c r="D14" s="17" t="s">
        <v>808</v>
      </c>
      <c r="E14" s="18">
        <v>64.900000000000006</v>
      </c>
      <c r="F14" s="204">
        <v>64.900000000000006</v>
      </c>
      <c r="G14" s="205" t="s">
        <v>366</v>
      </c>
    </row>
    <row r="15" spans="1:12" x14ac:dyDescent="0.3">
      <c r="A15" s="16">
        <v>4</v>
      </c>
      <c r="B15" s="17">
        <v>42144</v>
      </c>
      <c r="C15" s="17" t="s">
        <v>151</v>
      </c>
      <c r="D15" s="17" t="s">
        <v>669</v>
      </c>
      <c r="E15" s="18">
        <v>67.650000000000006</v>
      </c>
      <c r="F15" s="204">
        <v>67.650000000000006</v>
      </c>
      <c r="G15" s="206" t="s">
        <v>366</v>
      </c>
      <c r="H15" s="76"/>
    </row>
    <row r="16" spans="1:12" x14ac:dyDescent="0.3">
      <c r="A16" s="16">
        <v>5</v>
      </c>
      <c r="B16" s="17">
        <v>42130</v>
      </c>
      <c r="C16" s="17" t="s">
        <v>806</v>
      </c>
      <c r="D16" s="17" t="s">
        <v>807</v>
      </c>
      <c r="E16" s="18">
        <v>170.5</v>
      </c>
      <c r="F16" s="77">
        <v>170.5</v>
      </c>
      <c r="G16" s="205" t="s">
        <v>366</v>
      </c>
      <c r="H16" s="76"/>
    </row>
    <row r="17" spans="1:8" x14ac:dyDescent="0.3">
      <c r="A17" s="208">
        <v>6</v>
      </c>
      <c r="B17" s="209">
        <v>42135</v>
      </c>
      <c r="C17" s="17" t="s">
        <v>809</v>
      </c>
      <c r="D17" s="52" t="s">
        <v>810</v>
      </c>
      <c r="E17" s="211">
        <v>407</v>
      </c>
      <c r="F17" s="77">
        <v>407</v>
      </c>
      <c r="G17" s="205" t="s">
        <v>366</v>
      </c>
      <c r="H17" s="99"/>
    </row>
    <row r="18" spans="1:8" ht="28.9" x14ac:dyDescent="0.3">
      <c r="A18" s="254">
        <v>7</v>
      </c>
      <c r="B18" s="255">
        <v>42155</v>
      </c>
      <c r="C18" s="246" t="s">
        <v>995</v>
      </c>
      <c r="D18" s="246" t="s">
        <v>996</v>
      </c>
      <c r="E18" s="256" t="s">
        <v>997</v>
      </c>
      <c r="F18" s="257"/>
      <c r="G18" s="258" t="s">
        <v>998</v>
      </c>
      <c r="H18" s="99"/>
    </row>
    <row r="19" spans="1:8" x14ac:dyDescent="0.3">
      <c r="A19" s="51"/>
      <c r="B19" s="210"/>
      <c r="C19" s="210"/>
      <c r="D19" s="210"/>
      <c r="E19" s="212"/>
      <c r="F19" s="53"/>
      <c r="G19" s="213"/>
    </row>
    <row r="20" spans="1:8" x14ac:dyDescent="0.3">
      <c r="A20" s="51"/>
      <c r="B20" s="52"/>
      <c r="C20" s="52"/>
      <c r="D20" s="52"/>
      <c r="E20" s="53"/>
      <c r="F20" s="53"/>
      <c r="G20" s="107"/>
    </row>
    <row r="21" spans="1:8" ht="15.75" x14ac:dyDescent="0.25">
      <c r="A21" s="289" t="s">
        <v>16</v>
      </c>
      <c r="B21" s="289"/>
      <c r="C21" s="289"/>
      <c r="D21" s="7"/>
      <c r="E21" s="7"/>
      <c r="F21" s="7"/>
      <c r="G21" s="7"/>
    </row>
    <row r="22" spans="1:8" ht="15.75" x14ac:dyDescent="0.25">
      <c r="A22" s="195"/>
      <c r="B22" s="195"/>
      <c r="C22" s="195"/>
      <c r="D22" s="7"/>
      <c r="E22" s="7"/>
      <c r="F22" s="7"/>
      <c r="G22" s="7"/>
    </row>
    <row r="23" spans="1:8" ht="15.75" x14ac:dyDescent="0.25">
      <c r="A23" s="195"/>
      <c r="B23" s="195"/>
      <c r="C23" s="195"/>
      <c r="D23" s="7"/>
      <c r="E23" s="7"/>
      <c r="F23" s="7"/>
      <c r="G23" s="7"/>
    </row>
    <row r="24" spans="1:8" ht="15.75" x14ac:dyDescent="0.25">
      <c r="A24" s="288" t="s">
        <v>17</v>
      </c>
      <c r="B24" s="288"/>
      <c r="C24" s="288"/>
    </row>
  </sheetData>
  <mergeCells count="7">
    <mergeCell ref="A24:C24"/>
    <mergeCell ref="A1:E1"/>
    <mergeCell ref="A2:E2"/>
    <mergeCell ref="A3:E3"/>
    <mergeCell ref="A6:D6"/>
    <mergeCell ref="A9:E9"/>
    <mergeCell ref="A21:C21"/>
  </mergeCells>
  <pageMargins left="0.7" right="0.7" top="0.32" bottom="0.55000000000000004" header="0.21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C16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7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1069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42222</v>
      </c>
      <c r="C12" s="12" t="s">
        <v>357</v>
      </c>
      <c r="D12" s="12" t="s">
        <v>1070</v>
      </c>
      <c r="E12" s="18">
        <v>327.25</v>
      </c>
      <c r="F12" s="13">
        <v>327.25</v>
      </c>
      <c r="G12" s="13" t="s">
        <v>366</v>
      </c>
      <c r="I12" s="15">
        <f>SUMIFS($F:$F,$G:$G,"supplies")</f>
        <v>0</v>
      </c>
      <c r="J12" s="15">
        <f>SUMIFS($F:$F,$G:$G,"Repairs")</f>
        <v>581.35</v>
      </c>
      <c r="K12" s="15">
        <f>SUMIFS($F:$F,$G:$G,"End user's Budget")</f>
        <v>1279.6100000000001</v>
      </c>
      <c r="L12" s="15">
        <f>SUMIFS($F:$F,$G:$G,"Maatouk's Budget ")</f>
        <v>0</v>
      </c>
    </row>
    <row r="13" spans="1:12" ht="30" x14ac:dyDescent="0.25">
      <c r="A13" s="16">
        <v>2</v>
      </c>
      <c r="B13" s="17">
        <v>42227</v>
      </c>
      <c r="C13" s="17" t="s">
        <v>357</v>
      </c>
      <c r="D13" s="17" t="s">
        <v>1070</v>
      </c>
      <c r="E13" s="18">
        <v>254.1</v>
      </c>
      <c r="F13" s="15">
        <v>254.1</v>
      </c>
      <c r="G13" s="15" t="s">
        <v>366</v>
      </c>
    </row>
    <row r="14" spans="1:12" ht="57.6" x14ac:dyDescent="0.3">
      <c r="A14" s="46">
        <v>3</v>
      </c>
      <c r="B14" s="17">
        <v>42215</v>
      </c>
      <c r="C14" s="17" t="s">
        <v>1071</v>
      </c>
      <c r="D14" s="17" t="s">
        <v>1072</v>
      </c>
      <c r="E14" s="15">
        <v>225.5</v>
      </c>
      <c r="F14" s="15">
        <v>225.5</v>
      </c>
      <c r="G14" s="15" t="s">
        <v>420</v>
      </c>
    </row>
    <row r="15" spans="1:12" ht="28.9" x14ac:dyDescent="0.3">
      <c r="A15" s="16">
        <v>4</v>
      </c>
      <c r="B15" s="17">
        <v>42234</v>
      </c>
      <c r="C15" s="17" t="s">
        <v>521</v>
      </c>
      <c r="D15" s="17" t="s">
        <v>1073</v>
      </c>
      <c r="E15" s="15">
        <v>616</v>
      </c>
      <c r="F15" s="15">
        <v>616</v>
      </c>
      <c r="G15" s="15" t="s">
        <v>420</v>
      </c>
    </row>
    <row r="16" spans="1:12" ht="28.9" x14ac:dyDescent="0.3">
      <c r="A16" s="16">
        <v>5</v>
      </c>
      <c r="B16" s="17">
        <v>42206</v>
      </c>
      <c r="C16" s="17" t="s">
        <v>1074</v>
      </c>
      <c r="D16" s="17" t="s">
        <v>1075</v>
      </c>
      <c r="E16" s="18">
        <v>129.25</v>
      </c>
      <c r="F16" s="15">
        <v>129.25</v>
      </c>
      <c r="G16" s="15" t="s">
        <v>420</v>
      </c>
    </row>
    <row r="17" spans="1:7" ht="28.9" x14ac:dyDescent="0.3">
      <c r="A17" s="16">
        <v>6</v>
      </c>
      <c r="B17" s="17">
        <v>42206</v>
      </c>
      <c r="C17" s="41" t="s">
        <v>1074</v>
      </c>
      <c r="D17" s="17" t="s">
        <v>1076</v>
      </c>
      <c r="E17" s="18">
        <v>126.5</v>
      </c>
      <c r="F17" s="15">
        <v>126.5</v>
      </c>
      <c r="G17" s="15" t="s">
        <v>420</v>
      </c>
    </row>
    <row r="18" spans="1:7" ht="30" x14ac:dyDescent="0.25">
      <c r="A18" s="16">
        <v>7</v>
      </c>
      <c r="B18" s="17">
        <v>42234</v>
      </c>
      <c r="C18" s="17" t="s">
        <v>57</v>
      </c>
      <c r="D18" s="17" t="s">
        <v>1077</v>
      </c>
      <c r="E18" s="18" t="s">
        <v>1078</v>
      </c>
      <c r="F18" s="15">
        <v>182.36</v>
      </c>
      <c r="G18" s="15" t="s">
        <v>420</v>
      </c>
    </row>
    <row r="19" spans="1:7" ht="15.75" x14ac:dyDescent="0.25">
      <c r="A19" s="273"/>
      <c r="B19" s="7"/>
      <c r="C19" s="7"/>
      <c r="D19" s="7"/>
      <c r="E19" s="99"/>
    </row>
    <row r="20" spans="1:7" ht="15.75" x14ac:dyDescent="0.25">
      <c r="A20" s="289" t="s">
        <v>16</v>
      </c>
      <c r="B20" s="289"/>
      <c r="C20" s="289"/>
      <c r="D20" s="7"/>
      <c r="E20" s="7"/>
      <c r="F20" s="7"/>
      <c r="G20" s="7"/>
    </row>
    <row r="21" spans="1:7" x14ac:dyDescent="0.25">
      <c r="A21" s="287"/>
      <c r="B21" s="287"/>
      <c r="C21" s="287"/>
      <c r="D21" s="7"/>
      <c r="E21" s="7"/>
      <c r="F21" s="7"/>
      <c r="G21" s="7"/>
    </row>
    <row r="22" spans="1:7" x14ac:dyDescent="0.25">
      <c r="A22" s="287"/>
      <c r="B22" s="287"/>
      <c r="C22" s="287"/>
    </row>
    <row r="23" spans="1:7" ht="15.75" x14ac:dyDescent="0.25">
      <c r="A23" s="288" t="s">
        <v>17</v>
      </c>
      <c r="B23" s="288"/>
      <c r="C23" s="288"/>
    </row>
  </sheetData>
  <mergeCells count="8">
    <mergeCell ref="A21:C22"/>
    <mergeCell ref="A23:C23"/>
    <mergeCell ref="A1:E1"/>
    <mergeCell ref="A2:E2"/>
    <mergeCell ref="A3:E3"/>
    <mergeCell ref="A6:D6"/>
    <mergeCell ref="A9:E9"/>
    <mergeCell ref="A20:C20"/>
  </mergeCells>
  <pageMargins left="0.7" right="0.7" top="0.32" bottom="0.55000000000000004" header="0.21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6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9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776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42132</v>
      </c>
      <c r="C12" s="12" t="s">
        <v>777</v>
      </c>
      <c r="D12" s="12" t="s">
        <v>778</v>
      </c>
      <c r="E12" s="18">
        <v>903.88</v>
      </c>
      <c r="F12" s="13">
        <v>903.88</v>
      </c>
      <c r="G12" s="13" t="s">
        <v>60</v>
      </c>
      <c r="I12" s="15">
        <f>SUMIFS($F:$F,$G:$G,"supplies")</f>
        <v>265.37</v>
      </c>
      <c r="J12" s="15">
        <f>SUMIFS($F:$F,$G:$G,"Repairs")</f>
        <v>3695.6800000000003</v>
      </c>
      <c r="K12" s="15">
        <f>SUMIFS($F:$F,$G:$G,"End User's Budget")</f>
        <v>194.15</v>
      </c>
      <c r="L12" s="15">
        <f>SUMIFS($F:$F,$G:$G,"Maatouk's Budget ")</f>
        <v>0</v>
      </c>
    </row>
    <row r="13" spans="1:12" ht="28.9" x14ac:dyDescent="0.3">
      <c r="A13" s="45">
        <v>2</v>
      </c>
      <c r="B13" s="17">
        <v>42137</v>
      </c>
      <c r="C13" s="38" t="s">
        <v>779</v>
      </c>
      <c r="D13" s="38" t="s">
        <v>780</v>
      </c>
      <c r="E13" s="18">
        <v>84</v>
      </c>
      <c r="F13" s="192">
        <v>84</v>
      </c>
      <c r="G13" s="192" t="s">
        <v>132</v>
      </c>
      <c r="I13" s="54"/>
      <c r="J13" s="54"/>
      <c r="K13" s="54"/>
      <c r="L13" s="54"/>
    </row>
    <row r="14" spans="1:12" ht="28.9" x14ac:dyDescent="0.3">
      <c r="A14" s="16">
        <v>3</v>
      </c>
      <c r="B14" s="17">
        <v>42135</v>
      </c>
      <c r="C14" s="17" t="s">
        <v>72</v>
      </c>
      <c r="D14" s="17" t="s">
        <v>781</v>
      </c>
      <c r="E14" s="18">
        <v>65</v>
      </c>
      <c r="F14" s="15">
        <v>65</v>
      </c>
      <c r="G14" s="15" t="s">
        <v>60</v>
      </c>
    </row>
    <row r="15" spans="1:12" ht="28.9" x14ac:dyDescent="0.3">
      <c r="A15" s="45">
        <v>4</v>
      </c>
      <c r="B15" s="17">
        <v>42114</v>
      </c>
      <c r="C15" s="17" t="s">
        <v>72</v>
      </c>
      <c r="D15" s="17" t="s">
        <v>794</v>
      </c>
      <c r="E15" s="18">
        <v>150</v>
      </c>
      <c r="F15" s="15">
        <v>150</v>
      </c>
      <c r="G15" s="15" t="s">
        <v>60</v>
      </c>
    </row>
    <row r="16" spans="1:12" ht="14.45" x14ac:dyDescent="0.3">
      <c r="A16" s="16">
        <v>5</v>
      </c>
      <c r="B16" s="17">
        <v>42111</v>
      </c>
      <c r="C16" s="17" t="s">
        <v>782</v>
      </c>
      <c r="D16" s="17" t="s">
        <v>783</v>
      </c>
      <c r="E16" s="15">
        <v>300</v>
      </c>
      <c r="F16" s="15">
        <v>300</v>
      </c>
      <c r="G16" s="15" t="s">
        <v>60</v>
      </c>
    </row>
    <row r="17" spans="1:7" ht="14.45" x14ac:dyDescent="0.3">
      <c r="A17" s="45">
        <v>6</v>
      </c>
      <c r="B17" s="17">
        <v>42121</v>
      </c>
      <c r="C17" s="17" t="s">
        <v>784</v>
      </c>
      <c r="D17" s="17" t="s">
        <v>785</v>
      </c>
      <c r="E17" s="15">
        <v>600</v>
      </c>
      <c r="F17" s="15">
        <v>600</v>
      </c>
      <c r="G17" s="15" t="s">
        <v>60</v>
      </c>
    </row>
    <row r="18" spans="1:7" ht="14.45" x14ac:dyDescent="0.3">
      <c r="A18" s="16">
        <v>7</v>
      </c>
      <c r="B18" s="17">
        <v>42094</v>
      </c>
      <c r="C18" s="17" t="s">
        <v>786</v>
      </c>
      <c r="D18" s="17" t="s">
        <v>787</v>
      </c>
      <c r="E18" s="18">
        <v>350</v>
      </c>
      <c r="F18" s="15">
        <v>350</v>
      </c>
      <c r="G18" s="15" t="s">
        <v>60</v>
      </c>
    </row>
    <row r="19" spans="1:7" ht="14.45" x14ac:dyDescent="0.3">
      <c r="A19" s="45">
        <v>8</v>
      </c>
      <c r="B19" s="17">
        <v>42095</v>
      </c>
      <c r="C19" s="41" t="s">
        <v>788</v>
      </c>
      <c r="D19" s="17" t="s">
        <v>795</v>
      </c>
      <c r="E19" s="18">
        <v>976.8</v>
      </c>
      <c r="F19" s="15">
        <v>976.8</v>
      </c>
      <c r="G19" s="15" t="s">
        <v>60</v>
      </c>
    </row>
    <row r="20" spans="1:7" ht="14.45" x14ac:dyDescent="0.3">
      <c r="A20" s="16">
        <v>9</v>
      </c>
      <c r="B20" s="17">
        <v>42137</v>
      </c>
      <c r="C20" s="41" t="s">
        <v>69</v>
      </c>
      <c r="D20" s="17" t="s">
        <v>789</v>
      </c>
      <c r="E20" s="18">
        <v>7.48</v>
      </c>
      <c r="F20" s="15">
        <v>7.48</v>
      </c>
      <c r="G20" s="15" t="s">
        <v>132</v>
      </c>
    </row>
    <row r="21" spans="1:7" ht="28.9" x14ac:dyDescent="0.3">
      <c r="A21" s="45">
        <v>10</v>
      </c>
      <c r="B21" s="17">
        <v>42135</v>
      </c>
      <c r="C21" s="41" t="s">
        <v>790</v>
      </c>
      <c r="D21" s="17" t="s">
        <v>791</v>
      </c>
      <c r="E21" s="18">
        <v>173.89</v>
      </c>
      <c r="F21" s="15">
        <v>173.89</v>
      </c>
      <c r="G21" s="15" t="s">
        <v>132</v>
      </c>
    </row>
    <row r="22" spans="1:7" ht="30" x14ac:dyDescent="0.25">
      <c r="A22" s="16">
        <v>11</v>
      </c>
      <c r="B22" s="17">
        <v>42123</v>
      </c>
      <c r="C22" s="41" t="s">
        <v>792</v>
      </c>
      <c r="D22" s="17" t="s">
        <v>796</v>
      </c>
      <c r="E22" s="18">
        <v>350</v>
      </c>
      <c r="F22" s="15">
        <v>350</v>
      </c>
      <c r="G22" s="15" t="s">
        <v>60</v>
      </c>
    </row>
    <row r="23" spans="1:7" ht="30" x14ac:dyDescent="0.25">
      <c r="A23" s="45">
        <v>12</v>
      </c>
      <c r="B23" s="17">
        <v>42131</v>
      </c>
      <c r="C23" s="17" t="s">
        <v>164</v>
      </c>
      <c r="D23" s="17" t="s">
        <v>793</v>
      </c>
      <c r="E23" s="15">
        <v>194.15</v>
      </c>
      <c r="F23" s="15">
        <v>194.15</v>
      </c>
      <c r="G23" s="15" t="s">
        <v>797</v>
      </c>
    </row>
    <row r="24" spans="1:7" ht="15.75" x14ac:dyDescent="0.25">
      <c r="A24" s="191"/>
      <c r="B24" s="7"/>
      <c r="C24" s="7"/>
      <c r="D24" s="7"/>
      <c r="E24" s="99"/>
    </row>
    <row r="25" spans="1:7" ht="15.75" x14ac:dyDescent="0.25">
      <c r="A25" s="289" t="s">
        <v>16</v>
      </c>
      <c r="B25" s="289"/>
      <c r="C25" s="289"/>
      <c r="D25" s="7"/>
      <c r="E25" s="7"/>
      <c r="F25" s="7"/>
      <c r="G25" s="7"/>
    </row>
    <row r="26" spans="1:7" x14ac:dyDescent="0.25">
      <c r="A26" s="287"/>
      <c r="B26" s="287"/>
      <c r="C26" s="287"/>
      <c r="D26" s="7"/>
      <c r="E26" s="7"/>
      <c r="F26" s="7"/>
      <c r="G26" s="7"/>
    </row>
    <row r="27" spans="1:7" x14ac:dyDescent="0.25">
      <c r="A27" s="287"/>
      <c r="B27" s="287"/>
      <c r="C27" s="287"/>
    </row>
    <row r="28" spans="1:7" ht="15.75" x14ac:dyDescent="0.25">
      <c r="A28" s="288" t="s">
        <v>17</v>
      </c>
      <c r="B28" s="288"/>
      <c r="C28" s="288"/>
    </row>
  </sheetData>
  <mergeCells count="8">
    <mergeCell ref="A26:C27"/>
    <mergeCell ref="A28:C28"/>
    <mergeCell ref="A1:E1"/>
    <mergeCell ref="A2:E2"/>
    <mergeCell ref="A3:E3"/>
    <mergeCell ref="A6:D6"/>
    <mergeCell ref="A9:E9"/>
    <mergeCell ref="A25:C25"/>
  </mergeCells>
  <pageMargins left="0.7" right="0.7" top="0.32" bottom="0.55000000000000004" header="0.21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53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88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727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42103</v>
      </c>
      <c r="C12" s="12" t="s">
        <v>257</v>
      </c>
      <c r="D12" s="12" t="s">
        <v>728</v>
      </c>
      <c r="E12" s="18">
        <v>50</v>
      </c>
      <c r="F12" s="13">
        <v>50</v>
      </c>
      <c r="G12" s="13" t="s">
        <v>132</v>
      </c>
      <c r="I12" s="15">
        <f>SUMIFS($F:$F,$G:$G,"supplies")</f>
        <v>2767.8099999999995</v>
      </c>
      <c r="J12" s="15">
        <f>SUMIFS($F:$F,$G:$G,"Repairs")</f>
        <v>3420.1</v>
      </c>
      <c r="K12" s="15">
        <f>SUMIFS($F:$F,$G:$G,"End User's Budget")</f>
        <v>352.04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42114</v>
      </c>
      <c r="C13" s="17" t="s">
        <v>257</v>
      </c>
      <c r="D13" s="17" t="s">
        <v>729</v>
      </c>
      <c r="E13" s="18">
        <v>33</v>
      </c>
      <c r="F13" s="15">
        <v>33</v>
      </c>
      <c r="G13" s="15" t="s">
        <v>132</v>
      </c>
    </row>
    <row r="14" spans="1:12" ht="14.45" x14ac:dyDescent="0.3">
      <c r="A14" s="46">
        <v>3</v>
      </c>
      <c r="B14" s="17">
        <v>42114</v>
      </c>
      <c r="C14" s="17" t="s">
        <v>257</v>
      </c>
      <c r="D14" s="17" t="s">
        <v>753</v>
      </c>
      <c r="E14" s="15">
        <v>40</v>
      </c>
      <c r="F14" s="15">
        <v>40</v>
      </c>
      <c r="G14" s="15" t="s">
        <v>132</v>
      </c>
    </row>
    <row r="15" spans="1:12" ht="14.45" x14ac:dyDescent="0.3">
      <c r="A15" s="16">
        <v>4</v>
      </c>
      <c r="B15" s="17">
        <v>42111</v>
      </c>
      <c r="C15" s="17" t="s">
        <v>257</v>
      </c>
      <c r="D15" s="17" t="s">
        <v>730</v>
      </c>
      <c r="E15" s="15">
        <v>45</v>
      </c>
      <c r="F15" s="15">
        <v>45</v>
      </c>
      <c r="G15" s="15" t="s">
        <v>132</v>
      </c>
    </row>
    <row r="16" spans="1:12" ht="28.9" x14ac:dyDescent="0.3">
      <c r="A16" s="46">
        <v>5</v>
      </c>
      <c r="B16" s="17">
        <v>42115</v>
      </c>
      <c r="C16" s="17" t="s">
        <v>731</v>
      </c>
      <c r="D16" s="17" t="s">
        <v>754</v>
      </c>
      <c r="E16" s="18">
        <v>33.17</v>
      </c>
      <c r="F16" s="15">
        <v>33.17</v>
      </c>
      <c r="G16" s="15" t="s">
        <v>60</v>
      </c>
    </row>
    <row r="17" spans="1:7" ht="28.9" x14ac:dyDescent="0.3">
      <c r="A17" s="16">
        <v>6</v>
      </c>
      <c r="B17" s="17">
        <v>42109</v>
      </c>
      <c r="C17" s="41" t="s">
        <v>731</v>
      </c>
      <c r="D17" s="17" t="s">
        <v>732</v>
      </c>
      <c r="E17" s="18">
        <v>45.11</v>
      </c>
      <c r="F17" s="15">
        <v>45.11</v>
      </c>
      <c r="G17" s="15" t="s">
        <v>60</v>
      </c>
    </row>
    <row r="18" spans="1:7" ht="28.9" x14ac:dyDescent="0.3">
      <c r="A18" s="46">
        <v>7</v>
      </c>
      <c r="B18" s="17">
        <v>42114</v>
      </c>
      <c r="C18" s="17" t="s">
        <v>731</v>
      </c>
      <c r="D18" s="17" t="s">
        <v>754</v>
      </c>
      <c r="E18" s="15">
        <v>307.14999999999998</v>
      </c>
      <c r="F18" s="15">
        <v>307.14999999999998</v>
      </c>
      <c r="G18" s="15" t="s">
        <v>60</v>
      </c>
    </row>
    <row r="19" spans="1:7" ht="14.45" x14ac:dyDescent="0.3">
      <c r="A19" s="16">
        <v>8</v>
      </c>
      <c r="B19" s="17">
        <v>42122</v>
      </c>
      <c r="C19" s="17" t="s">
        <v>269</v>
      </c>
      <c r="D19" s="17" t="s">
        <v>733</v>
      </c>
      <c r="E19" s="18">
        <v>73.8</v>
      </c>
      <c r="F19" s="15">
        <v>73.8</v>
      </c>
      <c r="G19" s="15" t="s">
        <v>132</v>
      </c>
    </row>
    <row r="20" spans="1:7" ht="30" x14ac:dyDescent="0.25">
      <c r="A20" s="46">
        <v>9</v>
      </c>
      <c r="B20" s="17">
        <v>42128</v>
      </c>
      <c r="C20" s="17" t="s">
        <v>269</v>
      </c>
      <c r="D20" s="41" t="s">
        <v>734</v>
      </c>
      <c r="E20" s="15">
        <v>75.599999999999994</v>
      </c>
      <c r="F20" s="15">
        <v>75.599999999999994</v>
      </c>
      <c r="G20" s="15" t="s">
        <v>132</v>
      </c>
    </row>
    <row r="21" spans="1:7" ht="30" x14ac:dyDescent="0.25">
      <c r="A21" s="16">
        <v>10</v>
      </c>
      <c r="B21" s="17">
        <v>42109</v>
      </c>
      <c r="C21" s="17" t="s">
        <v>735</v>
      </c>
      <c r="D21" s="17" t="s">
        <v>755</v>
      </c>
      <c r="E21" s="15" t="s">
        <v>736</v>
      </c>
      <c r="F21" s="15">
        <v>164.66</v>
      </c>
      <c r="G21" s="15" t="s">
        <v>132</v>
      </c>
    </row>
    <row r="22" spans="1:7" ht="30" x14ac:dyDescent="0.25">
      <c r="A22" s="46">
        <v>11</v>
      </c>
      <c r="B22" s="17">
        <v>42117</v>
      </c>
      <c r="C22" s="17" t="s">
        <v>737</v>
      </c>
      <c r="D22" s="17" t="s">
        <v>756</v>
      </c>
      <c r="E22" s="18">
        <v>180</v>
      </c>
      <c r="F22" s="15">
        <v>180</v>
      </c>
      <c r="G22" s="15" t="s">
        <v>132</v>
      </c>
    </row>
    <row r="23" spans="1:7" x14ac:dyDescent="0.25">
      <c r="A23" s="16">
        <v>12</v>
      </c>
      <c r="B23" s="17">
        <v>42124</v>
      </c>
      <c r="C23" s="41" t="s">
        <v>260</v>
      </c>
      <c r="D23" s="17" t="s">
        <v>738</v>
      </c>
      <c r="E23" s="18">
        <v>182.6</v>
      </c>
      <c r="F23" s="15">
        <v>182.6</v>
      </c>
      <c r="G23" s="15" t="s">
        <v>132</v>
      </c>
    </row>
    <row r="24" spans="1:7" ht="30" x14ac:dyDescent="0.25">
      <c r="A24" s="46">
        <v>13</v>
      </c>
      <c r="B24" s="17">
        <v>42114</v>
      </c>
      <c r="C24" s="17" t="s">
        <v>735</v>
      </c>
      <c r="D24" s="17" t="s">
        <v>739</v>
      </c>
      <c r="E24" s="15" t="s">
        <v>740</v>
      </c>
      <c r="F24" s="15">
        <v>133.33000000000001</v>
      </c>
      <c r="G24" s="15" t="s">
        <v>132</v>
      </c>
    </row>
    <row r="25" spans="1:7" ht="30" x14ac:dyDescent="0.25">
      <c r="A25" s="16">
        <v>14</v>
      </c>
      <c r="B25" s="17">
        <v>42124</v>
      </c>
      <c r="C25" s="17" t="s">
        <v>741</v>
      </c>
      <c r="D25" s="17" t="s">
        <v>742</v>
      </c>
      <c r="E25" s="18">
        <v>200</v>
      </c>
      <c r="F25" s="15">
        <v>200</v>
      </c>
      <c r="G25" s="15" t="s">
        <v>60</v>
      </c>
    </row>
    <row r="26" spans="1:7" x14ac:dyDescent="0.25">
      <c r="A26" s="46">
        <v>15</v>
      </c>
      <c r="B26" s="17">
        <v>42109</v>
      </c>
      <c r="C26" s="17" t="s">
        <v>260</v>
      </c>
      <c r="D26" s="17" t="s">
        <v>743</v>
      </c>
      <c r="E26" s="15">
        <v>247.5</v>
      </c>
      <c r="F26" s="15">
        <v>247.5</v>
      </c>
      <c r="G26" s="15" t="s">
        <v>132</v>
      </c>
    </row>
    <row r="27" spans="1:7" ht="45" x14ac:dyDescent="0.25">
      <c r="A27" s="16">
        <v>16</v>
      </c>
      <c r="B27" s="17">
        <v>42129</v>
      </c>
      <c r="C27" s="17" t="s">
        <v>744</v>
      </c>
      <c r="D27" s="17" t="s">
        <v>747</v>
      </c>
      <c r="E27" s="15">
        <v>300</v>
      </c>
      <c r="F27" s="15">
        <v>300</v>
      </c>
      <c r="G27" s="15" t="s">
        <v>60</v>
      </c>
    </row>
    <row r="28" spans="1:7" ht="30" x14ac:dyDescent="0.25">
      <c r="A28" s="46">
        <v>17</v>
      </c>
      <c r="B28" s="17">
        <v>42135</v>
      </c>
      <c r="C28" s="17" t="s">
        <v>745</v>
      </c>
      <c r="D28" s="17" t="s">
        <v>746</v>
      </c>
      <c r="E28" s="18">
        <v>60</v>
      </c>
      <c r="F28" s="15">
        <v>60</v>
      </c>
      <c r="G28" s="15" t="s">
        <v>60</v>
      </c>
    </row>
    <row r="29" spans="1:7" ht="30" x14ac:dyDescent="0.25">
      <c r="A29" s="16">
        <v>18</v>
      </c>
      <c r="B29" s="17">
        <v>42118</v>
      </c>
      <c r="C29" s="41" t="s">
        <v>72</v>
      </c>
      <c r="D29" s="17" t="s">
        <v>748</v>
      </c>
      <c r="E29" s="18">
        <v>150</v>
      </c>
      <c r="F29" s="15">
        <v>150</v>
      </c>
      <c r="G29" s="15" t="s">
        <v>60</v>
      </c>
    </row>
    <row r="30" spans="1:7" x14ac:dyDescent="0.25">
      <c r="A30" s="46">
        <v>19</v>
      </c>
      <c r="B30" s="17">
        <v>42131</v>
      </c>
      <c r="C30" s="17" t="s">
        <v>72</v>
      </c>
      <c r="D30" s="17" t="s">
        <v>749</v>
      </c>
      <c r="E30" s="15">
        <v>50</v>
      </c>
      <c r="F30" s="15">
        <v>50</v>
      </c>
      <c r="G30" s="15" t="s">
        <v>60</v>
      </c>
    </row>
    <row r="31" spans="1:7" x14ac:dyDescent="0.25">
      <c r="A31" s="16">
        <v>20</v>
      </c>
      <c r="B31" s="17">
        <v>42095</v>
      </c>
      <c r="C31" s="17" t="s">
        <v>260</v>
      </c>
      <c r="D31" s="17" t="s">
        <v>750</v>
      </c>
      <c r="E31" s="18">
        <v>205.97</v>
      </c>
      <c r="F31" s="15">
        <v>205.97</v>
      </c>
      <c r="G31" s="15" t="s">
        <v>132</v>
      </c>
    </row>
    <row r="32" spans="1:7" ht="30" x14ac:dyDescent="0.25">
      <c r="A32" s="46">
        <v>21</v>
      </c>
      <c r="B32" s="17">
        <v>42135</v>
      </c>
      <c r="C32" s="17" t="s">
        <v>557</v>
      </c>
      <c r="D32" s="17" t="s">
        <v>751</v>
      </c>
      <c r="E32" s="15">
        <v>1200</v>
      </c>
      <c r="F32" s="15">
        <v>1200</v>
      </c>
      <c r="G32" s="15" t="s">
        <v>60</v>
      </c>
    </row>
    <row r="33" spans="1:7" ht="30" x14ac:dyDescent="0.25">
      <c r="A33" s="16">
        <v>22</v>
      </c>
      <c r="B33" s="17">
        <v>42087</v>
      </c>
      <c r="C33" s="17" t="s">
        <v>752</v>
      </c>
      <c r="D33" s="17" t="s">
        <v>757</v>
      </c>
      <c r="E33" s="15">
        <v>445</v>
      </c>
      <c r="F33" s="15">
        <v>445</v>
      </c>
      <c r="G33" s="15" t="s">
        <v>60</v>
      </c>
    </row>
    <row r="34" spans="1:7" x14ac:dyDescent="0.25">
      <c r="A34" s="46">
        <v>23</v>
      </c>
      <c r="B34" s="17">
        <v>42110</v>
      </c>
      <c r="C34" s="17" t="s">
        <v>758</v>
      </c>
      <c r="D34" s="17" t="s">
        <v>759</v>
      </c>
      <c r="E34" s="18">
        <v>137.5</v>
      </c>
      <c r="F34" s="15">
        <v>137.5</v>
      </c>
      <c r="G34" s="15" t="s">
        <v>60</v>
      </c>
    </row>
    <row r="35" spans="1:7" ht="30" x14ac:dyDescent="0.25">
      <c r="A35" s="16">
        <v>24</v>
      </c>
      <c r="B35" s="17">
        <v>42108</v>
      </c>
      <c r="C35" s="41" t="s">
        <v>741</v>
      </c>
      <c r="D35" s="17" t="s">
        <v>760</v>
      </c>
      <c r="E35" s="18">
        <v>130</v>
      </c>
      <c r="F35" s="15">
        <v>130</v>
      </c>
      <c r="G35" s="15" t="s">
        <v>60</v>
      </c>
    </row>
    <row r="36" spans="1:7" ht="45" x14ac:dyDescent="0.25">
      <c r="A36" s="46">
        <v>25</v>
      </c>
      <c r="B36" s="17">
        <v>42119</v>
      </c>
      <c r="C36" s="17" t="s">
        <v>119</v>
      </c>
      <c r="D36" s="17" t="s">
        <v>761</v>
      </c>
      <c r="E36" s="15">
        <v>100</v>
      </c>
      <c r="F36" s="15">
        <v>100</v>
      </c>
      <c r="G36" s="15" t="s">
        <v>60</v>
      </c>
    </row>
    <row r="37" spans="1:7" ht="30" x14ac:dyDescent="0.25">
      <c r="A37" s="16">
        <v>26</v>
      </c>
      <c r="B37" s="17">
        <v>42123</v>
      </c>
      <c r="C37" s="17" t="s">
        <v>762</v>
      </c>
      <c r="D37" s="17" t="s">
        <v>763</v>
      </c>
      <c r="E37" s="18">
        <v>50</v>
      </c>
      <c r="F37" s="15">
        <v>50</v>
      </c>
      <c r="G37" s="15" t="s">
        <v>60</v>
      </c>
    </row>
    <row r="38" spans="1:7" ht="30" x14ac:dyDescent="0.25">
      <c r="A38" s="46">
        <v>27</v>
      </c>
      <c r="B38" s="17">
        <v>42128</v>
      </c>
      <c r="C38" s="17" t="s">
        <v>764</v>
      </c>
      <c r="D38" s="17" t="s">
        <v>765</v>
      </c>
      <c r="E38" s="15">
        <v>212.17</v>
      </c>
      <c r="F38" s="15">
        <v>212.17</v>
      </c>
      <c r="G38" s="15" t="s">
        <v>60</v>
      </c>
    </row>
    <row r="39" spans="1:7" ht="30" x14ac:dyDescent="0.25">
      <c r="A39" s="16">
        <v>28</v>
      </c>
      <c r="B39" s="17">
        <v>42131</v>
      </c>
      <c r="C39" s="17" t="s">
        <v>766</v>
      </c>
      <c r="D39" s="17" t="s">
        <v>772</v>
      </c>
      <c r="E39" s="15">
        <v>24</v>
      </c>
      <c r="F39" s="15">
        <v>24</v>
      </c>
      <c r="G39" s="15" t="s">
        <v>132</v>
      </c>
    </row>
    <row r="40" spans="1:7" x14ac:dyDescent="0.25">
      <c r="A40" s="46">
        <v>29</v>
      </c>
      <c r="B40" s="17">
        <v>42098</v>
      </c>
      <c r="C40" s="17" t="s">
        <v>69</v>
      </c>
      <c r="D40" s="17" t="s">
        <v>767</v>
      </c>
      <c r="E40" s="18">
        <v>9.35</v>
      </c>
      <c r="F40" s="15">
        <v>9.35</v>
      </c>
      <c r="G40" s="15" t="s">
        <v>132</v>
      </c>
    </row>
    <row r="41" spans="1:7" x14ac:dyDescent="0.25">
      <c r="A41" s="16">
        <v>30</v>
      </c>
      <c r="B41" s="17">
        <v>42103</v>
      </c>
      <c r="C41" s="41" t="s">
        <v>69</v>
      </c>
      <c r="D41" s="17" t="s">
        <v>285</v>
      </c>
      <c r="E41" s="18">
        <v>3.3</v>
      </c>
      <c r="F41" s="15">
        <v>3.3</v>
      </c>
      <c r="G41" s="15" t="s">
        <v>132</v>
      </c>
    </row>
    <row r="42" spans="1:7" ht="30" x14ac:dyDescent="0.25">
      <c r="A42" s="46">
        <v>31</v>
      </c>
      <c r="B42" s="17">
        <v>42130</v>
      </c>
      <c r="C42" s="17" t="s">
        <v>69</v>
      </c>
      <c r="D42" s="17" t="s">
        <v>768</v>
      </c>
      <c r="E42" s="15">
        <v>45.74</v>
      </c>
      <c r="F42" s="15">
        <v>45.74</v>
      </c>
      <c r="G42" s="15" t="s">
        <v>132</v>
      </c>
    </row>
    <row r="43" spans="1:7" x14ac:dyDescent="0.25">
      <c r="A43" s="16">
        <v>32</v>
      </c>
      <c r="B43" s="17">
        <v>42122</v>
      </c>
      <c r="C43" s="17" t="s">
        <v>69</v>
      </c>
      <c r="D43" s="17" t="s">
        <v>285</v>
      </c>
      <c r="E43" s="18">
        <v>101.5</v>
      </c>
      <c r="F43" s="15">
        <v>101.5</v>
      </c>
      <c r="G43" s="15" t="s">
        <v>132</v>
      </c>
    </row>
    <row r="44" spans="1:7" x14ac:dyDescent="0.25">
      <c r="A44" s="46">
        <v>33</v>
      </c>
      <c r="B44" s="17">
        <v>42122</v>
      </c>
      <c r="C44" s="17" t="s">
        <v>69</v>
      </c>
      <c r="D44" s="17" t="s">
        <v>769</v>
      </c>
      <c r="E44" s="15">
        <v>53.65</v>
      </c>
      <c r="F44" s="15">
        <v>53.65</v>
      </c>
      <c r="G44" s="15" t="s">
        <v>132</v>
      </c>
    </row>
    <row r="45" spans="1:7" x14ac:dyDescent="0.25">
      <c r="A45" s="16">
        <v>34</v>
      </c>
      <c r="B45" s="17">
        <v>42103</v>
      </c>
      <c r="C45" s="17" t="s">
        <v>295</v>
      </c>
      <c r="D45" s="17" t="s">
        <v>285</v>
      </c>
      <c r="E45" s="15">
        <v>8.58</v>
      </c>
      <c r="F45" s="15">
        <v>8.58</v>
      </c>
      <c r="G45" s="15" t="s">
        <v>132</v>
      </c>
    </row>
    <row r="46" spans="1:7" x14ac:dyDescent="0.25">
      <c r="A46" s="46">
        <v>35</v>
      </c>
      <c r="B46" s="17">
        <v>42103</v>
      </c>
      <c r="C46" s="17" t="s">
        <v>295</v>
      </c>
      <c r="D46" s="17" t="s">
        <v>286</v>
      </c>
      <c r="E46" s="18">
        <v>100.28</v>
      </c>
      <c r="F46" s="15">
        <v>100.28</v>
      </c>
      <c r="G46" s="15" t="s">
        <v>132</v>
      </c>
    </row>
    <row r="47" spans="1:7" x14ac:dyDescent="0.25">
      <c r="A47" s="16">
        <v>36</v>
      </c>
      <c r="B47" s="17">
        <v>42103</v>
      </c>
      <c r="C47" s="41" t="s">
        <v>295</v>
      </c>
      <c r="D47" s="17" t="s">
        <v>770</v>
      </c>
      <c r="E47" s="18">
        <v>239.88</v>
      </c>
      <c r="F47" s="15">
        <v>239.88</v>
      </c>
      <c r="G47" s="15" t="s">
        <v>132</v>
      </c>
    </row>
    <row r="48" spans="1:7" ht="30" x14ac:dyDescent="0.25">
      <c r="A48" s="46">
        <v>37</v>
      </c>
      <c r="B48" s="17">
        <v>42110</v>
      </c>
      <c r="C48" s="17" t="s">
        <v>295</v>
      </c>
      <c r="D48" s="17" t="s">
        <v>773</v>
      </c>
      <c r="E48" s="15">
        <v>72.290000000000006</v>
      </c>
      <c r="F48" s="15">
        <v>72.290000000000006</v>
      </c>
      <c r="G48" s="15" t="s">
        <v>132</v>
      </c>
    </row>
    <row r="49" spans="1:7" ht="30" x14ac:dyDescent="0.25">
      <c r="A49" s="16">
        <v>38</v>
      </c>
      <c r="B49" s="17">
        <v>42114</v>
      </c>
      <c r="C49" s="17" t="s">
        <v>295</v>
      </c>
      <c r="D49" s="17" t="s">
        <v>773</v>
      </c>
      <c r="E49" s="18">
        <v>285.69</v>
      </c>
      <c r="F49" s="15">
        <v>285.69</v>
      </c>
      <c r="G49" s="15" t="s">
        <v>132</v>
      </c>
    </row>
    <row r="50" spans="1:7" ht="45" x14ac:dyDescent="0.25">
      <c r="A50" s="16">
        <v>39</v>
      </c>
      <c r="B50" s="17">
        <v>42114</v>
      </c>
      <c r="C50" s="17" t="s">
        <v>295</v>
      </c>
      <c r="D50" s="17" t="s">
        <v>774</v>
      </c>
      <c r="E50" s="15">
        <v>25.16</v>
      </c>
      <c r="F50" s="15">
        <v>25.16</v>
      </c>
      <c r="G50" s="15" t="s">
        <v>132</v>
      </c>
    </row>
    <row r="51" spans="1:7" x14ac:dyDescent="0.25">
      <c r="A51" s="16">
        <v>40</v>
      </c>
      <c r="B51" s="17">
        <v>42130</v>
      </c>
      <c r="C51" s="17" t="s">
        <v>295</v>
      </c>
      <c r="D51" s="17" t="s">
        <v>286</v>
      </c>
      <c r="E51" s="15">
        <v>177.87</v>
      </c>
      <c r="F51" s="15">
        <v>177.87</v>
      </c>
      <c r="G51" s="15" t="s">
        <v>132</v>
      </c>
    </row>
    <row r="52" spans="1:7" x14ac:dyDescent="0.25">
      <c r="A52" s="46">
        <v>41</v>
      </c>
      <c r="B52" s="17">
        <v>42111</v>
      </c>
      <c r="C52" s="17" t="s">
        <v>295</v>
      </c>
      <c r="D52" s="17" t="s">
        <v>771</v>
      </c>
      <c r="E52" s="18">
        <v>189.06</v>
      </c>
      <c r="F52" s="15">
        <v>189.06</v>
      </c>
      <c r="G52" s="15" t="s">
        <v>132</v>
      </c>
    </row>
    <row r="53" spans="1:7" ht="45" x14ac:dyDescent="0.25">
      <c r="A53" s="16">
        <v>42</v>
      </c>
      <c r="B53" s="17">
        <v>42128</v>
      </c>
      <c r="C53" s="17" t="s">
        <v>764</v>
      </c>
      <c r="D53" s="17" t="s">
        <v>775</v>
      </c>
      <c r="E53" s="18">
        <v>352.04</v>
      </c>
      <c r="F53" s="15">
        <v>352.04</v>
      </c>
      <c r="G53" s="15" t="s">
        <v>14</v>
      </c>
    </row>
    <row r="54" spans="1:7" x14ac:dyDescent="0.25">
      <c r="A54" s="51"/>
      <c r="B54" s="52"/>
      <c r="C54" s="52"/>
      <c r="D54" s="52"/>
      <c r="E54" s="54"/>
      <c r="F54" s="54"/>
      <c r="G54" s="54"/>
    </row>
    <row r="55" spans="1:7" ht="15.75" x14ac:dyDescent="0.25">
      <c r="A55" s="189"/>
      <c r="B55" s="7"/>
      <c r="C55" s="7"/>
      <c r="D55" s="7"/>
      <c r="E55" s="99"/>
    </row>
    <row r="56" spans="1:7" ht="15.75" x14ac:dyDescent="0.25">
      <c r="A56" s="289" t="s">
        <v>16</v>
      </c>
      <c r="B56" s="289"/>
      <c r="C56" s="289"/>
      <c r="D56" s="7"/>
      <c r="E56" s="7"/>
      <c r="F56" s="7"/>
      <c r="G56" s="7"/>
    </row>
    <row r="57" spans="1:7" x14ac:dyDescent="0.25">
      <c r="A57" s="287"/>
      <c r="B57" s="287"/>
      <c r="C57" s="287"/>
      <c r="D57" s="7"/>
      <c r="E57" s="7"/>
      <c r="F57" s="7"/>
      <c r="G57" s="7"/>
    </row>
    <row r="58" spans="1:7" x14ac:dyDescent="0.25">
      <c r="A58" s="287"/>
      <c r="B58" s="287"/>
      <c r="C58" s="287"/>
    </row>
    <row r="59" spans="1:7" ht="15.75" x14ac:dyDescent="0.25">
      <c r="A59" s="288" t="s">
        <v>17</v>
      </c>
      <c r="B59" s="288"/>
      <c r="C59" s="288"/>
    </row>
  </sheetData>
  <mergeCells count="8">
    <mergeCell ref="A57:C58"/>
    <mergeCell ref="A59:C59"/>
    <mergeCell ref="A1:E1"/>
    <mergeCell ref="A2:E2"/>
    <mergeCell ref="A3:E3"/>
    <mergeCell ref="A6:D6"/>
    <mergeCell ref="A9:E9"/>
    <mergeCell ref="A56:C56"/>
  </mergeCells>
  <pageMargins left="0.7" right="0.7" top="0.32" bottom="0.55000000000000004" header="0.21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8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722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42124</v>
      </c>
      <c r="C12" s="12" t="s">
        <v>260</v>
      </c>
      <c r="D12" s="12" t="s">
        <v>723</v>
      </c>
      <c r="E12" s="18">
        <v>313.5</v>
      </c>
      <c r="F12" s="18">
        <v>313.5</v>
      </c>
      <c r="G12" s="13" t="s">
        <v>371</v>
      </c>
      <c r="I12" s="15">
        <f>SUMIFS($F:$F,$G:$G,"supplies")</f>
        <v>313.5</v>
      </c>
      <c r="J12" s="15">
        <f>SUMIFS($F:$F,$G:$G,"Repairs")</f>
        <v>392.04</v>
      </c>
      <c r="K12" s="15">
        <f>SUMIFS($F:$F,$G:$G,"End User's Budget")</f>
        <v>190</v>
      </c>
      <c r="L12" s="15">
        <f>SUMIFS($F:$F,$G:$G,"Maatouk's Budget ")</f>
        <v>0</v>
      </c>
    </row>
    <row r="13" spans="1:12" ht="30" x14ac:dyDescent="0.3">
      <c r="A13" s="16">
        <v>2</v>
      </c>
      <c r="B13" s="17">
        <v>42130</v>
      </c>
      <c r="C13" s="17" t="s">
        <v>503</v>
      </c>
      <c r="D13" s="17" t="s">
        <v>724</v>
      </c>
      <c r="E13" s="18">
        <v>190</v>
      </c>
      <c r="F13" s="18">
        <v>190</v>
      </c>
      <c r="G13" s="10" t="s">
        <v>14</v>
      </c>
    </row>
    <row r="14" spans="1:12" ht="14.45" x14ac:dyDescent="0.3">
      <c r="A14" s="46">
        <v>3</v>
      </c>
      <c r="B14" s="17">
        <v>42130</v>
      </c>
      <c r="C14" s="17" t="s">
        <v>357</v>
      </c>
      <c r="D14" s="17" t="s">
        <v>725</v>
      </c>
      <c r="E14" s="15">
        <v>95.04</v>
      </c>
      <c r="F14" s="15">
        <v>95.04</v>
      </c>
      <c r="G14" s="15" t="s">
        <v>366</v>
      </c>
    </row>
    <row r="15" spans="1:12" ht="28.9" x14ac:dyDescent="0.3">
      <c r="A15" s="16">
        <v>4</v>
      </c>
      <c r="B15" s="17">
        <v>42131</v>
      </c>
      <c r="C15" s="17" t="s">
        <v>357</v>
      </c>
      <c r="D15" s="17" t="s">
        <v>726</v>
      </c>
      <c r="E15" s="15">
        <v>297</v>
      </c>
      <c r="F15" s="15">
        <v>297</v>
      </c>
      <c r="G15" s="15" t="s">
        <v>366</v>
      </c>
    </row>
    <row r="16" spans="1:12" ht="15.6" x14ac:dyDescent="0.3">
      <c r="A16" s="187"/>
      <c r="B16" s="7"/>
      <c r="C16" s="7"/>
      <c r="D16" s="7"/>
      <c r="E16" s="99"/>
    </row>
    <row r="17" spans="1:7" ht="15.6" x14ac:dyDescent="0.3">
      <c r="A17" s="289" t="s">
        <v>16</v>
      </c>
      <c r="B17" s="289"/>
      <c r="C17" s="289"/>
      <c r="D17" s="7"/>
      <c r="E17" s="7"/>
      <c r="F17" s="7"/>
      <c r="G17" s="7"/>
    </row>
    <row r="18" spans="1:7" x14ac:dyDescent="0.25">
      <c r="A18" s="287"/>
      <c r="B18" s="287"/>
      <c r="C18" s="287"/>
      <c r="D18" s="7"/>
      <c r="E18" s="7"/>
      <c r="F18" s="7"/>
      <c r="G18" s="7"/>
    </row>
    <row r="19" spans="1:7" ht="36" customHeight="1" x14ac:dyDescent="0.25">
      <c r="A19" s="287"/>
      <c r="B19" s="287"/>
      <c r="C19" s="287"/>
    </row>
    <row r="20" spans="1:7" ht="15.75" x14ac:dyDescent="0.25">
      <c r="A20" s="288" t="s">
        <v>17</v>
      </c>
      <c r="B20" s="288"/>
      <c r="C20" s="288"/>
    </row>
  </sheetData>
  <mergeCells count="8">
    <mergeCell ref="A18:C19"/>
    <mergeCell ref="A20:C20"/>
    <mergeCell ref="A1:E1"/>
    <mergeCell ref="A2:E2"/>
    <mergeCell ref="A3:E3"/>
    <mergeCell ref="A6:D6"/>
    <mergeCell ref="A9:E9"/>
    <mergeCell ref="A17:C17"/>
  </mergeCells>
  <pageMargins left="0.7" right="0.7" top="0.32" bottom="0.55000000000000004" header="0.21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8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720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42123</v>
      </c>
      <c r="C12" s="12" t="s">
        <v>133</v>
      </c>
      <c r="D12" s="12" t="s">
        <v>716</v>
      </c>
      <c r="E12" s="18">
        <v>72.599999999999994</v>
      </c>
      <c r="F12" s="13">
        <v>72.599999999999994</v>
      </c>
      <c r="G12" s="13" t="s">
        <v>60</v>
      </c>
      <c r="I12" s="15">
        <f>SUMIFS($F:$F,$G:$G,"supplies")</f>
        <v>0</v>
      </c>
      <c r="J12" s="15">
        <f>SUMIFS($F:$F,$G:$G,"Repairs")</f>
        <v>2412.0499999999997</v>
      </c>
      <c r="K12" s="15">
        <f>SUMIFS($F:$F,$G:$G,"End User's Budget")</f>
        <v>0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42123</v>
      </c>
      <c r="C13" s="17" t="s">
        <v>151</v>
      </c>
      <c r="D13" s="17" t="s">
        <v>147</v>
      </c>
      <c r="E13" s="18">
        <v>67.650000000000006</v>
      </c>
      <c r="F13" s="15">
        <v>67.650000000000006</v>
      </c>
      <c r="G13" s="15" t="s">
        <v>60</v>
      </c>
    </row>
    <row r="14" spans="1:12" ht="28.9" x14ac:dyDescent="0.3">
      <c r="A14" s="46">
        <v>3</v>
      </c>
      <c r="B14" s="17">
        <v>42082</v>
      </c>
      <c r="C14" s="17" t="s">
        <v>717</v>
      </c>
      <c r="D14" s="17" t="s">
        <v>721</v>
      </c>
      <c r="E14" s="15">
        <v>250</v>
      </c>
      <c r="F14" s="15">
        <v>250</v>
      </c>
      <c r="G14" s="15" t="s">
        <v>60</v>
      </c>
    </row>
    <row r="15" spans="1:12" ht="43.15" x14ac:dyDescent="0.3">
      <c r="A15" s="16">
        <v>4</v>
      </c>
      <c r="B15" s="17">
        <v>42124</v>
      </c>
      <c r="C15" s="17" t="s">
        <v>55</v>
      </c>
      <c r="D15" s="17" t="s">
        <v>718</v>
      </c>
      <c r="E15" s="15">
        <v>1623.6</v>
      </c>
      <c r="F15" s="15">
        <v>1623.6</v>
      </c>
      <c r="G15" s="15" t="s">
        <v>60</v>
      </c>
    </row>
    <row r="16" spans="1:12" ht="14.45" x14ac:dyDescent="0.3">
      <c r="A16" s="16">
        <v>5</v>
      </c>
      <c r="B16" s="17">
        <v>42123</v>
      </c>
      <c r="C16" s="17" t="s">
        <v>55</v>
      </c>
      <c r="D16" s="17" t="s">
        <v>719</v>
      </c>
      <c r="E16" s="18">
        <v>398.2</v>
      </c>
      <c r="F16" s="15">
        <v>398.2</v>
      </c>
      <c r="G16" s="15" t="s">
        <v>60</v>
      </c>
    </row>
    <row r="17" spans="1:7" ht="15.6" x14ac:dyDescent="0.3">
      <c r="A17" s="185"/>
      <c r="B17" s="7"/>
      <c r="C17" s="7"/>
      <c r="D17" s="7"/>
      <c r="E17" s="99"/>
    </row>
    <row r="18" spans="1:7" ht="15.75" x14ac:dyDescent="0.25">
      <c r="A18" s="289" t="s">
        <v>16</v>
      </c>
      <c r="B18" s="289"/>
      <c r="C18" s="289"/>
      <c r="D18" s="7"/>
      <c r="E18" s="7"/>
      <c r="F18" s="7"/>
      <c r="G18" s="7"/>
    </row>
    <row r="19" spans="1:7" x14ac:dyDescent="0.25">
      <c r="A19" s="287"/>
      <c r="B19" s="287"/>
      <c r="C19" s="287"/>
      <c r="D19" s="7"/>
      <c r="E19" s="7"/>
      <c r="F19" s="7"/>
      <c r="G19" s="7"/>
    </row>
    <row r="20" spans="1:7" x14ac:dyDescent="0.25">
      <c r="A20" s="287"/>
      <c r="B20" s="287"/>
      <c r="C20" s="287"/>
    </row>
    <row r="21" spans="1:7" ht="15.75" x14ac:dyDescent="0.25">
      <c r="A21" s="288" t="s">
        <v>17</v>
      </c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pageMargins left="0.7" right="0.7" top="0.32" bottom="0.55000000000000004" header="0.21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8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712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41976</v>
      </c>
      <c r="C12" s="12" t="s">
        <v>357</v>
      </c>
      <c r="D12" s="12" t="s">
        <v>713</v>
      </c>
      <c r="E12" s="18">
        <v>226.44</v>
      </c>
      <c r="F12" s="13">
        <v>226.44</v>
      </c>
      <c r="G12" s="13" t="s">
        <v>60</v>
      </c>
      <c r="I12" s="15">
        <f>SUMIFS($F:$F,$G:$G,"supplies")</f>
        <v>0</v>
      </c>
      <c r="J12" s="15">
        <f>SUMIFS($F:$F,$G:$G,"Repairs")</f>
        <v>270.44</v>
      </c>
      <c r="K12" s="15">
        <f>SUMIFS($F:$F,$G:$G,"End User's Budget")</f>
        <v>0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42121</v>
      </c>
      <c r="C13" s="17" t="s">
        <v>714</v>
      </c>
      <c r="D13" s="17" t="s">
        <v>715</v>
      </c>
      <c r="E13" s="18">
        <v>44</v>
      </c>
      <c r="F13" s="15">
        <v>44</v>
      </c>
      <c r="G13" s="15" t="s">
        <v>60</v>
      </c>
    </row>
    <row r="14" spans="1:12" ht="15.6" x14ac:dyDescent="0.3">
      <c r="A14" s="183"/>
      <c r="B14" s="7"/>
      <c r="C14" s="7"/>
      <c r="D14" s="7"/>
      <c r="E14" s="99"/>
    </row>
    <row r="15" spans="1:12" ht="15.6" x14ac:dyDescent="0.3">
      <c r="A15" s="289" t="s">
        <v>16</v>
      </c>
      <c r="B15" s="289"/>
      <c r="C15" s="289"/>
      <c r="D15" s="7"/>
      <c r="E15" s="7"/>
      <c r="F15" s="7"/>
      <c r="G15" s="7"/>
    </row>
    <row r="16" spans="1:12" x14ac:dyDescent="0.25">
      <c r="A16" s="287"/>
      <c r="B16" s="287"/>
      <c r="C16" s="287"/>
      <c r="D16" s="7"/>
      <c r="E16" s="7"/>
      <c r="F16" s="7"/>
      <c r="G16" s="7"/>
    </row>
    <row r="17" spans="1:3" x14ac:dyDescent="0.25">
      <c r="A17" s="287"/>
      <c r="B17" s="287"/>
      <c r="C17" s="287"/>
    </row>
    <row r="18" spans="1:3" ht="15.6" x14ac:dyDescent="0.3">
      <c r="A18" s="288" t="s">
        <v>17</v>
      </c>
      <c r="B18" s="288"/>
      <c r="C18" s="288"/>
    </row>
  </sheetData>
  <mergeCells count="8">
    <mergeCell ref="A16:C17"/>
    <mergeCell ref="A18:C18"/>
    <mergeCell ref="A1:E1"/>
    <mergeCell ref="A2:E2"/>
    <mergeCell ref="A3:E3"/>
    <mergeCell ref="A6:D6"/>
    <mergeCell ref="A9:E9"/>
    <mergeCell ref="A15:C15"/>
  </mergeCells>
  <pageMargins left="0.7" right="0.7" top="0.32" bottom="0.55000000000000004" header="0.21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C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8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708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25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6">
        <v>1</v>
      </c>
      <c r="B12" s="17" t="s">
        <v>703</v>
      </c>
      <c r="C12" s="17" t="s">
        <v>38</v>
      </c>
      <c r="D12" s="17" t="s">
        <v>592</v>
      </c>
      <c r="E12" s="15" t="s">
        <v>704</v>
      </c>
      <c r="F12" s="15">
        <v>1245.3399999999999</v>
      </c>
      <c r="G12" s="15" t="s">
        <v>707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0</v>
      </c>
      <c r="L12" s="15">
        <f>SUMIFS($F:$F,$G:$G,"Maatouk's Budget ")</f>
        <v>0</v>
      </c>
    </row>
    <row r="13" spans="1:12" ht="30" x14ac:dyDescent="0.25">
      <c r="A13" s="16">
        <v>2</v>
      </c>
      <c r="B13" s="17" t="s">
        <v>703</v>
      </c>
      <c r="C13" s="17" t="s">
        <v>38</v>
      </c>
      <c r="D13" s="17" t="s">
        <v>702</v>
      </c>
      <c r="E13" s="15" t="s">
        <v>705</v>
      </c>
      <c r="F13" s="15">
        <v>18809.900000000001</v>
      </c>
      <c r="G13" s="15" t="s">
        <v>44</v>
      </c>
    </row>
    <row r="14" spans="1:12" ht="28.9" x14ac:dyDescent="0.3">
      <c r="A14" s="16">
        <v>3</v>
      </c>
      <c r="B14" s="17" t="s">
        <v>703</v>
      </c>
      <c r="C14" s="17" t="s">
        <v>38</v>
      </c>
      <c r="D14" s="17" t="s">
        <v>598</v>
      </c>
      <c r="E14" s="15" t="s">
        <v>706</v>
      </c>
      <c r="F14" s="15">
        <v>29811.63</v>
      </c>
      <c r="G14" s="15" t="s">
        <v>44</v>
      </c>
    </row>
    <row r="15" spans="1:12" ht="28.9" x14ac:dyDescent="0.3">
      <c r="A15" s="16">
        <v>4</v>
      </c>
      <c r="B15" s="17">
        <v>42094</v>
      </c>
      <c r="C15" s="17" t="s">
        <v>599</v>
      </c>
      <c r="D15" s="17" t="s">
        <v>597</v>
      </c>
      <c r="E15" s="161">
        <v>2297.52</v>
      </c>
      <c r="F15" s="15">
        <v>2297.52</v>
      </c>
      <c r="G15" s="15" t="s">
        <v>44</v>
      </c>
    </row>
    <row r="16" spans="1:12" ht="15.6" x14ac:dyDescent="0.3">
      <c r="A16" s="181"/>
      <c r="B16" s="7"/>
      <c r="C16" s="7"/>
      <c r="D16" s="7"/>
      <c r="E16" s="99"/>
    </row>
    <row r="17" spans="1:7" ht="15.6" x14ac:dyDescent="0.3">
      <c r="A17" s="289"/>
      <c r="B17" s="289"/>
      <c r="C17" s="289"/>
      <c r="D17" s="7"/>
      <c r="E17" s="7"/>
      <c r="F17" s="7"/>
      <c r="G17" s="7"/>
    </row>
    <row r="18" spans="1:7" x14ac:dyDescent="0.25">
      <c r="A18" s="287"/>
      <c r="B18" s="287"/>
      <c r="C18" s="287"/>
      <c r="D18" s="7"/>
      <c r="E18" s="7"/>
      <c r="F18" s="7"/>
      <c r="G18" s="7"/>
    </row>
    <row r="19" spans="1:7" x14ac:dyDescent="0.25">
      <c r="A19" s="287"/>
      <c r="B19" s="287"/>
      <c r="C19" s="287"/>
    </row>
    <row r="20" spans="1:7" ht="15.6" x14ac:dyDescent="0.3">
      <c r="A20" s="288"/>
      <c r="B20" s="288"/>
      <c r="C20" s="288"/>
    </row>
  </sheetData>
  <mergeCells count="8">
    <mergeCell ref="A18:C19"/>
    <mergeCell ref="A20:C20"/>
    <mergeCell ref="A1:E1"/>
    <mergeCell ref="A2:E2"/>
    <mergeCell ref="A3:E3"/>
    <mergeCell ref="A6:D6"/>
    <mergeCell ref="A9:E9"/>
    <mergeCell ref="A17:C17"/>
  </mergeCells>
  <pageMargins left="0.7" right="0.7" top="0.32" bottom="0.55000000000000004" header="0.21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78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701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42103</v>
      </c>
      <c r="C12" s="12" t="s">
        <v>690</v>
      </c>
      <c r="D12" s="12" t="s">
        <v>691</v>
      </c>
      <c r="E12" s="18">
        <v>132</v>
      </c>
      <c r="F12" s="13">
        <v>132</v>
      </c>
      <c r="G12" s="13" t="s">
        <v>420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1411.88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42110</v>
      </c>
      <c r="C13" s="17" t="s">
        <v>692</v>
      </c>
      <c r="D13" s="17" t="s">
        <v>693</v>
      </c>
      <c r="E13" s="18">
        <v>253</v>
      </c>
      <c r="F13" s="15">
        <v>253</v>
      </c>
      <c r="G13" s="15" t="s">
        <v>420</v>
      </c>
    </row>
    <row r="14" spans="1:12" ht="28.9" x14ac:dyDescent="0.3">
      <c r="A14" s="46">
        <v>3</v>
      </c>
      <c r="B14" s="17">
        <v>42089</v>
      </c>
      <c r="C14" s="17" t="s">
        <v>694</v>
      </c>
      <c r="D14" s="17" t="s">
        <v>695</v>
      </c>
      <c r="E14" s="15">
        <v>125</v>
      </c>
      <c r="F14" s="15">
        <v>125</v>
      </c>
      <c r="G14" s="15" t="s">
        <v>420</v>
      </c>
    </row>
    <row r="15" spans="1:12" ht="28.9" x14ac:dyDescent="0.3">
      <c r="A15" s="16">
        <v>4</v>
      </c>
      <c r="B15" s="17">
        <v>42101</v>
      </c>
      <c r="C15" s="17" t="s">
        <v>697</v>
      </c>
      <c r="D15" s="17" t="s">
        <v>696</v>
      </c>
      <c r="E15" s="15">
        <v>574</v>
      </c>
      <c r="F15" s="15">
        <v>574</v>
      </c>
      <c r="G15" s="15" t="s">
        <v>420</v>
      </c>
    </row>
    <row r="16" spans="1:12" ht="28.9" x14ac:dyDescent="0.3">
      <c r="A16" s="16">
        <v>5</v>
      </c>
      <c r="B16" s="17">
        <v>42102</v>
      </c>
      <c r="C16" s="17" t="s">
        <v>612</v>
      </c>
      <c r="D16" s="17" t="s">
        <v>698</v>
      </c>
      <c r="E16" s="18">
        <v>148.5</v>
      </c>
      <c r="F16" s="15">
        <v>148.5</v>
      </c>
      <c r="G16" s="15" t="s">
        <v>420</v>
      </c>
    </row>
    <row r="17" spans="1:7" ht="28.9" x14ac:dyDescent="0.3">
      <c r="A17" s="16">
        <v>6</v>
      </c>
      <c r="B17" s="17">
        <v>42108</v>
      </c>
      <c r="C17" s="17" t="s">
        <v>137</v>
      </c>
      <c r="D17" s="17" t="s">
        <v>700</v>
      </c>
      <c r="E17" s="18" t="s">
        <v>699</v>
      </c>
      <c r="F17" s="15">
        <v>179.38</v>
      </c>
      <c r="G17" s="15" t="s">
        <v>420</v>
      </c>
    </row>
    <row r="18" spans="1:7" ht="15.6" x14ac:dyDescent="0.3">
      <c r="A18" s="179"/>
      <c r="B18" s="7"/>
      <c r="C18" s="7"/>
      <c r="D18" s="7"/>
      <c r="E18" s="99"/>
    </row>
    <row r="19" spans="1:7" ht="15.6" x14ac:dyDescent="0.3">
      <c r="A19" s="289" t="s">
        <v>16</v>
      </c>
      <c r="B19" s="289"/>
      <c r="C19" s="289"/>
      <c r="D19" s="7"/>
      <c r="E19" s="7"/>
      <c r="F19" s="7"/>
      <c r="G19" s="7"/>
    </row>
    <row r="20" spans="1:7" x14ac:dyDescent="0.25">
      <c r="A20" s="287"/>
      <c r="B20" s="287"/>
      <c r="C20" s="287"/>
      <c r="D20" s="7"/>
      <c r="E20" s="7"/>
      <c r="F20" s="7"/>
      <c r="G20" s="7"/>
    </row>
    <row r="21" spans="1:7" x14ac:dyDescent="0.25">
      <c r="A21" s="287"/>
      <c r="B21" s="287"/>
      <c r="C21" s="287"/>
    </row>
    <row r="22" spans="1:7" ht="15.75" x14ac:dyDescent="0.25">
      <c r="A22" s="288" t="s">
        <v>17</v>
      </c>
      <c r="B22" s="288"/>
      <c r="C22" s="288"/>
    </row>
  </sheetData>
  <mergeCells count="8">
    <mergeCell ref="A20:C21"/>
    <mergeCell ref="A22:C22"/>
    <mergeCell ref="A1:E1"/>
    <mergeCell ref="A2:E2"/>
    <mergeCell ref="A3:E3"/>
    <mergeCell ref="A6:D6"/>
    <mergeCell ref="A9:E9"/>
    <mergeCell ref="A19:C19"/>
  </mergeCells>
  <pageMargins left="0.7" right="0.7" top="0.32" bottom="0.55000000000000004" header="0.21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31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7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666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42087</v>
      </c>
      <c r="C12" s="12" t="s">
        <v>623</v>
      </c>
      <c r="D12" s="12" t="s">
        <v>667</v>
      </c>
      <c r="E12" s="18">
        <v>50</v>
      </c>
      <c r="F12" s="13">
        <v>50</v>
      </c>
      <c r="G12" s="13" t="s">
        <v>371</v>
      </c>
      <c r="I12" s="15">
        <f>SUMIFS($F:$F,$G:$G,"supplies")</f>
        <v>2411.6689999999999</v>
      </c>
      <c r="J12" s="15">
        <f>SUMIFS($F:$F,$G:$G,"Repairs")</f>
        <v>1545</v>
      </c>
      <c r="K12" s="15">
        <f>SUMIFS($F:$F,$G:$G,"End User's Budget")</f>
        <v>1976.0600000000002</v>
      </c>
      <c r="L12" s="15">
        <f>SUMIFS($F:$F,$G:$G,"Maatouk's Budget ")</f>
        <v>0</v>
      </c>
    </row>
    <row r="13" spans="1:12" ht="14.45" x14ac:dyDescent="0.3">
      <c r="A13" s="45">
        <v>2</v>
      </c>
      <c r="B13" s="17">
        <v>42101</v>
      </c>
      <c r="C13" s="17" t="s">
        <v>623</v>
      </c>
      <c r="D13" s="17" t="s">
        <v>670</v>
      </c>
      <c r="E13" s="15">
        <v>80</v>
      </c>
      <c r="F13" s="15">
        <v>80</v>
      </c>
      <c r="G13" s="13" t="s">
        <v>371</v>
      </c>
      <c r="I13" s="54"/>
      <c r="J13" s="54"/>
      <c r="K13" s="54"/>
      <c r="L13" s="54"/>
    </row>
    <row r="14" spans="1:12" ht="30" x14ac:dyDescent="0.3">
      <c r="A14" s="16">
        <v>3</v>
      </c>
      <c r="B14" s="17">
        <v>42101</v>
      </c>
      <c r="C14" s="17" t="s">
        <v>164</v>
      </c>
      <c r="D14" s="17" t="s">
        <v>668</v>
      </c>
      <c r="E14" s="18">
        <v>250.8</v>
      </c>
      <c r="F14" s="15">
        <v>250.8</v>
      </c>
      <c r="G14" s="10" t="s">
        <v>14</v>
      </c>
    </row>
    <row r="15" spans="1:12" ht="30" x14ac:dyDescent="0.3">
      <c r="A15" s="46">
        <v>4</v>
      </c>
      <c r="B15" s="17">
        <v>42102</v>
      </c>
      <c r="C15" s="17" t="s">
        <v>164</v>
      </c>
      <c r="D15" s="17" t="s">
        <v>669</v>
      </c>
      <c r="E15" s="15">
        <v>265.10000000000002</v>
      </c>
      <c r="F15" s="15">
        <v>265.10000000000002</v>
      </c>
      <c r="G15" s="10" t="s">
        <v>14</v>
      </c>
    </row>
    <row r="16" spans="1:12" ht="14.45" x14ac:dyDescent="0.3">
      <c r="A16" s="16">
        <v>5</v>
      </c>
      <c r="B16" s="17">
        <v>42086</v>
      </c>
      <c r="C16" s="17" t="s">
        <v>76</v>
      </c>
      <c r="D16" s="17" t="s">
        <v>671</v>
      </c>
      <c r="E16" s="15">
        <v>60</v>
      </c>
      <c r="F16" s="15">
        <v>60</v>
      </c>
      <c r="G16" s="15" t="s">
        <v>366</v>
      </c>
    </row>
    <row r="17" spans="1:7" ht="14.45" x14ac:dyDescent="0.3">
      <c r="A17" s="16">
        <v>6</v>
      </c>
      <c r="B17" s="17">
        <v>42094</v>
      </c>
      <c r="C17" s="17" t="s">
        <v>69</v>
      </c>
      <c r="D17" s="17" t="s">
        <v>672</v>
      </c>
      <c r="E17" s="18">
        <v>30.3</v>
      </c>
      <c r="F17" s="15">
        <v>30.3</v>
      </c>
      <c r="G17" s="15" t="s">
        <v>371</v>
      </c>
    </row>
    <row r="18" spans="1:7" ht="14.45" x14ac:dyDescent="0.3">
      <c r="A18" s="16">
        <v>7</v>
      </c>
      <c r="B18" s="17">
        <v>42087</v>
      </c>
      <c r="C18" s="41" t="s">
        <v>69</v>
      </c>
      <c r="D18" s="17" t="s">
        <v>286</v>
      </c>
      <c r="E18" s="18">
        <v>149.04</v>
      </c>
      <c r="F18" s="15">
        <v>149.04</v>
      </c>
      <c r="G18" s="15" t="s">
        <v>371</v>
      </c>
    </row>
    <row r="19" spans="1:7" ht="14.45" x14ac:dyDescent="0.3">
      <c r="A19" s="16">
        <v>8</v>
      </c>
      <c r="B19" s="17">
        <v>42086</v>
      </c>
      <c r="C19" s="41" t="s">
        <v>69</v>
      </c>
      <c r="D19" s="17" t="s">
        <v>285</v>
      </c>
      <c r="E19" s="18">
        <v>24</v>
      </c>
      <c r="F19" s="15">
        <v>24</v>
      </c>
      <c r="G19" s="15" t="s">
        <v>371</v>
      </c>
    </row>
    <row r="20" spans="1:7" ht="14.45" x14ac:dyDescent="0.3">
      <c r="A20" s="16">
        <v>9</v>
      </c>
      <c r="B20" s="17">
        <v>42083</v>
      </c>
      <c r="C20" s="41" t="s">
        <v>69</v>
      </c>
      <c r="D20" s="17" t="s">
        <v>286</v>
      </c>
      <c r="E20" s="18">
        <v>91.2</v>
      </c>
      <c r="F20" s="15">
        <v>91.2</v>
      </c>
      <c r="G20" s="15" t="s">
        <v>371</v>
      </c>
    </row>
    <row r="21" spans="1:7" ht="28.9" x14ac:dyDescent="0.3">
      <c r="A21" s="16">
        <v>10</v>
      </c>
      <c r="B21" s="17">
        <v>42087</v>
      </c>
      <c r="C21" s="41" t="s">
        <v>586</v>
      </c>
      <c r="D21" s="17" t="s">
        <v>673</v>
      </c>
      <c r="E21" s="18">
        <v>85</v>
      </c>
      <c r="F21" s="15">
        <v>85</v>
      </c>
      <c r="G21" s="15" t="s">
        <v>366</v>
      </c>
    </row>
    <row r="22" spans="1:7" ht="14.45" x14ac:dyDescent="0.3">
      <c r="A22" s="16">
        <v>11</v>
      </c>
      <c r="B22" s="17">
        <v>42090</v>
      </c>
      <c r="C22" s="41" t="s">
        <v>295</v>
      </c>
      <c r="D22" s="17" t="s">
        <v>285</v>
      </c>
      <c r="E22" s="18">
        <v>239.28899999999999</v>
      </c>
      <c r="F22" s="15">
        <v>239.28899999999999</v>
      </c>
      <c r="G22" s="15" t="s">
        <v>371</v>
      </c>
    </row>
    <row r="23" spans="1:7" ht="28.9" x14ac:dyDescent="0.3">
      <c r="A23" s="16">
        <v>12</v>
      </c>
      <c r="B23" s="17">
        <v>42089</v>
      </c>
      <c r="C23" s="41" t="s">
        <v>305</v>
      </c>
      <c r="D23" s="17" t="s">
        <v>674</v>
      </c>
      <c r="E23" s="18">
        <v>300</v>
      </c>
      <c r="F23" s="15">
        <v>300</v>
      </c>
      <c r="G23" s="15" t="s">
        <v>371</v>
      </c>
    </row>
    <row r="24" spans="1:7" ht="14.45" x14ac:dyDescent="0.3">
      <c r="A24" s="16">
        <v>13</v>
      </c>
      <c r="B24" s="17">
        <v>42090</v>
      </c>
      <c r="C24" s="41" t="s">
        <v>546</v>
      </c>
      <c r="D24" s="17" t="s">
        <v>675</v>
      </c>
      <c r="E24" s="18" t="s">
        <v>676</v>
      </c>
      <c r="F24" s="15">
        <v>168</v>
      </c>
      <c r="G24" s="15" t="s">
        <v>371</v>
      </c>
    </row>
    <row r="25" spans="1:7" x14ac:dyDescent="0.25">
      <c r="A25" s="16">
        <v>14</v>
      </c>
      <c r="B25" s="17">
        <v>42083</v>
      </c>
      <c r="C25" s="41" t="s">
        <v>546</v>
      </c>
      <c r="D25" s="17" t="s">
        <v>675</v>
      </c>
      <c r="E25" s="18" t="s">
        <v>677</v>
      </c>
      <c r="F25" s="15">
        <v>120</v>
      </c>
      <c r="G25" s="15" t="s">
        <v>371</v>
      </c>
    </row>
    <row r="26" spans="1:7" x14ac:dyDescent="0.25">
      <c r="A26" s="16">
        <v>15</v>
      </c>
      <c r="B26" s="17">
        <v>42090</v>
      </c>
      <c r="C26" s="41" t="s">
        <v>257</v>
      </c>
      <c r="D26" s="17" t="s">
        <v>678</v>
      </c>
      <c r="E26" s="18">
        <v>17</v>
      </c>
      <c r="F26" s="15">
        <v>17</v>
      </c>
      <c r="G26" s="15" t="s">
        <v>371</v>
      </c>
    </row>
    <row r="27" spans="1:7" x14ac:dyDescent="0.25">
      <c r="A27" s="16">
        <v>16</v>
      </c>
      <c r="B27" s="17">
        <v>42093</v>
      </c>
      <c r="C27" s="41" t="s">
        <v>257</v>
      </c>
      <c r="D27" s="17" t="s">
        <v>559</v>
      </c>
      <c r="E27" s="18">
        <v>114</v>
      </c>
      <c r="F27" s="15">
        <v>114</v>
      </c>
      <c r="G27" s="15" t="s">
        <v>371</v>
      </c>
    </row>
    <row r="28" spans="1:7" x14ac:dyDescent="0.25">
      <c r="A28" s="16">
        <v>17</v>
      </c>
      <c r="B28" s="17">
        <v>42096</v>
      </c>
      <c r="C28" s="41" t="s">
        <v>257</v>
      </c>
      <c r="D28" s="17" t="s">
        <v>678</v>
      </c>
      <c r="E28" s="18">
        <v>12</v>
      </c>
      <c r="F28" s="15">
        <v>12</v>
      </c>
      <c r="G28" s="15" t="s">
        <v>371</v>
      </c>
    </row>
    <row r="29" spans="1:7" ht="45" x14ac:dyDescent="0.25">
      <c r="A29" s="16">
        <v>18</v>
      </c>
      <c r="B29" s="17">
        <v>42087</v>
      </c>
      <c r="C29" s="41" t="s">
        <v>119</v>
      </c>
      <c r="D29" s="17" t="s">
        <v>679</v>
      </c>
      <c r="E29" s="18">
        <v>1080</v>
      </c>
      <c r="F29" s="15">
        <v>1080</v>
      </c>
      <c r="G29" s="15" t="s">
        <v>420</v>
      </c>
    </row>
    <row r="30" spans="1:7" x14ac:dyDescent="0.25">
      <c r="A30" s="16">
        <v>19</v>
      </c>
      <c r="B30" s="17">
        <v>42111</v>
      </c>
      <c r="C30" s="41" t="s">
        <v>680</v>
      </c>
      <c r="D30" s="17" t="s">
        <v>681</v>
      </c>
      <c r="E30" s="18">
        <v>1400</v>
      </c>
      <c r="F30" s="15">
        <v>1400</v>
      </c>
      <c r="G30" s="15" t="s">
        <v>366</v>
      </c>
    </row>
    <row r="31" spans="1:7" x14ac:dyDescent="0.25">
      <c r="A31" s="16">
        <v>20</v>
      </c>
      <c r="B31" s="17">
        <v>42033</v>
      </c>
      <c r="C31" s="41" t="s">
        <v>302</v>
      </c>
      <c r="D31" s="17" t="s">
        <v>682</v>
      </c>
      <c r="E31" s="18">
        <v>220</v>
      </c>
      <c r="F31" s="15">
        <v>220</v>
      </c>
      <c r="G31" s="15" t="s">
        <v>371</v>
      </c>
    </row>
    <row r="32" spans="1:7" ht="30" x14ac:dyDescent="0.25">
      <c r="A32" s="16">
        <v>21</v>
      </c>
      <c r="B32" s="17">
        <v>42101</v>
      </c>
      <c r="C32" s="41" t="s">
        <v>57</v>
      </c>
      <c r="D32" s="17" t="s">
        <v>683</v>
      </c>
      <c r="E32" s="18" t="s">
        <v>684</v>
      </c>
      <c r="F32" s="15">
        <v>187.7</v>
      </c>
      <c r="G32" s="15" t="s">
        <v>420</v>
      </c>
    </row>
    <row r="33" spans="1:7" ht="30" x14ac:dyDescent="0.25">
      <c r="A33" s="16">
        <v>22</v>
      </c>
      <c r="B33" s="17">
        <v>42101</v>
      </c>
      <c r="C33" s="17" t="s">
        <v>57</v>
      </c>
      <c r="D33" s="17" t="s">
        <v>683</v>
      </c>
      <c r="E33" s="15" t="s">
        <v>685</v>
      </c>
      <c r="F33" s="15">
        <v>192.46</v>
      </c>
      <c r="G33" s="15" t="s">
        <v>420</v>
      </c>
    </row>
    <row r="34" spans="1:7" x14ac:dyDescent="0.25">
      <c r="A34" s="16">
        <v>23</v>
      </c>
      <c r="B34" s="17">
        <v>42095</v>
      </c>
      <c r="C34" s="17" t="s">
        <v>561</v>
      </c>
      <c r="D34" s="17" t="s">
        <v>686</v>
      </c>
      <c r="E34" s="15">
        <v>203.5</v>
      </c>
      <c r="F34" s="15">
        <v>203.5</v>
      </c>
      <c r="G34" s="15" t="s">
        <v>371</v>
      </c>
    </row>
    <row r="35" spans="1:7" ht="30" x14ac:dyDescent="0.25">
      <c r="A35" s="16">
        <v>24</v>
      </c>
      <c r="B35" s="17">
        <v>42094</v>
      </c>
      <c r="C35" s="17" t="s">
        <v>687</v>
      </c>
      <c r="D35" s="17" t="s">
        <v>688</v>
      </c>
      <c r="E35" s="15" t="s">
        <v>689</v>
      </c>
      <c r="F35" s="15">
        <v>593.34</v>
      </c>
      <c r="G35" s="15" t="s">
        <v>371</v>
      </c>
    </row>
    <row r="36" spans="1:7" ht="15.75" x14ac:dyDescent="0.25">
      <c r="A36" s="177"/>
      <c r="B36" s="7"/>
      <c r="C36" s="7"/>
      <c r="D36" s="7"/>
      <c r="E36" s="99"/>
    </row>
    <row r="37" spans="1:7" ht="15.75" x14ac:dyDescent="0.25">
      <c r="A37" s="289" t="s">
        <v>16</v>
      </c>
      <c r="B37" s="289"/>
      <c r="C37" s="289"/>
      <c r="D37" s="7"/>
      <c r="E37" s="7"/>
      <c r="F37" s="7"/>
      <c r="G37" s="7"/>
    </row>
    <row r="38" spans="1:7" x14ac:dyDescent="0.25">
      <c r="A38" s="287"/>
      <c r="B38" s="287"/>
      <c r="C38" s="287"/>
      <c r="D38" s="7"/>
      <c r="E38" s="7"/>
      <c r="F38" s="7"/>
      <c r="G38" s="7"/>
    </row>
    <row r="39" spans="1:7" x14ac:dyDescent="0.25">
      <c r="A39" s="287"/>
      <c r="B39" s="287"/>
      <c r="C39" s="287"/>
    </row>
    <row r="40" spans="1:7" ht="15.75" x14ac:dyDescent="0.25">
      <c r="A40" s="288" t="s">
        <v>17</v>
      </c>
      <c r="B40" s="288"/>
      <c r="C40" s="288"/>
    </row>
  </sheetData>
  <mergeCells count="8">
    <mergeCell ref="A38:C39"/>
    <mergeCell ref="A40:C40"/>
    <mergeCell ref="A1:E1"/>
    <mergeCell ref="A2:E2"/>
    <mergeCell ref="A3:E3"/>
    <mergeCell ref="A6:D6"/>
    <mergeCell ref="A9:E9"/>
    <mergeCell ref="A37:C37"/>
  </mergeCells>
  <pageMargins left="0.7" right="0.7" top="0.32" bottom="0.55000000000000004" header="0.21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7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663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6" customHeight="1" x14ac:dyDescent="0.25">
      <c r="A12" s="11">
        <v>1</v>
      </c>
      <c r="B12" s="17">
        <v>42103</v>
      </c>
      <c r="C12" s="12" t="s">
        <v>664</v>
      </c>
      <c r="D12" s="12" t="s">
        <v>665</v>
      </c>
      <c r="E12" s="18">
        <v>1300</v>
      </c>
      <c r="F12" s="13">
        <v>1300</v>
      </c>
      <c r="G12" s="13" t="s">
        <v>366</v>
      </c>
      <c r="I12" s="15">
        <f>SUMIFS($F:$F,$G:$G,"supplies")</f>
        <v>0</v>
      </c>
      <c r="J12" s="15">
        <f>SUMIFS($F:$F,$G:$G,"Repairs")</f>
        <v>1300</v>
      </c>
      <c r="K12" s="15">
        <f>SUMIFS($F:$F,$G:$G,"End User's Budget")</f>
        <v>0</v>
      </c>
      <c r="L12" s="15">
        <f>SUMIFS($F:$F,$G:$G,"Maatouk's Budget ")</f>
        <v>0</v>
      </c>
    </row>
    <row r="13" spans="1:12" ht="43.15" customHeight="1" x14ac:dyDescent="0.3">
      <c r="A13" s="175"/>
      <c r="B13" s="7"/>
      <c r="C13" s="7"/>
      <c r="D13" s="7"/>
      <c r="E13" s="99"/>
    </row>
    <row r="14" spans="1:12" ht="15.6" x14ac:dyDescent="0.3">
      <c r="A14" s="289" t="s">
        <v>16</v>
      </c>
      <c r="B14" s="289"/>
      <c r="C14" s="289"/>
      <c r="D14" s="7"/>
      <c r="E14" s="7"/>
      <c r="F14" s="7"/>
      <c r="G14" s="7"/>
    </row>
    <row r="15" spans="1:12" ht="23.45" customHeight="1" x14ac:dyDescent="0.25">
      <c r="A15" s="287"/>
      <c r="B15" s="287"/>
      <c r="C15" s="287"/>
      <c r="D15" s="7"/>
      <c r="E15" s="7"/>
      <c r="F15" s="7"/>
      <c r="G15" s="7"/>
    </row>
    <row r="16" spans="1:12" x14ac:dyDescent="0.25">
      <c r="A16" s="287"/>
      <c r="B16" s="287"/>
      <c r="C16" s="287"/>
    </row>
    <row r="17" spans="1:3" ht="15.6" x14ac:dyDescent="0.3">
      <c r="A17" s="288" t="s">
        <v>17</v>
      </c>
      <c r="B17" s="288"/>
      <c r="C17" s="288"/>
    </row>
  </sheetData>
  <mergeCells count="8">
    <mergeCell ref="A15:C16"/>
    <mergeCell ref="A17:C17"/>
    <mergeCell ref="A1:E1"/>
    <mergeCell ref="A2:E2"/>
    <mergeCell ref="A3:E3"/>
    <mergeCell ref="A6:D6"/>
    <mergeCell ref="A9:E9"/>
    <mergeCell ref="A14:C14"/>
  </mergeCells>
  <pageMargins left="0.7" right="0.7" top="0.32" bottom="0.55000000000000004" header="0.21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3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7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656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42093</v>
      </c>
      <c r="C12" s="12" t="s">
        <v>657</v>
      </c>
      <c r="D12" s="12" t="s">
        <v>658</v>
      </c>
      <c r="E12" s="18">
        <v>202.4</v>
      </c>
      <c r="F12" s="13">
        <v>202.4</v>
      </c>
      <c r="G12" s="15" t="s">
        <v>60</v>
      </c>
      <c r="I12" s="15">
        <f>SUMIFS($F:$F,$G:$G,"supplies")</f>
        <v>0</v>
      </c>
      <c r="J12" s="15">
        <f>SUMIFS($F:$F,$G:$G,"Repairs")</f>
        <v>1257.1500000000001</v>
      </c>
      <c r="K12" s="15">
        <f>SUMIFS($F:$F,$G:$G,"End User's Budget")</f>
        <v>0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42079</v>
      </c>
      <c r="C13" s="17" t="s">
        <v>151</v>
      </c>
      <c r="D13" s="17" t="s">
        <v>147</v>
      </c>
      <c r="E13" s="18">
        <v>67.650000000000006</v>
      </c>
      <c r="F13" s="15">
        <v>67.650000000000006</v>
      </c>
      <c r="G13" s="15" t="s">
        <v>60</v>
      </c>
    </row>
    <row r="14" spans="1:12" ht="14.45" x14ac:dyDescent="0.3">
      <c r="A14" s="46">
        <v>3</v>
      </c>
      <c r="B14" s="17">
        <v>42093</v>
      </c>
      <c r="C14" s="17" t="s">
        <v>659</v>
      </c>
      <c r="D14" s="17" t="s">
        <v>660</v>
      </c>
      <c r="E14" s="15">
        <v>375.1</v>
      </c>
      <c r="F14" s="15">
        <v>375.1</v>
      </c>
      <c r="G14" s="15" t="s">
        <v>60</v>
      </c>
    </row>
    <row r="15" spans="1:12" ht="14.45" x14ac:dyDescent="0.3">
      <c r="A15" s="16">
        <v>4</v>
      </c>
      <c r="B15" s="17">
        <v>42091</v>
      </c>
      <c r="C15" s="17" t="s">
        <v>659</v>
      </c>
      <c r="D15" s="17" t="s">
        <v>514</v>
      </c>
      <c r="E15" s="15">
        <v>44</v>
      </c>
      <c r="F15" s="15">
        <v>44</v>
      </c>
      <c r="G15" s="15" t="s">
        <v>60</v>
      </c>
    </row>
    <row r="16" spans="1:12" ht="14.45" x14ac:dyDescent="0.3">
      <c r="A16" s="16">
        <v>5</v>
      </c>
      <c r="B16" s="17">
        <v>42090</v>
      </c>
      <c r="C16" s="17" t="s">
        <v>659</v>
      </c>
      <c r="D16" s="17" t="s">
        <v>661</v>
      </c>
      <c r="E16" s="18">
        <v>418</v>
      </c>
      <c r="F16" s="15">
        <v>418</v>
      </c>
      <c r="G16" s="15" t="s">
        <v>60</v>
      </c>
    </row>
    <row r="17" spans="1:7" ht="28.9" x14ac:dyDescent="0.3">
      <c r="A17" s="16">
        <v>6</v>
      </c>
      <c r="B17" s="17">
        <v>42090</v>
      </c>
      <c r="C17" s="17" t="s">
        <v>76</v>
      </c>
      <c r="D17" s="17" t="s">
        <v>662</v>
      </c>
      <c r="E17" s="18">
        <v>150</v>
      </c>
      <c r="F17" s="15">
        <v>150</v>
      </c>
      <c r="G17" s="15" t="s">
        <v>60</v>
      </c>
    </row>
    <row r="18" spans="1:7" ht="15.6" x14ac:dyDescent="0.3">
      <c r="A18" s="173"/>
      <c r="B18" s="7"/>
      <c r="C18" s="7"/>
      <c r="D18" s="7"/>
      <c r="E18" s="99"/>
    </row>
    <row r="19" spans="1:7" ht="15.6" x14ac:dyDescent="0.3">
      <c r="A19" s="289" t="s">
        <v>16</v>
      </c>
      <c r="B19" s="289"/>
      <c r="C19" s="289"/>
      <c r="D19" s="7"/>
      <c r="E19" s="7"/>
      <c r="F19" s="7"/>
      <c r="G19" s="7"/>
    </row>
    <row r="20" spans="1:7" x14ac:dyDescent="0.25">
      <c r="A20" s="287"/>
      <c r="B20" s="287"/>
      <c r="C20" s="287"/>
      <c r="D20" s="7"/>
      <c r="E20" s="7"/>
      <c r="F20" s="7"/>
      <c r="G20" s="7"/>
    </row>
    <row r="21" spans="1:7" x14ac:dyDescent="0.25">
      <c r="A21" s="287"/>
      <c r="B21" s="287"/>
      <c r="C21" s="287"/>
    </row>
    <row r="22" spans="1:7" ht="15.6" x14ac:dyDescent="0.3">
      <c r="A22" s="288" t="s">
        <v>17</v>
      </c>
      <c r="B22" s="288"/>
      <c r="C22" s="288"/>
    </row>
  </sheetData>
  <mergeCells count="8">
    <mergeCell ref="A20:C21"/>
    <mergeCell ref="A22:C22"/>
    <mergeCell ref="A1:E1"/>
    <mergeCell ref="A2:E2"/>
    <mergeCell ref="A3:E3"/>
    <mergeCell ref="A6:D6"/>
    <mergeCell ref="A9:E9"/>
    <mergeCell ref="A19:C19"/>
  </mergeCells>
  <pageMargins left="0.7" right="0.7" top="0.32" bottom="0.55000000000000004" header="0.21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C3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3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18.600000000000001" customHeight="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16.149999999999999" customHeight="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19.149999999999999" customHeight="1" x14ac:dyDescent="0.4">
      <c r="A3" s="286" t="s">
        <v>2</v>
      </c>
      <c r="B3" s="286"/>
      <c r="C3" s="286"/>
      <c r="D3" s="286"/>
      <c r="E3" s="286"/>
      <c r="F3" s="1"/>
      <c r="G3" s="1"/>
    </row>
    <row r="4" spans="1:12" ht="7.15" customHeight="1" x14ac:dyDescent="0.3"/>
    <row r="5" spans="1:12" ht="4.9000000000000004" customHeight="1" x14ac:dyDescent="0.3"/>
    <row r="6" spans="1:12" ht="15.6" x14ac:dyDescent="0.3">
      <c r="A6" s="288" t="s">
        <v>3</v>
      </c>
      <c r="B6" s="288"/>
      <c r="C6" s="288"/>
      <c r="D6" s="288"/>
      <c r="E6" s="27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1054</v>
      </c>
      <c r="B9" s="288"/>
      <c r="C9" s="288"/>
      <c r="D9" s="288"/>
      <c r="E9" s="288"/>
      <c r="F9" s="4"/>
      <c r="G9" s="4"/>
    </row>
    <row r="10" spans="1:12" ht="8.4499999999999993" customHeight="1" x14ac:dyDescent="0.3">
      <c r="A10" s="5"/>
      <c r="B10" s="6"/>
      <c r="C10" s="7"/>
      <c r="D10" s="7"/>
      <c r="E10" s="7"/>
      <c r="F10" s="7"/>
      <c r="G10" s="7"/>
    </row>
    <row r="11" spans="1:12" ht="30" x14ac:dyDescent="0.25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19.149999999999999" customHeight="1" x14ac:dyDescent="0.25">
      <c r="A12" s="11">
        <v>1</v>
      </c>
      <c r="B12" s="17">
        <v>42230</v>
      </c>
      <c r="C12" s="12" t="s">
        <v>164</v>
      </c>
      <c r="D12" s="39" t="s">
        <v>1048</v>
      </c>
      <c r="E12" s="18">
        <v>58.91</v>
      </c>
      <c r="F12" s="13">
        <v>58.91</v>
      </c>
      <c r="G12" s="15" t="s">
        <v>60</v>
      </c>
      <c r="I12" s="15">
        <f>SUMIFS($F:$F,$G:$G,"supplies")</f>
        <v>1217.077</v>
      </c>
      <c r="J12" s="15">
        <f>SUMIFS($F:$F,$G:$G,"Repairs")</f>
        <v>2406.7200000000003</v>
      </c>
      <c r="K12" s="15">
        <f>SUMIFS($F:$F,$G:$G,"End user's Budget")</f>
        <v>1170</v>
      </c>
      <c r="L12" s="15">
        <f>SUMIFS($F:$F,$G:$G,"Maatouk's Budget ")</f>
        <v>0</v>
      </c>
    </row>
    <row r="13" spans="1:12" ht="18.600000000000001" customHeight="1" x14ac:dyDescent="0.25">
      <c r="A13" s="16">
        <v>2</v>
      </c>
      <c r="B13" s="17">
        <v>42222</v>
      </c>
      <c r="C13" s="17" t="s">
        <v>164</v>
      </c>
      <c r="D13" s="17" t="s">
        <v>793</v>
      </c>
      <c r="E13" s="18">
        <v>281</v>
      </c>
      <c r="F13" s="15">
        <v>281</v>
      </c>
      <c r="G13" s="15" t="s">
        <v>60</v>
      </c>
    </row>
    <row r="14" spans="1:12" x14ac:dyDescent="0.25">
      <c r="A14" s="46">
        <v>3</v>
      </c>
      <c r="B14" s="17">
        <v>42223</v>
      </c>
      <c r="C14" s="17" t="s">
        <v>276</v>
      </c>
      <c r="D14" s="17" t="s">
        <v>451</v>
      </c>
      <c r="E14" s="15">
        <v>51.76</v>
      </c>
      <c r="F14" s="15">
        <v>51.76</v>
      </c>
      <c r="G14" s="15" t="s">
        <v>60</v>
      </c>
    </row>
    <row r="15" spans="1:12" ht="23.45" customHeight="1" x14ac:dyDescent="0.25">
      <c r="A15" s="16">
        <v>4</v>
      </c>
      <c r="B15" s="17">
        <v>42222</v>
      </c>
      <c r="C15" s="17" t="s">
        <v>164</v>
      </c>
      <c r="D15" s="38" t="s">
        <v>1049</v>
      </c>
      <c r="E15" s="15">
        <v>308.55</v>
      </c>
      <c r="F15" s="15">
        <v>308.55</v>
      </c>
      <c r="G15" s="15" t="s">
        <v>60</v>
      </c>
    </row>
    <row r="16" spans="1:12" ht="23.45" customHeight="1" x14ac:dyDescent="0.25">
      <c r="A16" s="16">
        <v>5</v>
      </c>
      <c r="B16" s="17">
        <v>42228</v>
      </c>
      <c r="C16" s="17" t="s">
        <v>1050</v>
      </c>
      <c r="D16" s="17" t="s">
        <v>1051</v>
      </c>
      <c r="E16" s="18">
        <v>1170</v>
      </c>
      <c r="F16" s="15">
        <v>1170</v>
      </c>
      <c r="G16" s="15" t="s">
        <v>420</v>
      </c>
    </row>
    <row r="17" spans="1:7" ht="28.9" x14ac:dyDescent="0.3">
      <c r="A17" s="16">
        <v>6</v>
      </c>
      <c r="B17" s="17">
        <v>42220</v>
      </c>
      <c r="C17" s="17" t="s">
        <v>1052</v>
      </c>
      <c r="D17" s="17" t="s">
        <v>1053</v>
      </c>
      <c r="E17" s="18">
        <v>792</v>
      </c>
      <c r="F17" s="15">
        <v>792</v>
      </c>
      <c r="G17" s="15" t="s">
        <v>60</v>
      </c>
    </row>
    <row r="18" spans="1:7" ht="43.15" x14ac:dyDescent="0.3">
      <c r="A18" s="16">
        <v>7</v>
      </c>
      <c r="B18" s="17">
        <v>42223</v>
      </c>
      <c r="C18" s="17" t="s">
        <v>1055</v>
      </c>
      <c r="D18" s="17" t="s">
        <v>1056</v>
      </c>
      <c r="E18" s="18">
        <v>544.5</v>
      </c>
      <c r="F18" s="15">
        <v>544.5</v>
      </c>
      <c r="G18" s="15" t="s">
        <v>60</v>
      </c>
    </row>
    <row r="19" spans="1:7" x14ac:dyDescent="0.25">
      <c r="A19" s="16">
        <v>8</v>
      </c>
      <c r="B19" s="17">
        <v>42208</v>
      </c>
      <c r="C19" s="17" t="s">
        <v>69</v>
      </c>
      <c r="D19" s="17" t="s">
        <v>1057</v>
      </c>
      <c r="E19" s="18">
        <v>189.15</v>
      </c>
      <c r="F19" s="15">
        <v>189.15</v>
      </c>
      <c r="G19" s="15" t="s">
        <v>132</v>
      </c>
    </row>
    <row r="20" spans="1:7" x14ac:dyDescent="0.25">
      <c r="A20" s="16">
        <v>9</v>
      </c>
      <c r="B20" s="17">
        <v>42220</v>
      </c>
      <c r="C20" s="17" t="s">
        <v>69</v>
      </c>
      <c r="D20" s="17" t="s">
        <v>286</v>
      </c>
      <c r="E20" s="18">
        <v>7.31</v>
      </c>
      <c r="F20" s="15">
        <v>7.31</v>
      </c>
      <c r="G20" s="15" t="s">
        <v>132</v>
      </c>
    </row>
    <row r="21" spans="1:7" x14ac:dyDescent="0.25">
      <c r="A21" s="16">
        <v>10</v>
      </c>
      <c r="B21" s="17">
        <v>42208</v>
      </c>
      <c r="C21" s="17" t="s">
        <v>69</v>
      </c>
      <c r="D21" s="17" t="s">
        <v>1058</v>
      </c>
      <c r="E21" s="18">
        <v>98.22</v>
      </c>
      <c r="F21" s="15">
        <v>98.22</v>
      </c>
      <c r="G21" s="15" t="s">
        <v>132</v>
      </c>
    </row>
    <row r="22" spans="1:7" x14ac:dyDescent="0.25">
      <c r="A22" s="16">
        <v>11</v>
      </c>
      <c r="B22" s="17">
        <v>42227</v>
      </c>
      <c r="C22" s="17" t="s">
        <v>69</v>
      </c>
      <c r="D22" s="17" t="s">
        <v>1059</v>
      </c>
      <c r="E22" s="18">
        <v>197.03</v>
      </c>
      <c r="F22" s="15">
        <v>197.03</v>
      </c>
      <c r="G22" s="15" t="s">
        <v>132</v>
      </c>
    </row>
    <row r="23" spans="1:7" x14ac:dyDescent="0.25">
      <c r="A23" s="16">
        <v>12</v>
      </c>
      <c r="B23" s="17">
        <v>42221</v>
      </c>
      <c r="C23" s="17" t="s">
        <v>69</v>
      </c>
      <c r="D23" s="17" t="s">
        <v>285</v>
      </c>
      <c r="E23" s="18">
        <v>50.23</v>
      </c>
      <c r="F23" s="15">
        <v>50.23</v>
      </c>
      <c r="G23" s="15" t="s">
        <v>132</v>
      </c>
    </row>
    <row r="24" spans="1:7" x14ac:dyDescent="0.25">
      <c r="A24" s="16">
        <v>13</v>
      </c>
      <c r="B24" s="17">
        <v>42209</v>
      </c>
      <c r="C24" s="17" t="s">
        <v>399</v>
      </c>
      <c r="D24" s="17" t="s">
        <v>1060</v>
      </c>
      <c r="E24" s="18">
        <v>440.84699999999998</v>
      </c>
      <c r="F24" s="15">
        <v>440.84699999999998</v>
      </c>
      <c r="G24" s="15" t="s">
        <v>132</v>
      </c>
    </row>
    <row r="25" spans="1:7" ht="30" x14ac:dyDescent="0.25">
      <c r="A25" s="16">
        <v>14</v>
      </c>
      <c r="B25" s="17">
        <v>42210</v>
      </c>
      <c r="C25" s="17" t="s">
        <v>434</v>
      </c>
      <c r="D25" s="17" t="s">
        <v>1061</v>
      </c>
      <c r="E25" s="18">
        <v>26</v>
      </c>
      <c r="F25" s="15">
        <v>26</v>
      </c>
      <c r="G25" s="15" t="s">
        <v>132</v>
      </c>
    </row>
    <row r="26" spans="1:7" ht="30" x14ac:dyDescent="0.25">
      <c r="A26" s="16">
        <v>15</v>
      </c>
      <c r="B26" s="17">
        <v>42194</v>
      </c>
      <c r="C26" s="17" t="s">
        <v>72</v>
      </c>
      <c r="D26" s="17" t="s">
        <v>1062</v>
      </c>
      <c r="E26" s="18">
        <v>100</v>
      </c>
      <c r="F26" s="15">
        <v>100</v>
      </c>
      <c r="G26" s="15" t="s">
        <v>60</v>
      </c>
    </row>
    <row r="27" spans="1:7" ht="45" x14ac:dyDescent="0.25">
      <c r="A27" s="16">
        <v>16</v>
      </c>
      <c r="B27" s="17">
        <v>42201</v>
      </c>
      <c r="C27" s="17" t="s">
        <v>76</v>
      </c>
      <c r="D27" s="17" t="s">
        <v>1063</v>
      </c>
      <c r="E27" s="18">
        <v>100</v>
      </c>
      <c r="F27" s="15">
        <v>100</v>
      </c>
      <c r="G27" s="15" t="s">
        <v>60</v>
      </c>
    </row>
    <row r="28" spans="1:7" x14ac:dyDescent="0.25">
      <c r="A28" s="16">
        <v>17</v>
      </c>
      <c r="B28" s="17">
        <v>42221</v>
      </c>
      <c r="C28" s="17" t="s">
        <v>103</v>
      </c>
      <c r="D28" s="17" t="s">
        <v>1099</v>
      </c>
      <c r="E28" s="18">
        <v>16</v>
      </c>
      <c r="F28" s="15">
        <v>16</v>
      </c>
      <c r="G28" s="15" t="s">
        <v>132</v>
      </c>
    </row>
    <row r="29" spans="1:7" x14ac:dyDescent="0.25">
      <c r="A29" s="16">
        <v>18</v>
      </c>
      <c r="B29" s="17">
        <v>42220</v>
      </c>
      <c r="C29" s="17" t="s">
        <v>421</v>
      </c>
      <c r="D29" s="17" t="s">
        <v>1064</v>
      </c>
      <c r="E29" s="18">
        <v>170</v>
      </c>
      <c r="F29" s="15">
        <v>170</v>
      </c>
      <c r="G29" s="15" t="s">
        <v>60</v>
      </c>
    </row>
    <row r="30" spans="1:7" x14ac:dyDescent="0.25">
      <c r="A30" s="16">
        <v>19</v>
      </c>
      <c r="B30" s="17">
        <v>42222</v>
      </c>
      <c r="C30" s="17" t="s">
        <v>69</v>
      </c>
      <c r="D30" s="17" t="s">
        <v>400</v>
      </c>
      <c r="E30" s="18">
        <v>61.06</v>
      </c>
      <c r="F30" s="15">
        <v>61.06</v>
      </c>
      <c r="G30" s="15" t="s">
        <v>132</v>
      </c>
    </row>
    <row r="31" spans="1:7" x14ac:dyDescent="0.25">
      <c r="A31" s="16">
        <v>20</v>
      </c>
      <c r="B31" s="17">
        <v>42221</v>
      </c>
      <c r="C31" s="17" t="s">
        <v>623</v>
      </c>
      <c r="D31" s="17" t="s">
        <v>1065</v>
      </c>
      <c r="E31" s="18">
        <v>25</v>
      </c>
      <c r="F31" s="15">
        <v>25</v>
      </c>
      <c r="G31" s="15" t="s">
        <v>132</v>
      </c>
    </row>
    <row r="32" spans="1:7" ht="30" x14ac:dyDescent="0.25">
      <c r="A32" s="16">
        <v>21</v>
      </c>
      <c r="B32" s="17">
        <v>42207</v>
      </c>
      <c r="C32" s="17" t="s">
        <v>434</v>
      </c>
      <c r="D32" s="17" t="s">
        <v>1061</v>
      </c>
      <c r="E32" s="18">
        <v>32</v>
      </c>
      <c r="F32" s="15">
        <v>32</v>
      </c>
      <c r="G32" s="15" t="s">
        <v>132</v>
      </c>
    </row>
    <row r="33" spans="1:7" x14ac:dyDescent="0.25">
      <c r="A33" s="16">
        <v>22</v>
      </c>
      <c r="B33" s="17">
        <v>42208</v>
      </c>
      <c r="C33" s="17" t="s">
        <v>1066</v>
      </c>
      <c r="D33" s="17" t="s">
        <v>1067</v>
      </c>
      <c r="E33" s="18">
        <v>38.229999999999997</v>
      </c>
      <c r="F33" s="15">
        <v>38.229999999999997</v>
      </c>
      <c r="G33" s="15" t="s">
        <v>132</v>
      </c>
    </row>
    <row r="34" spans="1:7" ht="25.9" customHeight="1" x14ac:dyDescent="0.25">
      <c r="A34" s="16">
        <v>23</v>
      </c>
      <c r="B34" s="17">
        <v>42219</v>
      </c>
      <c r="C34" s="17" t="s">
        <v>434</v>
      </c>
      <c r="D34" s="17" t="s">
        <v>1061</v>
      </c>
      <c r="E34" s="18">
        <v>36</v>
      </c>
      <c r="F34" s="15">
        <v>36</v>
      </c>
      <c r="G34" s="15" t="s">
        <v>132</v>
      </c>
    </row>
    <row r="35" spans="1:7" ht="9.6" customHeight="1" x14ac:dyDescent="0.25">
      <c r="A35" s="271"/>
      <c r="B35" s="7"/>
      <c r="C35" s="7"/>
      <c r="D35" s="7"/>
      <c r="E35" s="99"/>
    </row>
    <row r="36" spans="1:7" ht="15.75" x14ac:dyDescent="0.25">
      <c r="A36" s="289" t="s">
        <v>16</v>
      </c>
      <c r="B36" s="289"/>
      <c r="C36" s="289"/>
      <c r="D36" s="7"/>
      <c r="E36" s="7"/>
      <c r="F36" s="7"/>
      <c r="G36" s="7"/>
    </row>
    <row r="37" spans="1:7" ht="8.4499999999999993" customHeight="1" x14ac:dyDescent="0.25">
      <c r="A37" s="287"/>
      <c r="B37" s="287"/>
      <c r="C37" s="287"/>
      <c r="D37" s="7"/>
      <c r="E37" s="7"/>
      <c r="F37" s="7"/>
      <c r="G37" s="7"/>
    </row>
    <row r="38" spans="1:7" ht="4.1500000000000004" hidden="1" customHeight="1" x14ac:dyDescent="0.3">
      <c r="A38" s="287"/>
      <c r="B38" s="287"/>
      <c r="C38" s="287"/>
    </row>
    <row r="39" spans="1:7" ht="15.75" x14ac:dyDescent="0.25">
      <c r="A39" s="288" t="s">
        <v>17</v>
      </c>
      <c r="B39" s="288"/>
      <c r="C39" s="288"/>
    </row>
  </sheetData>
  <mergeCells count="8">
    <mergeCell ref="A37:C38"/>
    <mergeCell ref="A39:C39"/>
    <mergeCell ref="A1:E1"/>
    <mergeCell ref="A2:E2"/>
    <mergeCell ref="A3:E3"/>
    <mergeCell ref="A6:D6"/>
    <mergeCell ref="A9:E9"/>
    <mergeCell ref="A36:C36"/>
  </mergeCells>
  <pageMargins left="0.7" right="0.7" top="0.32" bottom="0.55000000000000004" header="0.21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9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7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653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42082</v>
      </c>
      <c r="C12" s="12" t="s">
        <v>257</v>
      </c>
      <c r="D12" s="12" t="s">
        <v>640</v>
      </c>
      <c r="E12" s="18">
        <v>220</v>
      </c>
      <c r="F12" s="13">
        <v>220</v>
      </c>
      <c r="G12" s="13" t="s">
        <v>132</v>
      </c>
      <c r="I12" s="15">
        <f>SUMIFS($F:$F,$G:$G,"supplies")</f>
        <v>412.59000000000003</v>
      </c>
      <c r="J12" s="15">
        <f>SUMIFS($F:$F,$G:$G,"Repairs")</f>
        <v>5577.54</v>
      </c>
      <c r="K12" s="15">
        <f>SUMIFS($F:$F,$G:$G,"End User's Budget")</f>
        <v>1075.8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42080</v>
      </c>
      <c r="C13" s="17" t="s">
        <v>632</v>
      </c>
      <c r="D13" s="17" t="s">
        <v>641</v>
      </c>
      <c r="E13" s="18">
        <v>800</v>
      </c>
      <c r="F13" s="15">
        <v>800</v>
      </c>
      <c r="G13" s="15" t="s">
        <v>60</v>
      </c>
    </row>
    <row r="14" spans="1:12" ht="14.45" x14ac:dyDescent="0.3">
      <c r="A14" s="46">
        <v>3</v>
      </c>
      <c r="B14" s="17">
        <v>42083</v>
      </c>
      <c r="C14" s="17" t="s">
        <v>642</v>
      </c>
      <c r="D14" s="17" t="s">
        <v>643</v>
      </c>
      <c r="E14" s="15">
        <v>125</v>
      </c>
      <c r="F14" s="15">
        <v>125</v>
      </c>
      <c r="G14" s="15" t="s">
        <v>60</v>
      </c>
    </row>
    <row r="15" spans="1:12" ht="43.15" x14ac:dyDescent="0.3">
      <c r="A15" s="16">
        <v>4</v>
      </c>
      <c r="B15" s="17">
        <v>42082</v>
      </c>
      <c r="C15" s="17" t="s">
        <v>51</v>
      </c>
      <c r="D15" s="17" t="s">
        <v>644</v>
      </c>
      <c r="E15" s="15">
        <v>115</v>
      </c>
      <c r="F15" s="15">
        <v>115</v>
      </c>
      <c r="G15" s="15" t="s">
        <v>60</v>
      </c>
    </row>
    <row r="16" spans="1:12" ht="28.9" x14ac:dyDescent="0.3">
      <c r="A16" s="16">
        <v>5</v>
      </c>
      <c r="B16" s="17">
        <v>42084</v>
      </c>
      <c r="C16" s="17" t="s">
        <v>645</v>
      </c>
      <c r="D16" s="17" t="s">
        <v>646</v>
      </c>
      <c r="E16" s="18">
        <v>2800</v>
      </c>
      <c r="F16" s="15">
        <v>2800</v>
      </c>
      <c r="G16" s="15" t="s">
        <v>60</v>
      </c>
    </row>
    <row r="17" spans="1:7" ht="28.9" x14ac:dyDescent="0.3">
      <c r="A17" s="16">
        <v>6</v>
      </c>
      <c r="B17" s="17">
        <v>42084</v>
      </c>
      <c r="C17" s="41" t="s">
        <v>645</v>
      </c>
      <c r="D17" s="17" t="s">
        <v>647</v>
      </c>
      <c r="E17" s="18">
        <v>1400</v>
      </c>
      <c r="F17" s="15">
        <v>1400</v>
      </c>
      <c r="G17" s="15" t="s">
        <v>60</v>
      </c>
    </row>
    <row r="18" spans="1:7" ht="30" x14ac:dyDescent="0.25">
      <c r="A18" s="16">
        <v>7</v>
      </c>
      <c r="B18" s="17">
        <v>42083</v>
      </c>
      <c r="C18" s="41" t="s">
        <v>137</v>
      </c>
      <c r="D18" s="17" t="s">
        <v>654</v>
      </c>
      <c r="E18" s="18">
        <v>786.5</v>
      </c>
      <c r="F18" s="15">
        <v>786.5</v>
      </c>
      <c r="G18" s="15" t="s">
        <v>14</v>
      </c>
    </row>
    <row r="19" spans="1:7" ht="30" x14ac:dyDescent="0.25">
      <c r="A19" s="16">
        <v>8</v>
      </c>
      <c r="B19" s="17">
        <v>42083</v>
      </c>
      <c r="C19" s="41" t="s">
        <v>137</v>
      </c>
      <c r="D19" s="17" t="s">
        <v>655</v>
      </c>
      <c r="E19" s="18">
        <v>289.3</v>
      </c>
      <c r="F19" s="15">
        <v>289.3</v>
      </c>
      <c r="G19" s="15" t="s">
        <v>14</v>
      </c>
    </row>
    <row r="20" spans="1:7" ht="45" x14ac:dyDescent="0.25">
      <c r="A20" s="16">
        <v>9</v>
      </c>
      <c r="B20" s="17">
        <v>42076</v>
      </c>
      <c r="C20" s="41" t="s">
        <v>648</v>
      </c>
      <c r="D20" s="17" t="s">
        <v>649</v>
      </c>
      <c r="E20" s="18">
        <v>220.04</v>
      </c>
      <c r="F20" s="15">
        <v>220.04</v>
      </c>
      <c r="G20" s="15" t="s">
        <v>60</v>
      </c>
    </row>
    <row r="21" spans="1:7" x14ac:dyDescent="0.25">
      <c r="A21" s="16">
        <v>10</v>
      </c>
      <c r="B21" s="17">
        <v>42076</v>
      </c>
      <c r="C21" s="41" t="s">
        <v>648</v>
      </c>
      <c r="D21" s="17" t="s">
        <v>650</v>
      </c>
      <c r="E21" s="18">
        <v>192.59</v>
      </c>
      <c r="F21" s="15">
        <v>192.59</v>
      </c>
      <c r="G21" s="15" t="s">
        <v>132</v>
      </c>
    </row>
    <row r="22" spans="1:7" ht="30" x14ac:dyDescent="0.25">
      <c r="A22" s="16">
        <v>11</v>
      </c>
      <c r="B22" s="17">
        <v>42073</v>
      </c>
      <c r="C22" s="17" t="s">
        <v>651</v>
      </c>
      <c r="D22" s="17" t="s">
        <v>652</v>
      </c>
      <c r="E22" s="15">
        <v>117.15</v>
      </c>
      <c r="F22" s="15">
        <v>117.5</v>
      </c>
      <c r="G22" s="15" t="s">
        <v>60</v>
      </c>
    </row>
    <row r="23" spans="1:7" ht="15.75" x14ac:dyDescent="0.25">
      <c r="A23" s="171"/>
      <c r="B23" s="7"/>
      <c r="C23" s="7"/>
      <c r="D23" s="7"/>
      <c r="E23" s="99"/>
    </row>
    <row r="24" spans="1:7" ht="15.75" x14ac:dyDescent="0.25">
      <c r="A24" s="289" t="s">
        <v>16</v>
      </c>
      <c r="B24" s="289"/>
      <c r="C24" s="289"/>
      <c r="D24" s="7"/>
      <c r="E24" s="7"/>
      <c r="F24" s="7"/>
      <c r="G24" s="7"/>
    </row>
    <row r="25" spans="1:7" x14ac:dyDescent="0.25">
      <c r="A25" s="287"/>
      <c r="B25" s="287"/>
      <c r="C25" s="287"/>
      <c r="D25" s="7"/>
      <c r="E25" s="7"/>
      <c r="F25" s="7"/>
      <c r="G25" s="7"/>
    </row>
    <row r="26" spans="1:7" x14ac:dyDescent="0.25">
      <c r="A26" s="287"/>
      <c r="B26" s="287"/>
      <c r="C26" s="287"/>
    </row>
    <row r="27" spans="1:7" ht="15.75" x14ac:dyDescent="0.25">
      <c r="A27" s="288" t="s">
        <v>17</v>
      </c>
      <c r="B27" s="288"/>
      <c r="C27" s="288"/>
    </row>
  </sheetData>
  <mergeCells count="8">
    <mergeCell ref="A25:C26"/>
    <mergeCell ref="A27:C27"/>
    <mergeCell ref="A1:E1"/>
    <mergeCell ref="A2:E2"/>
    <mergeCell ref="A3:E3"/>
    <mergeCell ref="A6:D6"/>
    <mergeCell ref="A9:E9"/>
    <mergeCell ref="A24:C24"/>
  </mergeCells>
  <pageMargins left="0.7" right="0.7" top="0.32" bottom="0.55000000000000004" header="0.21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3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68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616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42072</v>
      </c>
      <c r="C12" s="12" t="s">
        <v>617</v>
      </c>
      <c r="D12" s="12" t="s">
        <v>618</v>
      </c>
      <c r="E12" s="18">
        <v>40</v>
      </c>
      <c r="F12" s="13">
        <v>40</v>
      </c>
      <c r="G12" s="13" t="s">
        <v>371</v>
      </c>
      <c r="I12" s="15">
        <f>SUMIFS($F:$F,$G:$G,"supplies")</f>
        <v>2346.0989999999997</v>
      </c>
      <c r="J12" s="15">
        <f>SUMIFS($F:$F,$G:$G,"Repairs")</f>
        <v>513</v>
      </c>
      <c r="K12" s="15">
        <f>SUMIFS($F:$F,$G:$G,"End User's Budget")</f>
        <v>334.65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42076</v>
      </c>
      <c r="C13" s="17" t="s">
        <v>617</v>
      </c>
      <c r="D13" s="17" t="s">
        <v>619</v>
      </c>
      <c r="E13" s="18">
        <v>48</v>
      </c>
      <c r="F13" s="15">
        <v>48</v>
      </c>
      <c r="G13" s="15" t="s">
        <v>371</v>
      </c>
    </row>
    <row r="14" spans="1:12" ht="30" x14ac:dyDescent="0.3">
      <c r="A14" s="46">
        <v>3</v>
      </c>
      <c r="B14" s="17">
        <v>42075</v>
      </c>
      <c r="C14" s="17" t="s">
        <v>369</v>
      </c>
      <c r="D14" s="17" t="s">
        <v>620</v>
      </c>
      <c r="E14" s="15">
        <v>103.4</v>
      </c>
      <c r="F14" s="15">
        <v>103.4</v>
      </c>
      <c r="G14" s="10" t="s">
        <v>14</v>
      </c>
    </row>
    <row r="15" spans="1:12" ht="30" x14ac:dyDescent="0.3">
      <c r="A15" s="16">
        <v>4</v>
      </c>
      <c r="B15" s="17">
        <v>42076</v>
      </c>
      <c r="C15" s="17" t="s">
        <v>133</v>
      </c>
      <c r="D15" s="17" t="s">
        <v>134</v>
      </c>
      <c r="E15" s="15">
        <v>118.25</v>
      </c>
      <c r="F15" s="15">
        <v>118.25</v>
      </c>
      <c r="G15" s="10" t="s">
        <v>14</v>
      </c>
    </row>
    <row r="16" spans="1:12" ht="14.45" x14ac:dyDescent="0.3">
      <c r="A16" s="16">
        <v>5</v>
      </c>
      <c r="B16" s="17">
        <v>41841</v>
      </c>
      <c r="C16" s="17" t="s">
        <v>69</v>
      </c>
      <c r="D16" s="17" t="s">
        <v>621</v>
      </c>
      <c r="E16" s="18">
        <v>78</v>
      </c>
      <c r="F16" s="15">
        <v>78</v>
      </c>
      <c r="G16" s="15" t="s">
        <v>371</v>
      </c>
    </row>
    <row r="17" spans="1:7" ht="14.45" x14ac:dyDescent="0.3">
      <c r="A17" s="16">
        <v>6</v>
      </c>
      <c r="B17" s="17">
        <v>41838</v>
      </c>
      <c r="C17" s="41" t="s">
        <v>69</v>
      </c>
      <c r="D17" s="17" t="s">
        <v>621</v>
      </c>
      <c r="E17" s="18">
        <v>19.149999999999999</v>
      </c>
      <c r="F17" s="15">
        <v>19.149999999999999</v>
      </c>
      <c r="G17" s="15" t="s">
        <v>371</v>
      </c>
    </row>
    <row r="18" spans="1:7" ht="43.15" x14ac:dyDescent="0.3">
      <c r="A18" s="16">
        <v>7</v>
      </c>
      <c r="B18" s="17">
        <v>42081</v>
      </c>
      <c r="C18" s="41" t="s">
        <v>538</v>
      </c>
      <c r="D18" s="17" t="s">
        <v>622</v>
      </c>
      <c r="E18" s="18">
        <v>113</v>
      </c>
      <c r="F18" s="15">
        <v>113</v>
      </c>
      <c r="G18" s="15" t="s">
        <v>14</v>
      </c>
    </row>
    <row r="19" spans="1:7" ht="30" x14ac:dyDescent="0.25">
      <c r="A19" s="16">
        <v>8</v>
      </c>
      <c r="B19" s="17">
        <v>42074</v>
      </c>
      <c r="C19" s="41" t="s">
        <v>623</v>
      </c>
      <c r="D19" s="17" t="s">
        <v>624</v>
      </c>
      <c r="E19" s="18">
        <v>101.25</v>
      </c>
      <c r="F19" s="15">
        <v>101.25</v>
      </c>
      <c r="G19" s="15" t="s">
        <v>371</v>
      </c>
    </row>
    <row r="20" spans="1:7" x14ac:dyDescent="0.25">
      <c r="A20" s="16">
        <v>9</v>
      </c>
      <c r="B20" s="17">
        <v>42075</v>
      </c>
      <c r="C20" s="41" t="s">
        <v>623</v>
      </c>
      <c r="D20" s="17" t="s">
        <v>625</v>
      </c>
      <c r="E20" s="18">
        <v>92</v>
      </c>
      <c r="F20" s="15">
        <v>92</v>
      </c>
      <c r="G20" s="15" t="s">
        <v>371</v>
      </c>
    </row>
    <row r="21" spans="1:7" x14ac:dyDescent="0.25">
      <c r="A21" s="16">
        <v>10</v>
      </c>
      <c r="B21" s="17">
        <v>42072</v>
      </c>
      <c r="C21" s="41" t="s">
        <v>623</v>
      </c>
      <c r="D21" s="17" t="s">
        <v>463</v>
      </c>
      <c r="E21" s="18">
        <v>34</v>
      </c>
      <c r="F21" s="15">
        <v>34</v>
      </c>
      <c r="G21" s="15" t="s">
        <v>371</v>
      </c>
    </row>
    <row r="22" spans="1:7" ht="30" x14ac:dyDescent="0.25">
      <c r="A22" s="16">
        <v>11</v>
      </c>
      <c r="B22" s="17">
        <v>42053</v>
      </c>
      <c r="C22" s="41" t="s">
        <v>119</v>
      </c>
      <c r="D22" s="17" t="s">
        <v>626</v>
      </c>
      <c r="E22" s="18">
        <v>120</v>
      </c>
      <c r="F22" s="15">
        <v>120</v>
      </c>
      <c r="G22" s="15" t="s">
        <v>366</v>
      </c>
    </row>
    <row r="23" spans="1:7" x14ac:dyDescent="0.25">
      <c r="A23" s="16">
        <v>12</v>
      </c>
      <c r="B23" s="17">
        <v>42081</v>
      </c>
      <c r="C23" s="41" t="s">
        <v>399</v>
      </c>
      <c r="D23" s="17" t="s">
        <v>627</v>
      </c>
      <c r="E23" s="18">
        <v>109.423</v>
      </c>
      <c r="F23" s="15">
        <v>109.423</v>
      </c>
      <c r="G23" s="15" t="s">
        <v>371</v>
      </c>
    </row>
    <row r="24" spans="1:7" x14ac:dyDescent="0.25">
      <c r="A24" s="16">
        <v>13</v>
      </c>
      <c r="B24" s="17">
        <v>42080</v>
      </c>
      <c r="C24" s="41" t="s">
        <v>399</v>
      </c>
      <c r="D24" s="17" t="s">
        <v>627</v>
      </c>
      <c r="E24" s="18">
        <v>39.731999999999999</v>
      </c>
      <c r="F24" s="15">
        <v>39.731999999999999</v>
      </c>
      <c r="G24" s="15" t="s">
        <v>371</v>
      </c>
    </row>
    <row r="25" spans="1:7" x14ac:dyDescent="0.25">
      <c r="A25" s="16">
        <v>14</v>
      </c>
      <c r="B25" s="17">
        <v>42079</v>
      </c>
      <c r="C25" s="41" t="s">
        <v>399</v>
      </c>
      <c r="D25" s="17" t="s">
        <v>627</v>
      </c>
      <c r="E25" s="18">
        <v>10.933999999999999</v>
      </c>
      <c r="F25" s="15">
        <v>10.933999999999999</v>
      </c>
      <c r="G25" s="15" t="s">
        <v>371</v>
      </c>
    </row>
    <row r="26" spans="1:7" ht="30" x14ac:dyDescent="0.25">
      <c r="A26" s="16">
        <v>15</v>
      </c>
      <c r="B26" s="17">
        <v>42080</v>
      </c>
      <c r="C26" s="41" t="s">
        <v>69</v>
      </c>
      <c r="D26" s="17" t="s">
        <v>628</v>
      </c>
      <c r="E26" s="18">
        <v>136.51</v>
      </c>
      <c r="F26" s="15">
        <v>136.51</v>
      </c>
      <c r="G26" s="15" t="s">
        <v>371</v>
      </c>
    </row>
    <row r="27" spans="1:7" x14ac:dyDescent="0.25">
      <c r="A27" s="16">
        <v>16</v>
      </c>
      <c r="B27" s="17">
        <v>42081</v>
      </c>
      <c r="C27" s="41" t="s">
        <v>69</v>
      </c>
      <c r="D27" s="17" t="s">
        <v>285</v>
      </c>
      <c r="E27" s="18">
        <v>47.19</v>
      </c>
      <c r="F27" s="15">
        <v>47.19</v>
      </c>
      <c r="G27" s="15" t="s">
        <v>371</v>
      </c>
    </row>
    <row r="28" spans="1:7" x14ac:dyDescent="0.25">
      <c r="A28" s="16">
        <v>17</v>
      </c>
      <c r="B28" s="17">
        <v>42081</v>
      </c>
      <c r="C28" s="41" t="s">
        <v>69</v>
      </c>
      <c r="D28" s="17" t="s">
        <v>286</v>
      </c>
      <c r="E28" s="18">
        <v>33</v>
      </c>
      <c r="F28" s="15">
        <v>33</v>
      </c>
      <c r="G28" s="15" t="s">
        <v>371</v>
      </c>
    </row>
    <row r="29" spans="1:7" ht="30" x14ac:dyDescent="0.25">
      <c r="A29" s="16">
        <v>18</v>
      </c>
      <c r="B29" s="17">
        <v>42075</v>
      </c>
      <c r="C29" s="41" t="s">
        <v>69</v>
      </c>
      <c r="D29" s="17" t="s">
        <v>628</v>
      </c>
      <c r="E29" s="18">
        <v>184.8</v>
      </c>
      <c r="F29" s="15">
        <v>184.8</v>
      </c>
      <c r="G29" s="15" t="s">
        <v>371</v>
      </c>
    </row>
    <row r="30" spans="1:7" x14ac:dyDescent="0.25">
      <c r="A30" s="16">
        <v>19</v>
      </c>
      <c r="B30" s="17">
        <v>42075</v>
      </c>
      <c r="C30" s="41" t="s">
        <v>69</v>
      </c>
      <c r="D30" s="17" t="s">
        <v>285</v>
      </c>
      <c r="E30" s="18">
        <v>333.3</v>
      </c>
      <c r="F30" s="15">
        <v>333.3</v>
      </c>
      <c r="G30" s="15" t="s">
        <v>371</v>
      </c>
    </row>
    <row r="31" spans="1:7" ht="30" x14ac:dyDescent="0.25">
      <c r="A31" s="16">
        <v>20</v>
      </c>
      <c r="B31" s="17">
        <v>42081</v>
      </c>
      <c r="C31" s="41" t="s">
        <v>69</v>
      </c>
      <c r="D31" s="17" t="s">
        <v>629</v>
      </c>
      <c r="E31" s="18">
        <v>44.55</v>
      </c>
      <c r="F31" s="15">
        <v>44.55</v>
      </c>
      <c r="G31" s="15" t="s">
        <v>371</v>
      </c>
    </row>
    <row r="32" spans="1:7" ht="30" x14ac:dyDescent="0.25">
      <c r="A32" s="16">
        <v>21</v>
      </c>
      <c r="B32" s="17">
        <v>42072</v>
      </c>
      <c r="C32" s="41" t="s">
        <v>69</v>
      </c>
      <c r="D32" s="17" t="s">
        <v>628</v>
      </c>
      <c r="E32" s="18">
        <v>248</v>
      </c>
      <c r="F32" s="15">
        <v>248</v>
      </c>
      <c r="G32" s="15" t="s">
        <v>371</v>
      </c>
    </row>
    <row r="33" spans="1:7" x14ac:dyDescent="0.25">
      <c r="A33" s="16">
        <v>22</v>
      </c>
      <c r="B33" s="17">
        <v>42073</v>
      </c>
      <c r="C33" s="41" t="s">
        <v>69</v>
      </c>
      <c r="D33" s="17" t="s">
        <v>285</v>
      </c>
      <c r="E33" s="18">
        <v>213</v>
      </c>
      <c r="F33" s="15">
        <v>213</v>
      </c>
      <c r="G33" s="15" t="s">
        <v>371</v>
      </c>
    </row>
    <row r="34" spans="1:7" x14ac:dyDescent="0.25">
      <c r="A34" s="16">
        <v>23</v>
      </c>
      <c r="B34" s="17">
        <v>42073</v>
      </c>
      <c r="C34" s="41" t="s">
        <v>69</v>
      </c>
      <c r="D34" s="17" t="s">
        <v>285</v>
      </c>
      <c r="E34" s="18">
        <v>213</v>
      </c>
      <c r="F34" s="15">
        <v>213</v>
      </c>
      <c r="G34" s="15" t="s">
        <v>371</v>
      </c>
    </row>
    <row r="35" spans="1:7" x14ac:dyDescent="0.25">
      <c r="A35" s="16">
        <v>24</v>
      </c>
      <c r="B35" s="17">
        <v>42075</v>
      </c>
      <c r="C35" s="41" t="s">
        <v>630</v>
      </c>
      <c r="D35" s="17" t="s">
        <v>631</v>
      </c>
      <c r="E35" s="18">
        <v>136.84</v>
      </c>
      <c r="F35" s="15">
        <v>136.84</v>
      </c>
      <c r="G35" s="15" t="s">
        <v>371</v>
      </c>
    </row>
    <row r="36" spans="1:7" ht="30" x14ac:dyDescent="0.25">
      <c r="A36" s="16">
        <v>25</v>
      </c>
      <c r="B36" s="17">
        <v>42080</v>
      </c>
      <c r="C36" s="41" t="s">
        <v>632</v>
      </c>
      <c r="D36" s="17" t="s">
        <v>633</v>
      </c>
      <c r="E36" s="18">
        <v>50</v>
      </c>
      <c r="F36" s="15">
        <v>50</v>
      </c>
      <c r="G36" s="15" t="s">
        <v>366</v>
      </c>
    </row>
    <row r="37" spans="1:7" ht="30" x14ac:dyDescent="0.25">
      <c r="A37" s="16">
        <v>26</v>
      </c>
      <c r="B37" s="17">
        <v>42077</v>
      </c>
      <c r="C37" s="41" t="s">
        <v>53</v>
      </c>
      <c r="D37" s="17" t="s">
        <v>638</v>
      </c>
      <c r="E37" s="18">
        <v>180</v>
      </c>
      <c r="F37" s="15">
        <v>180</v>
      </c>
      <c r="G37" s="15" t="s">
        <v>366</v>
      </c>
    </row>
    <row r="38" spans="1:7" ht="30" x14ac:dyDescent="0.25">
      <c r="A38" s="16">
        <v>27</v>
      </c>
      <c r="B38" s="17" t="s">
        <v>634</v>
      </c>
      <c r="C38" s="41" t="s">
        <v>260</v>
      </c>
      <c r="D38" s="17" t="s">
        <v>635</v>
      </c>
      <c r="E38" s="18">
        <v>183.42</v>
      </c>
      <c r="F38" s="15">
        <v>183.42</v>
      </c>
      <c r="G38" s="15" t="s">
        <v>371</v>
      </c>
    </row>
    <row r="39" spans="1:7" x14ac:dyDescent="0.25">
      <c r="A39" s="16">
        <v>28</v>
      </c>
      <c r="B39" s="17">
        <v>42075</v>
      </c>
      <c r="C39" s="17" t="s">
        <v>636</v>
      </c>
      <c r="D39" s="17" t="s">
        <v>637</v>
      </c>
      <c r="E39" s="15">
        <v>163</v>
      </c>
      <c r="F39" s="15">
        <v>163</v>
      </c>
      <c r="G39" s="15" t="s">
        <v>366</v>
      </c>
    </row>
    <row r="40" spans="1:7" ht="15.75" x14ac:dyDescent="0.25">
      <c r="A40" s="169"/>
      <c r="B40" s="7"/>
      <c r="C40" s="7"/>
      <c r="D40" s="7"/>
      <c r="E40" s="99"/>
    </row>
    <row r="41" spans="1:7" ht="15.75" x14ac:dyDescent="0.25">
      <c r="A41" s="289" t="s">
        <v>16</v>
      </c>
      <c r="B41" s="289"/>
      <c r="C41" s="289"/>
      <c r="D41" s="7"/>
      <c r="E41" s="7"/>
      <c r="F41" s="7"/>
      <c r="G41" s="7"/>
    </row>
    <row r="42" spans="1:7" x14ac:dyDescent="0.25">
      <c r="A42" s="287"/>
      <c r="B42" s="287"/>
      <c r="C42" s="287"/>
      <c r="D42" s="7"/>
      <c r="E42" s="7"/>
      <c r="F42" s="7"/>
      <c r="G42" s="7"/>
    </row>
    <row r="43" spans="1:7" x14ac:dyDescent="0.25">
      <c r="A43" s="287"/>
      <c r="B43" s="287"/>
      <c r="C43" s="287"/>
    </row>
    <row r="44" spans="1:7" ht="15.75" x14ac:dyDescent="0.25">
      <c r="A44" s="288" t="s">
        <v>17</v>
      </c>
      <c r="B44" s="288"/>
      <c r="C44" s="288"/>
    </row>
  </sheetData>
  <mergeCells count="8">
    <mergeCell ref="A42:C43"/>
    <mergeCell ref="A44:C44"/>
    <mergeCell ref="A1:E1"/>
    <mergeCell ref="A2:E2"/>
    <mergeCell ref="A3:E3"/>
    <mergeCell ref="A6:D6"/>
    <mergeCell ref="A9:E9"/>
    <mergeCell ref="A41:C41"/>
  </mergeCells>
  <pageMargins left="0.7" right="0.7" top="0.32" bottom="0.55000000000000004" header="0.21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6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614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7">
        <v>42074</v>
      </c>
      <c r="C12" s="12" t="s">
        <v>446</v>
      </c>
      <c r="D12" s="12" t="s">
        <v>607</v>
      </c>
      <c r="E12" s="18" t="s">
        <v>608</v>
      </c>
      <c r="F12" s="13">
        <v>111.46</v>
      </c>
      <c r="G12" s="13" t="s">
        <v>14</v>
      </c>
      <c r="I12" s="15">
        <f>SUMIFS($F:$F,$G:$G,"supplies")</f>
        <v>0</v>
      </c>
      <c r="J12" s="15">
        <f>SUMIFS($F:$F,$G:$G,"Repairs")</f>
        <v>1650</v>
      </c>
      <c r="K12" s="15">
        <f>SUMIFS($F:$F,$G:$G,"End User's Budget")</f>
        <v>1242.2600000000002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42075</v>
      </c>
      <c r="C13" s="17" t="s">
        <v>137</v>
      </c>
      <c r="D13" s="17" t="s">
        <v>410</v>
      </c>
      <c r="E13" s="18" t="s">
        <v>609</v>
      </c>
      <c r="F13" s="15">
        <v>563.20000000000005</v>
      </c>
      <c r="G13" s="15" t="s">
        <v>14</v>
      </c>
    </row>
    <row r="14" spans="1:12" ht="28.9" x14ac:dyDescent="0.3">
      <c r="A14" s="46">
        <v>3</v>
      </c>
      <c r="B14" s="17">
        <v>42075</v>
      </c>
      <c r="C14" s="17" t="s">
        <v>137</v>
      </c>
      <c r="D14" s="17" t="s">
        <v>610</v>
      </c>
      <c r="E14" s="15" t="s">
        <v>611</v>
      </c>
      <c r="F14" s="15">
        <v>237.6</v>
      </c>
      <c r="G14" s="15" t="s">
        <v>14</v>
      </c>
    </row>
    <row r="15" spans="1:12" ht="28.9" x14ac:dyDescent="0.3">
      <c r="A15" s="16">
        <v>4</v>
      </c>
      <c r="B15" s="17">
        <v>42076</v>
      </c>
      <c r="C15" s="17" t="s">
        <v>612</v>
      </c>
      <c r="D15" s="17" t="s">
        <v>613</v>
      </c>
      <c r="E15" s="15">
        <v>330</v>
      </c>
      <c r="F15" s="15">
        <v>330</v>
      </c>
      <c r="G15" s="15" t="s">
        <v>14</v>
      </c>
    </row>
    <row r="16" spans="1:12" ht="23.45" customHeight="1" x14ac:dyDescent="0.3">
      <c r="A16" s="16">
        <v>5</v>
      </c>
      <c r="B16" s="17">
        <v>42035</v>
      </c>
      <c r="C16" s="17" t="s">
        <v>170</v>
      </c>
      <c r="D16" s="17" t="s">
        <v>615</v>
      </c>
      <c r="E16" s="15">
        <v>1650</v>
      </c>
      <c r="F16" s="15">
        <v>1650</v>
      </c>
      <c r="G16" s="15" t="s">
        <v>366</v>
      </c>
    </row>
    <row r="17" spans="1:7" ht="23.45" customHeight="1" x14ac:dyDescent="0.3">
      <c r="A17" s="51"/>
      <c r="B17" s="52"/>
      <c r="C17" s="52"/>
      <c r="D17" s="52"/>
      <c r="E17" s="54"/>
      <c r="F17" s="54"/>
      <c r="G17" s="54"/>
    </row>
    <row r="18" spans="1:7" ht="15.6" x14ac:dyDescent="0.3">
      <c r="A18" s="167"/>
      <c r="B18" s="7"/>
      <c r="C18" s="7"/>
      <c r="D18" s="7"/>
      <c r="E18" s="99"/>
    </row>
    <row r="19" spans="1:7" ht="15.75" x14ac:dyDescent="0.25">
      <c r="A19" s="289" t="s">
        <v>16</v>
      </c>
      <c r="B19" s="289"/>
      <c r="C19" s="289"/>
      <c r="D19" s="7"/>
      <c r="E19" s="7"/>
      <c r="F19" s="7"/>
      <c r="G19" s="7"/>
    </row>
    <row r="20" spans="1:7" x14ac:dyDescent="0.25">
      <c r="A20" s="287"/>
      <c r="B20" s="287"/>
      <c r="C20" s="287"/>
      <c r="D20" s="7"/>
      <c r="E20" s="7"/>
      <c r="F20" s="7"/>
      <c r="G20" s="7"/>
    </row>
    <row r="21" spans="1:7" x14ac:dyDescent="0.25">
      <c r="A21" s="287"/>
      <c r="B21" s="287"/>
      <c r="C21" s="287"/>
    </row>
    <row r="22" spans="1:7" ht="15.75" x14ac:dyDescent="0.25">
      <c r="A22" s="288" t="s">
        <v>17</v>
      </c>
      <c r="B22" s="288"/>
      <c r="C22" s="288"/>
    </row>
  </sheetData>
  <mergeCells count="8">
    <mergeCell ref="A20:C21"/>
    <mergeCell ref="A22:C22"/>
    <mergeCell ref="A1:E1"/>
    <mergeCell ref="A2:E2"/>
    <mergeCell ref="A3:E3"/>
    <mergeCell ref="A6:D6"/>
    <mergeCell ref="A9:E9"/>
    <mergeCell ref="A19:C19"/>
  </mergeCells>
  <pageMargins left="0.7" right="0.7" top="0.32" bottom="0.55000000000000004" header="0.21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6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602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42067</v>
      </c>
      <c r="C12" s="12" t="s">
        <v>425</v>
      </c>
      <c r="D12" s="12" t="s">
        <v>603</v>
      </c>
      <c r="E12" s="18">
        <v>268.75</v>
      </c>
      <c r="F12" s="13">
        <v>268.75</v>
      </c>
      <c r="G12" s="13" t="s">
        <v>60</v>
      </c>
      <c r="I12" s="15">
        <f>SUMIFS($F:$F,$G:$G,"supplies")</f>
        <v>0</v>
      </c>
      <c r="J12" s="15">
        <f>SUMIFS($F:$F,$G:$G,"Repairs")</f>
        <v>1535.4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42052</v>
      </c>
      <c r="C13" s="17" t="s">
        <v>85</v>
      </c>
      <c r="D13" s="17" t="s">
        <v>604</v>
      </c>
      <c r="E13" s="18">
        <v>1078</v>
      </c>
      <c r="F13" s="15">
        <v>1078</v>
      </c>
      <c r="G13" s="15" t="s">
        <v>60</v>
      </c>
    </row>
    <row r="14" spans="1:12" ht="28.9" x14ac:dyDescent="0.3">
      <c r="A14" s="46">
        <v>3</v>
      </c>
      <c r="B14" s="17">
        <v>42065</v>
      </c>
      <c r="C14" s="17" t="s">
        <v>151</v>
      </c>
      <c r="D14" s="17" t="s">
        <v>605</v>
      </c>
      <c r="E14" s="15">
        <v>121</v>
      </c>
      <c r="F14" s="15">
        <v>121</v>
      </c>
      <c r="G14" s="15" t="s">
        <v>60</v>
      </c>
    </row>
    <row r="15" spans="1:12" ht="14.45" x14ac:dyDescent="0.3">
      <c r="A15" s="16">
        <v>4</v>
      </c>
      <c r="B15" s="17">
        <v>42065</v>
      </c>
      <c r="C15" s="17" t="s">
        <v>151</v>
      </c>
      <c r="D15" s="17" t="s">
        <v>606</v>
      </c>
      <c r="E15" s="15">
        <v>67.650000000000006</v>
      </c>
      <c r="F15" s="15">
        <v>67.650000000000006</v>
      </c>
      <c r="G15" s="15" t="s">
        <v>60</v>
      </c>
    </row>
    <row r="16" spans="1:12" ht="15.6" x14ac:dyDescent="0.3">
      <c r="A16" s="165"/>
      <c r="B16" s="7"/>
      <c r="C16" s="7"/>
      <c r="D16" s="7"/>
      <c r="E16" s="99"/>
    </row>
    <row r="17" spans="1:7" ht="15.6" x14ac:dyDescent="0.3">
      <c r="A17" s="289" t="s">
        <v>16</v>
      </c>
      <c r="B17" s="289"/>
      <c r="C17" s="289"/>
      <c r="D17" s="7"/>
      <c r="E17" s="7"/>
      <c r="F17" s="7"/>
      <c r="G17" s="7"/>
    </row>
    <row r="18" spans="1:7" x14ac:dyDescent="0.25">
      <c r="A18" s="287"/>
      <c r="B18" s="287"/>
      <c r="C18" s="287"/>
      <c r="D18" s="7"/>
      <c r="E18" s="7"/>
      <c r="F18" s="7"/>
      <c r="G18" s="7"/>
    </row>
    <row r="19" spans="1:7" x14ac:dyDescent="0.25">
      <c r="A19" s="287"/>
      <c r="B19" s="287"/>
      <c r="C19" s="287"/>
    </row>
    <row r="20" spans="1:7" ht="15.75" x14ac:dyDescent="0.25">
      <c r="A20" s="288" t="s">
        <v>17</v>
      </c>
      <c r="B20" s="288"/>
      <c r="C20" s="288"/>
    </row>
  </sheetData>
  <mergeCells count="8">
    <mergeCell ref="A18:C19"/>
    <mergeCell ref="A20:C20"/>
    <mergeCell ref="A1:E1"/>
    <mergeCell ref="A2:E2"/>
    <mergeCell ref="A3:E3"/>
    <mergeCell ref="A6:D6"/>
    <mergeCell ref="A9:E9"/>
    <mergeCell ref="A17:C17"/>
  </mergeCells>
  <pageMargins left="0.7" right="0.7" top="0.32" bottom="0.55000000000000004" header="0.21" footer="0.3"/>
  <pageSetup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6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541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42026</v>
      </c>
      <c r="C12" s="17" t="s">
        <v>367</v>
      </c>
      <c r="D12" s="12" t="s">
        <v>600</v>
      </c>
      <c r="E12" s="18">
        <v>632.5</v>
      </c>
      <c r="F12" s="18">
        <v>632.5</v>
      </c>
      <c r="G12" s="10" t="s">
        <v>14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731.5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42013</v>
      </c>
      <c r="C13" s="17" t="s">
        <v>367</v>
      </c>
      <c r="D13" s="17" t="s">
        <v>601</v>
      </c>
      <c r="E13" s="18">
        <v>99</v>
      </c>
      <c r="F13" s="15">
        <v>99</v>
      </c>
      <c r="G13" s="15" t="s">
        <v>14</v>
      </c>
    </row>
    <row r="14" spans="1:12" ht="15.6" x14ac:dyDescent="0.3">
      <c r="A14" s="163"/>
      <c r="B14" s="7"/>
      <c r="C14" s="7"/>
      <c r="D14" s="7"/>
      <c r="E14" s="99"/>
    </row>
    <row r="15" spans="1:12" ht="15.6" x14ac:dyDescent="0.3">
      <c r="A15" s="289" t="s">
        <v>16</v>
      </c>
      <c r="B15" s="289"/>
      <c r="C15" s="289"/>
      <c r="D15" s="7"/>
      <c r="E15" s="7"/>
      <c r="F15" s="7"/>
      <c r="G15" s="7"/>
    </row>
    <row r="16" spans="1:12" x14ac:dyDescent="0.25">
      <c r="A16" s="287"/>
      <c r="B16" s="287"/>
      <c r="C16" s="287"/>
      <c r="D16" s="7"/>
      <c r="E16" s="7"/>
      <c r="F16" s="7"/>
      <c r="G16" s="7"/>
    </row>
    <row r="17" spans="1:3" x14ac:dyDescent="0.25">
      <c r="A17" s="287"/>
      <c r="B17" s="287"/>
      <c r="C17" s="287"/>
    </row>
    <row r="18" spans="1:3" ht="31.9" customHeight="1" x14ac:dyDescent="0.3">
      <c r="A18" s="288" t="s">
        <v>17</v>
      </c>
      <c r="B18" s="288"/>
      <c r="C18" s="288"/>
    </row>
  </sheetData>
  <mergeCells count="8">
    <mergeCell ref="A16:C17"/>
    <mergeCell ref="A18:C18"/>
    <mergeCell ref="A1:E1"/>
    <mergeCell ref="A2:E2"/>
    <mergeCell ref="A3:E3"/>
    <mergeCell ref="A6:D6"/>
    <mergeCell ref="A9:E9"/>
    <mergeCell ref="A15:C15"/>
  </mergeCells>
  <pageMargins left="0.7" right="0.7" top="0.32" bottom="0.55000000000000004" header="0.21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D12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59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588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 t="s">
        <v>589</v>
      </c>
      <c r="C12" s="17" t="s">
        <v>38</v>
      </c>
      <c r="D12" s="17" t="s">
        <v>591</v>
      </c>
      <c r="E12" s="18" t="s">
        <v>886</v>
      </c>
      <c r="F12" s="133">
        <v>3410.21</v>
      </c>
      <c r="G12" s="15" t="s">
        <v>44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16">
        <v>2</v>
      </c>
      <c r="B13" s="17" t="s">
        <v>590</v>
      </c>
      <c r="C13" s="17" t="s">
        <v>38</v>
      </c>
      <c r="D13" s="17" t="s">
        <v>592</v>
      </c>
      <c r="E13" s="15" t="s">
        <v>889</v>
      </c>
      <c r="F13" s="15">
        <v>1117.23</v>
      </c>
      <c r="G13" s="15" t="s">
        <v>883</v>
      </c>
    </row>
    <row r="14" spans="1:12" ht="28.9" x14ac:dyDescent="0.3">
      <c r="A14" s="16">
        <v>3</v>
      </c>
      <c r="B14" s="17" t="s">
        <v>590</v>
      </c>
      <c r="C14" s="17" t="s">
        <v>38</v>
      </c>
      <c r="D14" s="17" t="s">
        <v>598</v>
      </c>
      <c r="E14" s="15" t="s">
        <v>888</v>
      </c>
      <c r="F14" s="15">
        <v>17256.919999999998</v>
      </c>
      <c r="G14" s="15" t="s">
        <v>44</v>
      </c>
    </row>
    <row r="15" spans="1:12" ht="28.9" x14ac:dyDescent="0.3">
      <c r="A15" s="16">
        <v>4</v>
      </c>
      <c r="B15" s="17" t="s">
        <v>590</v>
      </c>
      <c r="C15" s="17" t="s">
        <v>38</v>
      </c>
      <c r="D15" s="17" t="s">
        <v>593</v>
      </c>
      <c r="E15" s="15" t="s">
        <v>887</v>
      </c>
      <c r="F15" s="133">
        <v>12179.85</v>
      </c>
      <c r="G15" s="15" t="s">
        <v>44</v>
      </c>
    </row>
    <row r="16" spans="1:12" ht="28.9" x14ac:dyDescent="0.3">
      <c r="A16" s="16">
        <v>5</v>
      </c>
      <c r="B16" s="17" t="s">
        <v>595</v>
      </c>
      <c r="C16" s="17" t="s">
        <v>599</v>
      </c>
      <c r="D16" s="17" t="s">
        <v>597</v>
      </c>
      <c r="E16" s="161">
        <v>2488.5520000000001</v>
      </c>
      <c r="F16" s="15">
        <v>2488.5500000000002</v>
      </c>
      <c r="G16" s="15" t="s">
        <v>44</v>
      </c>
    </row>
    <row r="17" spans="1:7" ht="28.9" x14ac:dyDescent="0.3">
      <c r="A17" s="16">
        <v>6</v>
      </c>
      <c r="B17" s="17" t="s">
        <v>594</v>
      </c>
      <c r="C17" s="17" t="s">
        <v>599</v>
      </c>
      <c r="D17" s="17" t="s">
        <v>597</v>
      </c>
      <c r="E17" s="161">
        <v>2438.0619999999999</v>
      </c>
      <c r="F17" s="15">
        <v>2438.06</v>
      </c>
      <c r="G17" s="15" t="s">
        <v>44</v>
      </c>
    </row>
    <row r="18" spans="1:7" ht="28.9" x14ac:dyDescent="0.3">
      <c r="A18" s="16">
        <v>7</v>
      </c>
      <c r="B18" s="17" t="s">
        <v>596</v>
      </c>
      <c r="C18" s="17" t="s">
        <v>599</v>
      </c>
      <c r="D18" s="17" t="s">
        <v>597</v>
      </c>
      <c r="E18" s="161">
        <v>2743.1469999999999</v>
      </c>
      <c r="F18" s="15">
        <v>2743.14</v>
      </c>
      <c r="G18" s="15" t="s">
        <v>44</v>
      </c>
    </row>
    <row r="19" spans="1:7" ht="15.6" x14ac:dyDescent="0.3">
      <c r="A19" s="160"/>
      <c r="B19" s="7"/>
      <c r="C19" s="7"/>
      <c r="D19" s="7"/>
      <c r="E19" s="99"/>
    </row>
    <row r="20" spans="1:7" ht="15.6" x14ac:dyDescent="0.3">
      <c r="A20" s="289" t="s">
        <v>16</v>
      </c>
      <c r="B20" s="289"/>
      <c r="C20" s="289"/>
      <c r="D20" s="7"/>
      <c r="E20" s="7"/>
      <c r="F20" s="7"/>
      <c r="G20" s="7"/>
    </row>
    <row r="21" spans="1:7" x14ac:dyDescent="0.25">
      <c r="A21" s="287"/>
      <c r="B21" s="287"/>
      <c r="C21" s="287"/>
      <c r="D21" s="7"/>
      <c r="E21" s="7"/>
      <c r="F21" s="7"/>
      <c r="G21" s="7"/>
    </row>
    <row r="22" spans="1:7" x14ac:dyDescent="0.25">
      <c r="A22" s="287"/>
      <c r="B22" s="287"/>
      <c r="C22" s="287"/>
    </row>
    <row r="23" spans="1:7" ht="15.75" x14ac:dyDescent="0.25">
      <c r="A23" s="288" t="s">
        <v>17</v>
      </c>
      <c r="B23" s="288"/>
      <c r="C23" s="288"/>
    </row>
  </sheetData>
  <mergeCells count="8">
    <mergeCell ref="A21:C22"/>
    <mergeCell ref="A23:C23"/>
    <mergeCell ref="A1:E1"/>
    <mergeCell ref="A2:E2"/>
    <mergeCell ref="A3:E3"/>
    <mergeCell ref="A6:D6"/>
    <mergeCell ref="A9:E9"/>
    <mergeCell ref="A20:C20"/>
  </mergeCells>
  <pageMargins left="0.7" right="0.7" top="0.32" bottom="0.55000000000000004" header="0.21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C1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4" spans="1:12" ht="9.75" customHeight="1" x14ac:dyDescent="0.3"/>
    <row r="5" spans="1:12" ht="7.5" customHeight="1" x14ac:dyDescent="0.3"/>
    <row r="6" spans="1:12" ht="15.6" x14ac:dyDescent="0.3">
      <c r="A6" s="288" t="s">
        <v>3</v>
      </c>
      <c r="B6" s="288"/>
      <c r="C6" s="288"/>
      <c r="D6" s="288"/>
      <c r="E6" s="15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541</v>
      </c>
      <c r="B9" s="288"/>
      <c r="C9" s="288"/>
      <c r="D9" s="288"/>
      <c r="E9" s="288"/>
      <c r="F9" s="4"/>
      <c r="G9" s="4"/>
    </row>
    <row r="10" spans="1:12" ht="10.5" customHeight="1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7">
        <v>42030</v>
      </c>
      <c r="C12" s="12" t="s">
        <v>557</v>
      </c>
      <c r="D12" s="12" t="s">
        <v>544</v>
      </c>
      <c r="E12" s="18">
        <v>175</v>
      </c>
      <c r="F12" s="13">
        <v>175</v>
      </c>
      <c r="G12" s="13" t="s">
        <v>366</v>
      </c>
      <c r="I12" s="15">
        <f>SUMIFS($F:$F,$G:$G,"supplies")</f>
        <v>3236.3089999999993</v>
      </c>
      <c r="J12" s="15">
        <f>SUMIFS($F:$F,$G:$G,"Repairs")</f>
        <v>4322.87</v>
      </c>
      <c r="K12" s="15">
        <f>SUMIFS($F:$F,$G:$G,"End User's Budget")</f>
        <v>1010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42034</v>
      </c>
      <c r="C13" s="17" t="s">
        <v>542</v>
      </c>
      <c r="D13" s="17" t="s">
        <v>578</v>
      </c>
      <c r="E13" s="18" t="s">
        <v>543</v>
      </c>
      <c r="F13" s="15">
        <v>66.819999999999993</v>
      </c>
      <c r="G13" s="15" t="s">
        <v>366</v>
      </c>
    </row>
    <row r="14" spans="1:12" ht="14.45" x14ac:dyDescent="0.3">
      <c r="A14" s="46">
        <v>3</v>
      </c>
      <c r="B14" s="17">
        <v>42053</v>
      </c>
      <c r="C14" s="17" t="s">
        <v>103</v>
      </c>
      <c r="D14" s="17" t="s">
        <v>545</v>
      </c>
      <c r="E14" s="15">
        <v>50</v>
      </c>
      <c r="F14" s="15">
        <v>50</v>
      </c>
      <c r="G14" s="15" t="s">
        <v>371</v>
      </c>
    </row>
    <row r="15" spans="1:12" ht="14.45" x14ac:dyDescent="0.3">
      <c r="A15" s="16">
        <v>4</v>
      </c>
      <c r="B15" s="17">
        <v>42061</v>
      </c>
      <c r="C15" s="17" t="s">
        <v>546</v>
      </c>
      <c r="D15" s="17" t="s">
        <v>547</v>
      </c>
      <c r="E15" s="15" t="s">
        <v>548</v>
      </c>
      <c r="F15" s="15">
        <v>86.66</v>
      </c>
      <c r="G15" s="15" t="s">
        <v>371</v>
      </c>
    </row>
    <row r="16" spans="1:12" ht="28.9" x14ac:dyDescent="0.3">
      <c r="A16" s="16">
        <v>5</v>
      </c>
      <c r="B16" s="17">
        <v>42062</v>
      </c>
      <c r="C16" s="17" t="s">
        <v>546</v>
      </c>
      <c r="D16" s="17" t="s">
        <v>549</v>
      </c>
      <c r="E16" s="18" t="s">
        <v>550</v>
      </c>
      <c r="F16" s="15">
        <v>116.66</v>
      </c>
      <c r="G16" s="15" t="s">
        <v>371</v>
      </c>
    </row>
    <row r="17" spans="1:7" ht="14.45" x14ac:dyDescent="0.3">
      <c r="A17" s="16">
        <v>6</v>
      </c>
      <c r="B17" s="17">
        <v>42067</v>
      </c>
      <c r="C17" s="41" t="s">
        <v>269</v>
      </c>
      <c r="D17" s="17" t="s">
        <v>169</v>
      </c>
      <c r="E17" s="18">
        <v>11.5</v>
      </c>
      <c r="F17" s="15">
        <v>11.5</v>
      </c>
      <c r="G17" s="15" t="s">
        <v>371</v>
      </c>
    </row>
    <row r="18" spans="1:7" ht="28.9" x14ac:dyDescent="0.3">
      <c r="A18" s="16">
        <v>7</v>
      </c>
      <c r="B18" s="17">
        <v>42040</v>
      </c>
      <c r="C18" s="41" t="s">
        <v>257</v>
      </c>
      <c r="D18" s="17" t="s">
        <v>579</v>
      </c>
      <c r="E18" s="18">
        <v>142</v>
      </c>
      <c r="F18" s="15">
        <v>142</v>
      </c>
      <c r="G18" s="15" t="s">
        <v>371</v>
      </c>
    </row>
    <row r="19" spans="1:7" x14ac:dyDescent="0.25">
      <c r="A19" s="16">
        <v>8</v>
      </c>
      <c r="B19" s="17">
        <v>42053</v>
      </c>
      <c r="C19" s="41" t="s">
        <v>257</v>
      </c>
      <c r="D19" s="17" t="s">
        <v>551</v>
      </c>
      <c r="E19" s="18">
        <v>88</v>
      </c>
      <c r="F19" s="15">
        <v>88</v>
      </c>
      <c r="G19" s="15" t="s">
        <v>371</v>
      </c>
    </row>
    <row r="20" spans="1:7" x14ac:dyDescent="0.25">
      <c r="A20" s="16">
        <v>9</v>
      </c>
      <c r="B20" s="17">
        <v>42061</v>
      </c>
      <c r="C20" s="41" t="s">
        <v>257</v>
      </c>
      <c r="D20" s="17" t="s">
        <v>551</v>
      </c>
      <c r="E20" s="18">
        <v>80</v>
      </c>
      <c r="F20" s="15">
        <v>80</v>
      </c>
      <c r="G20" s="15" t="s">
        <v>371</v>
      </c>
    </row>
    <row r="21" spans="1:7" x14ac:dyDescent="0.25">
      <c r="A21" s="16">
        <v>10</v>
      </c>
      <c r="B21" s="17">
        <v>42060</v>
      </c>
      <c r="C21" s="41" t="s">
        <v>257</v>
      </c>
      <c r="D21" s="17" t="s">
        <v>552</v>
      </c>
      <c r="E21" s="18">
        <v>227</v>
      </c>
      <c r="F21" s="15">
        <v>227</v>
      </c>
      <c r="G21" s="15" t="s">
        <v>371</v>
      </c>
    </row>
    <row r="22" spans="1:7" x14ac:dyDescent="0.25">
      <c r="A22" s="16">
        <v>11</v>
      </c>
      <c r="B22" s="17">
        <v>42066</v>
      </c>
      <c r="C22" s="41" t="s">
        <v>257</v>
      </c>
      <c r="D22" s="17" t="s">
        <v>553</v>
      </c>
      <c r="E22" s="18">
        <v>17</v>
      </c>
      <c r="F22" s="15">
        <v>17</v>
      </c>
      <c r="G22" s="15" t="s">
        <v>371</v>
      </c>
    </row>
    <row r="23" spans="1:7" ht="30" x14ac:dyDescent="0.25">
      <c r="A23" s="16">
        <v>12</v>
      </c>
      <c r="B23" s="17">
        <v>42046</v>
      </c>
      <c r="C23" s="41" t="s">
        <v>555</v>
      </c>
      <c r="D23" s="17" t="s">
        <v>554</v>
      </c>
      <c r="E23" s="18">
        <v>1010</v>
      </c>
      <c r="F23" s="15">
        <v>1010</v>
      </c>
      <c r="G23" s="10" t="s">
        <v>14</v>
      </c>
    </row>
    <row r="24" spans="1:7" ht="25.5" customHeight="1" x14ac:dyDescent="0.25">
      <c r="A24" s="16">
        <v>13</v>
      </c>
      <c r="B24" s="17">
        <v>42047</v>
      </c>
      <c r="C24" s="41" t="s">
        <v>432</v>
      </c>
      <c r="D24" s="17" t="s">
        <v>556</v>
      </c>
      <c r="E24" s="18">
        <v>1103.05</v>
      </c>
      <c r="F24" s="15">
        <v>1103.05</v>
      </c>
      <c r="G24" s="15" t="s">
        <v>366</v>
      </c>
    </row>
    <row r="25" spans="1:7" ht="30.75" customHeight="1" x14ac:dyDescent="0.25">
      <c r="A25" s="16">
        <v>14</v>
      </c>
      <c r="B25" s="17">
        <v>42030</v>
      </c>
      <c r="C25" s="41" t="s">
        <v>557</v>
      </c>
      <c r="D25" s="17" t="s">
        <v>558</v>
      </c>
      <c r="E25" s="18">
        <v>200</v>
      </c>
      <c r="F25" s="15">
        <v>200</v>
      </c>
      <c r="G25" s="15" t="s">
        <v>366</v>
      </c>
    </row>
    <row r="26" spans="1:7" x14ac:dyDescent="0.25">
      <c r="A26" s="16">
        <v>15</v>
      </c>
      <c r="B26" s="17">
        <v>42046</v>
      </c>
      <c r="C26" s="41" t="s">
        <v>580</v>
      </c>
      <c r="D26" s="17" t="s">
        <v>559</v>
      </c>
      <c r="E26" s="18">
        <v>79.2</v>
      </c>
      <c r="F26" s="15">
        <v>79.2</v>
      </c>
      <c r="G26" s="15" t="s">
        <v>371</v>
      </c>
    </row>
    <row r="27" spans="1:7" x14ac:dyDescent="0.25">
      <c r="A27" s="16">
        <v>16</v>
      </c>
      <c r="B27" s="17">
        <v>42035</v>
      </c>
      <c r="C27" s="41" t="s">
        <v>168</v>
      </c>
      <c r="D27" s="17" t="s">
        <v>169</v>
      </c>
      <c r="E27" s="18">
        <v>30</v>
      </c>
      <c r="F27" s="15">
        <v>30</v>
      </c>
      <c r="G27" s="15" t="s">
        <v>371</v>
      </c>
    </row>
    <row r="28" spans="1:7" x14ac:dyDescent="0.25">
      <c r="A28" s="16">
        <v>17</v>
      </c>
      <c r="B28" s="17">
        <v>42037</v>
      </c>
      <c r="C28" s="41" t="s">
        <v>168</v>
      </c>
      <c r="D28" s="17" t="s">
        <v>560</v>
      </c>
      <c r="E28" s="18">
        <v>199.1</v>
      </c>
      <c r="F28" s="15">
        <v>199.1</v>
      </c>
      <c r="G28" s="15" t="s">
        <v>371</v>
      </c>
    </row>
    <row r="29" spans="1:7" x14ac:dyDescent="0.25">
      <c r="A29" s="16">
        <v>18</v>
      </c>
      <c r="B29" s="17">
        <v>42055</v>
      </c>
      <c r="C29" s="41" t="s">
        <v>561</v>
      </c>
      <c r="D29" s="17" t="s">
        <v>562</v>
      </c>
      <c r="E29" s="18">
        <v>139.80000000000001</v>
      </c>
      <c r="F29" s="15">
        <v>139.80000000000001</v>
      </c>
      <c r="G29" s="15" t="s">
        <v>371</v>
      </c>
    </row>
    <row r="30" spans="1:7" ht="45" x14ac:dyDescent="0.25">
      <c r="A30" s="16">
        <v>19</v>
      </c>
      <c r="B30" s="17">
        <v>42018</v>
      </c>
      <c r="C30" s="41" t="s">
        <v>563</v>
      </c>
      <c r="D30" s="17" t="s">
        <v>581</v>
      </c>
      <c r="E30" s="18">
        <v>137.5</v>
      </c>
      <c r="F30" s="15">
        <v>137.5</v>
      </c>
      <c r="G30" s="15" t="s">
        <v>371</v>
      </c>
    </row>
    <row r="31" spans="1:7" ht="30" x14ac:dyDescent="0.25">
      <c r="A31" s="16">
        <v>20</v>
      </c>
      <c r="B31" s="17">
        <v>42023</v>
      </c>
      <c r="C31" s="41" t="s">
        <v>563</v>
      </c>
      <c r="D31" s="17" t="s">
        <v>564</v>
      </c>
      <c r="E31" s="18">
        <v>192.5</v>
      </c>
      <c r="F31" s="15">
        <v>192.5</v>
      </c>
      <c r="G31" s="15" t="s">
        <v>371</v>
      </c>
    </row>
    <row r="32" spans="1:7" ht="30" x14ac:dyDescent="0.25">
      <c r="A32" s="16">
        <v>21</v>
      </c>
      <c r="B32" s="17">
        <v>42057</v>
      </c>
      <c r="C32" s="41" t="s">
        <v>112</v>
      </c>
      <c r="D32" s="17" t="s">
        <v>582</v>
      </c>
      <c r="E32" s="18">
        <v>85</v>
      </c>
      <c r="F32" s="15">
        <v>85</v>
      </c>
      <c r="G32" s="15" t="s">
        <v>366</v>
      </c>
    </row>
    <row r="33" spans="1:7" ht="30" x14ac:dyDescent="0.25">
      <c r="A33" s="16">
        <v>22</v>
      </c>
      <c r="B33" s="17">
        <v>42060</v>
      </c>
      <c r="C33" s="41" t="s">
        <v>472</v>
      </c>
      <c r="D33" s="17" t="s">
        <v>565</v>
      </c>
      <c r="E33" s="18" t="s">
        <v>566</v>
      </c>
      <c r="F33" s="15">
        <v>39.340000000000003</v>
      </c>
      <c r="G33" s="15" t="s">
        <v>371</v>
      </c>
    </row>
    <row r="34" spans="1:7" ht="30" x14ac:dyDescent="0.25">
      <c r="A34" s="16">
        <v>23</v>
      </c>
      <c r="B34" s="17">
        <v>42027</v>
      </c>
      <c r="C34" s="41" t="s">
        <v>421</v>
      </c>
      <c r="D34" s="17" t="s">
        <v>567</v>
      </c>
      <c r="E34" s="18">
        <v>150</v>
      </c>
      <c r="F34" s="15">
        <v>150</v>
      </c>
      <c r="G34" s="15" t="s">
        <v>366</v>
      </c>
    </row>
    <row r="35" spans="1:7" x14ac:dyDescent="0.25">
      <c r="A35" s="16">
        <v>24</v>
      </c>
      <c r="B35" s="17">
        <v>42025</v>
      </c>
      <c r="C35" s="41" t="s">
        <v>95</v>
      </c>
      <c r="D35" s="17" t="s">
        <v>568</v>
      </c>
      <c r="E35" s="18">
        <v>200</v>
      </c>
      <c r="F35" s="15">
        <v>200</v>
      </c>
      <c r="G35" s="15" t="s">
        <v>366</v>
      </c>
    </row>
    <row r="36" spans="1:7" ht="45" x14ac:dyDescent="0.25">
      <c r="A36" s="16">
        <v>25</v>
      </c>
      <c r="B36" s="17">
        <v>42056</v>
      </c>
      <c r="C36" s="41" t="s">
        <v>119</v>
      </c>
      <c r="D36" s="17" t="s">
        <v>583</v>
      </c>
      <c r="E36" s="18">
        <v>200</v>
      </c>
      <c r="F36" s="15">
        <v>200</v>
      </c>
      <c r="G36" s="15" t="s">
        <v>366</v>
      </c>
    </row>
    <row r="37" spans="1:7" ht="30" x14ac:dyDescent="0.25">
      <c r="A37" s="16">
        <v>26</v>
      </c>
      <c r="B37" s="17">
        <v>42039</v>
      </c>
      <c r="C37" s="41" t="s">
        <v>557</v>
      </c>
      <c r="D37" s="17" t="s">
        <v>569</v>
      </c>
      <c r="E37" s="18">
        <v>550</v>
      </c>
      <c r="F37" s="15">
        <v>550</v>
      </c>
      <c r="G37" s="15" t="s">
        <v>366</v>
      </c>
    </row>
    <row r="38" spans="1:7" x14ac:dyDescent="0.25">
      <c r="A38" s="16">
        <v>27</v>
      </c>
      <c r="B38" s="17">
        <v>42060</v>
      </c>
      <c r="C38" s="41" t="s">
        <v>557</v>
      </c>
      <c r="D38" s="17" t="s">
        <v>570</v>
      </c>
      <c r="E38" s="18">
        <v>30</v>
      </c>
      <c r="F38" s="15">
        <v>30</v>
      </c>
      <c r="G38" s="15" t="s">
        <v>366</v>
      </c>
    </row>
    <row r="39" spans="1:7" ht="30" x14ac:dyDescent="0.25">
      <c r="A39" s="16">
        <v>28</v>
      </c>
      <c r="B39" s="17">
        <v>42063</v>
      </c>
      <c r="C39" s="41" t="s">
        <v>119</v>
      </c>
      <c r="D39" s="17" t="s">
        <v>571</v>
      </c>
      <c r="E39" s="18">
        <v>500</v>
      </c>
      <c r="F39" s="15">
        <v>500</v>
      </c>
      <c r="G39" s="15" t="s">
        <v>366</v>
      </c>
    </row>
    <row r="40" spans="1:7" ht="30" x14ac:dyDescent="0.25">
      <c r="A40" s="16">
        <v>29</v>
      </c>
      <c r="B40" s="17">
        <v>42062</v>
      </c>
      <c r="C40" s="41" t="s">
        <v>440</v>
      </c>
      <c r="D40" s="17" t="s">
        <v>584</v>
      </c>
      <c r="E40" s="18">
        <v>100</v>
      </c>
      <c r="F40" s="15">
        <v>100</v>
      </c>
      <c r="G40" s="15" t="s">
        <v>301</v>
      </c>
    </row>
    <row r="41" spans="1:7" ht="45" x14ac:dyDescent="0.25">
      <c r="A41" s="16">
        <v>30</v>
      </c>
      <c r="B41" s="17">
        <v>41982</v>
      </c>
      <c r="C41" s="41" t="s">
        <v>112</v>
      </c>
      <c r="D41" s="17" t="s">
        <v>572</v>
      </c>
      <c r="E41" s="18">
        <v>337</v>
      </c>
      <c r="F41" s="15">
        <v>337</v>
      </c>
      <c r="G41" s="15" t="s">
        <v>366</v>
      </c>
    </row>
    <row r="42" spans="1:7" ht="24.75" customHeight="1" x14ac:dyDescent="0.25">
      <c r="A42" s="16">
        <v>31</v>
      </c>
      <c r="B42" s="17">
        <v>42047</v>
      </c>
      <c r="C42" s="41" t="s">
        <v>119</v>
      </c>
      <c r="D42" s="17" t="s">
        <v>573</v>
      </c>
      <c r="E42" s="18">
        <v>216</v>
      </c>
      <c r="F42" s="15">
        <v>216</v>
      </c>
      <c r="G42" s="15" t="s">
        <v>366</v>
      </c>
    </row>
    <row r="43" spans="1:7" ht="30" x14ac:dyDescent="0.25">
      <c r="A43" s="16">
        <v>32</v>
      </c>
      <c r="B43" s="17">
        <v>42062</v>
      </c>
      <c r="C43" s="41" t="s">
        <v>434</v>
      </c>
      <c r="D43" s="17" t="s">
        <v>574</v>
      </c>
      <c r="E43" s="18">
        <v>50</v>
      </c>
      <c r="F43" s="15">
        <v>50</v>
      </c>
      <c r="G43" s="15" t="s">
        <v>371</v>
      </c>
    </row>
    <row r="44" spans="1:7" x14ac:dyDescent="0.25">
      <c r="A44" s="16">
        <v>33</v>
      </c>
      <c r="B44" s="17">
        <v>42063</v>
      </c>
      <c r="C44" s="41" t="s">
        <v>421</v>
      </c>
      <c r="D44" s="17" t="s">
        <v>575</v>
      </c>
      <c r="E44" s="18">
        <v>100</v>
      </c>
      <c r="F44" s="15">
        <v>100</v>
      </c>
      <c r="G44" s="15" t="s">
        <v>366</v>
      </c>
    </row>
    <row r="45" spans="1:7" x14ac:dyDescent="0.25">
      <c r="A45" s="16">
        <v>34</v>
      </c>
      <c r="B45" s="17">
        <v>42063</v>
      </c>
      <c r="C45" s="41" t="s">
        <v>421</v>
      </c>
      <c r="D45" s="17" t="s">
        <v>575</v>
      </c>
      <c r="E45" s="18">
        <v>50</v>
      </c>
      <c r="F45" s="15">
        <v>50</v>
      </c>
      <c r="G45" s="15" t="s">
        <v>366</v>
      </c>
    </row>
    <row r="46" spans="1:7" ht="30" x14ac:dyDescent="0.25">
      <c r="A46" s="16">
        <v>35</v>
      </c>
      <c r="B46" s="17">
        <v>42046</v>
      </c>
      <c r="C46" s="41" t="s">
        <v>434</v>
      </c>
      <c r="D46" s="17" t="s">
        <v>585</v>
      </c>
      <c r="E46" s="18">
        <v>59</v>
      </c>
      <c r="F46" s="15">
        <v>59</v>
      </c>
      <c r="G46" s="15" t="s">
        <v>371</v>
      </c>
    </row>
    <row r="47" spans="1:7" x14ac:dyDescent="0.25">
      <c r="A47" s="16">
        <v>36</v>
      </c>
      <c r="B47" s="17">
        <v>42063</v>
      </c>
      <c r="C47" s="41" t="s">
        <v>119</v>
      </c>
      <c r="D47" s="17" t="s">
        <v>576</v>
      </c>
      <c r="E47" s="18">
        <v>40</v>
      </c>
      <c r="F47" s="15">
        <v>40</v>
      </c>
      <c r="G47" s="15" t="s">
        <v>366</v>
      </c>
    </row>
    <row r="48" spans="1:7" ht="30" x14ac:dyDescent="0.25">
      <c r="A48" s="16">
        <v>37</v>
      </c>
      <c r="B48" s="17">
        <v>42065</v>
      </c>
      <c r="C48" s="17" t="s">
        <v>119</v>
      </c>
      <c r="D48" s="17" t="s">
        <v>577</v>
      </c>
      <c r="E48" s="15">
        <v>150</v>
      </c>
      <c r="F48" s="15">
        <v>150</v>
      </c>
      <c r="G48" s="15" t="s">
        <v>366</v>
      </c>
    </row>
    <row r="49" spans="1:7" x14ac:dyDescent="0.25">
      <c r="A49" s="16">
        <v>38</v>
      </c>
      <c r="B49" s="17">
        <v>42068</v>
      </c>
      <c r="C49" s="41" t="s">
        <v>69</v>
      </c>
      <c r="D49" s="17" t="s">
        <v>285</v>
      </c>
      <c r="E49" s="15">
        <v>50.23</v>
      </c>
      <c r="F49" s="15">
        <v>50.23</v>
      </c>
      <c r="G49" s="15" t="s">
        <v>371</v>
      </c>
    </row>
    <row r="50" spans="1:7" x14ac:dyDescent="0.25">
      <c r="A50" s="16">
        <v>39</v>
      </c>
      <c r="B50" s="17">
        <v>42069</v>
      </c>
      <c r="C50" s="41" t="s">
        <v>69</v>
      </c>
      <c r="D50" s="17" t="s">
        <v>285</v>
      </c>
      <c r="E50" s="15">
        <v>27.5</v>
      </c>
      <c r="F50" s="15">
        <v>27.5</v>
      </c>
      <c r="G50" s="15" t="s">
        <v>371</v>
      </c>
    </row>
    <row r="51" spans="1:7" x14ac:dyDescent="0.25">
      <c r="A51" s="16">
        <v>40</v>
      </c>
      <c r="B51" s="17">
        <v>42067</v>
      </c>
      <c r="C51" s="41" t="s">
        <v>69</v>
      </c>
      <c r="D51" s="17" t="s">
        <v>285</v>
      </c>
      <c r="E51" s="15">
        <v>89.15</v>
      </c>
      <c r="F51" s="15">
        <v>89.15</v>
      </c>
      <c r="G51" s="15" t="s">
        <v>371</v>
      </c>
    </row>
    <row r="52" spans="1:7" x14ac:dyDescent="0.25">
      <c r="A52" s="16">
        <v>41</v>
      </c>
      <c r="B52" s="17">
        <v>42040</v>
      </c>
      <c r="C52" s="41" t="s">
        <v>69</v>
      </c>
      <c r="D52" s="17" t="s">
        <v>285</v>
      </c>
      <c r="E52" s="15">
        <v>81.87</v>
      </c>
      <c r="F52" s="15">
        <v>81.87</v>
      </c>
      <c r="G52" s="15" t="s">
        <v>371</v>
      </c>
    </row>
    <row r="53" spans="1:7" x14ac:dyDescent="0.25">
      <c r="A53" s="16">
        <v>42</v>
      </c>
      <c r="B53" s="17">
        <v>42042</v>
      </c>
      <c r="C53" s="41" t="s">
        <v>69</v>
      </c>
      <c r="D53" s="17" t="s">
        <v>285</v>
      </c>
      <c r="E53" s="18">
        <v>40</v>
      </c>
      <c r="F53" s="15">
        <v>40</v>
      </c>
      <c r="G53" s="15" t="s">
        <v>371</v>
      </c>
    </row>
    <row r="54" spans="1:7" x14ac:dyDescent="0.25">
      <c r="A54" s="16">
        <v>43</v>
      </c>
      <c r="B54" s="17">
        <v>42046</v>
      </c>
      <c r="C54" s="41" t="s">
        <v>69</v>
      </c>
      <c r="D54" s="17" t="s">
        <v>285</v>
      </c>
      <c r="E54" s="18">
        <v>52.93</v>
      </c>
      <c r="F54" s="15">
        <v>52.93</v>
      </c>
      <c r="G54" s="15" t="s">
        <v>371</v>
      </c>
    </row>
    <row r="55" spans="1:7" x14ac:dyDescent="0.25">
      <c r="A55" s="16">
        <v>44</v>
      </c>
      <c r="B55" s="17">
        <v>42051</v>
      </c>
      <c r="C55" s="41" t="s">
        <v>69</v>
      </c>
      <c r="D55" s="17" t="s">
        <v>285</v>
      </c>
      <c r="E55" s="18">
        <v>20.63</v>
      </c>
      <c r="F55" s="15">
        <v>20.63</v>
      </c>
      <c r="G55" s="15" t="s">
        <v>371</v>
      </c>
    </row>
    <row r="56" spans="1:7" x14ac:dyDescent="0.25">
      <c r="A56" s="16">
        <v>45</v>
      </c>
      <c r="B56" s="17">
        <v>42054</v>
      </c>
      <c r="C56" s="41" t="s">
        <v>69</v>
      </c>
      <c r="D56" s="17" t="s">
        <v>285</v>
      </c>
      <c r="E56" s="18">
        <v>278</v>
      </c>
      <c r="F56" s="15">
        <v>278</v>
      </c>
      <c r="G56" s="15" t="s">
        <v>371</v>
      </c>
    </row>
    <row r="57" spans="1:7" x14ac:dyDescent="0.25">
      <c r="A57" s="16">
        <v>46</v>
      </c>
      <c r="B57" s="17">
        <v>42053</v>
      </c>
      <c r="C57" s="41" t="s">
        <v>69</v>
      </c>
      <c r="D57" s="17" t="s">
        <v>286</v>
      </c>
      <c r="E57" s="18">
        <v>149.38999999999999</v>
      </c>
      <c r="F57" s="15">
        <v>149.38999999999999</v>
      </c>
      <c r="G57" s="15" t="s">
        <v>371</v>
      </c>
    </row>
    <row r="58" spans="1:7" x14ac:dyDescent="0.25">
      <c r="A58" s="16">
        <v>47</v>
      </c>
      <c r="B58" s="17">
        <v>42053</v>
      </c>
      <c r="C58" s="41" t="s">
        <v>69</v>
      </c>
      <c r="D58" s="17" t="s">
        <v>286</v>
      </c>
      <c r="E58" s="18">
        <v>155.19</v>
      </c>
      <c r="F58" s="15">
        <v>155.19</v>
      </c>
      <c r="G58" s="15" t="s">
        <v>371</v>
      </c>
    </row>
    <row r="59" spans="1:7" x14ac:dyDescent="0.25">
      <c r="A59" s="16">
        <v>48</v>
      </c>
      <c r="B59" s="17">
        <v>42060</v>
      </c>
      <c r="C59" s="41" t="s">
        <v>69</v>
      </c>
      <c r="D59" s="17" t="s">
        <v>286</v>
      </c>
      <c r="E59" s="18">
        <v>105.2</v>
      </c>
      <c r="F59" s="15">
        <v>105.2</v>
      </c>
      <c r="G59" s="15" t="s">
        <v>371</v>
      </c>
    </row>
    <row r="60" spans="1:7" x14ac:dyDescent="0.25">
      <c r="A60" s="16">
        <v>49</v>
      </c>
      <c r="B60" s="17">
        <v>42040</v>
      </c>
      <c r="C60" s="41" t="s">
        <v>399</v>
      </c>
      <c r="D60" s="17" t="s">
        <v>286</v>
      </c>
      <c r="E60" s="18">
        <v>40.81</v>
      </c>
      <c r="F60" s="15">
        <v>40.81</v>
      </c>
      <c r="G60" s="15" t="s">
        <v>371</v>
      </c>
    </row>
    <row r="61" spans="1:7" x14ac:dyDescent="0.25">
      <c r="A61" s="16">
        <v>50</v>
      </c>
      <c r="B61" s="17">
        <v>42053</v>
      </c>
      <c r="C61" s="41" t="s">
        <v>399</v>
      </c>
      <c r="D61" s="17" t="s">
        <v>286</v>
      </c>
      <c r="E61" s="18">
        <v>155.05799999999999</v>
      </c>
      <c r="F61" s="15">
        <v>155.05799999999999</v>
      </c>
      <c r="G61" s="15" t="s">
        <v>371</v>
      </c>
    </row>
    <row r="62" spans="1:7" x14ac:dyDescent="0.25">
      <c r="A62" s="16">
        <v>51</v>
      </c>
      <c r="B62" s="17">
        <v>42054</v>
      </c>
      <c r="C62" s="41" t="s">
        <v>399</v>
      </c>
      <c r="D62" s="17" t="s">
        <v>285</v>
      </c>
      <c r="E62" s="18">
        <v>88.010999999999996</v>
      </c>
      <c r="F62" s="15">
        <v>88.010999999999996</v>
      </c>
      <c r="G62" s="15" t="s">
        <v>371</v>
      </c>
    </row>
    <row r="63" spans="1:7" x14ac:dyDescent="0.25">
      <c r="A63" s="16">
        <v>52</v>
      </c>
      <c r="B63" s="17">
        <v>42054</v>
      </c>
      <c r="C63" s="41" t="s">
        <v>399</v>
      </c>
      <c r="D63" s="17" t="s">
        <v>286</v>
      </c>
      <c r="E63" s="18">
        <v>157.08000000000001</v>
      </c>
      <c r="F63" s="15">
        <v>157.08000000000001</v>
      </c>
      <c r="G63" s="15" t="s">
        <v>371</v>
      </c>
    </row>
    <row r="64" spans="1:7" ht="30" x14ac:dyDescent="0.25">
      <c r="A64" s="16">
        <v>53</v>
      </c>
      <c r="B64" s="118">
        <v>42069</v>
      </c>
      <c r="C64" s="17" t="s">
        <v>586</v>
      </c>
      <c r="D64" s="119" t="s">
        <v>587</v>
      </c>
      <c r="E64" s="18">
        <v>170</v>
      </c>
      <c r="F64" s="15">
        <v>170</v>
      </c>
      <c r="G64" s="15" t="s">
        <v>366</v>
      </c>
    </row>
    <row r="65" spans="1:7" ht="9.75" customHeight="1" x14ac:dyDescent="0.25">
      <c r="A65" s="157"/>
      <c r="B65" s="7"/>
      <c r="C65" s="7"/>
      <c r="D65" s="7"/>
      <c r="E65" s="99"/>
    </row>
    <row r="66" spans="1:7" ht="15.75" x14ac:dyDescent="0.25">
      <c r="A66" s="289" t="s">
        <v>16</v>
      </c>
      <c r="B66" s="289"/>
      <c r="C66" s="289"/>
      <c r="D66" s="7"/>
      <c r="E66" s="7"/>
      <c r="F66" s="7"/>
      <c r="G66" s="7"/>
    </row>
    <row r="67" spans="1:7" ht="10.5" customHeight="1" x14ac:dyDescent="0.25">
      <c r="A67" s="287"/>
      <c r="B67" s="287"/>
      <c r="C67" s="287"/>
      <c r="D67" s="7"/>
      <c r="E67" s="7"/>
      <c r="F67" s="7"/>
      <c r="G67" s="7"/>
    </row>
    <row r="68" spans="1:7" ht="12" customHeight="1" x14ac:dyDescent="0.25">
      <c r="A68" s="287"/>
      <c r="B68" s="287"/>
      <c r="C68" s="287"/>
    </row>
    <row r="69" spans="1:7" ht="14.25" customHeight="1" x14ac:dyDescent="0.25">
      <c r="A69" s="288" t="s">
        <v>17</v>
      </c>
      <c r="B69" s="288"/>
      <c r="C69" s="288"/>
    </row>
  </sheetData>
  <mergeCells count="8">
    <mergeCell ref="A67:C68"/>
    <mergeCell ref="A69:C69"/>
    <mergeCell ref="A1:E1"/>
    <mergeCell ref="A2:E2"/>
    <mergeCell ref="A3:E3"/>
    <mergeCell ref="A6:D6"/>
    <mergeCell ref="A9:E9"/>
    <mergeCell ref="A66:C66"/>
  </mergeCells>
  <pageMargins left="0.7" right="0.7" top="0.32" bottom="0.55000000000000004" header="0.21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540</v>
      </c>
      <c r="B6" s="288"/>
      <c r="C6" s="288"/>
      <c r="D6" s="288"/>
      <c r="E6" s="15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535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42061</v>
      </c>
      <c r="C12" s="12" t="s">
        <v>367</v>
      </c>
      <c r="D12" s="12" t="s">
        <v>536</v>
      </c>
      <c r="E12" s="18">
        <v>231</v>
      </c>
      <c r="F12" s="13">
        <v>231</v>
      </c>
      <c r="G12" s="158" t="s">
        <v>14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704.88</v>
      </c>
      <c r="L12" s="15">
        <f>SUMIFS($F:$F,$G:$G,"Maatouk's Budget ")</f>
        <v>0</v>
      </c>
    </row>
    <row r="13" spans="1:12" ht="26.45" x14ac:dyDescent="0.3">
      <c r="A13" s="16">
        <v>2</v>
      </c>
      <c r="B13" s="17">
        <v>42072</v>
      </c>
      <c r="C13" s="17" t="s">
        <v>528</v>
      </c>
      <c r="D13" s="17" t="s">
        <v>537</v>
      </c>
      <c r="E13" s="18">
        <v>275</v>
      </c>
      <c r="F13" s="15">
        <v>275</v>
      </c>
      <c r="G13" s="158" t="s">
        <v>14</v>
      </c>
    </row>
    <row r="14" spans="1:12" ht="26.45" x14ac:dyDescent="0.3">
      <c r="A14" s="46">
        <v>3</v>
      </c>
      <c r="B14" s="17">
        <v>42065</v>
      </c>
      <c r="C14" s="17" t="s">
        <v>538</v>
      </c>
      <c r="D14" s="17" t="s">
        <v>539</v>
      </c>
      <c r="E14" s="15">
        <v>91.38</v>
      </c>
      <c r="F14" s="15">
        <v>91.38</v>
      </c>
      <c r="G14" s="158" t="s">
        <v>14</v>
      </c>
    </row>
    <row r="15" spans="1:12" ht="26.45" x14ac:dyDescent="0.3">
      <c r="A15" s="16">
        <v>4</v>
      </c>
      <c r="B15" s="17">
        <v>42060</v>
      </c>
      <c r="C15" s="17" t="s">
        <v>538</v>
      </c>
      <c r="D15" s="17" t="s">
        <v>539</v>
      </c>
      <c r="E15" s="15">
        <v>107.5</v>
      </c>
      <c r="F15" s="15">
        <v>107.5</v>
      </c>
      <c r="G15" s="158" t="s">
        <v>14</v>
      </c>
    </row>
    <row r="16" spans="1:12" ht="15.6" x14ac:dyDescent="0.3">
      <c r="A16" s="155"/>
      <c r="B16" s="7"/>
      <c r="C16" s="7"/>
      <c r="D16" s="7"/>
      <c r="E16" s="99"/>
    </row>
    <row r="17" spans="1:7" ht="15.6" x14ac:dyDescent="0.3">
      <c r="A17" s="289" t="s">
        <v>16</v>
      </c>
      <c r="B17" s="289"/>
      <c r="C17" s="289"/>
      <c r="D17" s="7"/>
      <c r="E17" s="7"/>
      <c r="F17" s="7"/>
      <c r="G17" s="7"/>
    </row>
    <row r="18" spans="1:7" x14ac:dyDescent="0.25">
      <c r="A18" s="287"/>
      <c r="B18" s="287"/>
      <c r="C18" s="287"/>
      <c r="D18" s="7"/>
      <c r="E18" s="7"/>
      <c r="F18" s="7"/>
      <c r="G18" s="7"/>
    </row>
    <row r="19" spans="1:7" x14ac:dyDescent="0.25">
      <c r="A19" s="287"/>
      <c r="B19" s="287"/>
      <c r="C19" s="287"/>
    </row>
    <row r="20" spans="1:7" ht="47.45" customHeight="1" x14ac:dyDescent="0.25">
      <c r="A20" s="288" t="s">
        <v>17</v>
      </c>
      <c r="B20" s="288"/>
      <c r="C20" s="288"/>
    </row>
  </sheetData>
  <mergeCells count="8">
    <mergeCell ref="A18:C19"/>
    <mergeCell ref="A20:C20"/>
    <mergeCell ref="A1:E1"/>
    <mergeCell ref="A2:E2"/>
    <mergeCell ref="A3:E3"/>
    <mergeCell ref="A6:D6"/>
    <mergeCell ref="A9:E9"/>
    <mergeCell ref="A17:C17"/>
  </mergeCells>
  <pageMargins left="0.7" right="0.7" top="0.32" bottom="0.55000000000000004" header="0.21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5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532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42052</v>
      </c>
      <c r="C12" s="12" t="s">
        <v>151</v>
      </c>
      <c r="D12" s="12" t="s">
        <v>147</v>
      </c>
      <c r="E12" s="18">
        <v>72.05</v>
      </c>
      <c r="F12" s="13">
        <v>72.05</v>
      </c>
      <c r="G12" s="13" t="s">
        <v>420</v>
      </c>
      <c r="I12" s="15">
        <f>SUMIFS($F:$F,$G:$G,"supplies")</f>
        <v>0</v>
      </c>
      <c r="J12" s="15">
        <f>SUMIFS($F:$F,$G:$G,"Repairs")</f>
        <v>1783.1</v>
      </c>
      <c r="K12" s="15">
        <f>SUMIFS($F:$F,$G:$G,"End User's Budget")</f>
        <v>72.05</v>
      </c>
      <c r="L12" s="15">
        <f>SUMIFS($F:$F,$G:$G,"Maatouk's Budget ")</f>
        <v>0</v>
      </c>
    </row>
    <row r="13" spans="1:12" ht="14.45" x14ac:dyDescent="0.3">
      <c r="A13" s="16">
        <v>3</v>
      </c>
      <c r="B13" s="17">
        <v>42058</v>
      </c>
      <c r="C13" s="17" t="s">
        <v>533</v>
      </c>
      <c r="D13" s="17" t="s">
        <v>534</v>
      </c>
      <c r="E13" s="18">
        <v>1783.1</v>
      </c>
      <c r="F13" s="15">
        <v>1783.1</v>
      </c>
      <c r="G13" s="15" t="s">
        <v>60</v>
      </c>
    </row>
    <row r="14" spans="1:12" ht="15.6" x14ac:dyDescent="0.3">
      <c r="A14" s="153"/>
      <c r="B14" s="7"/>
      <c r="C14" s="7"/>
      <c r="D14" s="7"/>
      <c r="E14" s="99"/>
    </row>
    <row r="15" spans="1:12" ht="15.6" x14ac:dyDescent="0.3">
      <c r="A15" s="289" t="s">
        <v>16</v>
      </c>
      <c r="B15" s="289"/>
      <c r="C15" s="289"/>
      <c r="D15" s="7"/>
      <c r="E15" s="7"/>
      <c r="F15" s="7"/>
      <c r="G15" s="7"/>
    </row>
    <row r="16" spans="1:12" x14ac:dyDescent="0.25">
      <c r="A16" s="287"/>
      <c r="B16" s="287"/>
      <c r="C16" s="287"/>
      <c r="D16" s="7"/>
      <c r="E16" s="7"/>
      <c r="F16" s="7"/>
      <c r="G16" s="7"/>
    </row>
    <row r="17" spans="1:3" x14ac:dyDescent="0.25">
      <c r="A17" s="287"/>
      <c r="B17" s="287"/>
      <c r="C17" s="287"/>
    </row>
    <row r="18" spans="1:3" ht="15.6" x14ac:dyDescent="0.3">
      <c r="A18" s="288" t="s">
        <v>17</v>
      </c>
      <c r="B18" s="288"/>
      <c r="C18" s="288"/>
    </row>
  </sheetData>
  <mergeCells count="8">
    <mergeCell ref="A16:C17"/>
    <mergeCell ref="A18:C18"/>
    <mergeCell ref="A1:E1"/>
    <mergeCell ref="A2:E2"/>
    <mergeCell ref="A3:E3"/>
    <mergeCell ref="A6:D6"/>
    <mergeCell ref="A9:E9"/>
    <mergeCell ref="A15:C15"/>
  </mergeCells>
  <pageMargins left="0.7" right="0.7" top="0.32" bottom="0.55000000000000004" header="0.21" footer="0.3"/>
  <pageSetup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5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525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42060</v>
      </c>
      <c r="C12" s="12" t="s">
        <v>526</v>
      </c>
      <c r="D12" s="12" t="s">
        <v>527</v>
      </c>
      <c r="E12" s="18">
        <v>198</v>
      </c>
      <c r="F12" s="13">
        <v>198</v>
      </c>
      <c r="G12" s="13" t="s">
        <v>420</v>
      </c>
      <c r="I12" s="15">
        <f>SUMIFS($F:$F,$G:$G,"supplies")</f>
        <v>0</v>
      </c>
      <c r="J12" s="15">
        <f>SUMIFS($F:$F,$G:$G,"Repairs")</f>
        <v>3150</v>
      </c>
      <c r="K12" s="15">
        <f>SUMIFS($F:$F,$G:$G,"End User's Budget")</f>
        <v>583</v>
      </c>
      <c r="L12" s="15">
        <f>SUMIFS($F:$F,$G:$G,"Maatouk's Budget ")</f>
        <v>0</v>
      </c>
    </row>
    <row r="13" spans="1:12" ht="43.15" x14ac:dyDescent="0.3">
      <c r="A13" s="16">
        <v>2</v>
      </c>
      <c r="B13" s="17">
        <v>42059</v>
      </c>
      <c r="C13" s="17" t="s">
        <v>528</v>
      </c>
      <c r="D13" s="17" t="s">
        <v>529</v>
      </c>
      <c r="E13" s="18">
        <v>192.5</v>
      </c>
      <c r="F13" s="15">
        <v>192.5</v>
      </c>
      <c r="G13" s="15" t="s">
        <v>420</v>
      </c>
    </row>
    <row r="14" spans="1:12" ht="14.45" x14ac:dyDescent="0.3">
      <c r="A14" s="16">
        <v>3</v>
      </c>
      <c r="B14" s="17">
        <v>42035</v>
      </c>
      <c r="C14" s="17" t="s">
        <v>119</v>
      </c>
      <c r="D14" s="17" t="s">
        <v>531</v>
      </c>
      <c r="E14" s="18">
        <v>3150</v>
      </c>
      <c r="F14" s="15">
        <v>3150</v>
      </c>
      <c r="G14" s="15" t="s">
        <v>60</v>
      </c>
    </row>
    <row r="15" spans="1:12" ht="28.9" x14ac:dyDescent="0.3">
      <c r="A15" s="16">
        <v>4</v>
      </c>
      <c r="B15" s="17">
        <v>42051</v>
      </c>
      <c r="C15" s="17" t="s">
        <v>446</v>
      </c>
      <c r="D15" s="17" t="s">
        <v>530</v>
      </c>
      <c r="E15" s="15">
        <v>192.5</v>
      </c>
      <c r="F15" s="15">
        <v>192.5</v>
      </c>
      <c r="G15" s="15" t="s">
        <v>420</v>
      </c>
    </row>
    <row r="16" spans="1:12" ht="15.6" x14ac:dyDescent="0.3">
      <c r="A16" s="151"/>
      <c r="B16" s="7"/>
      <c r="C16" s="7"/>
      <c r="D16" s="7"/>
      <c r="E16" s="99"/>
    </row>
    <row r="17" spans="1:7" ht="15.75" x14ac:dyDescent="0.25">
      <c r="A17" s="289" t="s">
        <v>16</v>
      </c>
      <c r="B17" s="289"/>
      <c r="C17" s="289"/>
      <c r="D17" s="7"/>
      <c r="E17" s="7"/>
      <c r="F17" s="7"/>
      <c r="G17" s="7"/>
    </row>
    <row r="18" spans="1:7" x14ac:dyDescent="0.25">
      <c r="A18" s="287"/>
      <c r="B18" s="287"/>
      <c r="C18" s="287"/>
      <c r="D18" s="7"/>
      <c r="E18" s="7"/>
      <c r="F18" s="7"/>
      <c r="G18" s="7"/>
    </row>
    <row r="19" spans="1:7" x14ac:dyDescent="0.25">
      <c r="A19" s="287"/>
      <c r="B19" s="287"/>
      <c r="C19" s="287"/>
    </row>
    <row r="20" spans="1:7" ht="15.75" x14ac:dyDescent="0.25">
      <c r="A20" s="288" t="s">
        <v>17</v>
      </c>
      <c r="B20" s="288"/>
      <c r="C20" s="288"/>
    </row>
  </sheetData>
  <mergeCells count="8">
    <mergeCell ref="A18:C19"/>
    <mergeCell ref="A20:C20"/>
    <mergeCell ref="A1:E1"/>
    <mergeCell ref="A2:E2"/>
    <mergeCell ref="A3:E3"/>
    <mergeCell ref="A6:D6"/>
    <mergeCell ref="A9:E9"/>
    <mergeCell ref="A17:C17"/>
  </mergeCells>
  <pageMargins left="0.7" right="0.7" top="0.32" bottom="0.55000000000000004" header="0.21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11" sqref="F11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68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1047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60" x14ac:dyDescent="0.25">
      <c r="A12" s="11">
        <v>1</v>
      </c>
      <c r="B12" s="17">
        <v>42234</v>
      </c>
      <c r="C12" s="12" t="s">
        <v>119</v>
      </c>
      <c r="D12" s="12" t="s">
        <v>1044</v>
      </c>
      <c r="E12" s="18">
        <v>2000</v>
      </c>
      <c r="F12" s="13">
        <v>2000</v>
      </c>
      <c r="G12" s="13" t="s">
        <v>60</v>
      </c>
      <c r="I12" s="15">
        <f>SUMIFS($F:$F,$G:$G,"supplies")</f>
        <v>0</v>
      </c>
      <c r="J12" s="15">
        <f>SUMIFS($F:$F,$G:$G,"Repairs")</f>
        <v>3850</v>
      </c>
      <c r="K12" s="15">
        <f>SUMIFS($F:$F,$G:$G,"End user's Budget")</f>
        <v>0</v>
      </c>
      <c r="L12" s="15">
        <f>SUMIFS($F:$F,$G:$G,"Maatouk's Budget ")</f>
        <v>0</v>
      </c>
    </row>
    <row r="13" spans="1:12" ht="30" x14ac:dyDescent="0.25">
      <c r="A13" s="16">
        <v>2</v>
      </c>
      <c r="B13" s="17">
        <v>42213</v>
      </c>
      <c r="C13" s="17" t="s">
        <v>1045</v>
      </c>
      <c r="D13" s="17" t="s">
        <v>1046</v>
      </c>
      <c r="E13" s="18">
        <v>1850</v>
      </c>
      <c r="F13" s="15">
        <v>1850</v>
      </c>
      <c r="G13" s="15" t="s">
        <v>60</v>
      </c>
    </row>
    <row r="14" spans="1:12" ht="39" customHeight="1" x14ac:dyDescent="0.3">
      <c r="A14" s="269"/>
      <c r="B14" s="7"/>
      <c r="C14" s="7"/>
      <c r="D14" s="7"/>
      <c r="E14" s="99"/>
    </row>
    <row r="15" spans="1:12" ht="15.75" x14ac:dyDescent="0.25">
      <c r="A15" s="289" t="s">
        <v>16</v>
      </c>
      <c r="B15" s="289"/>
      <c r="C15" s="289"/>
      <c r="D15" s="7"/>
      <c r="E15" s="7"/>
      <c r="F15" s="7"/>
      <c r="G15" s="7"/>
    </row>
    <row r="16" spans="1:12" x14ac:dyDescent="0.25">
      <c r="A16" s="287"/>
      <c r="B16" s="287"/>
      <c r="C16" s="287"/>
      <c r="D16" s="7"/>
      <c r="E16" s="7"/>
      <c r="F16" s="7"/>
      <c r="G16" s="7"/>
    </row>
    <row r="17" spans="1:3" x14ac:dyDescent="0.25">
      <c r="A17" s="287"/>
      <c r="B17" s="287"/>
      <c r="C17" s="287"/>
    </row>
    <row r="18" spans="1:3" ht="15.75" x14ac:dyDescent="0.25">
      <c r="A18" s="288" t="s">
        <v>17</v>
      </c>
      <c r="B18" s="288"/>
      <c r="C18" s="288"/>
    </row>
  </sheetData>
  <mergeCells count="8">
    <mergeCell ref="A16:C17"/>
    <mergeCell ref="A18:C18"/>
    <mergeCell ref="A1:E1"/>
    <mergeCell ref="A2:E2"/>
    <mergeCell ref="A3:E3"/>
    <mergeCell ref="A6:D6"/>
    <mergeCell ref="A9:E9"/>
    <mergeCell ref="A15:C15"/>
  </mergeCells>
  <pageMargins left="0.7" right="0.7" top="0.32" bottom="0.55000000000000004" header="0.21" footer="0.3"/>
  <pageSetup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48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522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42052</v>
      </c>
      <c r="C12" s="12" t="s">
        <v>57</v>
      </c>
      <c r="D12" s="12" t="s">
        <v>523</v>
      </c>
      <c r="E12" s="18" t="s">
        <v>520</v>
      </c>
      <c r="F12" s="13">
        <v>352.83</v>
      </c>
      <c r="G12" s="10" t="s">
        <v>14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627.82999999999993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42052</v>
      </c>
      <c r="C13" s="17" t="s">
        <v>521</v>
      </c>
      <c r="D13" s="17" t="s">
        <v>524</v>
      </c>
      <c r="E13" s="18">
        <v>275</v>
      </c>
      <c r="F13" s="15">
        <v>275</v>
      </c>
      <c r="G13" s="15" t="s">
        <v>14</v>
      </c>
    </row>
    <row r="14" spans="1:12" ht="37.9" customHeight="1" x14ac:dyDescent="0.3">
      <c r="A14" s="51"/>
      <c r="B14" s="52"/>
      <c r="C14" s="52"/>
      <c r="D14" s="52"/>
      <c r="E14" s="53"/>
      <c r="F14" s="54"/>
      <c r="G14" s="54"/>
    </row>
    <row r="15" spans="1:12" ht="15.6" x14ac:dyDescent="0.3">
      <c r="A15" s="149"/>
      <c r="B15" s="7"/>
      <c r="C15" s="7"/>
      <c r="D15" s="7"/>
      <c r="E15" s="99"/>
    </row>
    <row r="16" spans="1:12" ht="15.6" x14ac:dyDescent="0.3">
      <c r="A16" s="289" t="s">
        <v>16</v>
      </c>
      <c r="B16" s="289"/>
      <c r="C16" s="289"/>
      <c r="D16" s="7"/>
      <c r="E16" s="7"/>
      <c r="F16" s="7"/>
      <c r="G16" s="7"/>
    </row>
    <row r="17" spans="1:7" ht="15.75" x14ac:dyDescent="0.25">
      <c r="A17" s="149"/>
      <c r="B17" s="149"/>
      <c r="C17" s="149"/>
      <c r="D17" s="7"/>
      <c r="E17" s="7"/>
      <c r="F17" s="7"/>
      <c r="G17" s="7"/>
    </row>
    <row r="18" spans="1:7" ht="15.75" x14ac:dyDescent="0.25">
      <c r="A18" s="149"/>
      <c r="B18" s="149"/>
      <c r="C18" s="149"/>
      <c r="D18" s="7"/>
      <c r="E18" s="7"/>
      <c r="F18" s="7"/>
      <c r="G18" s="7"/>
    </row>
    <row r="19" spans="1:7" x14ac:dyDescent="0.25">
      <c r="A19" s="287"/>
      <c r="B19" s="287"/>
      <c r="C19" s="287"/>
      <c r="D19" s="7"/>
      <c r="E19" s="7"/>
      <c r="F19" s="7"/>
      <c r="G19" s="7"/>
    </row>
    <row r="20" spans="1:7" ht="15.75" x14ac:dyDescent="0.25">
      <c r="A20" s="288" t="s">
        <v>17</v>
      </c>
      <c r="B20" s="288"/>
      <c r="C20" s="288"/>
    </row>
  </sheetData>
  <mergeCells count="8">
    <mergeCell ref="A19:C19"/>
    <mergeCell ref="A20:C20"/>
    <mergeCell ref="A1:E1"/>
    <mergeCell ref="A2:E2"/>
    <mergeCell ref="A3:E3"/>
    <mergeCell ref="A6:D6"/>
    <mergeCell ref="A9:E9"/>
    <mergeCell ref="A16:C16"/>
  </mergeCells>
  <pageMargins left="0.7" right="0.7" top="0.32" bottom="0.55000000000000004" header="0.21" footer="0.3"/>
  <pageSetup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4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519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42037</v>
      </c>
      <c r="C12" s="39" t="s">
        <v>137</v>
      </c>
      <c r="D12" s="12" t="s">
        <v>512</v>
      </c>
      <c r="E12" s="18" t="s">
        <v>515</v>
      </c>
      <c r="F12" s="13">
        <v>207.91</v>
      </c>
      <c r="G12" s="13" t="s">
        <v>420</v>
      </c>
      <c r="I12" s="15">
        <f>SUMIFS($F:$F,$G:$G,"supplies")</f>
        <v>0</v>
      </c>
      <c r="J12" s="15">
        <f>SUMIFS($F:$F,$G:$G,"Repairs")</f>
        <v>623.15000000000009</v>
      </c>
      <c r="K12" s="15">
        <f>SUMIFS($F:$F,$G:$G,"End User's Budget")</f>
        <v>207.91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42040</v>
      </c>
      <c r="C13" s="17" t="s">
        <v>23</v>
      </c>
      <c r="D13" s="17" t="s">
        <v>513</v>
      </c>
      <c r="E13" s="18">
        <v>63.8</v>
      </c>
      <c r="F13" s="15">
        <v>63.8</v>
      </c>
      <c r="G13" s="15" t="s">
        <v>60</v>
      </c>
    </row>
    <row r="14" spans="1:12" ht="14.45" x14ac:dyDescent="0.3">
      <c r="A14" s="16">
        <v>3</v>
      </c>
      <c r="B14" s="17">
        <v>42048</v>
      </c>
      <c r="C14" s="41" t="s">
        <v>23</v>
      </c>
      <c r="D14" s="17" t="s">
        <v>514</v>
      </c>
      <c r="E14" s="18">
        <v>44</v>
      </c>
      <c r="F14" s="15">
        <v>44</v>
      </c>
      <c r="G14" s="15" t="s">
        <v>60</v>
      </c>
    </row>
    <row r="15" spans="1:12" ht="28.9" x14ac:dyDescent="0.3">
      <c r="A15" s="16">
        <v>4</v>
      </c>
      <c r="B15" s="17">
        <v>42047</v>
      </c>
      <c r="C15" s="41" t="s">
        <v>151</v>
      </c>
      <c r="D15" s="17" t="s">
        <v>516</v>
      </c>
      <c r="E15" s="18">
        <v>225.5</v>
      </c>
      <c r="F15" s="15">
        <v>225.5</v>
      </c>
      <c r="G15" s="15" t="s">
        <v>60</v>
      </c>
    </row>
    <row r="16" spans="1:12" ht="28.9" x14ac:dyDescent="0.3">
      <c r="A16" s="16">
        <v>5</v>
      </c>
      <c r="B16" s="17">
        <v>42047</v>
      </c>
      <c r="C16" s="41" t="s">
        <v>23</v>
      </c>
      <c r="D16" s="17" t="s">
        <v>517</v>
      </c>
      <c r="E16" s="18">
        <v>196.9</v>
      </c>
      <c r="F16" s="15">
        <v>196.9</v>
      </c>
      <c r="G16" s="15" t="s">
        <v>60</v>
      </c>
    </row>
    <row r="17" spans="1:7" ht="28.9" x14ac:dyDescent="0.3">
      <c r="A17" s="16">
        <v>6</v>
      </c>
      <c r="B17" s="17">
        <v>42034</v>
      </c>
      <c r="C17" s="17" t="s">
        <v>399</v>
      </c>
      <c r="D17" s="17" t="s">
        <v>518</v>
      </c>
      <c r="E17" s="15">
        <v>92.95</v>
      </c>
      <c r="F17" s="15">
        <v>92.95</v>
      </c>
      <c r="G17" s="15" t="s">
        <v>60</v>
      </c>
    </row>
    <row r="18" spans="1:7" ht="15.6" x14ac:dyDescent="0.3">
      <c r="A18" s="145"/>
      <c r="B18" s="7"/>
      <c r="C18" s="7"/>
      <c r="D18" s="7"/>
      <c r="E18" s="99"/>
      <c r="F18" s="100"/>
    </row>
    <row r="19" spans="1:7" ht="15.6" x14ac:dyDescent="0.3">
      <c r="A19" s="289" t="s">
        <v>16</v>
      </c>
      <c r="B19" s="289"/>
      <c r="C19" s="289"/>
      <c r="D19" s="7"/>
      <c r="E19" s="7"/>
      <c r="G19" s="7"/>
    </row>
    <row r="20" spans="1:7" x14ac:dyDescent="0.25">
      <c r="A20" s="287"/>
      <c r="B20" s="287"/>
      <c r="C20" s="287"/>
      <c r="D20" s="7"/>
      <c r="E20" s="7"/>
      <c r="F20" s="7"/>
      <c r="G20" s="7"/>
    </row>
    <row r="21" spans="1:7" x14ac:dyDescent="0.25">
      <c r="A21" s="287"/>
      <c r="B21" s="287"/>
      <c r="C21" s="287"/>
      <c r="F21" s="7"/>
    </row>
    <row r="22" spans="1:7" ht="15.75" x14ac:dyDescent="0.25">
      <c r="A22" s="288" t="s">
        <v>17</v>
      </c>
      <c r="B22" s="288"/>
      <c r="C22" s="288"/>
    </row>
  </sheetData>
  <mergeCells count="8">
    <mergeCell ref="A20:C21"/>
    <mergeCell ref="A22:C22"/>
    <mergeCell ref="A1:E1"/>
    <mergeCell ref="A2:E2"/>
    <mergeCell ref="A3:E3"/>
    <mergeCell ref="A6:D6"/>
    <mergeCell ref="A9:E9"/>
    <mergeCell ref="A19:C19"/>
  </mergeCells>
  <pageMargins left="0.7" right="0.7" top="0.32" bottom="0.55000000000000004" header="0.21" footer="0.3"/>
  <pageSetup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4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511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42038</v>
      </c>
      <c r="C12" s="12" t="s">
        <v>406</v>
      </c>
      <c r="D12" s="12" t="s">
        <v>639</v>
      </c>
      <c r="E12" s="18">
        <v>775</v>
      </c>
      <c r="F12" s="13">
        <v>775</v>
      </c>
      <c r="G12" s="10" t="s">
        <v>14</v>
      </c>
      <c r="H12" t="s">
        <v>711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775</v>
      </c>
      <c r="L12" s="15">
        <f>SUMIFS($F:$F,$G:$G,"Maatouk's Budget ")</f>
        <v>0</v>
      </c>
    </row>
    <row r="13" spans="1:12" ht="15.6" x14ac:dyDescent="0.3">
      <c r="A13" s="143"/>
      <c r="B13" s="7"/>
      <c r="C13" s="7"/>
      <c r="D13" s="7"/>
      <c r="E13" s="99"/>
    </row>
    <row r="14" spans="1:12" ht="15.6" x14ac:dyDescent="0.3">
      <c r="A14" s="289" t="s">
        <v>16</v>
      </c>
      <c r="B14" s="289"/>
      <c r="C14" s="289"/>
      <c r="D14" s="7"/>
      <c r="E14" s="7"/>
      <c r="F14" s="7"/>
      <c r="G14" s="7"/>
    </row>
    <row r="15" spans="1:12" x14ac:dyDescent="0.25">
      <c r="A15" s="287"/>
      <c r="B15" s="287"/>
      <c r="C15" s="287"/>
      <c r="D15" s="7"/>
      <c r="E15" s="7"/>
      <c r="F15" s="7"/>
      <c r="G15" s="7"/>
    </row>
    <row r="16" spans="1:12" x14ac:dyDescent="0.25">
      <c r="A16" s="287"/>
      <c r="B16" s="287"/>
      <c r="C16" s="287"/>
    </row>
    <row r="17" spans="1:3" ht="15.6" x14ac:dyDescent="0.3">
      <c r="A17" s="288" t="s">
        <v>17</v>
      </c>
      <c r="B17" s="288"/>
      <c r="C17" s="288"/>
    </row>
  </sheetData>
  <mergeCells count="8">
    <mergeCell ref="A15:C16"/>
    <mergeCell ref="A17:C17"/>
    <mergeCell ref="A1:E1"/>
    <mergeCell ref="A2:E2"/>
    <mergeCell ref="A3:E3"/>
    <mergeCell ref="A6:D6"/>
    <mergeCell ref="A9:E9"/>
    <mergeCell ref="A14:C14"/>
  </mergeCells>
  <pageMargins left="0.7" right="0.7" top="0.32" bottom="0.55000000000000004" header="0.21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3" workbookViewId="0">
      <selection activeCell="I12" sqref="I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05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510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28.9" x14ac:dyDescent="0.3">
      <c r="A12" s="11">
        <v>1</v>
      </c>
      <c r="B12" s="17" t="s">
        <v>495</v>
      </c>
      <c r="C12" s="17" t="s">
        <v>38</v>
      </c>
      <c r="D12" s="17" t="s">
        <v>349</v>
      </c>
      <c r="E12" s="18" t="s">
        <v>496</v>
      </c>
      <c r="F12" s="15">
        <v>930.14</v>
      </c>
      <c r="G12" s="15" t="s">
        <v>883</v>
      </c>
      <c r="I12" s="15"/>
      <c r="J12" s="15"/>
      <c r="K12" s="15"/>
      <c r="L12" s="15"/>
    </row>
    <row r="13" spans="1:12" ht="28.9" x14ac:dyDescent="0.3">
      <c r="A13" s="16">
        <v>2</v>
      </c>
      <c r="B13" s="17" t="s">
        <v>495</v>
      </c>
      <c r="C13" s="17" t="s">
        <v>38</v>
      </c>
      <c r="D13" s="17" t="s">
        <v>354</v>
      </c>
      <c r="E13" s="15" t="s">
        <v>497</v>
      </c>
      <c r="F13" s="15">
        <v>12891.24</v>
      </c>
      <c r="G13" s="15" t="s">
        <v>44</v>
      </c>
    </row>
    <row r="14" spans="1:12" ht="28.9" x14ac:dyDescent="0.3">
      <c r="A14" s="16">
        <v>3</v>
      </c>
      <c r="B14" s="17" t="s">
        <v>495</v>
      </c>
      <c r="C14" s="17" t="s">
        <v>38</v>
      </c>
      <c r="D14" s="17" t="s">
        <v>352</v>
      </c>
      <c r="E14" s="15" t="s">
        <v>498</v>
      </c>
      <c r="F14" s="15">
        <v>19486.13</v>
      </c>
      <c r="G14" s="15" t="s">
        <v>44</v>
      </c>
    </row>
    <row r="15" spans="1:12" ht="15.6" x14ac:dyDescent="0.3">
      <c r="A15" s="106"/>
      <c r="B15" s="7"/>
      <c r="C15" s="7"/>
      <c r="D15" s="7"/>
      <c r="E15" s="99"/>
    </row>
    <row r="16" spans="1:12" ht="15.6" x14ac:dyDescent="0.3">
      <c r="A16" s="289" t="s">
        <v>16</v>
      </c>
      <c r="B16" s="289"/>
      <c r="C16" s="289"/>
      <c r="D16" s="7"/>
      <c r="E16" s="7"/>
      <c r="F16" s="7"/>
      <c r="G16" s="7"/>
    </row>
    <row r="17" spans="1:7" x14ac:dyDescent="0.25">
      <c r="A17" s="287"/>
      <c r="B17" s="287"/>
      <c r="C17" s="287"/>
      <c r="D17" s="7"/>
      <c r="E17" s="7"/>
      <c r="F17" s="7"/>
      <c r="G17" s="7"/>
    </row>
    <row r="18" spans="1:7" x14ac:dyDescent="0.25">
      <c r="A18" s="287"/>
      <c r="B18" s="287"/>
      <c r="C18" s="287"/>
    </row>
    <row r="19" spans="1:7" ht="15.6" x14ac:dyDescent="0.3">
      <c r="A19" s="288" t="s">
        <v>17</v>
      </c>
      <c r="B19" s="288"/>
      <c r="C19" s="288"/>
    </row>
  </sheetData>
  <mergeCells count="8">
    <mergeCell ref="A17:C18"/>
    <mergeCell ref="A19:C19"/>
    <mergeCell ref="A1:E1"/>
    <mergeCell ref="A2:E2"/>
    <mergeCell ref="A3:E3"/>
    <mergeCell ref="A6:D6"/>
    <mergeCell ref="A9:E9"/>
    <mergeCell ref="A16:C16"/>
  </mergeCells>
  <pageMargins left="0.7" right="0.7" top="0.32" bottom="0.55000000000000004" header="0.21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3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494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42035</v>
      </c>
      <c r="C12" s="12" t="s">
        <v>492</v>
      </c>
      <c r="D12" s="12" t="s">
        <v>493</v>
      </c>
      <c r="E12" s="18">
        <v>825</v>
      </c>
      <c r="F12" s="13">
        <v>825</v>
      </c>
      <c r="G12" s="13" t="s">
        <v>60</v>
      </c>
      <c r="I12" s="15">
        <f>SUMIFS($F:$F,$G:$G,"supplies")</f>
        <v>0</v>
      </c>
      <c r="J12" s="15">
        <f>SUMIFS($F:$F,$G:$G,"Repairs")</f>
        <v>1323.3600000000001</v>
      </c>
      <c r="K12" s="15">
        <f>SUMIFS($F:$F,$G:$G,"End User's Budget")</f>
        <v>852.6</v>
      </c>
      <c r="L12" s="15">
        <f>SUMIFS($F:$F,$G:$G,"Maatouk's Budget ")</f>
        <v>0</v>
      </c>
    </row>
    <row r="13" spans="1:12" ht="28.9" x14ac:dyDescent="0.3">
      <c r="A13" s="16">
        <v>5</v>
      </c>
      <c r="B13" s="17">
        <v>42039</v>
      </c>
      <c r="C13" s="17" t="s">
        <v>499</v>
      </c>
      <c r="D13" s="17" t="s">
        <v>502</v>
      </c>
      <c r="E13" s="18">
        <v>110</v>
      </c>
      <c r="F13" s="15">
        <v>110</v>
      </c>
      <c r="G13" s="15" t="s">
        <v>420</v>
      </c>
    </row>
    <row r="14" spans="1:12" ht="28.9" x14ac:dyDescent="0.3">
      <c r="A14" s="16">
        <v>6</v>
      </c>
      <c r="B14" s="17">
        <v>42039</v>
      </c>
      <c r="C14" s="41" t="s">
        <v>499</v>
      </c>
      <c r="D14" s="17" t="s">
        <v>501</v>
      </c>
      <c r="E14" s="18">
        <v>56.1</v>
      </c>
      <c r="F14" s="15">
        <v>56.1</v>
      </c>
      <c r="G14" s="15" t="s">
        <v>420</v>
      </c>
    </row>
    <row r="15" spans="1:12" ht="28.9" x14ac:dyDescent="0.3">
      <c r="A15" s="16">
        <v>7</v>
      </c>
      <c r="B15" s="17">
        <v>42040</v>
      </c>
      <c r="C15" s="41" t="s">
        <v>499</v>
      </c>
      <c r="D15" s="17" t="s">
        <v>500</v>
      </c>
      <c r="E15" s="18">
        <v>236.5</v>
      </c>
      <c r="F15" s="15">
        <v>236.5</v>
      </c>
      <c r="G15" s="15" t="s">
        <v>420</v>
      </c>
    </row>
    <row r="16" spans="1:12" ht="28.9" x14ac:dyDescent="0.3">
      <c r="A16" s="16">
        <v>8</v>
      </c>
      <c r="B16" s="17">
        <v>42039</v>
      </c>
      <c r="C16" s="41" t="s">
        <v>503</v>
      </c>
      <c r="D16" s="17" t="s">
        <v>504</v>
      </c>
      <c r="E16" s="18">
        <v>450</v>
      </c>
      <c r="F16" s="15">
        <v>450</v>
      </c>
      <c r="G16" s="15" t="s">
        <v>420</v>
      </c>
    </row>
    <row r="17" spans="1:7" ht="14.45" x14ac:dyDescent="0.3">
      <c r="A17" s="16">
        <v>9</v>
      </c>
      <c r="B17" s="17">
        <v>42033</v>
      </c>
      <c r="C17" s="17" t="s">
        <v>505</v>
      </c>
      <c r="D17" s="17" t="s">
        <v>506</v>
      </c>
      <c r="E17" s="15" t="s">
        <v>507</v>
      </c>
      <c r="F17" s="15">
        <v>633.20000000000005</v>
      </c>
      <c r="G17" s="15" t="s">
        <v>60</v>
      </c>
    </row>
    <row r="18" spans="1:7" ht="14.45" x14ac:dyDescent="0.3">
      <c r="A18" s="16">
        <v>10</v>
      </c>
      <c r="B18" s="17">
        <v>42033</v>
      </c>
      <c r="C18" s="17" t="s">
        <v>505</v>
      </c>
      <c r="D18" s="17" t="s">
        <v>508</v>
      </c>
      <c r="E18" s="15" t="s">
        <v>509</v>
      </c>
      <c r="F18" s="15">
        <v>-134.84</v>
      </c>
      <c r="G18" s="15" t="s">
        <v>60</v>
      </c>
    </row>
    <row r="19" spans="1:7" ht="15.6" x14ac:dyDescent="0.3">
      <c r="A19" s="135"/>
      <c r="B19" s="7"/>
      <c r="C19" s="7"/>
      <c r="D19" s="7"/>
      <c r="E19" s="99"/>
      <c r="F19" s="100"/>
    </row>
    <row r="20" spans="1:7" ht="15.6" x14ac:dyDescent="0.3">
      <c r="A20" s="289" t="s">
        <v>16</v>
      </c>
      <c r="B20" s="289"/>
      <c r="C20" s="289"/>
      <c r="D20" s="7"/>
      <c r="E20" s="7"/>
      <c r="G20" s="7"/>
    </row>
    <row r="21" spans="1:7" x14ac:dyDescent="0.25">
      <c r="A21" s="287"/>
      <c r="B21" s="287"/>
      <c r="C21" s="287"/>
      <c r="D21" s="7"/>
      <c r="E21" s="7"/>
      <c r="F21" s="7"/>
      <c r="G21" s="7"/>
    </row>
    <row r="22" spans="1:7" x14ac:dyDescent="0.25">
      <c r="A22" s="287"/>
      <c r="B22" s="287"/>
      <c r="C22" s="287"/>
      <c r="F22" s="7"/>
    </row>
    <row r="23" spans="1:7" ht="15.75" x14ac:dyDescent="0.25">
      <c r="A23" s="288" t="s">
        <v>17</v>
      </c>
      <c r="B23" s="288"/>
      <c r="C23" s="288"/>
    </row>
  </sheetData>
  <mergeCells count="8">
    <mergeCell ref="A21:C22"/>
    <mergeCell ref="A23:C23"/>
    <mergeCell ref="A1:E1"/>
    <mergeCell ref="A2:E2"/>
    <mergeCell ref="A3:E3"/>
    <mergeCell ref="A6:D6"/>
    <mergeCell ref="A9:E9"/>
    <mergeCell ref="A20:C20"/>
  </mergeCells>
  <pageMargins left="0.7" right="0.7" top="0.32" bottom="0.55000000000000004" header="0.21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B31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0.375" customWidth="1"/>
    <col min="4" max="4" width="36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3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452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 t="s">
        <v>453</v>
      </c>
      <c r="C12" s="17" t="s">
        <v>406</v>
      </c>
      <c r="D12" s="12" t="s">
        <v>483</v>
      </c>
      <c r="E12" s="18">
        <v>150</v>
      </c>
      <c r="F12" s="13">
        <v>150</v>
      </c>
      <c r="G12" s="13" t="s">
        <v>366</v>
      </c>
      <c r="I12" s="15">
        <f>SUMIFS($F:$F,$G:$G,"supplies")</f>
        <v>2504.0219999999999</v>
      </c>
      <c r="J12" s="15">
        <f>SUMIFS($F:$F,$G:$G,"Repairs")</f>
        <v>4156.0439249999999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16">
        <v>2</v>
      </c>
      <c r="B13" s="17" t="s">
        <v>454</v>
      </c>
      <c r="C13" s="17" t="s">
        <v>477</v>
      </c>
      <c r="D13" s="17" t="s">
        <v>482</v>
      </c>
      <c r="E13" s="18" t="s">
        <v>478</v>
      </c>
      <c r="F13" s="15">
        <v>118</v>
      </c>
      <c r="G13" s="15" t="s">
        <v>371</v>
      </c>
    </row>
    <row r="14" spans="1:12" ht="14.45" x14ac:dyDescent="0.3">
      <c r="A14" s="16">
        <v>3</v>
      </c>
      <c r="B14" s="17" t="s">
        <v>453</v>
      </c>
      <c r="C14" s="17" t="s">
        <v>406</v>
      </c>
      <c r="D14" s="17" t="s">
        <v>481</v>
      </c>
      <c r="E14" s="15">
        <v>125</v>
      </c>
      <c r="F14" s="15">
        <v>125</v>
      </c>
      <c r="G14" s="15" t="s">
        <v>366</v>
      </c>
    </row>
    <row r="15" spans="1:12" ht="14.45" x14ac:dyDescent="0.3">
      <c r="A15" s="16">
        <v>4</v>
      </c>
      <c r="B15" s="17" t="s">
        <v>453</v>
      </c>
      <c r="C15" s="17" t="s">
        <v>477</v>
      </c>
      <c r="D15" s="17" t="s">
        <v>480</v>
      </c>
      <c r="E15" s="15" t="s">
        <v>479</v>
      </c>
      <c r="F15" s="15">
        <v>143.33000000000001</v>
      </c>
      <c r="G15" s="15" t="s">
        <v>371</v>
      </c>
    </row>
    <row r="16" spans="1:12" ht="14.45" x14ac:dyDescent="0.3">
      <c r="A16" s="16">
        <v>5</v>
      </c>
      <c r="B16" s="17" t="s">
        <v>453</v>
      </c>
      <c r="C16" s="17" t="s">
        <v>476</v>
      </c>
      <c r="D16" s="17" t="s">
        <v>463</v>
      </c>
      <c r="E16" s="15">
        <v>55</v>
      </c>
      <c r="F16" s="15">
        <v>55</v>
      </c>
      <c r="G16" s="15" t="s">
        <v>371</v>
      </c>
    </row>
    <row r="17" spans="1:7" ht="14.45" x14ac:dyDescent="0.3">
      <c r="A17" s="16">
        <v>6</v>
      </c>
      <c r="B17" s="17" t="s">
        <v>455</v>
      </c>
      <c r="C17" s="17" t="s">
        <v>472</v>
      </c>
      <c r="D17" s="17" t="s">
        <v>473</v>
      </c>
      <c r="E17" s="18" t="s">
        <v>474</v>
      </c>
      <c r="F17" s="15">
        <v>19.670000000000002</v>
      </c>
      <c r="G17" s="15" t="s">
        <v>371</v>
      </c>
    </row>
    <row r="18" spans="1:7" ht="14.45" x14ac:dyDescent="0.3">
      <c r="A18" s="16">
        <v>7</v>
      </c>
      <c r="B18" s="17">
        <v>42339</v>
      </c>
      <c r="C18" s="17" t="s">
        <v>430</v>
      </c>
      <c r="D18" s="17" t="s">
        <v>475</v>
      </c>
      <c r="E18" s="15">
        <v>100</v>
      </c>
      <c r="F18" s="15">
        <v>100</v>
      </c>
      <c r="G18" s="15" t="s">
        <v>366</v>
      </c>
    </row>
    <row r="19" spans="1:7" ht="14.45" x14ac:dyDescent="0.3">
      <c r="A19" s="16">
        <v>8</v>
      </c>
      <c r="B19" s="17" t="s">
        <v>456</v>
      </c>
      <c r="C19" s="17" t="s">
        <v>470</v>
      </c>
      <c r="D19" s="17" t="s">
        <v>471</v>
      </c>
      <c r="E19" s="133">
        <v>135</v>
      </c>
      <c r="F19" s="133">
        <v>135</v>
      </c>
      <c r="G19" s="15" t="s">
        <v>366</v>
      </c>
    </row>
    <row r="20" spans="1:7" ht="30" x14ac:dyDescent="0.25">
      <c r="A20" s="16">
        <v>9</v>
      </c>
      <c r="B20" s="17" t="s">
        <v>457</v>
      </c>
      <c r="C20" s="17" t="s">
        <v>470</v>
      </c>
      <c r="D20" s="17" t="s">
        <v>471</v>
      </c>
      <c r="E20" s="15">
        <v>175</v>
      </c>
      <c r="F20" s="15">
        <v>175</v>
      </c>
      <c r="G20" s="15" t="s">
        <v>366</v>
      </c>
    </row>
    <row r="21" spans="1:7" ht="45" x14ac:dyDescent="0.25">
      <c r="A21" s="16">
        <v>10</v>
      </c>
      <c r="B21" s="17" t="s">
        <v>457</v>
      </c>
      <c r="C21" s="17" t="s">
        <v>467</v>
      </c>
      <c r="D21" s="17" t="s">
        <v>469</v>
      </c>
      <c r="E21" s="15">
        <v>500</v>
      </c>
      <c r="F21" s="15">
        <v>500</v>
      </c>
      <c r="G21" s="15" t="s">
        <v>366</v>
      </c>
    </row>
    <row r="22" spans="1:7" ht="60" x14ac:dyDescent="0.25">
      <c r="A22" s="16">
        <v>11</v>
      </c>
      <c r="B22" s="17" t="s">
        <v>458</v>
      </c>
      <c r="C22" s="17" t="s">
        <v>76</v>
      </c>
      <c r="D22" s="17" t="s">
        <v>468</v>
      </c>
      <c r="E22" s="15">
        <v>72</v>
      </c>
      <c r="F22" s="15">
        <v>72</v>
      </c>
      <c r="G22" s="15" t="s">
        <v>366</v>
      </c>
    </row>
    <row r="23" spans="1:7" x14ac:dyDescent="0.25">
      <c r="A23" s="16">
        <v>12</v>
      </c>
      <c r="B23" s="17" t="s">
        <v>459</v>
      </c>
      <c r="C23" s="17" t="s">
        <v>467</v>
      </c>
      <c r="D23" s="17" t="s">
        <v>466</v>
      </c>
      <c r="E23" s="15">
        <v>450</v>
      </c>
      <c r="F23" s="15">
        <v>450</v>
      </c>
      <c r="G23" s="15" t="s">
        <v>366</v>
      </c>
    </row>
    <row r="24" spans="1:7" x14ac:dyDescent="0.25">
      <c r="A24" s="16">
        <v>13</v>
      </c>
      <c r="B24" s="17" t="s">
        <v>460</v>
      </c>
      <c r="C24" s="66" t="s">
        <v>69</v>
      </c>
      <c r="D24" s="17" t="s">
        <v>285</v>
      </c>
      <c r="E24" s="15">
        <v>193</v>
      </c>
      <c r="F24" s="15">
        <v>193</v>
      </c>
      <c r="G24" s="15" t="s">
        <v>371</v>
      </c>
    </row>
    <row r="25" spans="1:7" x14ac:dyDescent="0.25">
      <c r="A25" s="16">
        <v>14</v>
      </c>
      <c r="B25" s="17" t="s">
        <v>453</v>
      </c>
      <c r="C25" s="66" t="s">
        <v>69</v>
      </c>
      <c r="D25" s="17" t="s">
        <v>285</v>
      </c>
      <c r="E25" s="15">
        <v>32</v>
      </c>
      <c r="F25" s="15">
        <v>32</v>
      </c>
      <c r="G25" s="15" t="s">
        <v>371</v>
      </c>
    </row>
    <row r="26" spans="1:7" ht="29.25" customHeight="1" x14ac:dyDescent="0.25">
      <c r="A26" s="16">
        <v>15</v>
      </c>
      <c r="B26" s="17" t="s">
        <v>461</v>
      </c>
      <c r="C26" s="66" t="s">
        <v>69</v>
      </c>
      <c r="D26" s="17" t="s">
        <v>465</v>
      </c>
      <c r="E26" s="15">
        <v>72</v>
      </c>
      <c r="F26" s="15">
        <v>72</v>
      </c>
      <c r="G26" s="15" t="s">
        <v>371</v>
      </c>
    </row>
    <row r="27" spans="1:7" x14ac:dyDescent="0.25">
      <c r="A27" s="16">
        <v>16</v>
      </c>
      <c r="B27" s="17" t="s">
        <v>462</v>
      </c>
      <c r="C27" s="66" t="s">
        <v>69</v>
      </c>
      <c r="D27" s="17" t="s">
        <v>286</v>
      </c>
      <c r="E27" s="15">
        <v>106</v>
      </c>
      <c r="F27" s="15">
        <v>106</v>
      </c>
      <c r="G27" s="15" t="s">
        <v>371</v>
      </c>
    </row>
    <row r="28" spans="1:7" x14ac:dyDescent="0.25">
      <c r="A28" s="16">
        <v>17</v>
      </c>
      <c r="B28" s="17" t="s">
        <v>462</v>
      </c>
      <c r="C28" s="66" t="s">
        <v>69</v>
      </c>
      <c r="D28" s="17" t="s">
        <v>485</v>
      </c>
      <c r="E28" s="15">
        <v>129</v>
      </c>
      <c r="F28" s="15">
        <v>129</v>
      </c>
      <c r="G28" s="15" t="s">
        <v>371</v>
      </c>
    </row>
    <row r="29" spans="1:7" x14ac:dyDescent="0.25">
      <c r="A29" s="139">
        <v>18</v>
      </c>
      <c r="B29" s="65">
        <v>42037</v>
      </c>
      <c r="C29" s="66" t="s">
        <v>69</v>
      </c>
      <c r="D29" s="66" t="s">
        <v>464</v>
      </c>
      <c r="E29" s="68">
        <v>113.67</v>
      </c>
      <c r="F29" s="68">
        <v>113.67</v>
      </c>
      <c r="G29" s="15" t="s">
        <v>371</v>
      </c>
    </row>
    <row r="30" spans="1:7" x14ac:dyDescent="0.25">
      <c r="A30" s="139">
        <v>19</v>
      </c>
      <c r="B30" s="65" t="s">
        <v>453</v>
      </c>
      <c r="C30" s="66" t="s">
        <v>69</v>
      </c>
      <c r="D30" s="66" t="s">
        <v>285</v>
      </c>
      <c r="E30" s="68">
        <v>92</v>
      </c>
      <c r="F30" s="68">
        <v>92</v>
      </c>
      <c r="G30" s="15" t="s">
        <v>371</v>
      </c>
    </row>
    <row r="31" spans="1:7" x14ac:dyDescent="0.25">
      <c r="A31" s="139">
        <v>20</v>
      </c>
      <c r="B31" s="65" t="s">
        <v>462</v>
      </c>
      <c r="C31" s="66" t="s">
        <v>399</v>
      </c>
      <c r="D31" s="66" t="s">
        <v>285</v>
      </c>
      <c r="E31" s="68">
        <v>95.234999999999999</v>
      </c>
      <c r="F31" s="68">
        <v>95.234999999999999</v>
      </c>
      <c r="G31" s="15" t="s">
        <v>371</v>
      </c>
    </row>
    <row r="32" spans="1:7" x14ac:dyDescent="0.25">
      <c r="A32" s="139">
        <v>21</v>
      </c>
      <c r="B32" s="65" t="s">
        <v>453</v>
      </c>
      <c r="C32" s="66" t="s">
        <v>399</v>
      </c>
      <c r="D32" s="66" t="s">
        <v>286</v>
      </c>
      <c r="E32" s="68">
        <v>206.286</v>
      </c>
      <c r="F32" s="68">
        <v>206.286</v>
      </c>
      <c r="G32" s="15" t="s">
        <v>371</v>
      </c>
    </row>
    <row r="33" spans="1:7" x14ac:dyDescent="0.25">
      <c r="A33" s="139">
        <v>22</v>
      </c>
      <c r="B33" s="65" t="s">
        <v>458</v>
      </c>
      <c r="C33" s="66" t="s">
        <v>399</v>
      </c>
      <c r="D33" s="66" t="s">
        <v>285</v>
      </c>
      <c r="E33" s="68">
        <v>34.430999999999997</v>
      </c>
      <c r="F33" s="68">
        <v>34.430999999999997</v>
      </c>
      <c r="G33" s="15" t="s">
        <v>371</v>
      </c>
    </row>
    <row r="34" spans="1:7" x14ac:dyDescent="0.25">
      <c r="A34" s="139">
        <v>23</v>
      </c>
      <c r="B34" s="65" t="s">
        <v>461</v>
      </c>
      <c r="C34" s="66" t="s">
        <v>168</v>
      </c>
      <c r="D34" s="66" t="s">
        <v>463</v>
      </c>
      <c r="E34" s="68">
        <v>194.4</v>
      </c>
      <c r="F34" s="68">
        <v>194.4</v>
      </c>
      <c r="G34" s="15" t="s">
        <v>371</v>
      </c>
    </row>
    <row r="35" spans="1:7" ht="30" x14ac:dyDescent="0.25">
      <c r="A35" s="139">
        <v>24</v>
      </c>
      <c r="B35" s="65">
        <v>42024</v>
      </c>
      <c r="C35" s="66" t="s">
        <v>72</v>
      </c>
      <c r="D35" s="66" t="s">
        <v>484</v>
      </c>
      <c r="E35" s="68">
        <v>1400</v>
      </c>
      <c r="F35" s="68">
        <v>1400</v>
      </c>
      <c r="G35" s="131" t="s">
        <v>366</v>
      </c>
    </row>
    <row r="36" spans="1:7" ht="30" x14ac:dyDescent="0.25">
      <c r="A36" s="139">
        <v>25</v>
      </c>
      <c r="B36" s="65">
        <v>42035</v>
      </c>
      <c r="C36" s="66" t="s">
        <v>467</v>
      </c>
      <c r="D36" s="66" t="s">
        <v>486</v>
      </c>
      <c r="E36" s="68">
        <v>900</v>
      </c>
      <c r="F36" s="68">
        <v>900</v>
      </c>
      <c r="G36" s="131" t="s">
        <v>371</v>
      </c>
    </row>
    <row r="37" spans="1:7" ht="30" x14ac:dyDescent="0.25">
      <c r="A37" s="139">
        <v>26</v>
      </c>
      <c r="B37" s="65">
        <v>42025</v>
      </c>
      <c r="C37" s="136" t="s">
        <v>188</v>
      </c>
      <c r="D37" s="136" t="s">
        <v>487</v>
      </c>
      <c r="E37" s="137" t="s">
        <v>488</v>
      </c>
      <c r="F37" s="137">
        <v>944.483925</v>
      </c>
      <c r="G37" s="138" t="s">
        <v>366</v>
      </c>
    </row>
    <row r="38" spans="1:7" x14ac:dyDescent="0.25">
      <c r="A38" s="139">
        <v>27</v>
      </c>
      <c r="B38" s="17">
        <v>42038</v>
      </c>
      <c r="C38" s="17" t="s">
        <v>133</v>
      </c>
      <c r="D38" s="17" t="s">
        <v>489</v>
      </c>
      <c r="E38" s="18">
        <v>38.5</v>
      </c>
      <c r="F38" s="15">
        <v>38.5</v>
      </c>
      <c r="G38" s="15" t="s">
        <v>366</v>
      </c>
    </row>
    <row r="39" spans="1:7" x14ac:dyDescent="0.25">
      <c r="A39" s="139">
        <v>28</v>
      </c>
      <c r="B39" s="17">
        <v>42038</v>
      </c>
      <c r="C39" s="17" t="s">
        <v>490</v>
      </c>
      <c r="D39" s="17" t="s">
        <v>491</v>
      </c>
      <c r="E39" s="18">
        <v>66.06</v>
      </c>
      <c r="F39" s="15">
        <v>66.06</v>
      </c>
      <c r="G39" s="15" t="s">
        <v>366</v>
      </c>
    </row>
    <row r="40" spans="1:7" ht="15.75" x14ac:dyDescent="0.25">
      <c r="A40" s="132"/>
      <c r="B40" s="70"/>
      <c r="C40" s="71"/>
      <c r="D40" s="71"/>
      <c r="E40" s="99"/>
      <c r="F40" s="63"/>
      <c r="G40" s="99"/>
    </row>
    <row r="41" spans="1:7" ht="15.75" x14ac:dyDescent="0.25">
      <c r="A41" s="289" t="s">
        <v>16</v>
      </c>
      <c r="B41" s="289"/>
      <c r="C41" s="289"/>
      <c r="D41" s="7"/>
      <c r="E41" s="7"/>
      <c r="F41" s="7"/>
      <c r="G41" s="7"/>
    </row>
    <row r="42" spans="1:7" x14ac:dyDescent="0.25">
      <c r="A42" s="287"/>
      <c r="B42" s="287"/>
      <c r="C42" s="287"/>
      <c r="D42" s="7"/>
      <c r="E42" s="7"/>
      <c r="F42" s="7"/>
      <c r="G42" s="7"/>
    </row>
    <row r="43" spans="1:7" x14ac:dyDescent="0.25">
      <c r="A43" s="287"/>
      <c r="B43" s="287"/>
      <c r="C43" s="287"/>
    </row>
    <row r="44" spans="1:7" ht="15.75" x14ac:dyDescent="0.25">
      <c r="A44" s="288" t="s">
        <v>17</v>
      </c>
      <c r="B44" s="288"/>
      <c r="C44" s="288"/>
    </row>
  </sheetData>
  <mergeCells count="8">
    <mergeCell ref="A42:C43"/>
    <mergeCell ref="A44:C44"/>
    <mergeCell ref="A1:E1"/>
    <mergeCell ref="A2:E2"/>
    <mergeCell ref="A3:E3"/>
    <mergeCell ref="A6:D6"/>
    <mergeCell ref="A9:E9"/>
    <mergeCell ref="A41:C41"/>
  </mergeCells>
  <pageMargins left="0.7" right="0.7" top="0.32" bottom="0.55000000000000004" header="0.21" footer="0.3"/>
  <pageSetup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28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444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60" x14ac:dyDescent="0.25">
      <c r="A12" s="11">
        <v>1</v>
      </c>
      <c r="B12" s="17">
        <v>42030</v>
      </c>
      <c r="C12" s="12" t="s">
        <v>119</v>
      </c>
      <c r="D12" s="12" t="s">
        <v>445</v>
      </c>
      <c r="E12" s="18">
        <v>900</v>
      </c>
      <c r="F12" s="13">
        <v>900</v>
      </c>
      <c r="G12" s="13" t="s">
        <v>60</v>
      </c>
      <c r="I12" s="15">
        <f>SUMIFS($F:$F,$G:$G,"supplies")</f>
        <v>0</v>
      </c>
      <c r="J12" s="15">
        <f>SUMIFS($F:$F,$G:$G,"Repairs")</f>
        <v>942.47</v>
      </c>
      <c r="K12" s="15">
        <f>SUMIFS($F:$F,$G:$G,"End User's Budget")</f>
        <v>943.14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42025</v>
      </c>
      <c r="C13" s="17" t="s">
        <v>446</v>
      </c>
      <c r="D13" s="17" t="s">
        <v>447</v>
      </c>
      <c r="E13" s="18" t="s">
        <v>448</v>
      </c>
      <c r="F13" s="15">
        <v>861.3</v>
      </c>
      <c r="G13" s="15" t="s">
        <v>14</v>
      </c>
    </row>
    <row r="14" spans="1:12" ht="28.9" x14ac:dyDescent="0.3">
      <c r="A14" s="46">
        <v>3</v>
      </c>
      <c r="B14" s="17">
        <v>42027</v>
      </c>
      <c r="C14" s="17" t="s">
        <v>156</v>
      </c>
      <c r="D14" s="17" t="s">
        <v>449</v>
      </c>
      <c r="E14" s="15" t="s">
        <v>450</v>
      </c>
      <c r="F14" s="15">
        <v>42.47</v>
      </c>
      <c r="G14" s="15" t="s">
        <v>60</v>
      </c>
    </row>
    <row r="15" spans="1:12" ht="28.9" x14ac:dyDescent="0.3">
      <c r="A15" s="16">
        <v>4</v>
      </c>
      <c r="B15" s="17">
        <v>42034</v>
      </c>
      <c r="C15" s="17" t="s">
        <v>133</v>
      </c>
      <c r="D15" s="17" t="s">
        <v>451</v>
      </c>
      <c r="E15" s="15">
        <v>81.84</v>
      </c>
      <c r="F15" s="15">
        <v>81.84</v>
      </c>
      <c r="G15" s="15" t="s">
        <v>14</v>
      </c>
    </row>
    <row r="16" spans="1:12" ht="15.6" x14ac:dyDescent="0.3">
      <c r="A16" s="129"/>
      <c r="B16" s="7"/>
      <c r="C16" s="7"/>
      <c r="D16" s="7"/>
      <c r="E16" s="99"/>
    </row>
    <row r="17" spans="1:7" ht="15.6" x14ac:dyDescent="0.3">
      <c r="A17" s="289"/>
      <c r="B17" s="289"/>
      <c r="C17" s="289"/>
      <c r="D17" s="7"/>
      <c r="E17" s="7"/>
      <c r="F17" s="7"/>
      <c r="G17" s="7"/>
    </row>
    <row r="18" spans="1:7" x14ac:dyDescent="0.25">
      <c r="A18" s="287"/>
      <c r="B18" s="287"/>
      <c r="C18" s="287"/>
      <c r="D18" s="7"/>
      <c r="E18" s="7"/>
      <c r="F18" s="7"/>
      <c r="G18" s="7"/>
    </row>
    <row r="19" spans="1:7" x14ac:dyDescent="0.25">
      <c r="A19" s="287"/>
      <c r="B19" s="287"/>
      <c r="C19" s="287"/>
    </row>
    <row r="20" spans="1:7" ht="15.75" x14ac:dyDescent="0.25">
      <c r="A20" s="288"/>
      <c r="B20" s="288"/>
      <c r="C20" s="288"/>
    </row>
  </sheetData>
  <mergeCells count="8">
    <mergeCell ref="A18:C19"/>
    <mergeCell ref="A20:C20"/>
    <mergeCell ref="A1:E1"/>
    <mergeCell ref="A2:E2"/>
    <mergeCell ref="A3:E3"/>
    <mergeCell ref="A6:D6"/>
    <mergeCell ref="A9:E9"/>
    <mergeCell ref="A17:C17"/>
  </mergeCells>
  <pageMargins left="0.7" right="0.7" top="0.32" bottom="0.55000000000000004" header="0.21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2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2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439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1.15" customHeight="1" x14ac:dyDescent="0.25">
      <c r="A12" s="11">
        <v>1</v>
      </c>
      <c r="B12" s="17">
        <v>41997</v>
      </c>
      <c r="C12" s="12" t="s">
        <v>440</v>
      </c>
      <c r="D12" s="12" t="s">
        <v>441</v>
      </c>
      <c r="E12" s="18">
        <v>210</v>
      </c>
      <c r="F12" s="146">
        <v>210</v>
      </c>
      <c r="G12" s="147" t="s">
        <v>14</v>
      </c>
      <c r="H12" t="s">
        <v>711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210</v>
      </c>
      <c r="L12" s="15">
        <f>SUMIFS($F:$F,$G:$G,"Maatouk's Budget ")</f>
        <v>0</v>
      </c>
    </row>
    <row r="13" spans="1:12" ht="14.45" x14ac:dyDescent="0.3">
      <c r="A13" s="51"/>
      <c r="B13" s="52"/>
      <c r="C13" s="52"/>
      <c r="D13" s="52"/>
      <c r="E13" s="53"/>
      <c r="F13" s="54"/>
      <c r="G13" s="54"/>
      <c r="I13" s="54"/>
      <c r="J13" s="54"/>
      <c r="K13" s="54"/>
      <c r="L13" s="54"/>
    </row>
    <row r="14" spans="1:12" ht="34.9" customHeight="1" x14ac:dyDescent="0.3">
      <c r="A14" s="127"/>
      <c r="B14" s="7"/>
      <c r="C14" s="7"/>
      <c r="D14" s="7"/>
      <c r="E14" s="99"/>
    </row>
  </sheetData>
  <mergeCells count="5">
    <mergeCell ref="A1:E1"/>
    <mergeCell ref="A2:E2"/>
    <mergeCell ref="A3:E3"/>
    <mergeCell ref="A6:D6"/>
    <mergeCell ref="A9:E9"/>
  </mergeCells>
  <pageMargins left="0.7" right="0.7" top="0.32" bottom="0.55000000000000004" header="0.21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2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2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419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42021</v>
      </c>
      <c r="C12" s="12" t="s">
        <v>23</v>
      </c>
      <c r="D12" s="12" t="s">
        <v>413</v>
      </c>
      <c r="E12" s="18">
        <v>70.400000000000006</v>
      </c>
      <c r="F12" s="13">
        <v>70.400000000000006</v>
      </c>
      <c r="G12" s="13" t="s">
        <v>60</v>
      </c>
      <c r="I12" s="15">
        <f>SUMIFS($F:$F,$G:$G,"supplies")</f>
        <v>644</v>
      </c>
      <c r="J12" s="15">
        <f>SUMIFS($F:$F,$G:$G,"Repairs")</f>
        <v>3911.61</v>
      </c>
      <c r="K12" s="15">
        <f>SUMIFS($F:$F,$G:$G,"End User's Budget")</f>
        <v>308</v>
      </c>
      <c r="L12" s="15">
        <f>SUMIFS($F:$F,$G:$G,"Maatouk's Budget ")</f>
        <v>0</v>
      </c>
    </row>
    <row r="13" spans="1:12" ht="30" x14ac:dyDescent="0.3">
      <c r="A13" s="16">
        <v>2</v>
      </c>
      <c r="B13" s="17">
        <v>42019</v>
      </c>
      <c r="C13" s="17" t="s">
        <v>414</v>
      </c>
      <c r="D13" s="17" t="s">
        <v>213</v>
      </c>
      <c r="E13" s="18">
        <v>143</v>
      </c>
      <c r="F13" s="15">
        <v>143</v>
      </c>
      <c r="G13" s="10" t="s">
        <v>14</v>
      </c>
    </row>
    <row r="14" spans="1:12" ht="14.45" x14ac:dyDescent="0.3">
      <c r="A14" s="46">
        <v>3</v>
      </c>
      <c r="B14" s="17">
        <v>42024</v>
      </c>
      <c r="C14" s="17" t="s">
        <v>415</v>
      </c>
      <c r="D14" s="17" t="s">
        <v>416</v>
      </c>
      <c r="E14" s="15">
        <v>110</v>
      </c>
      <c r="F14" s="15">
        <v>110</v>
      </c>
      <c r="G14" s="15" t="s">
        <v>60</v>
      </c>
    </row>
    <row r="15" spans="1:12" ht="14.45" x14ac:dyDescent="0.3">
      <c r="A15" s="16">
        <v>4</v>
      </c>
      <c r="B15" s="17">
        <v>42018</v>
      </c>
      <c r="C15" s="17" t="s">
        <v>415</v>
      </c>
      <c r="D15" s="17" t="s">
        <v>417</v>
      </c>
      <c r="E15" s="15">
        <v>508</v>
      </c>
      <c r="F15" s="15">
        <v>508</v>
      </c>
      <c r="G15" s="15" t="s">
        <v>60</v>
      </c>
    </row>
    <row r="16" spans="1:12" ht="14.45" x14ac:dyDescent="0.3">
      <c r="A16" s="16">
        <v>5</v>
      </c>
      <c r="B16" s="17">
        <v>41980</v>
      </c>
      <c r="C16" s="17" t="s">
        <v>421</v>
      </c>
      <c r="D16" s="17" t="s">
        <v>422</v>
      </c>
      <c r="E16" s="15">
        <v>375</v>
      </c>
      <c r="F16" s="15">
        <v>375</v>
      </c>
      <c r="G16" s="15" t="s">
        <v>132</v>
      </c>
    </row>
    <row r="17" spans="1:7" ht="28.9" x14ac:dyDescent="0.3">
      <c r="A17" s="16">
        <v>6</v>
      </c>
      <c r="B17" s="17">
        <v>42019</v>
      </c>
      <c r="C17" s="17" t="s">
        <v>72</v>
      </c>
      <c r="D17" s="17" t="s">
        <v>423</v>
      </c>
      <c r="E17" s="15">
        <v>200</v>
      </c>
      <c r="F17" s="15">
        <v>200</v>
      </c>
      <c r="G17" s="15" t="s">
        <v>60</v>
      </c>
    </row>
    <row r="18" spans="1:7" ht="28.9" x14ac:dyDescent="0.3">
      <c r="A18" s="16">
        <v>7</v>
      </c>
      <c r="B18" s="17">
        <v>42021</v>
      </c>
      <c r="C18" s="17" t="s">
        <v>76</v>
      </c>
      <c r="D18" s="17" t="s">
        <v>427</v>
      </c>
      <c r="E18" s="15">
        <v>60</v>
      </c>
      <c r="F18" s="15">
        <v>60</v>
      </c>
      <c r="G18" s="15" t="s">
        <v>60</v>
      </c>
    </row>
    <row r="19" spans="1:7" x14ac:dyDescent="0.25">
      <c r="A19" s="16">
        <v>8</v>
      </c>
      <c r="B19" s="17">
        <v>42019</v>
      </c>
      <c r="C19" s="17" t="s">
        <v>257</v>
      </c>
      <c r="D19" s="17" t="s">
        <v>424</v>
      </c>
      <c r="E19" s="15">
        <v>71</v>
      </c>
      <c r="F19" s="15">
        <v>71</v>
      </c>
      <c r="G19" s="15" t="s">
        <v>132</v>
      </c>
    </row>
    <row r="20" spans="1:7" ht="30" x14ac:dyDescent="0.25">
      <c r="A20" s="16">
        <v>9</v>
      </c>
      <c r="B20" s="17">
        <v>42012</v>
      </c>
      <c r="C20" s="17" t="s">
        <v>425</v>
      </c>
      <c r="D20" s="17" t="s">
        <v>426</v>
      </c>
      <c r="E20" s="15">
        <v>257.94</v>
      </c>
      <c r="F20" s="15">
        <v>257.94</v>
      </c>
      <c r="G20" s="15" t="s">
        <v>60</v>
      </c>
    </row>
    <row r="21" spans="1:7" ht="30" x14ac:dyDescent="0.25">
      <c r="A21" s="16">
        <v>10</v>
      </c>
      <c r="B21" s="17">
        <v>42016</v>
      </c>
      <c r="C21" s="17" t="s">
        <v>276</v>
      </c>
      <c r="D21" s="17" t="s">
        <v>429</v>
      </c>
      <c r="E21" s="15">
        <v>41.87</v>
      </c>
      <c r="F21" s="15">
        <v>41.87</v>
      </c>
      <c r="G21" s="15" t="s">
        <v>60</v>
      </c>
    </row>
    <row r="22" spans="1:7" x14ac:dyDescent="0.25">
      <c r="A22" s="16">
        <v>11</v>
      </c>
      <c r="B22" s="17">
        <v>42016</v>
      </c>
      <c r="C22" s="17" t="s">
        <v>257</v>
      </c>
      <c r="D22" s="17" t="s">
        <v>428</v>
      </c>
      <c r="E22" s="15">
        <v>15</v>
      </c>
      <c r="F22" s="15">
        <v>15</v>
      </c>
      <c r="G22" s="15" t="s">
        <v>132</v>
      </c>
    </row>
    <row r="23" spans="1:7" ht="45" x14ac:dyDescent="0.25">
      <c r="A23" s="16">
        <v>12</v>
      </c>
      <c r="B23" s="17">
        <v>42016</v>
      </c>
      <c r="C23" s="17" t="s">
        <v>430</v>
      </c>
      <c r="D23" s="17" t="s">
        <v>431</v>
      </c>
      <c r="E23" s="15">
        <v>1300</v>
      </c>
      <c r="F23" s="15">
        <v>1300</v>
      </c>
      <c r="G23" s="15" t="s">
        <v>60</v>
      </c>
    </row>
    <row r="24" spans="1:7" ht="30" x14ac:dyDescent="0.25">
      <c r="A24" s="16">
        <v>13</v>
      </c>
      <c r="B24" s="17">
        <v>42021</v>
      </c>
      <c r="C24" s="17" t="s">
        <v>432</v>
      </c>
      <c r="D24" s="17" t="s">
        <v>433</v>
      </c>
      <c r="E24" s="15">
        <v>1291.4000000000001</v>
      </c>
      <c r="F24" s="15">
        <v>1291.4000000000001</v>
      </c>
      <c r="G24" s="15" t="s">
        <v>60</v>
      </c>
    </row>
    <row r="25" spans="1:7" ht="45" x14ac:dyDescent="0.25">
      <c r="A25" s="16">
        <v>14</v>
      </c>
      <c r="B25" s="17">
        <v>42017</v>
      </c>
      <c r="C25" s="17" t="s">
        <v>434</v>
      </c>
      <c r="D25" s="17" t="s">
        <v>435</v>
      </c>
      <c r="E25" s="15">
        <v>120</v>
      </c>
      <c r="F25" s="15">
        <v>120</v>
      </c>
      <c r="G25" s="15" t="s">
        <v>132</v>
      </c>
    </row>
    <row r="26" spans="1:7" x14ac:dyDescent="0.25">
      <c r="A26" s="16">
        <v>15</v>
      </c>
      <c r="B26" s="17">
        <v>42019</v>
      </c>
      <c r="C26" s="17" t="s">
        <v>69</v>
      </c>
      <c r="D26" s="17" t="s">
        <v>436</v>
      </c>
      <c r="E26" s="15">
        <v>63</v>
      </c>
      <c r="F26" s="15">
        <v>63</v>
      </c>
      <c r="G26" s="15" t="s">
        <v>132</v>
      </c>
    </row>
    <row r="27" spans="1:7" ht="30" x14ac:dyDescent="0.25">
      <c r="A27" s="16">
        <v>16</v>
      </c>
      <c r="B27" s="17">
        <v>42017</v>
      </c>
      <c r="C27" s="17" t="s">
        <v>69</v>
      </c>
      <c r="D27" s="17" t="s">
        <v>437</v>
      </c>
      <c r="E27" s="15">
        <v>72</v>
      </c>
      <c r="F27" s="15">
        <v>72</v>
      </c>
      <c r="G27" s="15" t="s">
        <v>60</v>
      </c>
    </row>
    <row r="28" spans="1:7" ht="30" x14ac:dyDescent="0.25">
      <c r="A28" s="16">
        <v>17</v>
      </c>
      <c r="B28" s="17">
        <v>42020</v>
      </c>
      <c r="C28" s="17" t="s">
        <v>438</v>
      </c>
      <c r="D28" s="17" t="s">
        <v>418</v>
      </c>
      <c r="E28" s="18">
        <v>165</v>
      </c>
      <c r="F28" s="15">
        <v>165</v>
      </c>
      <c r="G28" s="15" t="s">
        <v>420</v>
      </c>
    </row>
    <row r="29" spans="1:7" ht="15.75" x14ac:dyDescent="0.25">
      <c r="A29" s="125"/>
      <c r="B29" s="7"/>
      <c r="C29" s="7"/>
      <c r="D29" s="7"/>
      <c r="E29" s="99"/>
    </row>
    <row r="30" spans="1:7" ht="15.75" x14ac:dyDescent="0.25">
      <c r="A30" s="289" t="s">
        <v>16</v>
      </c>
      <c r="B30" s="289"/>
      <c r="C30" s="289"/>
      <c r="D30" s="7"/>
      <c r="E30" s="7"/>
      <c r="F30" s="7"/>
      <c r="G30" s="7"/>
    </row>
    <row r="31" spans="1:7" x14ac:dyDescent="0.25">
      <c r="A31" s="287"/>
      <c r="B31" s="287"/>
      <c r="C31" s="287"/>
      <c r="D31" s="7"/>
      <c r="E31" s="7"/>
      <c r="F31" s="7"/>
      <c r="G31" s="7"/>
    </row>
    <row r="32" spans="1:7" x14ac:dyDescent="0.25">
      <c r="A32" s="287"/>
      <c r="B32" s="287"/>
      <c r="C32" s="287"/>
    </row>
    <row r="33" spans="1:3" ht="15.75" x14ac:dyDescent="0.25">
      <c r="A33" s="288" t="s">
        <v>17</v>
      </c>
      <c r="B33" s="288"/>
      <c r="C33" s="288"/>
    </row>
  </sheetData>
  <mergeCells count="8">
    <mergeCell ref="A31:C32"/>
    <mergeCell ref="A33:C33"/>
    <mergeCell ref="A1:E1"/>
    <mergeCell ref="A2:E2"/>
    <mergeCell ref="A3:E3"/>
    <mergeCell ref="A6:D6"/>
    <mergeCell ref="A9:E9"/>
    <mergeCell ref="A30:C30"/>
  </mergeCells>
  <pageMargins left="0.7" right="0.7" top="0.32" bottom="0.55000000000000004" header="0.21" footer="0.3"/>
  <pageSetup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10" workbookViewId="0">
      <selection activeCell="I13" sqref="I13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2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442</v>
      </c>
      <c r="B9" s="288"/>
      <c r="C9" s="288"/>
      <c r="D9" s="288"/>
      <c r="E9" s="288"/>
      <c r="F9" s="4"/>
      <c r="G9" s="4"/>
    </row>
    <row r="10" spans="1:12" ht="14.45" x14ac:dyDescent="0.3">
      <c r="A10" s="5" t="s">
        <v>411</v>
      </c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42012</v>
      </c>
      <c r="C12" s="12" t="s">
        <v>156</v>
      </c>
      <c r="D12" s="12" t="s">
        <v>409</v>
      </c>
      <c r="E12" s="18">
        <v>138.33000000000001</v>
      </c>
      <c r="F12" s="13">
        <v>138.33000000000001</v>
      </c>
      <c r="G12" s="13" t="s">
        <v>60</v>
      </c>
      <c r="I12" s="15">
        <f>SUMIFS($F:$F,$G:$G,"supplies")</f>
        <v>0</v>
      </c>
      <c r="J12" s="15">
        <f>SUMIFS($F:$F,$G:$G,"Repairs")</f>
        <v>138.33000000000001</v>
      </c>
      <c r="K12" s="15">
        <f>SUMIFS($F:$F,$G:$G,"End User's Budget")</f>
        <v>2349.6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42019</v>
      </c>
      <c r="C13" s="17" t="s">
        <v>251</v>
      </c>
      <c r="D13" s="17" t="s">
        <v>412</v>
      </c>
      <c r="E13" s="18">
        <v>990</v>
      </c>
      <c r="F13" s="15">
        <v>990</v>
      </c>
      <c r="G13" s="15" t="s">
        <v>14</v>
      </c>
    </row>
    <row r="14" spans="1:12" ht="28.9" x14ac:dyDescent="0.3">
      <c r="A14" s="16">
        <v>3</v>
      </c>
      <c r="B14" s="17">
        <v>41984</v>
      </c>
      <c r="C14" s="17" t="s">
        <v>251</v>
      </c>
      <c r="D14" s="17" t="s">
        <v>443</v>
      </c>
      <c r="E14" s="18">
        <v>1100</v>
      </c>
      <c r="F14" s="15">
        <v>1100</v>
      </c>
      <c r="G14" s="15" t="s">
        <v>14</v>
      </c>
    </row>
    <row r="15" spans="1:12" ht="28.9" x14ac:dyDescent="0.3">
      <c r="A15" s="16">
        <v>4</v>
      </c>
      <c r="B15" s="17">
        <v>42018</v>
      </c>
      <c r="C15" s="17" t="s">
        <v>137</v>
      </c>
      <c r="D15" s="17" t="s">
        <v>410</v>
      </c>
      <c r="E15" s="15">
        <v>259.60000000000002</v>
      </c>
      <c r="F15" s="15">
        <v>259.60000000000002</v>
      </c>
      <c r="G15" s="15" t="s">
        <v>14</v>
      </c>
    </row>
    <row r="16" spans="1:12" ht="14.45" x14ac:dyDescent="0.3">
      <c r="A16" s="51"/>
      <c r="B16" s="52"/>
      <c r="C16" s="52"/>
      <c r="D16" s="52"/>
      <c r="E16" s="54"/>
      <c r="F16" s="54"/>
      <c r="G16" s="54"/>
    </row>
    <row r="17" spans="1:7" ht="15.75" x14ac:dyDescent="0.25">
      <c r="A17" s="123"/>
      <c r="B17" s="7"/>
      <c r="C17" s="7"/>
      <c r="D17" s="7"/>
      <c r="E17" s="99"/>
    </row>
    <row r="18" spans="1:7" ht="15.75" x14ac:dyDescent="0.25">
      <c r="A18" s="289" t="s">
        <v>16</v>
      </c>
      <c r="B18" s="289"/>
      <c r="C18" s="289"/>
      <c r="D18" s="7"/>
      <c r="E18" s="7"/>
      <c r="F18" s="7"/>
      <c r="G18" s="7"/>
    </row>
    <row r="19" spans="1:7" x14ac:dyDescent="0.25">
      <c r="A19" s="287"/>
      <c r="B19" s="287"/>
      <c r="C19" s="287"/>
      <c r="D19" s="7"/>
      <c r="E19" s="7"/>
      <c r="F19" s="7"/>
      <c r="G19" s="7"/>
    </row>
    <row r="20" spans="1:7" x14ac:dyDescent="0.25">
      <c r="A20" s="287"/>
      <c r="B20" s="287"/>
      <c r="C20" s="287"/>
    </row>
    <row r="21" spans="1:7" ht="15.75" x14ac:dyDescent="0.25">
      <c r="A21" s="288" t="s">
        <v>17</v>
      </c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pageMargins left="0.7" right="0.7" top="0.32" bottom="0.55000000000000004" header="0.21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workbookViewId="0">
      <selection activeCell="I12" sqref="I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style="201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96"/>
      <c r="F6" s="3"/>
      <c r="G6" s="3"/>
    </row>
    <row r="7" spans="1:12" ht="15.6" x14ac:dyDescent="0.3">
      <c r="A7" s="4" t="s">
        <v>4</v>
      </c>
      <c r="B7" s="4"/>
      <c r="C7" s="4"/>
      <c r="D7" s="4"/>
      <c r="E7" s="197"/>
      <c r="F7" s="4"/>
      <c r="G7" s="4"/>
    </row>
    <row r="8" spans="1:12" ht="15.6" x14ac:dyDescent="0.3">
      <c r="A8" s="4" t="s">
        <v>5</v>
      </c>
      <c r="B8" s="4"/>
      <c r="C8" s="4"/>
      <c r="D8" s="4"/>
      <c r="E8" s="197"/>
      <c r="F8" s="4"/>
      <c r="G8" s="4"/>
    </row>
    <row r="9" spans="1:12" ht="15.6" x14ac:dyDescent="0.3">
      <c r="A9" s="288" t="s">
        <v>1038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198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99" t="s">
        <v>802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28.9" x14ac:dyDescent="0.3">
      <c r="A12" s="16">
        <v>1</v>
      </c>
      <c r="B12" s="202" t="s">
        <v>1039</v>
      </c>
      <c r="C12" s="17" t="s">
        <v>599</v>
      </c>
      <c r="D12" s="17" t="s">
        <v>902</v>
      </c>
      <c r="E12" s="15">
        <v>2121.7600000000002</v>
      </c>
      <c r="F12" s="15">
        <v>2121.7600000000002</v>
      </c>
      <c r="G12" s="15" t="s">
        <v>44</v>
      </c>
    </row>
    <row r="13" spans="1:12" ht="43.15" x14ac:dyDescent="0.3">
      <c r="A13" s="16">
        <v>2</v>
      </c>
      <c r="B13" s="17" t="s">
        <v>1040</v>
      </c>
      <c r="C13" s="17" t="s">
        <v>38</v>
      </c>
      <c r="D13" s="17" t="s">
        <v>592</v>
      </c>
      <c r="E13" s="203" t="s">
        <v>1041</v>
      </c>
      <c r="F13" s="15">
        <v>229.84</v>
      </c>
      <c r="G13" s="15" t="s">
        <v>707</v>
      </c>
    </row>
    <row r="14" spans="1:12" ht="26.45" customHeight="1" x14ac:dyDescent="0.3">
      <c r="A14" s="16">
        <v>3</v>
      </c>
      <c r="B14" s="17" t="s">
        <v>1040</v>
      </c>
      <c r="C14" s="17" t="s">
        <v>38</v>
      </c>
      <c r="D14" s="17" t="s">
        <v>702</v>
      </c>
      <c r="E14" s="203" t="s">
        <v>1042</v>
      </c>
      <c r="F14" s="15">
        <v>13492.32</v>
      </c>
      <c r="G14" s="15" t="s">
        <v>44</v>
      </c>
    </row>
    <row r="15" spans="1:12" ht="43.15" x14ac:dyDescent="0.3">
      <c r="A15" s="16">
        <v>4</v>
      </c>
      <c r="B15" s="17" t="s">
        <v>1040</v>
      </c>
      <c r="C15" s="17" t="s">
        <v>38</v>
      </c>
      <c r="D15" s="17" t="s">
        <v>598</v>
      </c>
      <c r="E15" s="203" t="s">
        <v>1043</v>
      </c>
      <c r="F15" s="15">
        <v>23528.97</v>
      </c>
      <c r="G15" s="15" t="s">
        <v>44</v>
      </c>
    </row>
    <row r="16" spans="1:12" ht="15.6" x14ac:dyDescent="0.3">
      <c r="A16" s="267"/>
      <c r="B16" s="7"/>
      <c r="C16" s="7"/>
      <c r="D16" s="7"/>
      <c r="E16" s="200"/>
    </row>
    <row r="17" spans="1:7" ht="15.75" x14ac:dyDescent="0.25">
      <c r="A17" s="289"/>
      <c r="B17" s="289"/>
      <c r="C17" s="289"/>
      <c r="D17" s="7"/>
      <c r="E17" s="198"/>
      <c r="F17" s="7"/>
      <c r="G17" s="7"/>
    </row>
    <row r="18" spans="1:7" ht="15.75" x14ac:dyDescent="0.25">
      <c r="A18" s="289" t="s">
        <v>16</v>
      </c>
      <c r="B18" s="289"/>
      <c r="C18" s="289"/>
      <c r="D18" s="7"/>
      <c r="E18" s="198"/>
      <c r="F18" s="7"/>
      <c r="G18" s="7"/>
    </row>
    <row r="19" spans="1:7" x14ac:dyDescent="0.25">
      <c r="A19" s="287"/>
      <c r="B19" s="287"/>
      <c r="C19" s="287"/>
    </row>
    <row r="20" spans="1:7" x14ac:dyDescent="0.25">
      <c r="A20" s="287"/>
      <c r="B20" s="287"/>
      <c r="C20" s="287"/>
    </row>
    <row r="21" spans="1:7" ht="15.75" x14ac:dyDescent="0.25">
      <c r="A21" s="288" t="s">
        <v>17</v>
      </c>
      <c r="B21" s="288"/>
      <c r="C21" s="288"/>
    </row>
  </sheetData>
  <mergeCells count="9">
    <mergeCell ref="A18:C18"/>
    <mergeCell ref="A19:C20"/>
    <mergeCell ref="A21:C21"/>
    <mergeCell ref="A1:E1"/>
    <mergeCell ref="A2:E2"/>
    <mergeCell ref="A3:E3"/>
    <mergeCell ref="A6:D6"/>
    <mergeCell ref="A9:E9"/>
    <mergeCell ref="A17:C17"/>
  </mergeCells>
  <pageMargins left="0.7" right="0.7" top="0.32" bottom="0.55000000000000004" header="0.21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2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407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217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42003</v>
      </c>
      <c r="C12" s="12" t="s">
        <v>119</v>
      </c>
      <c r="D12" s="12" t="s">
        <v>404</v>
      </c>
      <c r="E12" s="18">
        <v>2175</v>
      </c>
      <c r="F12" s="146">
        <v>2175</v>
      </c>
      <c r="G12" s="219" t="s">
        <v>14</v>
      </c>
      <c r="H12" s="220" t="s">
        <v>710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8905</v>
      </c>
      <c r="L12" s="15">
        <f>SUMIFS($F:$F,$G:$G,"Maatouk's Budget ")</f>
        <v>0</v>
      </c>
    </row>
    <row r="13" spans="1:12" ht="30" x14ac:dyDescent="0.3">
      <c r="A13" s="16">
        <v>2</v>
      </c>
      <c r="B13" s="17">
        <v>42013</v>
      </c>
      <c r="C13" s="17" t="s">
        <v>119</v>
      </c>
      <c r="D13" s="17" t="s">
        <v>405</v>
      </c>
      <c r="E13" s="18">
        <v>775</v>
      </c>
      <c r="F13" s="204">
        <v>775</v>
      </c>
      <c r="G13" s="221" t="s">
        <v>14</v>
      </c>
      <c r="H13" t="s">
        <v>710</v>
      </c>
    </row>
    <row r="14" spans="1:12" ht="30" x14ac:dyDescent="0.3">
      <c r="A14" s="46">
        <v>3</v>
      </c>
      <c r="B14" s="17">
        <v>42012</v>
      </c>
      <c r="C14" s="17" t="s">
        <v>406</v>
      </c>
      <c r="D14" s="17" t="s">
        <v>408</v>
      </c>
      <c r="E14" s="15">
        <v>1225</v>
      </c>
      <c r="F14" s="204">
        <v>1225</v>
      </c>
      <c r="G14" s="218" t="s">
        <v>14</v>
      </c>
      <c r="H14" s="223" t="s">
        <v>710</v>
      </c>
    </row>
    <row r="15" spans="1:12" ht="30" x14ac:dyDescent="0.3">
      <c r="A15" s="16">
        <v>4</v>
      </c>
      <c r="B15" s="17">
        <v>42012</v>
      </c>
      <c r="C15" s="17" t="s">
        <v>406</v>
      </c>
      <c r="D15" s="17" t="s">
        <v>408</v>
      </c>
      <c r="E15" s="15">
        <v>2365</v>
      </c>
      <c r="F15" s="204">
        <v>2365</v>
      </c>
      <c r="G15" s="222" t="s">
        <v>14</v>
      </c>
      <c r="H15" s="224" t="s">
        <v>710</v>
      </c>
    </row>
    <row r="16" spans="1:12" ht="30" x14ac:dyDescent="0.3">
      <c r="A16" s="16">
        <v>5</v>
      </c>
      <c r="B16" s="17">
        <v>42016</v>
      </c>
      <c r="C16" s="17" t="s">
        <v>406</v>
      </c>
      <c r="D16" s="17" t="s">
        <v>408</v>
      </c>
      <c r="E16" s="15">
        <v>3460</v>
      </c>
      <c r="F16" s="204">
        <v>2365</v>
      </c>
      <c r="G16" s="221" t="s">
        <v>14</v>
      </c>
      <c r="H16" t="s">
        <v>710</v>
      </c>
    </row>
    <row r="17" spans="1:7" ht="15.6" x14ac:dyDescent="0.3">
      <c r="A17" s="121"/>
      <c r="B17" s="7"/>
      <c r="C17" s="7"/>
      <c r="D17" s="7"/>
      <c r="E17" s="99"/>
    </row>
    <row r="18" spans="1:7" ht="15.6" x14ac:dyDescent="0.3">
      <c r="A18" s="289" t="s">
        <v>16</v>
      </c>
      <c r="B18" s="289"/>
      <c r="C18" s="289"/>
      <c r="D18" s="7"/>
      <c r="E18" s="7"/>
      <c r="F18" s="7"/>
      <c r="G18" s="7"/>
    </row>
    <row r="19" spans="1:7" x14ac:dyDescent="0.25">
      <c r="A19" s="287"/>
      <c r="B19" s="287"/>
      <c r="C19" s="287"/>
      <c r="D19" s="7"/>
      <c r="E19" s="7"/>
      <c r="F19" s="7"/>
      <c r="G19" s="7"/>
    </row>
    <row r="20" spans="1:7" ht="35.450000000000003" customHeight="1" x14ac:dyDescent="0.25">
      <c r="A20" s="287"/>
      <c r="B20" s="287"/>
      <c r="C20" s="287"/>
    </row>
    <row r="21" spans="1:7" ht="15.75" x14ac:dyDescent="0.25">
      <c r="A21" s="288" t="s">
        <v>17</v>
      </c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pageMargins left="0.7" right="0.7" top="0.32" bottom="0.55000000000000004" header="0.21" footer="0.3"/>
  <pageSetup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2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1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373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41989</v>
      </c>
      <c r="C12" s="17" t="s">
        <v>269</v>
      </c>
      <c r="D12" s="17" t="s">
        <v>270</v>
      </c>
      <c r="E12" s="18">
        <v>135.68</v>
      </c>
      <c r="F12" s="13">
        <v>135.68</v>
      </c>
      <c r="G12" s="15" t="s">
        <v>132</v>
      </c>
      <c r="I12" s="15">
        <f>SUMIFS($F:$F,$G:$G,"supplies")</f>
        <v>1429.7099999999998</v>
      </c>
      <c r="J12" s="15">
        <f>SUMIFS($F:$F,$G:$G,"Repairs")</f>
        <v>1683.98</v>
      </c>
      <c r="K12" s="15">
        <f>SUMIFS($F:$F,$G:$G,"End User's Budget")</f>
        <v>1273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42013</v>
      </c>
      <c r="C13" s="41" t="s">
        <v>269</v>
      </c>
      <c r="D13" s="17" t="s">
        <v>270</v>
      </c>
      <c r="E13" s="18">
        <v>50</v>
      </c>
      <c r="F13" s="15">
        <v>50</v>
      </c>
      <c r="G13" s="15" t="s">
        <v>132</v>
      </c>
    </row>
    <row r="14" spans="1:12" ht="28.9" x14ac:dyDescent="0.3">
      <c r="A14" s="46">
        <v>3</v>
      </c>
      <c r="B14" s="118">
        <v>42012</v>
      </c>
      <c r="C14" s="17" t="s">
        <v>257</v>
      </c>
      <c r="D14" s="119" t="s">
        <v>381</v>
      </c>
      <c r="E14" s="15">
        <v>147</v>
      </c>
      <c r="F14" s="15">
        <v>147</v>
      </c>
      <c r="G14" s="15" t="s">
        <v>132</v>
      </c>
    </row>
    <row r="15" spans="1:12" ht="14.45" x14ac:dyDescent="0.3">
      <c r="A15" s="16">
        <v>4</v>
      </c>
      <c r="B15" s="17">
        <v>41995</v>
      </c>
      <c r="C15" s="17" t="s">
        <v>257</v>
      </c>
      <c r="D15" s="17" t="s">
        <v>382</v>
      </c>
      <c r="E15" s="15">
        <v>135</v>
      </c>
      <c r="F15" s="15">
        <v>135</v>
      </c>
      <c r="G15" s="15" t="s">
        <v>132</v>
      </c>
    </row>
    <row r="16" spans="1:12" ht="14.45" x14ac:dyDescent="0.3">
      <c r="A16" s="16">
        <v>5</v>
      </c>
      <c r="B16" s="17">
        <v>41989</v>
      </c>
      <c r="C16" s="17" t="s">
        <v>257</v>
      </c>
      <c r="D16" s="17" t="s">
        <v>383</v>
      </c>
      <c r="E16" s="18">
        <v>110</v>
      </c>
      <c r="F16" s="15">
        <v>110</v>
      </c>
      <c r="G16" s="15" t="s">
        <v>132</v>
      </c>
    </row>
    <row r="17" spans="1:7" ht="28.9" x14ac:dyDescent="0.3">
      <c r="A17" s="16">
        <v>6</v>
      </c>
      <c r="B17" s="17">
        <v>42009</v>
      </c>
      <c r="C17" s="17" t="s">
        <v>257</v>
      </c>
      <c r="D17" s="17" t="s">
        <v>384</v>
      </c>
      <c r="E17" s="18">
        <v>16.05</v>
      </c>
      <c r="F17" s="15">
        <v>16.05</v>
      </c>
      <c r="G17" s="15" t="s">
        <v>132</v>
      </c>
    </row>
    <row r="18" spans="1:7" ht="28.9" x14ac:dyDescent="0.3">
      <c r="A18" s="16">
        <v>7</v>
      </c>
      <c r="B18" s="17">
        <v>42000</v>
      </c>
      <c r="C18" s="41" t="s">
        <v>264</v>
      </c>
      <c r="D18" s="17" t="s">
        <v>386</v>
      </c>
      <c r="E18" s="18" t="s">
        <v>385</v>
      </c>
      <c r="F18" s="15">
        <v>198.66</v>
      </c>
      <c r="G18" s="15" t="s">
        <v>132</v>
      </c>
    </row>
    <row r="19" spans="1:7" ht="43.15" x14ac:dyDescent="0.3">
      <c r="A19" s="46">
        <v>8</v>
      </c>
      <c r="B19" s="118">
        <v>42009</v>
      </c>
      <c r="C19" s="17" t="s">
        <v>72</v>
      </c>
      <c r="D19" s="17" t="s">
        <v>387</v>
      </c>
      <c r="E19" s="15">
        <v>50</v>
      </c>
      <c r="F19" s="15">
        <v>50</v>
      </c>
      <c r="G19" s="15" t="s">
        <v>60</v>
      </c>
    </row>
    <row r="20" spans="1:7" ht="45" x14ac:dyDescent="0.25">
      <c r="A20" s="16">
        <v>9</v>
      </c>
      <c r="B20" s="17">
        <v>42013</v>
      </c>
      <c r="C20" s="17" t="s">
        <v>72</v>
      </c>
      <c r="D20" s="17" t="s">
        <v>388</v>
      </c>
      <c r="E20" s="15">
        <v>100</v>
      </c>
      <c r="F20" s="15">
        <v>100</v>
      </c>
      <c r="G20" s="15" t="s">
        <v>60</v>
      </c>
    </row>
    <row r="21" spans="1:7" ht="30" x14ac:dyDescent="0.25">
      <c r="A21" s="16">
        <v>10</v>
      </c>
      <c r="B21" s="17">
        <v>41991</v>
      </c>
      <c r="C21" s="17" t="s">
        <v>72</v>
      </c>
      <c r="D21" s="17" t="s">
        <v>389</v>
      </c>
      <c r="E21" s="18">
        <v>80</v>
      </c>
      <c r="F21" s="15">
        <v>80</v>
      </c>
      <c r="G21" s="15" t="s">
        <v>60</v>
      </c>
    </row>
    <row r="22" spans="1:7" ht="45" x14ac:dyDescent="0.25">
      <c r="A22" s="16">
        <v>11</v>
      </c>
      <c r="B22" s="17">
        <v>41995</v>
      </c>
      <c r="C22" s="41" t="s">
        <v>402</v>
      </c>
      <c r="D22" s="17" t="s">
        <v>391</v>
      </c>
      <c r="E22" s="18">
        <v>178.98</v>
      </c>
      <c r="F22" s="15">
        <v>178.98</v>
      </c>
      <c r="G22" s="15" t="s">
        <v>60</v>
      </c>
    </row>
    <row r="23" spans="1:7" x14ac:dyDescent="0.25">
      <c r="A23" s="16">
        <v>12</v>
      </c>
      <c r="B23" s="17">
        <v>41993</v>
      </c>
      <c r="C23" s="17" t="s">
        <v>53</v>
      </c>
      <c r="D23" s="17" t="s">
        <v>390</v>
      </c>
      <c r="E23" s="18">
        <v>310</v>
      </c>
      <c r="F23" s="15">
        <v>310</v>
      </c>
      <c r="G23" s="15" t="s">
        <v>60</v>
      </c>
    </row>
    <row r="24" spans="1:7" x14ac:dyDescent="0.25">
      <c r="A24" s="46">
        <v>13</v>
      </c>
      <c r="B24" s="17">
        <v>41990</v>
      </c>
      <c r="C24" s="17" t="s">
        <v>53</v>
      </c>
      <c r="D24" s="17" t="s">
        <v>392</v>
      </c>
      <c r="E24" s="15">
        <v>315</v>
      </c>
      <c r="F24" s="15">
        <v>315</v>
      </c>
      <c r="G24" s="15" t="s">
        <v>60</v>
      </c>
    </row>
    <row r="25" spans="1:7" ht="30" x14ac:dyDescent="0.25">
      <c r="A25" s="16">
        <v>14</v>
      </c>
      <c r="B25" s="17">
        <v>41971</v>
      </c>
      <c r="C25" s="17" t="s">
        <v>393</v>
      </c>
      <c r="D25" s="17" t="s">
        <v>394</v>
      </c>
      <c r="E25" s="15">
        <v>965</v>
      </c>
      <c r="F25" s="15">
        <v>965</v>
      </c>
      <c r="G25" s="15" t="s">
        <v>14</v>
      </c>
    </row>
    <row r="26" spans="1:7" ht="30" x14ac:dyDescent="0.25">
      <c r="A26" s="16">
        <v>15</v>
      </c>
      <c r="B26" s="17">
        <v>41989</v>
      </c>
      <c r="C26" s="17" t="s">
        <v>119</v>
      </c>
      <c r="D26" s="17" t="s">
        <v>396</v>
      </c>
      <c r="E26" s="18">
        <v>308</v>
      </c>
      <c r="F26" s="15">
        <v>308</v>
      </c>
      <c r="G26" s="15" t="s">
        <v>14</v>
      </c>
    </row>
    <row r="27" spans="1:7" ht="30" x14ac:dyDescent="0.25">
      <c r="A27" s="16">
        <v>16</v>
      </c>
      <c r="B27" s="17">
        <v>41991</v>
      </c>
      <c r="C27" s="17" t="s">
        <v>119</v>
      </c>
      <c r="D27" s="17" t="s">
        <v>395</v>
      </c>
      <c r="E27" s="18">
        <v>650</v>
      </c>
      <c r="F27" s="15">
        <v>650</v>
      </c>
      <c r="G27" s="15" t="s">
        <v>60</v>
      </c>
    </row>
    <row r="28" spans="1:7" ht="30" x14ac:dyDescent="0.25">
      <c r="A28" s="16">
        <v>17</v>
      </c>
      <c r="B28" s="17">
        <v>42013</v>
      </c>
      <c r="C28" s="41" t="s">
        <v>397</v>
      </c>
      <c r="D28" s="17" t="s">
        <v>398</v>
      </c>
      <c r="E28" s="18">
        <v>25</v>
      </c>
      <c r="F28" s="15">
        <v>25</v>
      </c>
      <c r="G28" s="15" t="s">
        <v>132</v>
      </c>
    </row>
    <row r="29" spans="1:7" x14ac:dyDescent="0.25">
      <c r="A29" s="16">
        <v>18</v>
      </c>
      <c r="B29" s="17">
        <v>42012</v>
      </c>
      <c r="C29" s="17" t="s">
        <v>69</v>
      </c>
      <c r="D29" s="17" t="s">
        <v>70</v>
      </c>
      <c r="E29" s="15">
        <v>94</v>
      </c>
      <c r="F29" s="15">
        <v>94</v>
      </c>
      <c r="G29" s="15" t="s">
        <v>132</v>
      </c>
    </row>
    <row r="30" spans="1:7" x14ac:dyDescent="0.25">
      <c r="A30" s="16">
        <v>19</v>
      </c>
      <c r="B30" s="17">
        <v>41989</v>
      </c>
      <c r="C30" s="41" t="s">
        <v>69</v>
      </c>
      <c r="D30" s="17" t="s">
        <v>70</v>
      </c>
      <c r="E30" s="15">
        <v>19.920000000000002</v>
      </c>
      <c r="F30" s="15">
        <v>19.920000000000002</v>
      </c>
      <c r="G30" s="15" t="s">
        <v>132</v>
      </c>
    </row>
    <row r="31" spans="1:7" x14ac:dyDescent="0.25">
      <c r="A31" s="16">
        <v>20</v>
      </c>
      <c r="B31" s="17">
        <v>41989</v>
      </c>
      <c r="C31" s="17" t="s">
        <v>69</v>
      </c>
      <c r="D31" s="17" t="s">
        <v>70</v>
      </c>
      <c r="E31" s="15">
        <v>201.8</v>
      </c>
      <c r="F31" s="15">
        <v>201.8</v>
      </c>
      <c r="G31" s="15" t="s">
        <v>132</v>
      </c>
    </row>
    <row r="32" spans="1:7" ht="30" x14ac:dyDescent="0.25">
      <c r="A32" s="16">
        <v>21</v>
      </c>
      <c r="B32" s="17">
        <v>41995</v>
      </c>
      <c r="C32" s="17" t="s">
        <v>69</v>
      </c>
      <c r="D32" s="17" t="s">
        <v>403</v>
      </c>
      <c r="E32" s="15">
        <v>86.36</v>
      </c>
      <c r="F32" s="15">
        <v>86.36</v>
      </c>
      <c r="G32" s="15" t="s">
        <v>132</v>
      </c>
    </row>
    <row r="33" spans="1:7" ht="30" x14ac:dyDescent="0.25">
      <c r="A33" s="16">
        <v>22</v>
      </c>
      <c r="B33" s="17">
        <v>41989</v>
      </c>
      <c r="C33" s="41" t="s">
        <v>399</v>
      </c>
      <c r="D33" s="17" t="s">
        <v>401</v>
      </c>
      <c r="E33" s="18">
        <v>204.68</v>
      </c>
      <c r="F33" s="15">
        <v>204.68</v>
      </c>
      <c r="G33" s="15" t="s">
        <v>132</v>
      </c>
    </row>
    <row r="34" spans="1:7" x14ac:dyDescent="0.25">
      <c r="A34" s="16">
        <v>23</v>
      </c>
      <c r="B34" s="17">
        <v>41992</v>
      </c>
      <c r="C34" s="41" t="s">
        <v>399</v>
      </c>
      <c r="D34" s="17" t="s">
        <v>400</v>
      </c>
      <c r="E34" s="15">
        <v>5.56</v>
      </c>
      <c r="F34" s="15">
        <v>5.56</v>
      </c>
      <c r="G34" s="15" t="s">
        <v>132</v>
      </c>
    </row>
    <row r="35" spans="1:7" ht="15.75" x14ac:dyDescent="0.25">
      <c r="A35" s="117"/>
      <c r="B35" s="7"/>
      <c r="C35" s="98"/>
      <c r="D35" s="7"/>
      <c r="E35" s="99"/>
    </row>
    <row r="36" spans="1:7" ht="15.75" x14ac:dyDescent="0.25">
      <c r="A36" s="289" t="s">
        <v>16</v>
      </c>
      <c r="B36" s="289"/>
      <c r="C36" s="289"/>
      <c r="D36" s="7"/>
      <c r="E36" s="7"/>
      <c r="F36" s="7"/>
      <c r="G36" s="7"/>
    </row>
    <row r="37" spans="1:7" x14ac:dyDescent="0.25">
      <c r="A37" s="287"/>
      <c r="B37" s="287"/>
      <c r="C37" s="287"/>
      <c r="D37" s="7"/>
      <c r="E37" s="7"/>
      <c r="F37" s="7"/>
      <c r="G37" s="7"/>
    </row>
    <row r="38" spans="1:7" x14ac:dyDescent="0.25">
      <c r="A38" s="287"/>
      <c r="B38" s="287"/>
      <c r="C38" s="287"/>
    </row>
    <row r="39" spans="1:7" ht="15.75" x14ac:dyDescent="0.25">
      <c r="A39" s="288" t="s">
        <v>17</v>
      </c>
      <c r="B39" s="288"/>
      <c r="C39" s="288"/>
    </row>
  </sheetData>
  <mergeCells count="8">
    <mergeCell ref="A37:C38"/>
    <mergeCell ref="A39:C39"/>
    <mergeCell ref="A1:E1"/>
    <mergeCell ref="A2:E2"/>
    <mergeCell ref="A3:E3"/>
    <mergeCell ref="A6:D6"/>
    <mergeCell ref="A9:E9"/>
    <mergeCell ref="A36:C36"/>
  </mergeCells>
  <pageMargins left="0.7" right="0.7" top="0.32" bottom="0.55000000000000004" header="0.21" footer="0.3"/>
  <pageSetup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1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373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 t="s">
        <v>374</v>
      </c>
      <c r="C12" s="17" t="s">
        <v>38</v>
      </c>
      <c r="D12" s="17" t="s">
        <v>375</v>
      </c>
      <c r="E12" s="15" t="s">
        <v>376</v>
      </c>
      <c r="F12" s="15">
        <v>4066.25</v>
      </c>
      <c r="G12" s="15" t="s">
        <v>44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46">
        <v>2</v>
      </c>
      <c r="B13" s="17" t="s">
        <v>377</v>
      </c>
      <c r="C13" s="17" t="s">
        <v>38</v>
      </c>
      <c r="D13" s="17" t="s">
        <v>349</v>
      </c>
      <c r="E13" s="15" t="s">
        <v>378</v>
      </c>
      <c r="F13" s="15">
        <v>1014.06</v>
      </c>
      <c r="G13" s="15" t="s">
        <v>356</v>
      </c>
    </row>
    <row r="14" spans="1:12" ht="28.9" x14ac:dyDescent="0.3">
      <c r="A14" s="46">
        <v>3</v>
      </c>
      <c r="B14" s="17" t="s">
        <v>377</v>
      </c>
      <c r="C14" s="17" t="s">
        <v>38</v>
      </c>
      <c r="D14" s="17" t="s">
        <v>352</v>
      </c>
      <c r="E14" s="15" t="s">
        <v>379</v>
      </c>
      <c r="F14" s="15">
        <v>23629.73</v>
      </c>
      <c r="G14" s="15" t="s">
        <v>44</v>
      </c>
    </row>
    <row r="15" spans="1:12" ht="28.9" x14ac:dyDescent="0.3">
      <c r="A15" s="16">
        <v>5</v>
      </c>
      <c r="B15" s="17" t="s">
        <v>377</v>
      </c>
      <c r="C15" s="17" t="s">
        <v>38</v>
      </c>
      <c r="D15" s="17" t="s">
        <v>354</v>
      </c>
      <c r="E15" s="15" t="s">
        <v>380</v>
      </c>
      <c r="F15" s="15">
        <v>15368.85</v>
      </c>
      <c r="G15" s="62" t="s">
        <v>44</v>
      </c>
      <c r="H15" s="76"/>
    </row>
    <row r="16" spans="1:12" ht="30.75" customHeight="1" x14ac:dyDescent="0.3">
      <c r="A16" s="117"/>
      <c r="B16" s="21"/>
      <c r="C16" s="22"/>
      <c r="D16" s="7"/>
      <c r="E16" s="7"/>
      <c r="F16" s="7"/>
      <c r="G16" s="7"/>
    </row>
    <row r="17" spans="1:7" ht="24" customHeight="1" x14ac:dyDescent="0.25">
      <c r="A17" s="117"/>
      <c r="B17" s="7"/>
      <c r="C17" s="7"/>
      <c r="D17" s="7"/>
    </row>
    <row r="18" spans="1:7" ht="13.5" customHeight="1" x14ac:dyDescent="0.25">
      <c r="A18" s="289"/>
      <c r="B18" s="289"/>
      <c r="C18" s="289"/>
      <c r="D18" s="7"/>
      <c r="E18" s="7"/>
      <c r="F18" s="7"/>
      <c r="G18" s="7"/>
    </row>
    <row r="19" spans="1:7" ht="44.25" customHeight="1" x14ac:dyDescent="0.25">
      <c r="A19" s="287"/>
      <c r="B19" s="287"/>
      <c r="C19" s="287"/>
      <c r="D19" s="7"/>
      <c r="E19" s="7"/>
      <c r="F19" s="7"/>
      <c r="G19" s="7"/>
    </row>
    <row r="20" spans="1:7" x14ac:dyDescent="0.25">
      <c r="A20" s="287"/>
      <c r="B20" s="287"/>
      <c r="C20" s="287"/>
    </row>
    <row r="21" spans="1:7" ht="15.75" x14ac:dyDescent="0.25">
      <c r="A21" s="288"/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dataValidations count="1">
    <dataValidation type="list" allowBlank="1" showInputMessage="1" showErrorMessage="1" sqref="G12:G15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1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362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22.15" customHeight="1" x14ac:dyDescent="0.25">
      <c r="A12" s="11">
        <v>1</v>
      </c>
      <c r="B12" s="17">
        <v>42368</v>
      </c>
      <c r="C12" s="12" t="s">
        <v>72</v>
      </c>
      <c r="D12" s="12" t="s">
        <v>363</v>
      </c>
      <c r="E12" s="18">
        <v>1400</v>
      </c>
      <c r="F12" s="13">
        <v>1400</v>
      </c>
      <c r="G12" s="13" t="s">
        <v>366</v>
      </c>
      <c r="I12" s="15">
        <f>SUMIFS($F:$F,$G:$G,"supplies")</f>
        <v>32.5</v>
      </c>
      <c r="J12" s="15">
        <f>SUMIFS($F:$F,$G:$G,"Repairs")</f>
        <v>1578</v>
      </c>
      <c r="K12" s="15">
        <f>SUMIFS($F:$F,$G:$G,"End User's Budget")</f>
        <v>745.8</v>
      </c>
      <c r="L12" s="15">
        <f>SUMIFS($F:$F,$G:$G,"Maatouk's Budget ")</f>
        <v>0</v>
      </c>
    </row>
    <row r="13" spans="1:12" ht="22.15" customHeight="1" x14ac:dyDescent="0.3">
      <c r="A13" s="16">
        <v>2</v>
      </c>
      <c r="B13" s="17">
        <v>42368</v>
      </c>
      <c r="C13" s="17" t="s">
        <v>364</v>
      </c>
      <c r="D13" s="17" t="s">
        <v>365</v>
      </c>
      <c r="E13" s="18">
        <v>178</v>
      </c>
      <c r="F13" s="15">
        <v>178</v>
      </c>
      <c r="G13" s="15" t="s">
        <v>366</v>
      </c>
    </row>
    <row r="14" spans="1:12" ht="22.15" customHeight="1" x14ac:dyDescent="0.3">
      <c r="A14" s="46">
        <v>3</v>
      </c>
      <c r="B14" s="17">
        <v>42357</v>
      </c>
      <c r="C14" s="17" t="s">
        <v>367</v>
      </c>
      <c r="D14" s="17" t="s">
        <v>372</v>
      </c>
      <c r="E14" s="15">
        <v>88</v>
      </c>
      <c r="F14" s="15">
        <v>88</v>
      </c>
      <c r="G14" s="15" t="s">
        <v>14</v>
      </c>
    </row>
    <row r="15" spans="1:12" ht="22.15" customHeight="1" x14ac:dyDescent="0.3">
      <c r="A15" s="16">
        <v>4</v>
      </c>
      <c r="B15" s="17">
        <v>41880</v>
      </c>
      <c r="C15" s="17" t="s">
        <v>112</v>
      </c>
      <c r="D15" s="17" t="s">
        <v>368</v>
      </c>
      <c r="E15" s="15">
        <v>32.5</v>
      </c>
      <c r="F15" s="15">
        <v>32.5</v>
      </c>
      <c r="G15" s="15" t="s">
        <v>371</v>
      </c>
    </row>
    <row r="16" spans="1:12" ht="22.15" customHeight="1" x14ac:dyDescent="0.3">
      <c r="A16" s="16">
        <v>5</v>
      </c>
      <c r="B16" s="17">
        <v>41957</v>
      </c>
      <c r="C16" s="17" t="s">
        <v>164</v>
      </c>
      <c r="D16" s="17" t="s">
        <v>155</v>
      </c>
      <c r="E16" s="18">
        <v>305.8</v>
      </c>
      <c r="F16" s="15">
        <v>305.8</v>
      </c>
      <c r="G16" s="15" t="s">
        <v>14</v>
      </c>
    </row>
    <row r="17" spans="1:7" ht="22.15" customHeight="1" x14ac:dyDescent="0.3">
      <c r="A17" s="46">
        <v>6</v>
      </c>
      <c r="B17" s="17">
        <v>42003</v>
      </c>
      <c r="C17" s="17" t="s">
        <v>164</v>
      </c>
      <c r="D17" s="17" t="s">
        <v>155</v>
      </c>
      <c r="E17" s="18">
        <v>275</v>
      </c>
      <c r="F17" s="15">
        <v>275</v>
      </c>
      <c r="G17" s="15" t="s">
        <v>14</v>
      </c>
    </row>
    <row r="18" spans="1:7" ht="22.15" customHeight="1" x14ac:dyDescent="0.3">
      <c r="A18" s="16">
        <v>7</v>
      </c>
      <c r="B18" s="17">
        <v>42354</v>
      </c>
      <c r="C18" s="66" t="s">
        <v>369</v>
      </c>
      <c r="D18" s="17" t="s">
        <v>370</v>
      </c>
      <c r="E18" s="15">
        <v>77</v>
      </c>
      <c r="F18" s="15">
        <v>77</v>
      </c>
      <c r="G18" s="15" t="s">
        <v>14</v>
      </c>
    </row>
    <row r="19" spans="1:7" ht="15.6" x14ac:dyDescent="0.3">
      <c r="A19" s="115"/>
      <c r="B19" s="7"/>
      <c r="C19" s="7"/>
      <c r="D19" s="7"/>
      <c r="E19" s="99"/>
    </row>
    <row r="20" spans="1:7" ht="15.6" x14ac:dyDescent="0.3">
      <c r="A20" s="278"/>
      <c r="B20" s="278"/>
      <c r="C20" s="278"/>
      <c r="D20" s="7"/>
      <c r="E20" s="7"/>
      <c r="F20" s="7"/>
      <c r="G20" s="7"/>
    </row>
    <row r="21" spans="1:7" ht="14.45" x14ac:dyDescent="0.3">
      <c r="A21" s="277"/>
      <c r="B21" s="277"/>
      <c r="C21" s="277"/>
      <c r="D21" s="7"/>
      <c r="E21" s="7"/>
      <c r="F21" s="7"/>
      <c r="G21" s="7"/>
    </row>
    <row r="22" spans="1:7" ht="14.45" x14ac:dyDescent="0.3">
      <c r="A22" s="277"/>
      <c r="B22" s="277"/>
      <c r="C22" s="277"/>
    </row>
    <row r="23" spans="1:7" ht="34.15" customHeight="1" x14ac:dyDescent="0.3">
      <c r="A23" s="4"/>
      <c r="B23" s="4"/>
      <c r="C23" s="4"/>
    </row>
  </sheetData>
  <mergeCells count="5">
    <mergeCell ref="A1:E1"/>
    <mergeCell ref="A2:E2"/>
    <mergeCell ref="A3:E3"/>
    <mergeCell ref="A6:D6"/>
    <mergeCell ref="A9:E9"/>
  </mergeCells>
  <pageMargins left="0.7" right="0.7" top="0.32" bottom="0.55000000000000004" header="0.21" footer="0.3"/>
  <pageSetup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1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361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41946</v>
      </c>
      <c r="C12" s="12" t="s">
        <v>357</v>
      </c>
      <c r="D12" s="12" t="s">
        <v>358</v>
      </c>
      <c r="E12" s="18">
        <v>393.25</v>
      </c>
      <c r="F12" s="13">
        <v>393.25</v>
      </c>
      <c r="G12" s="13" t="s">
        <v>60</v>
      </c>
      <c r="I12" s="15">
        <f>SUMIFS($F:$F,$G:$G,"supplies")</f>
        <v>0</v>
      </c>
      <c r="J12" s="15">
        <f>SUMIFS($F:$F,$G:$G,"Repairs")</f>
        <v>2808.25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41975</v>
      </c>
      <c r="C13" s="17" t="s">
        <v>359</v>
      </c>
      <c r="D13" s="17" t="s">
        <v>360</v>
      </c>
      <c r="E13" s="18">
        <v>2415</v>
      </c>
      <c r="F13" s="15">
        <v>2415</v>
      </c>
      <c r="G13" s="15" t="s">
        <v>60</v>
      </c>
    </row>
    <row r="14" spans="1:12" ht="15.6" x14ac:dyDescent="0.3">
      <c r="A14" s="113"/>
      <c r="B14" s="7"/>
      <c r="C14" s="7"/>
      <c r="D14" s="7"/>
      <c r="E14" s="99"/>
    </row>
    <row r="15" spans="1:12" ht="15.6" x14ac:dyDescent="0.3">
      <c r="A15" s="289" t="s">
        <v>16</v>
      </c>
      <c r="B15" s="289"/>
      <c r="C15" s="289"/>
      <c r="D15" s="7"/>
      <c r="E15" s="7"/>
      <c r="F15" s="7"/>
      <c r="G15" s="7"/>
    </row>
    <row r="16" spans="1:12" x14ac:dyDescent="0.25">
      <c r="A16" s="287"/>
      <c r="B16" s="287"/>
      <c r="C16" s="287"/>
      <c r="D16" s="7"/>
      <c r="E16" s="7"/>
      <c r="F16" s="7"/>
      <c r="G16" s="7"/>
    </row>
    <row r="17" spans="1:3" x14ac:dyDescent="0.25">
      <c r="A17" s="287"/>
      <c r="B17" s="287"/>
      <c r="C17" s="287"/>
    </row>
    <row r="18" spans="1:3" ht="15.6" x14ac:dyDescent="0.3">
      <c r="A18" s="288" t="s">
        <v>17</v>
      </c>
      <c r="B18" s="288"/>
      <c r="C18" s="288"/>
    </row>
  </sheetData>
  <mergeCells count="8">
    <mergeCell ref="A16:C17"/>
    <mergeCell ref="A18:C18"/>
    <mergeCell ref="A1:E1"/>
    <mergeCell ref="A2:E2"/>
    <mergeCell ref="A3:E3"/>
    <mergeCell ref="A6:D6"/>
    <mergeCell ref="A9:E9"/>
    <mergeCell ref="A15:C15"/>
  </mergeCells>
  <pageMargins left="0.7" right="0.7" top="0.32" bottom="0.55000000000000004" header="0.21" footer="0.3"/>
  <pageSetup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1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333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41944</v>
      </c>
      <c r="C12" s="12" t="s">
        <v>231</v>
      </c>
      <c r="D12" s="12" t="s">
        <v>348</v>
      </c>
      <c r="E12" s="13">
        <v>2531.7600000000002</v>
      </c>
      <c r="F12" s="13">
        <v>2531.7600000000002</v>
      </c>
      <c r="G12" s="14" t="s">
        <v>44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46">
        <v>2</v>
      </c>
      <c r="B13" s="17" t="s">
        <v>350</v>
      </c>
      <c r="C13" s="17" t="s">
        <v>38</v>
      </c>
      <c r="D13" s="17" t="s">
        <v>349</v>
      </c>
      <c r="E13" s="15" t="s">
        <v>351</v>
      </c>
      <c r="F13" s="15">
        <v>981.8</v>
      </c>
      <c r="G13" s="15" t="s">
        <v>882</v>
      </c>
    </row>
    <row r="14" spans="1:12" ht="28.9" x14ac:dyDescent="0.3">
      <c r="A14" s="46">
        <v>3</v>
      </c>
      <c r="B14" s="17" t="s">
        <v>350</v>
      </c>
      <c r="C14" s="17" t="s">
        <v>38</v>
      </c>
      <c r="D14" s="17" t="s">
        <v>352</v>
      </c>
      <c r="E14" s="15" t="s">
        <v>353</v>
      </c>
      <c r="F14" s="15">
        <v>21619.21</v>
      </c>
      <c r="G14" s="15" t="s">
        <v>44</v>
      </c>
    </row>
    <row r="15" spans="1:12" ht="28.9" x14ac:dyDescent="0.3">
      <c r="A15" s="16">
        <v>5</v>
      </c>
      <c r="B15" s="17" t="s">
        <v>350</v>
      </c>
      <c r="C15" s="17" t="s">
        <v>38</v>
      </c>
      <c r="D15" s="17" t="s">
        <v>354</v>
      </c>
      <c r="E15" s="15" t="s">
        <v>355</v>
      </c>
      <c r="F15" s="15">
        <v>14389.21</v>
      </c>
      <c r="G15" s="62" t="s">
        <v>44</v>
      </c>
      <c r="H15" s="76"/>
    </row>
    <row r="16" spans="1:12" ht="30.75" customHeight="1" x14ac:dyDescent="0.3">
      <c r="A16" s="111"/>
      <c r="B16" s="21"/>
      <c r="C16" s="22"/>
      <c r="D16" s="7"/>
      <c r="E16" s="7"/>
      <c r="F16" s="7"/>
      <c r="G16" s="7"/>
    </row>
    <row r="17" spans="1:7" ht="24" customHeight="1" x14ac:dyDescent="0.3">
      <c r="A17" s="111"/>
      <c r="B17" s="7"/>
      <c r="C17" s="7"/>
      <c r="D17" s="7"/>
    </row>
    <row r="18" spans="1:7" ht="13.5" customHeight="1" x14ac:dyDescent="0.3">
      <c r="A18" s="289"/>
      <c r="B18" s="289"/>
      <c r="C18" s="289"/>
      <c r="D18" s="7"/>
      <c r="E18" s="7"/>
      <c r="F18" s="7"/>
      <c r="G18" s="7"/>
    </row>
    <row r="19" spans="1:7" ht="44.25" customHeight="1" x14ac:dyDescent="0.25">
      <c r="A19" s="287"/>
      <c r="B19" s="287"/>
      <c r="C19" s="287"/>
      <c r="D19" s="7"/>
      <c r="E19" s="7"/>
      <c r="F19" s="7"/>
      <c r="G19" s="7"/>
    </row>
    <row r="20" spans="1:7" x14ac:dyDescent="0.25">
      <c r="A20" s="287"/>
      <c r="B20" s="287"/>
      <c r="C20" s="287"/>
    </row>
    <row r="21" spans="1:7" ht="15.75" x14ac:dyDescent="0.25">
      <c r="A21" s="288"/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dataValidations count="1">
    <dataValidation type="list" allowBlank="1" showInputMessage="1" showErrorMessage="1" sqref="G12:G15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9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1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333</v>
      </c>
      <c r="B9" s="288"/>
      <c r="C9" s="288"/>
      <c r="D9" s="288"/>
      <c r="E9" s="110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41985</v>
      </c>
      <c r="C12" s="12" t="s">
        <v>137</v>
      </c>
      <c r="D12" s="12" t="s">
        <v>334</v>
      </c>
      <c r="E12" s="18" t="s">
        <v>335</v>
      </c>
      <c r="F12" s="13">
        <v>181.5</v>
      </c>
      <c r="G12" s="13" t="s">
        <v>14</v>
      </c>
      <c r="I12" s="15">
        <f>SUMIFS($F:$F,$G:$G,"supplies")</f>
        <v>278.91000000000003</v>
      </c>
      <c r="J12" s="15">
        <f>SUMIFS($F:$F,$G:$G,"Repairs")</f>
        <v>726</v>
      </c>
      <c r="K12" s="15">
        <f>SUMIFS($F:$F,$G:$G,"End User's Budget")</f>
        <v>994.12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41985</v>
      </c>
      <c r="C13" s="17" t="s">
        <v>137</v>
      </c>
      <c r="D13" s="17" t="s">
        <v>336</v>
      </c>
      <c r="E13" s="18" t="s">
        <v>337</v>
      </c>
      <c r="F13" s="15">
        <v>408.37</v>
      </c>
      <c r="G13" s="15" t="s">
        <v>14</v>
      </c>
    </row>
    <row r="14" spans="1:12" ht="43.15" x14ac:dyDescent="0.3">
      <c r="A14" s="46">
        <v>3</v>
      </c>
      <c r="B14" s="17">
        <v>41984</v>
      </c>
      <c r="C14" s="17" t="s">
        <v>338</v>
      </c>
      <c r="D14" s="17" t="s">
        <v>346</v>
      </c>
      <c r="E14" s="15">
        <v>404.25</v>
      </c>
      <c r="F14" s="15">
        <v>404.25</v>
      </c>
      <c r="G14" s="15" t="s">
        <v>14</v>
      </c>
    </row>
    <row r="15" spans="1:12" ht="14.45" x14ac:dyDescent="0.3">
      <c r="A15" s="16">
        <v>4</v>
      </c>
      <c r="B15" s="17">
        <v>41983</v>
      </c>
      <c r="C15" s="17" t="s">
        <v>103</v>
      </c>
      <c r="D15" s="17" t="s">
        <v>280</v>
      </c>
      <c r="E15" s="15">
        <v>42</v>
      </c>
      <c r="F15" s="15">
        <v>42</v>
      </c>
      <c r="G15" s="15" t="s">
        <v>132</v>
      </c>
    </row>
    <row r="16" spans="1:12" ht="14.45" x14ac:dyDescent="0.3">
      <c r="A16" s="16">
        <v>5</v>
      </c>
      <c r="B16" s="17">
        <v>41985</v>
      </c>
      <c r="C16" s="17" t="s">
        <v>69</v>
      </c>
      <c r="D16" s="17" t="s">
        <v>70</v>
      </c>
      <c r="E16" s="18">
        <v>61.61</v>
      </c>
      <c r="F16" s="15">
        <v>61.61</v>
      </c>
      <c r="G16" s="15" t="s">
        <v>132</v>
      </c>
    </row>
    <row r="17" spans="1:7" x14ac:dyDescent="0.25">
      <c r="A17" s="16">
        <v>6</v>
      </c>
      <c r="B17" s="17">
        <v>41981</v>
      </c>
      <c r="C17" s="41" t="s">
        <v>69</v>
      </c>
      <c r="D17" s="17" t="s">
        <v>70</v>
      </c>
      <c r="E17" s="18">
        <v>55</v>
      </c>
      <c r="F17" s="15">
        <v>55</v>
      </c>
      <c r="G17" s="15" t="s">
        <v>132</v>
      </c>
    </row>
    <row r="18" spans="1:7" ht="30" x14ac:dyDescent="0.25">
      <c r="A18" s="16">
        <v>7</v>
      </c>
      <c r="B18" s="17">
        <v>41982</v>
      </c>
      <c r="C18" s="41" t="s">
        <v>69</v>
      </c>
      <c r="D18" s="17" t="s">
        <v>339</v>
      </c>
      <c r="E18" s="18">
        <v>18</v>
      </c>
      <c r="F18" s="15">
        <v>18</v>
      </c>
      <c r="G18" s="15" t="s">
        <v>132</v>
      </c>
    </row>
    <row r="19" spans="1:7" ht="30" x14ac:dyDescent="0.25">
      <c r="A19" s="16">
        <v>8</v>
      </c>
      <c r="B19" s="17">
        <v>41981</v>
      </c>
      <c r="C19" s="41" t="s">
        <v>112</v>
      </c>
      <c r="D19" s="17" t="s">
        <v>340</v>
      </c>
      <c r="E19" s="18">
        <v>10</v>
      </c>
      <c r="F19" s="15">
        <v>10</v>
      </c>
      <c r="G19" s="15" t="s">
        <v>60</v>
      </c>
    </row>
    <row r="20" spans="1:7" ht="30" x14ac:dyDescent="0.25">
      <c r="A20" s="16">
        <v>9</v>
      </c>
      <c r="B20" s="17">
        <v>41984</v>
      </c>
      <c r="C20" s="41" t="s">
        <v>341</v>
      </c>
      <c r="D20" s="17" t="s">
        <v>292</v>
      </c>
      <c r="E20" s="18">
        <v>102.3</v>
      </c>
      <c r="F20" s="15">
        <v>102.3</v>
      </c>
      <c r="G20" s="15" t="s">
        <v>132</v>
      </c>
    </row>
    <row r="21" spans="1:7" x14ac:dyDescent="0.25">
      <c r="A21" s="16">
        <v>10</v>
      </c>
      <c r="B21" s="17">
        <v>41984</v>
      </c>
      <c r="C21" s="41" t="s">
        <v>342</v>
      </c>
      <c r="D21" s="17" t="s">
        <v>343</v>
      </c>
      <c r="E21" s="18">
        <v>385</v>
      </c>
      <c r="F21" s="15">
        <v>385</v>
      </c>
      <c r="G21" s="15" t="s">
        <v>60</v>
      </c>
    </row>
    <row r="22" spans="1:7" ht="30" x14ac:dyDescent="0.25">
      <c r="A22" s="16">
        <v>11</v>
      </c>
      <c r="B22" s="17">
        <v>41984</v>
      </c>
      <c r="C22" s="41" t="s">
        <v>342</v>
      </c>
      <c r="D22" s="17" t="s">
        <v>344</v>
      </c>
      <c r="E22" s="18">
        <v>231</v>
      </c>
      <c r="F22" s="15">
        <v>231</v>
      </c>
      <c r="G22" s="15" t="s">
        <v>60</v>
      </c>
    </row>
    <row r="23" spans="1:7" ht="45" x14ac:dyDescent="0.25">
      <c r="A23" s="16">
        <v>12</v>
      </c>
      <c r="B23" s="17">
        <v>41982</v>
      </c>
      <c r="C23" s="17" t="s">
        <v>345</v>
      </c>
      <c r="D23" s="17" t="s">
        <v>347</v>
      </c>
      <c r="E23" s="15">
        <v>100</v>
      </c>
      <c r="F23" s="15">
        <v>100</v>
      </c>
      <c r="G23" s="15" t="s">
        <v>60</v>
      </c>
    </row>
    <row r="24" spans="1:7" ht="15.75" x14ac:dyDescent="0.25">
      <c r="A24" s="111"/>
      <c r="B24" s="7"/>
      <c r="C24" s="7"/>
      <c r="D24" s="7"/>
      <c r="E24" s="99"/>
    </row>
    <row r="25" spans="1:7" ht="15.75" x14ac:dyDescent="0.25">
      <c r="A25" s="289" t="s">
        <v>16</v>
      </c>
      <c r="B25" s="289"/>
      <c r="C25" s="289"/>
      <c r="D25" s="7"/>
      <c r="E25" s="7"/>
      <c r="F25" s="7"/>
      <c r="G25" s="7"/>
    </row>
    <row r="26" spans="1:7" x14ac:dyDescent="0.25">
      <c r="A26" s="287"/>
      <c r="B26" s="287"/>
      <c r="C26" s="287"/>
      <c r="D26" s="7"/>
      <c r="E26" s="7"/>
      <c r="F26" s="7"/>
      <c r="G26" s="7"/>
    </row>
    <row r="27" spans="1:7" x14ac:dyDescent="0.25">
      <c r="A27" s="287"/>
      <c r="B27" s="287"/>
      <c r="C27" s="287"/>
    </row>
    <row r="28" spans="1:7" ht="15.75" x14ac:dyDescent="0.25">
      <c r="A28" s="288" t="s">
        <v>17</v>
      </c>
      <c r="B28" s="288"/>
      <c r="C28" s="288"/>
    </row>
  </sheetData>
  <mergeCells count="8">
    <mergeCell ref="A26:C27"/>
    <mergeCell ref="A28:C28"/>
    <mergeCell ref="A9:D9"/>
    <mergeCell ref="A1:E1"/>
    <mergeCell ref="A2:E2"/>
    <mergeCell ref="A3:E3"/>
    <mergeCell ref="A6:D6"/>
    <mergeCell ref="A25:C25"/>
  </mergeCells>
  <pageMargins left="0.7" right="0.7" top="0.32" bottom="0.55000000000000004" header="0.21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108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331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41858</v>
      </c>
      <c r="C12" s="12" t="s">
        <v>325</v>
      </c>
      <c r="D12" s="12" t="s">
        <v>326</v>
      </c>
      <c r="E12" s="18" t="s">
        <v>327</v>
      </c>
      <c r="F12" s="13">
        <v>3146</v>
      </c>
      <c r="G12" s="13" t="s">
        <v>366</v>
      </c>
      <c r="I12" s="15">
        <f>SUMIFS($F:$F,$G:$G,"supplies")</f>
        <v>0</v>
      </c>
      <c r="J12" s="15">
        <f>SUMIFS($F:$F,$G:$G,"Repairs")</f>
        <v>3146</v>
      </c>
      <c r="K12" s="15">
        <f>SUMIFS($F:$F,$G:$G,"End User's Budget")</f>
        <v>165</v>
      </c>
      <c r="L12" s="15">
        <f>SUMIFS($F:$F,$G:$G,"Maatouk's Budget ")</f>
        <v>0</v>
      </c>
    </row>
    <row r="13" spans="1:12" ht="30" x14ac:dyDescent="0.3">
      <c r="A13" s="16">
        <v>2</v>
      </c>
      <c r="B13" s="17">
        <v>41983</v>
      </c>
      <c r="C13" s="17" t="s">
        <v>328</v>
      </c>
      <c r="D13" s="17" t="s">
        <v>329</v>
      </c>
      <c r="E13" s="18">
        <v>55</v>
      </c>
      <c r="F13" s="15">
        <v>55</v>
      </c>
      <c r="G13" s="10" t="s">
        <v>14</v>
      </c>
    </row>
    <row r="14" spans="1:12" ht="28.9" x14ac:dyDescent="0.3">
      <c r="A14" s="46">
        <v>3</v>
      </c>
      <c r="B14" s="17">
        <v>41983</v>
      </c>
      <c r="C14" s="17" t="s">
        <v>330</v>
      </c>
      <c r="D14" s="17" t="s">
        <v>332</v>
      </c>
      <c r="E14" s="15">
        <v>110</v>
      </c>
      <c r="F14" s="15">
        <v>110</v>
      </c>
      <c r="G14" s="15" t="s">
        <v>14</v>
      </c>
    </row>
    <row r="15" spans="1:12" ht="15.6" x14ac:dyDescent="0.3">
      <c r="A15" s="109"/>
      <c r="B15" s="7"/>
      <c r="C15" s="7"/>
      <c r="D15" s="7"/>
      <c r="E15" s="99"/>
    </row>
    <row r="16" spans="1:12" ht="15.6" x14ac:dyDescent="0.3">
      <c r="A16" s="289" t="s">
        <v>16</v>
      </c>
      <c r="B16" s="289"/>
      <c r="C16" s="289"/>
      <c r="D16" s="7"/>
      <c r="E16" s="7"/>
      <c r="F16" s="7"/>
      <c r="G16" s="7"/>
    </row>
    <row r="17" spans="1:7" x14ac:dyDescent="0.25">
      <c r="A17" s="287"/>
      <c r="B17" s="287"/>
      <c r="C17" s="287"/>
      <c r="D17" s="7"/>
      <c r="E17" s="7"/>
      <c r="F17" s="7"/>
      <c r="G17" s="7"/>
    </row>
    <row r="18" spans="1:7" x14ac:dyDescent="0.25">
      <c r="A18" s="287"/>
      <c r="B18" s="287"/>
      <c r="C18" s="287"/>
    </row>
    <row r="19" spans="1:7" ht="15.75" x14ac:dyDescent="0.25">
      <c r="A19" s="288" t="s">
        <v>17</v>
      </c>
      <c r="B19" s="288"/>
      <c r="C19" s="288"/>
    </row>
  </sheetData>
  <mergeCells count="8">
    <mergeCell ref="A17:C18"/>
    <mergeCell ref="A19:C19"/>
    <mergeCell ref="A1:E1"/>
    <mergeCell ref="A2:E2"/>
    <mergeCell ref="A3:E3"/>
    <mergeCell ref="A6:D6"/>
    <mergeCell ref="A9:E9"/>
    <mergeCell ref="A16:C16"/>
  </mergeCells>
  <pageMargins left="0.7" right="0.7" top="0.32" bottom="0.55000000000000004" header="0.21" footer="0.3"/>
  <pageSetup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2.625" customWidth="1"/>
    <col min="3" max="3" width="20.375" customWidth="1"/>
    <col min="4" max="4" width="34.875" customWidth="1"/>
    <col min="5" max="5" width="10.87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104"/>
      <c r="F1" s="1"/>
      <c r="G1" s="1"/>
    </row>
    <row r="2" spans="1:12" ht="21" x14ac:dyDescent="0.4">
      <c r="A2" s="286" t="s">
        <v>1</v>
      </c>
      <c r="B2" s="286"/>
      <c r="C2" s="286"/>
      <c r="D2" s="286"/>
      <c r="E2" s="104"/>
      <c r="F2" s="1"/>
      <c r="G2" s="1"/>
    </row>
    <row r="3" spans="1:12" ht="21" x14ac:dyDescent="0.4">
      <c r="A3" s="286" t="s">
        <v>2</v>
      </c>
      <c r="B3" s="286"/>
      <c r="C3" s="286"/>
      <c r="D3" s="286"/>
      <c r="E3" s="104"/>
      <c r="F3" s="1"/>
      <c r="G3" s="1"/>
    </row>
    <row r="6" spans="1:12" ht="15.6" x14ac:dyDescent="0.3">
      <c r="A6" s="288" t="s">
        <v>3</v>
      </c>
      <c r="B6" s="288"/>
      <c r="C6" s="288"/>
      <c r="D6" s="105"/>
      <c r="E6" s="105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318</v>
      </c>
      <c r="B9" s="288"/>
      <c r="C9" s="288"/>
      <c r="D9" s="288"/>
      <c r="E9" s="105"/>
      <c r="F9" s="4"/>
      <c r="G9" s="4"/>
    </row>
    <row r="10" spans="1:12" ht="14.45" x14ac:dyDescent="0.3">
      <c r="A10" s="5"/>
      <c r="B10" s="7"/>
      <c r="C10" s="7"/>
      <c r="D10" s="7"/>
      <c r="E10" s="7"/>
      <c r="F10" s="7"/>
      <c r="G10" s="7"/>
    </row>
    <row r="11" spans="1:12" ht="30" x14ac:dyDescent="0.25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6">
        <v>1</v>
      </c>
      <c r="B12" s="17">
        <v>41967</v>
      </c>
      <c r="C12" s="17" t="s">
        <v>55</v>
      </c>
      <c r="D12" s="17" t="s">
        <v>322</v>
      </c>
      <c r="E12" s="18">
        <v>110</v>
      </c>
      <c r="F12" s="15">
        <v>110</v>
      </c>
      <c r="G12" s="15" t="s">
        <v>132</v>
      </c>
      <c r="I12" s="15">
        <f>SUMIFS($F:$F,$G:$G,"supplies")</f>
        <v>110</v>
      </c>
      <c r="J12" s="15">
        <f>SUMIFS($F:$F,$G:$G,"Repairs")</f>
        <v>0</v>
      </c>
      <c r="K12" s="15">
        <f>SUMIFS($F:$F,$G:$G,"End User's Budget")</f>
        <v>602.79999999999995</v>
      </c>
      <c r="L12" s="15">
        <f>SUMIFS($F:$F,$G:$G,"Maatouk's Budget ")</f>
        <v>0</v>
      </c>
    </row>
    <row r="13" spans="1:12" ht="30" x14ac:dyDescent="0.25">
      <c r="A13" s="16">
        <v>2</v>
      </c>
      <c r="B13" s="17">
        <v>41977</v>
      </c>
      <c r="C13" s="41" t="s">
        <v>135</v>
      </c>
      <c r="D13" s="17" t="s">
        <v>323</v>
      </c>
      <c r="E13" s="18">
        <v>77</v>
      </c>
      <c r="F13" s="15">
        <v>77</v>
      </c>
      <c r="G13" s="10" t="s">
        <v>14</v>
      </c>
      <c r="I13" s="107"/>
      <c r="J13" s="107"/>
      <c r="K13" s="107"/>
      <c r="L13" s="107"/>
    </row>
    <row r="14" spans="1:12" ht="30" x14ac:dyDescent="0.3">
      <c r="A14" s="16">
        <v>3</v>
      </c>
      <c r="B14" s="17">
        <v>41976</v>
      </c>
      <c r="C14" s="17" t="s">
        <v>133</v>
      </c>
      <c r="D14" s="17" t="s">
        <v>324</v>
      </c>
      <c r="E14" s="15">
        <v>525.79999999999995</v>
      </c>
      <c r="F14" s="15">
        <v>525.79999999999995</v>
      </c>
      <c r="G14" s="10" t="s">
        <v>14</v>
      </c>
      <c r="I14" s="15"/>
      <c r="J14" s="15"/>
      <c r="K14" s="15"/>
      <c r="L14" s="15"/>
    </row>
    <row r="15" spans="1:12" ht="30.75" customHeight="1" x14ac:dyDescent="0.3">
      <c r="A15" s="106"/>
      <c r="B15" s="22"/>
      <c r="C15" s="7"/>
      <c r="D15" s="7"/>
      <c r="E15" s="7"/>
      <c r="F15" s="7"/>
      <c r="G15" s="7"/>
    </row>
    <row r="16" spans="1:12" ht="24" customHeight="1" x14ac:dyDescent="0.3">
      <c r="A16" s="106"/>
      <c r="B16" s="7"/>
      <c r="C16" s="7"/>
    </row>
    <row r="17" spans="1:7" ht="13.5" customHeight="1" x14ac:dyDescent="0.3">
      <c r="A17" s="289" t="s">
        <v>16</v>
      </c>
      <c r="B17" s="289"/>
      <c r="C17" s="289"/>
      <c r="D17" s="7"/>
      <c r="E17" s="7"/>
      <c r="F17" s="7"/>
      <c r="G17" s="7"/>
    </row>
    <row r="18" spans="1:7" ht="44.25" customHeight="1" x14ac:dyDescent="0.25">
      <c r="A18" s="287"/>
      <c r="B18" s="287"/>
      <c r="C18" s="287"/>
      <c r="D18" s="7"/>
      <c r="E18" s="7"/>
      <c r="F18" s="7"/>
      <c r="G18" s="7"/>
    </row>
    <row r="19" spans="1:7" x14ac:dyDescent="0.25">
      <c r="A19" s="287"/>
      <c r="B19" s="287"/>
      <c r="C19" s="287"/>
    </row>
    <row r="20" spans="1:7" ht="15.75" x14ac:dyDescent="0.25">
      <c r="A20" s="288" t="s">
        <v>17</v>
      </c>
      <c r="B20" s="288"/>
      <c r="C20" s="288"/>
    </row>
  </sheetData>
  <mergeCells count="8">
    <mergeCell ref="A17:C17"/>
    <mergeCell ref="A18:C19"/>
    <mergeCell ref="A20:C20"/>
    <mergeCell ref="A1:D1"/>
    <mergeCell ref="A2:D2"/>
    <mergeCell ref="A3:D3"/>
    <mergeCell ref="A6:C6"/>
    <mergeCell ref="A9:D9"/>
  </mergeCells>
  <pageMargins left="0.7" right="0.7" top="0.32" bottom="0.55000000000000004" header="0.21" footer="0.3"/>
  <pageSetup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2.625" customWidth="1"/>
    <col min="3" max="3" width="20.375" customWidth="1"/>
    <col min="4" max="4" width="34.875" customWidth="1"/>
    <col min="5" max="5" width="10.87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101"/>
      <c r="F1" s="1"/>
      <c r="G1" s="1"/>
    </row>
    <row r="2" spans="1:12" ht="21" x14ac:dyDescent="0.4">
      <c r="A2" s="286" t="s">
        <v>1</v>
      </c>
      <c r="B2" s="286"/>
      <c r="C2" s="286"/>
      <c r="D2" s="286"/>
      <c r="E2" s="101"/>
      <c r="F2" s="1"/>
      <c r="G2" s="1"/>
    </row>
    <row r="3" spans="1:12" ht="21" x14ac:dyDescent="0.4">
      <c r="A3" s="286" t="s">
        <v>2</v>
      </c>
      <c r="B3" s="286"/>
      <c r="C3" s="286"/>
      <c r="D3" s="286"/>
      <c r="E3" s="101"/>
      <c r="F3" s="1"/>
      <c r="G3" s="1"/>
    </row>
    <row r="6" spans="1:12" ht="15.6" x14ac:dyDescent="0.3">
      <c r="A6" s="288" t="s">
        <v>3</v>
      </c>
      <c r="B6" s="288"/>
      <c r="C6" s="288"/>
      <c r="D6" s="102"/>
      <c r="E6" s="10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318</v>
      </c>
      <c r="B9" s="288"/>
      <c r="C9" s="288"/>
      <c r="D9" s="288"/>
      <c r="E9" s="102"/>
      <c r="F9" s="4"/>
      <c r="G9" s="4"/>
    </row>
    <row r="10" spans="1:12" ht="14.45" x14ac:dyDescent="0.3">
      <c r="A10" s="5"/>
      <c r="B10" s="7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41906</v>
      </c>
      <c r="C12" s="12" t="s">
        <v>319</v>
      </c>
      <c r="D12" s="12" t="s">
        <v>320</v>
      </c>
      <c r="E12" s="18">
        <v>6427.3</v>
      </c>
      <c r="F12" s="18">
        <v>6427.3</v>
      </c>
      <c r="G12" s="13" t="s">
        <v>366</v>
      </c>
      <c r="I12" s="15">
        <f>SUMIFS($F:$F,$G:$G,"supplies")</f>
        <v>0</v>
      </c>
      <c r="J12" s="15">
        <f>SUMIFS($F:$F,$G:$G,"Repairs")</f>
        <v>6427.3</v>
      </c>
      <c r="K12" s="15">
        <f>SUMIFS($F:$F,$G:$G,"End User's Budget")</f>
        <v>0</v>
      </c>
      <c r="L12" s="15">
        <f>SUMIFS($F:$F,$G:$G,"Maatouk's Budget ")</f>
        <v>0</v>
      </c>
    </row>
    <row r="13" spans="1:12" ht="30.75" customHeight="1" x14ac:dyDescent="0.3">
      <c r="A13" s="103"/>
      <c r="B13" s="22"/>
      <c r="C13" s="7"/>
      <c r="D13" s="7"/>
      <c r="E13" s="7"/>
      <c r="F13" s="7"/>
      <c r="G13" s="7"/>
    </row>
    <row r="14" spans="1:12" ht="24" customHeight="1" x14ac:dyDescent="0.3">
      <c r="A14" s="103"/>
      <c r="B14" s="7"/>
      <c r="C14" s="7"/>
    </row>
    <row r="15" spans="1:12" ht="13.5" customHeight="1" x14ac:dyDescent="0.3">
      <c r="A15" s="289"/>
      <c r="B15" s="289"/>
      <c r="C15" s="7"/>
      <c r="D15" s="7"/>
      <c r="E15" s="7"/>
      <c r="F15" s="7"/>
      <c r="G15" s="7"/>
    </row>
    <row r="16" spans="1:12" ht="44.25" customHeight="1" x14ac:dyDescent="0.25">
      <c r="A16" s="287"/>
      <c r="B16" s="287"/>
      <c r="C16" s="7"/>
      <c r="D16" s="7"/>
      <c r="E16" s="7"/>
      <c r="F16" s="7"/>
      <c r="G16" s="7"/>
    </row>
    <row r="17" spans="1:2" x14ac:dyDescent="0.25">
      <c r="A17" s="287"/>
      <c r="B17" s="287"/>
    </row>
    <row r="18" spans="1:2" ht="15.75" x14ac:dyDescent="0.25">
      <c r="A18" s="288"/>
      <c r="B18" s="288"/>
    </row>
  </sheetData>
  <mergeCells count="8">
    <mergeCell ref="A16:B17"/>
    <mergeCell ref="A18:B18"/>
    <mergeCell ref="A1:D1"/>
    <mergeCell ref="A2:D2"/>
    <mergeCell ref="A3:D3"/>
    <mergeCell ref="A6:C6"/>
    <mergeCell ref="A9:D9"/>
    <mergeCell ref="A15:B15"/>
  </mergeCells>
  <pageMargins left="0.7" right="0.7" top="0.32" bottom="0.55000000000000004" header="0.21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2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65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1033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42214</v>
      </c>
      <c r="C12" s="12" t="s">
        <v>72</v>
      </c>
      <c r="D12" s="12" t="s">
        <v>1034</v>
      </c>
      <c r="E12" s="18">
        <v>2535</v>
      </c>
      <c r="F12" s="13">
        <v>2535</v>
      </c>
      <c r="G12" s="13" t="s">
        <v>60</v>
      </c>
      <c r="I12" s="15">
        <f>SUMIFS($F:$F,$G:$G,"supplies")</f>
        <v>0</v>
      </c>
      <c r="J12" s="15">
        <f>SUMIFS($F:$F,$G:$G,"Repairs")</f>
        <v>2535</v>
      </c>
      <c r="K12" s="15">
        <f>SUMIFS($F:$F,$G:$G,"End user's Budget")</f>
        <v>0</v>
      </c>
      <c r="L12" s="15">
        <f>SUMIFS($F:$F,$G:$G,"Maatouk's Budget ")</f>
        <v>0</v>
      </c>
    </row>
    <row r="13" spans="1:12" ht="15.6" x14ac:dyDescent="0.3">
      <c r="A13" s="266"/>
      <c r="B13" s="7"/>
      <c r="C13" s="7"/>
      <c r="D13" s="7"/>
      <c r="E13" s="99"/>
    </row>
    <row r="14" spans="1:12" ht="15.6" x14ac:dyDescent="0.3">
      <c r="A14" s="289"/>
      <c r="B14" s="289"/>
      <c r="C14" s="289"/>
      <c r="D14" s="7"/>
      <c r="E14" s="7"/>
      <c r="F14" s="7"/>
      <c r="G14" s="7"/>
    </row>
    <row r="15" spans="1:12" x14ac:dyDescent="0.25">
      <c r="A15" s="287"/>
      <c r="B15" s="287"/>
      <c r="C15" s="287"/>
      <c r="D15" s="7"/>
      <c r="E15" s="7"/>
      <c r="F15" s="7"/>
      <c r="G15" s="7"/>
    </row>
    <row r="16" spans="1:12" x14ac:dyDescent="0.25">
      <c r="A16" s="287"/>
      <c r="B16" s="287"/>
      <c r="C16" s="287"/>
    </row>
    <row r="17" spans="1:3" ht="15.6" x14ac:dyDescent="0.3">
      <c r="A17" s="288"/>
      <c r="B17" s="288"/>
      <c r="C17" s="288"/>
    </row>
  </sheetData>
  <mergeCells count="8">
    <mergeCell ref="A15:C16"/>
    <mergeCell ref="A17:C17"/>
    <mergeCell ref="A1:E1"/>
    <mergeCell ref="A2:E2"/>
    <mergeCell ref="A3:E3"/>
    <mergeCell ref="A6:D6"/>
    <mergeCell ref="A9:E9"/>
    <mergeCell ref="A14:C14"/>
  </mergeCells>
  <pageMargins left="0.7" right="0.7" top="0.32" bottom="0.55000000000000004" header="0.21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9"/>
  <sheetViews>
    <sheetView topLeftCell="C1" workbookViewId="0">
      <selection activeCell="I11" sqref="I11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9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256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7">
        <v>41962</v>
      </c>
      <c r="C12" s="12" t="s">
        <v>257</v>
      </c>
      <c r="D12" s="12" t="s">
        <v>258</v>
      </c>
      <c r="E12" s="18">
        <v>41</v>
      </c>
      <c r="F12" s="13">
        <v>41</v>
      </c>
      <c r="G12" s="13" t="s">
        <v>132</v>
      </c>
      <c r="I12" s="15">
        <f>SUMIFS($F:$F,$G:$G,"supplies")</f>
        <v>3467.41</v>
      </c>
      <c r="J12" s="15">
        <f>SUMIFS($F:$F,$G:$G,"Repairs")</f>
        <v>9814.81</v>
      </c>
      <c r="K12" s="15">
        <f>SUMIFS($F:$F,$G:$G,"End User's Budget")</f>
        <v>325</v>
      </c>
      <c r="L12" s="15">
        <f>SUMIFS($F:$F,$G:$G,"Maatouk's Budget")</f>
        <v>2154</v>
      </c>
    </row>
    <row r="13" spans="1:12" ht="14.45" x14ac:dyDescent="0.3">
      <c r="A13" s="16">
        <v>2</v>
      </c>
      <c r="B13" s="17">
        <v>41971</v>
      </c>
      <c r="C13" s="17" t="s">
        <v>257</v>
      </c>
      <c r="D13" s="17" t="s">
        <v>259</v>
      </c>
      <c r="E13" s="18">
        <v>20</v>
      </c>
      <c r="F13" s="15">
        <v>20</v>
      </c>
      <c r="G13" s="15" t="s">
        <v>132</v>
      </c>
    </row>
    <row r="14" spans="1:12" ht="28.9" x14ac:dyDescent="0.3">
      <c r="A14" s="46">
        <v>3</v>
      </c>
      <c r="B14" s="17">
        <v>41963</v>
      </c>
      <c r="C14" s="17" t="s">
        <v>257</v>
      </c>
      <c r="D14" s="17" t="s">
        <v>317</v>
      </c>
      <c r="E14" s="15">
        <v>165</v>
      </c>
      <c r="F14" s="15">
        <v>165</v>
      </c>
      <c r="G14" s="15" t="s">
        <v>132</v>
      </c>
    </row>
    <row r="15" spans="1:12" ht="14.45" x14ac:dyDescent="0.3">
      <c r="A15" s="16">
        <v>4</v>
      </c>
      <c r="B15" s="17">
        <v>41962</v>
      </c>
      <c r="C15" s="17" t="s">
        <v>260</v>
      </c>
      <c r="D15" s="17" t="s">
        <v>261</v>
      </c>
      <c r="E15" s="15">
        <v>93.33</v>
      </c>
      <c r="F15" s="15">
        <v>93.33</v>
      </c>
      <c r="G15" s="15" t="s">
        <v>132</v>
      </c>
    </row>
    <row r="16" spans="1:12" ht="28.9" x14ac:dyDescent="0.3">
      <c r="A16" s="16">
        <v>5</v>
      </c>
      <c r="B16" s="17">
        <v>41968</v>
      </c>
      <c r="C16" s="17" t="s">
        <v>260</v>
      </c>
      <c r="D16" s="17" t="s">
        <v>262</v>
      </c>
      <c r="E16" s="18">
        <v>156.19999999999999</v>
      </c>
      <c r="F16" s="15">
        <v>156.19999999999999</v>
      </c>
      <c r="G16" s="15" t="s">
        <v>132</v>
      </c>
    </row>
    <row r="17" spans="1:7" ht="28.9" x14ac:dyDescent="0.3">
      <c r="A17" s="16">
        <v>6</v>
      </c>
      <c r="B17" s="17">
        <v>41964</v>
      </c>
      <c r="C17" s="41" t="s">
        <v>260</v>
      </c>
      <c r="D17" s="17" t="s">
        <v>263</v>
      </c>
      <c r="E17" s="18">
        <v>53.62</v>
      </c>
      <c r="F17" s="15">
        <v>53.62</v>
      </c>
      <c r="G17" s="15" t="s">
        <v>60</v>
      </c>
    </row>
    <row r="18" spans="1:7" ht="30" x14ac:dyDescent="0.25">
      <c r="A18" s="16">
        <v>7</v>
      </c>
      <c r="B18" s="17">
        <v>41966</v>
      </c>
      <c r="C18" s="17" t="s">
        <v>222</v>
      </c>
      <c r="D18" s="17" t="s">
        <v>312</v>
      </c>
      <c r="E18" s="15">
        <v>350</v>
      </c>
      <c r="F18" s="15">
        <v>350</v>
      </c>
      <c r="G18" s="15" t="s">
        <v>60</v>
      </c>
    </row>
    <row r="19" spans="1:7" x14ac:dyDescent="0.25">
      <c r="A19" s="46">
        <v>8</v>
      </c>
      <c r="B19" s="17">
        <v>41968</v>
      </c>
      <c r="C19" s="17" t="s">
        <v>264</v>
      </c>
      <c r="D19" s="17" t="s">
        <v>265</v>
      </c>
      <c r="E19" s="15" t="s">
        <v>266</v>
      </c>
      <c r="F19" s="15">
        <v>135.33000000000001</v>
      </c>
      <c r="G19" s="15" t="s">
        <v>132</v>
      </c>
    </row>
    <row r="20" spans="1:7" ht="30" x14ac:dyDescent="0.25">
      <c r="A20" s="16">
        <v>9</v>
      </c>
      <c r="B20" s="17">
        <v>41975</v>
      </c>
      <c r="C20" s="17" t="s">
        <v>170</v>
      </c>
      <c r="D20" s="17" t="s">
        <v>313</v>
      </c>
      <c r="E20" s="18">
        <v>600</v>
      </c>
      <c r="F20" s="15">
        <v>600</v>
      </c>
      <c r="G20" s="15" t="s">
        <v>60</v>
      </c>
    </row>
    <row r="21" spans="1:7" ht="30" x14ac:dyDescent="0.25">
      <c r="A21" s="16">
        <v>10</v>
      </c>
      <c r="B21" s="17">
        <v>41964</v>
      </c>
      <c r="C21" s="17" t="s">
        <v>170</v>
      </c>
      <c r="D21" s="17" t="s">
        <v>314</v>
      </c>
      <c r="E21" s="18">
        <v>325</v>
      </c>
      <c r="F21" s="15">
        <v>325</v>
      </c>
      <c r="G21" s="15" t="s">
        <v>14</v>
      </c>
    </row>
    <row r="22" spans="1:7" x14ac:dyDescent="0.25">
      <c r="A22" s="16">
        <v>11</v>
      </c>
      <c r="B22" s="17">
        <v>41967</v>
      </c>
      <c r="C22" s="17" t="s">
        <v>51</v>
      </c>
      <c r="D22" s="17" t="s">
        <v>267</v>
      </c>
      <c r="E22" s="15">
        <v>70</v>
      </c>
      <c r="F22" s="15">
        <v>70</v>
      </c>
      <c r="G22" s="15" t="s">
        <v>132</v>
      </c>
    </row>
    <row r="23" spans="1:7" ht="45" x14ac:dyDescent="0.25">
      <c r="A23" s="16">
        <v>12</v>
      </c>
      <c r="B23" s="17">
        <v>41967</v>
      </c>
      <c r="C23" s="17" t="s">
        <v>76</v>
      </c>
      <c r="D23" s="17" t="s">
        <v>268</v>
      </c>
      <c r="E23" s="15">
        <v>50</v>
      </c>
      <c r="F23" s="15">
        <v>50</v>
      </c>
      <c r="G23" s="15" t="s">
        <v>60</v>
      </c>
    </row>
    <row r="24" spans="1:7" ht="30" x14ac:dyDescent="0.25">
      <c r="A24" s="46">
        <v>13</v>
      </c>
      <c r="B24" s="17">
        <v>41967</v>
      </c>
      <c r="C24" s="17" t="s">
        <v>76</v>
      </c>
      <c r="D24" s="17" t="s">
        <v>315</v>
      </c>
      <c r="E24" s="18">
        <v>125</v>
      </c>
      <c r="F24" s="15">
        <v>125</v>
      </c>
      <c r="G24" s="15" t="s">
        <v>60</v>
      </c>
    </row>
    <row r="25" spans="1:7" x14ac:dyDescent="0.25">
      <c r="A25" s="16">
        <v>14</v>
      </c>
      <c r="B25" s="17">
        <v>41838</v>
      </c>
      <c r="C25" s="17" t="s">
        <v>269</v>
      </c>
      <c r="D25" s="17" t="s">
        <v>270</v>
      </c>
      <c r="E25" s="18">
        <v>45</v>
      </c>
      <c r="F25" s="15">
        <v>45</v>
      </c>
      <c r="G25" s="15" t="s">
        <v>132</v>
      </c>
    </row>
    <row r="26" spans="1:7" x14ac:dyDescent="0.25">
      <c r="A26" s="16">
        <v>15</v>
      </c>
      <c r="B26" s="17">
        <v>41968</v>
      </c>
      <c r="C26" s="17" t="s">
        <v>269</v>
      </c>
      <c r="D26" s="17" t="s">
        <v>270</v>
      </c>
      <c r="E26" s="15">
        <v>15</v>
      </c>
      <c r="F26" s="15">
        <v>15</v>
      </c>
      <c r="G26" s="15" t="s">
        <v>132</v>
      </c>
    </row>
    <row r="27" spans="1:7" ht="30" x14ac:dyDescent="0.25">
      <c r="A27" s="16">
        <v>16</v>
      </c>
      <c r="B27" s="17">
        <v>41970</v>
      </c>
      <c r="C27" s="17" t="s">
        <v>83</v>
      </c>
      <c r="D27" s="17" t="s">
        <v>271</v>
      </c>
      <c r="E27" s="15">
        <v>1200</v>
      </c>
      <c r="F27" s="15">
        <v>1200</v>
      </c>
      <c r="G27" s="15" t="s">
        <v>366</v>
      </c>
    </row>
    <row r="28" spans="1:7" ht="30" x14ac:dyDescent="0.25">
      <c r="A28" s="16">
        <v>17</v>
      </c>
      <c r="B28" s="17">
        <v>41968</v>
      </c>
      <c r="C28" s="17" t="s">
        <v>272</v>
      </c>
      <c r="D28" s="17" t="s">
        <v>309</v>
      </c>
      <c r="E28" s="18">
        <v>100</v>
      </c>
      <c r="F28" s="15">
        <v>100</v>
      </c>
      <c r="G28" s="15" t="s">
        <v>60</v>
      </c>
    </row>
    <row r="29" spans="1:7" ht="30" x14ac:dyDescent="0.25">
      <c r="A29" s="46">
        <v>18</v>
      </c>
      <c r="B29" s="17">
        <v>41969</v>
      </c>
      <c r="C29" s="17" t="s">
        <v>72</v>
      </c>
      <c r="D29" s="17" t="s">
        <v>273</v>
      </c>
      <c r="E29" s="18">
        <v>350</v>
      </c>
      <c r="F29" s="15">
        <v>350</v>
      </c>
      <c r="G29" s="15" t="s">
        <v>60</v>
      </c>
    </row>
    <row r="30" spans="1:7" ht="30" x14ac:dyDescent="0.25">
      <c r="A30" s="46">
        <v>19</v>
      </c>
      <c r="B30" s="17">
        <v>41981</v>
      </c>
      <c r="C30" s="17" t="s">
        <v>274</v>
      </c>
      <c r="D30" s="17" t="s">
        <v>275</v>
      </c>
      <c r="E30" s="18">
        <v>200</v>
      </c>
      <c r="F30" s="15">
        <v>200</v>
      </c>
      <c r="G30" s="15" t="s">
        <v>60</v>
      </c>
    </row>
    <row r="31" spans="1:7" x14ac:dyDescent="0.25">
      <c r="A31" s="16">
        <v>20</v>
      </c>
      <c r="B31" s="17">
        <v>41968</v>
      </c>
      <c r="C31" s="17" t="s">
        <v>276</v>
      </c>
      <c r="D31" s="17" t="s">
        <v>277</v>
      </c>
      <c r="E31" s="15">
        <v>181.18</v>
      </c>
      <c r="F31" s="15">
        <v>181.18</v>
      </c>
      <c r="G31" s="15" t="s">
        <v>60</v>
      </c>
    </row>
    <row r="32" spans="1:7" ht="30" x14ac:dyDescent="0.25">
      <c r="A32" s="16">
        <v>21</v>
      </c>
      <c r="B32" s="17">
        <v>41977</v>
      </c>
      <c r="C32" s="17" t="s">
        <v>276</v>
      </c>
      <c r="D32" s="17" t="s">
        <v>308</v>
      </c>
      <c r="E32" s="15">
        <v>20</v>
      </c>
      <c r="F32" s="15">
        <v>20</v>
      </c>
      <c r="G32" s="15" t="s">
        <v>60</v>
      </c>
    </row>
    <row r="33" spans="1:7" x14ac:dyDescent="0.25">
      <c r="A33" s="16">
        <v>22</v>
      </c>
      <c r="B33" s="17">
        <v>41975</v>
      </c>
      <c r="C33" s="17" t="s">
        <v>272</v>
      </c>
      <c r="D33" s="17" t="s">
        <v>278</v>
      </c>
      <c r="E33" s="18">
        <v>1185</v>
      </c>
      <c r="F33" s="15">
        <v>1185</v>
      </c>
      <c r="G33" s="15" t="s">
        <v>60</v>
      </c>
    </row>
    <row r="34" spans="1:7" x14ac:dyDescent="0.25">
      <c r="A34" s="16">
        <v>23</v>
      </c>
      <c r="B34" s="17">
        <v>41975</v>
      </c>
      <c r="C34" s="17" t="s">
        <v>53</v>
      </c>
      <c r="D34" s="17" t="s">
        <v>310</v>
      </c>
      <c r="E34" s="18">
        <v>260</v>
      </c>
      <c r="F34" s="15">
        <v>260</v>
      </c>
      <c r="G34" s="15" t="s">
        <v>60</v>
      </c>
    </row>
    <row r="35" spans="1:7" x14ac:dyDescent="0.25">
      <c r="A35" s="46">
        <v>24</v>
      </c>
      <c r="B35" s="17">
        <v>41981</v>
      </c>
      <c r="C35" s="17" t="s">
        <v>72</v>
      </c>
      <c r="D35" s="17" t="s">
        <v>279</v>
      </c>
      <c r="E35" s="15">
        <v>40</v>
      </c>
      <c r="F35" s="15">
        <v>40</v>
      </c>
      <c r="G35" s="15" t="s">
        <v>132</v>
      </c>
    </row>
    <row r="36" spans="1:7" x14ac:dyDescent="0.25">
      <c r="A36" s="16">
        <v>25</v>
      </c>
      <c r="B36" s="17">
        <v>41981</v>
      </c>
      <c r="C36" s="17" t="s">
        <v>103</v>
      </c>
      <c r="D36" s="17" t="s">
        <v>280</v>
      </c>
      <c r="E36" s="15">
        <v>45</v>
      </c>
      <c r="F36" s="15">
        <v>45</v>
      </c>
      <c r="G36" s="15" t="s">
        <v>132</v>
      </c>
    </row>
    <row r="37" spans="1:7" ht="30" x14ac:dyDescent="0.25">
      <c r="A37" s="16">
        <v>26</v>
      </c>
      <c r="B37" s="17">
        <v>41976</v>
      </c>
      <c r="C37" s="17" t="s">
        <v>72</v>
      </c>
      <c r="D37" s="17" t="s">
        <v>281</v>
      </c>
      <c r="E37" s="18">
        <v>200</v>
      </c>
      <c r="F37" s="15">
        <v>200</v>
      </c>
      <c r="G37" s="15" t="s">
        <v>60</v>
      </c>
    </row>
    <row r="38" spans="1:7" ht="30" x14ac:dyDescent="0.25">
      <c r="A38" s="16">
        <v>27</v>
      </c>
      <c r="B38" s="17">
        <v>41975</v>
      </c>
      <c r="C38" s="17" t="s">
        <v>103</v>
      </c>
      <c r="D38" s="17" t="s">
        <v>316</v>
      </c>
      <c r="E38" s="18">
        <v>30</v>
      </c>
      <c r="F38" s="15">
        <v>30</v>
      </c>
      <c r="G38" s="15" t="s">
        <v>132</v>
      </c>
    </row>
    <row r="39" spans="1:7" ht="30" x14ac:dyDescent="0.25">
      <c r="A39" s="16">
        <v>28</v>
      </c>
      <c r="B39" s="17">
        <v>41979</v>
      </c>
      <c r="C39" s="17" t="s">
        <v>85</v>
      </c>
      <c r="D39" s="17" t="s">
        <v>282</v>
      </c>
      <c r="E39" s="15">
        <v>1291.4000000000001</v>
      </c>
      <c r="F39" s="15">
        <v>1291.4000000000001</v>
      </c>
      <c r="G39" s="15" t="s">
        <v>60</v>
      </c>
    </row>
    <row r="40" spans="1:7" ht="30" x14ac:dyDescent="0.25">
      <c r="A40" s="46">
        <v>29</v>
      </c>
      <c r="B40" s="17">
        <v>41964</v>
      </c>
      <c r="C40" s="17" t="s">
        <v>85</v>
      </c>
      <c r="D40" s="17" t="s">
        <v>283</v>
      </c>
      <c r="E40" s="15">
        <v>1103.05</v>
      </c>
      <c r="F40" s="15">
        <v>1103.05</v>
      </c>
      <c r="G40" s="15" t="s">
        <v>60</v>
      </c>
    </row>
    <row r="41" spans="1:7" x14ac:dyDescent="0.25">
      <c r="A41" s="16">
        <v>30</v>
      </c>
      <c r="B41" s="17">
        <v>41972</v>
      </c>
      <c r="C41" s="17" t="s">
        <v>168</v>
      </c>
      <c r="D41" s="17" t="s">
        <v>284</v>
      </c>
      <c r="E41" s="18">
        <v>37.4</v>
      </c>
      <c r="F41" s="15">
        <v>37.4</v>
      </c>
      <c r="G41" s="15" t="s">
        <v>132</v>
      </c>
    </row>
    <row r="42" spans="1:7" x14ac:dyDescent="0.25">
      <c r="A42" s="16">
        <v>31</v>
      </c>
      <c r="B42" s="17">
        <v>41963</v>
      </c>
      <c r="C42" s="17" t="s">
        <v>69</v>
      </c>
      <c r="D42" s="17" t="s">
        <v>285</v>
      </c>
      <c r="E42" s="18">
        <v>85</v>
      </c>
      <c r="F42" s="15">
        <v>85</v>
      </c>
      <c r="G42" s="15" t="s">
        <v>132</v>
      </c>
    </row>
    <row r="43" spans="1:7" ht="30" x14ac:dyDescent="0.25">
      <c r="A43" s="16">
        <v>32</v>
      </c>
      <c r="B43" s="17">
        <v>41963</v>
      </c>
      <c r="C43" s="17" t="s">
        <v>69</v>
      </c>
      <c r="D43" s="17" t="s">
        <v>287</v>
      </c>
      <c r="E43" s="15">
        <v>14.28</v>
      </c>
      <c r="F43" s="15">
        <v>14.28</v>
      </c>
      <c r="G43" s="15" t="s">
        <v>132</v>
      </c>
    </row>
    <row r="44" spans="1:7" x14ac:dyDescent="0.25">
      <c r="A44" s="16">
        <v>33</v>
      </c>
      <c r="B44" s="17">
        <v>41964</v>
      </c>
      <c r="C44" s="17" t="s">
        <v>69</v>
      </c>
      <c r="D44" s="17" t="s">
        <v>285</v>
      </c>
      <c r="E44" s="15">
        <v>13.75</v>
      </c>
      <c r="F44" s="15">
        <v>13.75</v>
      </c>
      <c r="G44" s="15" t="s">
        <v>132</v>
      </c>
    </row>
    <row r="45" spans="1:7" x14ac:dyDescent="0.25">
      <c r="A45" s="46">
        <v>34</v>
      </c>
      <c r="B45" s="17">
        <v>41968</v>
      </c>
      <c r="C45" s="17" t="s">
        <v>69</v>
      </c>
      <c r="D45" s="17" t="s">
        <v>288</v>
      </c>
      <c r="E45" s="18">
        <v>233</v>
      </c>
      <c r="F45" s="15">
        <v>233</v>
      </c>
      <c r="G45" s="15" t="s">
        <v>132</v>
      </c>
    </row>
    <row r="46" spans="1:7" x14ac:dyDescent="0.25">
      <c r="A46" s="46">
        <v>35</v>
      </c>
      <c r="B46" s="17">
        <v>41970</v>
      </c>
      <c r="C46" s="17" t="s">
        <v>69</v>
      </c>
      <c r="D46" s="17" t="s">
        <v>286</v>
      </c>
      <c r="E46" s="18">
        <v>100</v>
      </c>
      <c r="F46" s="15">
        <v>100</v>
      </c>
      <c r="G46" s="15" t="s">
        <v>132</v>
      </c>
    </row>
    <row r="47" spans="1:7" x14ac:dyDescent="0.25">
      <c r="A47" s="16">
        <v>36</v>
      </c>
      <c r="B47" s="17">
        <v>41970</v>
      </c>
      <c r="C47" s="17" t="s">
        <v>69</v>
      </c>
      <c r="D47" s="17" t="s">
        <v>289</v>
      </c>
      <c r="E47" s="18">
        <v>196.9</v>
      </c>
      <c r="F47" s="15">
        <v>196.9</v>
      </c>
      <c r="G47" s="15" t="s">
        <v>132</v>
      </c>
    </row>
    <row r="48" spans="1:7" x14ac:dyDescent="0.25">
      <c r="A48" s="16">
        <v>37</v>
      </c>
      <c r="B48" s="17">
        <v>41970</v>
      </c>
      <c r="C48" s="17" t="s">
        <v>69</v>
      </c>
      <c r="D48" s="17" t="s">
        <v>289</v>
      </c>
      <c r="E48" s="15">
        <v>139</v>
      </c>
      <c r="F48" s="15">
        <v>139</v>
      </c>
      <c r="G48" s="15" t="s">
        <v>132</v>
      </c>
    </row>
    <row r="49" spans="1:7" x14ac:dyDescent="0.25">
      <c r="A49" s="16">
        <v>38</v>
      </c>
      <c r="B49" s="17">
        <v>41971</v>
      </c>
      <c r="C49" s="17" t="s">
        <v>69</v>
      </c>
      <c r="D49" s="17" t="s">
        <v>285</v>
      </c>
      <c r="E49" s="18">
        <v>139</v>
      </c>
      <c r="F49" s="15">
        <v>139</v>
      </c>
      <c r="G49" s="15" t="s">
        <v>132</v>
      </c>
    </row>
    <row r="50" spans="1:7" x14ac:dyDescent="0.25">
      <c r="A50" s="16">
        <v>39</v>
      </c>
      <c r="B50" s="17">
        <v>41971</v>
      </c>
      <c r="C50" s="17" t="s">
        <v>69</v>
      </c>
      <c r="D50" s="17" t="s">
        <v>290</v>
      </c>
      <c r="E50" s="18">
        <v>56</v>
      </c>
      <c r="F50" s="15">
        <v>56</v>
      </c>
      <c r="G50" s="15" t="s">
        <v>132</v>
      </c>
    </row>
    <row r="51" spans="1:7" ht="30" x14ac:dyDescent="0.25">
      <c r="A51" s="46">
        <v>40</v>
      </c>
      <c r="B51" s="17">
        <v>41972</v>
      </c>
      <c r="C51" s="17" t="s">
        <v>69</v>
      </c>
      <c r="D51" s="17" t="s">
        <v>291</v>
      </c>
      <c r="E51" s="15">
        <v>103</v>
      </c>
      <c r="F51" s="15">
        <v>103</v>
      </c>
      <c r="G51" s="15" t="s">
        <v>132</v>
      </c>
    </row>
    <row r="52" spans="1:7" x14ac:dyDescent="0.25">
      <c r="A52" s="16">
        <v>41</v>
      </c>
      <c r="B52" s="17">
        <v>41974</v>
      </c>
      <c r="C52" s="17" t="s">
        <v>69</v>
      </c>
      <c r="D52" s="17" t="s">
        <v>285</v>
      </c>
      <c r="E52" s="15">
        <v>195</v>
      </c>
      <c r="F52" s="15">
        <v>195</v>
      </c>
      <c r="G52" s="15" t="s">
        <v>132</v>
      </c>
    </row>
    <row r="53" spans="1:7" x14ac:dyDescent="0.25">
      <c r="A53" s="16">
        <v>42</v>
      </c>
      <c r="B53" s="17">
        <v>41974</v>
      </c>
      <c r="C53" s="17" t="s">
        <v>69</v>
      </c>
      <c r="D53" s="17" t="s">
        <v>285</v>
      </c>
      <c r="E53" s="18">
        <v>124.54</v>
      </c>
      <c r="F53" s="15">
        <v>124.54</v>
      </c>
      <c r="G53" s="15" t="s">
        <v>132</v>
      </c>
    </row>
    <row r="54" spans="1:7" x14ac:dyDescent="0.25">
      <c r="A54" s="16">
        <v>43</v>
      </c>
      <c r="B54" s="17">
        <v>41976</v>
      </c>
      <c r="C54" s="17" t="s">
        <v>69</v>
      </c>
      <c r="D54" s="17" t="s">
        <v>292</v>
      </c>
      <c r="E54" s="18">
        <v>269</v>
      </c>
      <c r="F54" s="15">
        <v>269</v>
      </c>
      <c r="G54" s="15" t="s">
        <v>132</v>
      </c>
    </row>
    <row r="55" spans="1:7" ht="30" x14ac:dyDescent="0.25">
      <c r="A55" s="16">
        <v>44</v>
      </c>
      <c r="B55" s="17">
        <v>41978</v>
      </c>
      <c r="C55" s="17" t="s">
        <v>69</v>
      </c>
      <c r="D55" s="17" t="s">
        <v>293</v>
      </c>
      <c r="E55" s="15">
        <v>103</v>
      </c>
      <c r="F55" s="15">
        <v>103</v>
      </c>
      <c r="G55" s="15" t="s">
        <v>132</v>
      </c>
    </row>
    <row r="56" spans="1:7" ht="30" x14ac:dyDescent="0.25">
      <c r="A56" s="46">
        <v>45</v>
      </c>
      <c r="B56" s="17">
        <v>41978</v>
      </c>
      <c r="C56" s="17" t="s">
        <v>69</v>
      </c>
      <c r="D56" s="17" t="s">
        <v>294</v>
      </c>
      <c r="E56" s="15">
        <v>169</v>
      </c>
      <c r="F56" s="15">
        <v>169</v>
      </c>
      <c r="G56" s="15" t="s">
        <v>132</v>
      </c>
    </row>
    <row r="57" spans="1:7" x14ac:dyDescent="0.25">
      <c r="A57" s="16">
        <v>46</v>
      </c>
      <c r="B57" s="17">
        <v>41975</v>
      </c>
      <c r="C57" s="17" t="s">
        <v>295</v>
      </c>
      <c r="D57" s="17" t="s">
        <v>296</v>
      </c>
      <c r="E57" s="18">
        <v>209.08</v>
      </c>
      <c r="F57" s="15">
        <v>209.08</v>
      </c>
      <c r="G57" s="15" t="s">
        <v>132</v>
      </c>
    </row>
    <row r="58" spans="1:7" ht="30" x14ac:dyDescent="0.25">
      <c r="A58" s="16">
        <v>47</v>
      </c>
      <c r="B58" s="17">
        <v>41843</v>
      </c>
      <c r="C58" s="17" t="s">
        <v>297</v>
      </c>
      <c r="D58" s="17" t="s">
        <v>298</v>
      </c>
      <c r="E58" s="18" t="s">
        <v>299</v>
      </c>
      <c r="F58" s="15">
        <v>227.92</v>
      </c>
      <c r="G58" s="15" t="s">
        <v>60</v>
      </c>
    </row>
    <row r="59" spans="1:7" ht="30" x14ac:dyDescent="0.25">
      <c r="A59" s="16">
        <v>48</v>
      </c>
      <c r="B59" s="17">
        <v>41965</v>
      </c>
      <c r="C59" s="17" t="s">
        <v>300</v>
      </c>
      <c r="D59" s="17" t="s">
        <v>311</v>
      </c>
      <c r="E59" s="18">
        <v>2154</v>
      </c>
      <c r="F59" s="15">
        <v>2154</v>
      </c>
      <c r="G59" s="15" t="s">
        <v>301</v>
      </c>
    </row>
    <row r="60" spans="1:7" x14ac:dyDescent="0.25">
      <c r="A60" s="16">
        <v>49</v>
      </c>
      <c r="B60" s="17">
        <v>41977</v>
      </c>
      <c r="C60" s="17" t="s">
        <v>302</v>
      </c>
      <c r="D60" s="17" t="s">
        <v>303</v>
      </c>
      <c r="E60" s="18">
        <v>336.6</v>
      </c>
      <c r="F60" s="15">
        <v>336.6</v>
      </c>
      <c r="G60" s="15" t="s">
        <v>132</v>
      </c>
    </row>
    <row r="61" spans="1:7" ht="30" x14ac:dyDescent="0.25">
      <c r="A61" s="46">
        <v>50</v>
      </c>
      <c r="B61" s="17">
        <v>41975</v>
      </c>
      <c r="C61" s="17" t="s">
        <v>93</v>
      </c>
      <c r="D61" s="17" t="s">
        <v>304</v>
      </c>
      <c r="E61" s="18">
        <v>2137.64</v>
      </c>
      <c r="F61" s="15">
        <v>2137.64</v>
      </c>
      <c r="G61" s="15" t="s">
        <v>60</v>
      </c>
    </row>
    <row r="62" spans="1:7" ht="30" x14ac:dyDescent="0.25">
      <c r="A62" s="46">
        <v>51</v>
      </c>
      <c r="B62" s="17">
        <v>41964</v>
      </c>
      <c r="C62" s="17" t="s">
        <v>305</v>
      </c>
      <c r="D62" s="17" t="s">
        <v>306</v>
      </c>
      <c r="E62" s="15">
        <v>180</v>
      </c>
      <c r="F62" s="15">
        <v>180</v>
      </c>
      <c r="G62" s="15" t="s">
        <v>60</v>
      </c>
    </row>
    <row r="63" spans="1:7" x14ac:dyDescent="0.25">
      <c r="A63" s="16">
        <v>52</v>
      </c>
      <c r="B63" s="17">
        <v>41967</v>
      </c>
      <c r="C63" s="17" t="s">
        <v>307</v>
      </c>
      <c r="D63" s="17" t="s">
        <v>292</v>
      </c>
      <c r="E63" s="15">
        <v>88</v>
      </c>
      <c r="F63" s="15">
        <v>88</v>
      </c>
      <c r="G63" s="15" t="s">
        <v>132</v>
      </c>
    </row>
    <row r="64" spans="1:7" ht="15.75" x14ac:dyDescent="0.25">
      <c r="A64" s="97"/>
      <c r="B64" s="21"/>
      <c r="C64" s="22"/>
      <c r="D64" s="98"/>
      <c r="E64" s="100"/>
      <c r="F64" s="98"/>
      <c r="G64" s="7"/>
    </row>
    <row r="65" spans="1:7" ht="15.75" x14ac:dyDescent="0.25">
      <c r="A65" s="97"/>
      <c r="B65" s="7"/>
      <c r="C65" s="7"/>
      <c r="D65" s="7"/>
      <c r="E65" s="99"/>
    </row>
    <row r="66" spans="1:7" ht="15.75" x14ac:dyDescent="0.25">
      <c r="A66" s="289" t="s">
        <v>16</v>
      </c>
      <c r="B66" s="289"/>
      <c r="C66" s="289"/>
      <c r="D66" s="7"/>
      <c r="E66" s="7"/>
      <c r="F66" s="7"/>
      <c r="G66" s="7"/>
    </row>
    <row r="67" spans="1:7" x14ac:dyDescent="0.25">
      <c r="A67" s="287"/>
      <c r="B67" s="287"/>
      <c r="C67" s="287"/>
      <c r="D67" s="7"/>
      <c r="E67" s="7"/>
      <c r="F67" s="7"/>
      <c r="G67" s="7"/>
    </row>
    <row r="68" spans="1:7" x14ac:dyDescent="0.25">
      <c r="A68" s="287"/>
      <c r="B68" s="287"/>
      <c r="C68" s="287"/>
    </row>
    <row r="69" spans="1:7" ht="15.75" x14ac:dyDescent="0.25">
      <c r="A69" s="288" t="s">
        <v>17</v>
      </c>
      <c r="B69" s="288"/>
      <c r="C69" s="288"/>
    </row>
  </sheetData>
  <mergeCells count="8">
    <mergeCell ref="A67:C68"/>
    <mergeCell ref="A69:C69"/>
    <mergeCell ref="A1:E1"/>
    <mergeCell ref="A2:E2"/>
    <mergeCell ref="A3:E3"/>
    <mergeCell ref="A6:D6"/>
    <mergeCell ref="A9:E9"/>
    <mergeCell ref="A66:C66"/>
  </mergeCells>
  <pageMargins left="0.7" right="0.7" top="0.32" bottom="0.55000000000000004" header="0.21" footer="0.3"/>
  <pageSetup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4"/>
  <sheetViews>
    <sheetView topLeftCell="C7" workbookViewId="0">
      <selection activeCell="I16" sqref="I16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9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246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>
        <v>41974</v>
      </c>
      <c r="C12" s="12" t="s">
        <v>247</v>
      </c>
      <c r="D12" s="12" t="s">
        <v>248</v>
      </c>
      <c r="E12" s="18">
        <v>250</v>
      </c>
      <c r="F12" s="13">
        <v>250</v>
      </c>
      <c r="G12" s="13" t="s">
        <v>14</v>
      </c>
      <c r="I12" s="15">
        <f>SUMIFS($F:$F,$G:$G,"supplies")</f>
        <v>0</v>
      </c>
      <c r="J12" s="15">
        <f>SUMIFS($F:$F,$G:$G,"Repairs")</f>
        <v>1325.96</v>
      </c>
      <c r="K12" s="15">
        <f>SUMIFS($F:$F,$G:$G,"End User's Budget")</f>
        <v>1350</v>
      </c>
      <c r="L12" s="15">
        <f>SUMIFS($F:$F,$G:$G,"Maatouk's Budget ")</f>
        <v>68.2</v>
      </c>
    </row>
    <row r="13" spans="1:12" ht="30" x14ac:dyDescent="0.25">
      <c r="A13" s="16">
        <v>2</v>
      </c>
      <c r="B13" s="17">
        <v>41971</v>
      </c>
      <c r="C13" s="17" t="s">
        <v>249</v>
      </c>
      <c r="D13" s="17" t="s">
        <v>250</v>
      </c>
      <c r="E13" s="18">
        <v>68.2</v>
      </c>
      <c r="F13" s="15">
        <v>68.2</v>
      </c>
      <c r="G13" s="15" t="s">
        <v>15</v>
      </c>
    </row>
    <row r="14" spans="1:12" ht="28.9" x14ac:dyDescent="0.3">
      <c r="A14" s="46">
        <v>3</v>
      </c>
      <c r="B14" s="17">
        <v>41974</v>
      </c>
      <c r="C14" s="17" t="s">
        <v>251</v>
      </c>
      <c r="D14" s="17" t="s">
        <v>252</v>
      </c>
      <c r="E14" s="15">
        <v>1100</v>
      </c>
      <c r="F14" s="15">
        <v>1100</v>
      </c>
      <c r="G14" s="15" t="s">
        <v>14</v>
      </c>
    </row>
    <row r="15" spans="1:12" ht="28.9" x14ac:dyDescent="0.3">
      <c r="A15" s="16">
        <v>4</v>
      </c>
      <c r="B15" s="17">
        <v>41940</v>
      </c>
      <c r="C15" s="17" t="s">
        <v>26</v>
      </c>
      <c r="D15" s="17" t="s">
        <v>255</v>
      </c>
      <c r="E15" s="15">
        <v>503.8</v>
      </c>
      <c r="F15" s="15">
        <v>503.8</v>
      </c>
      <c r="G15" s="15" t="s">
        <v>60</v>
      </c>
    </row>
    <row r="16" spans="1:12" ht="28.9" x14ac:dyDescent="0.3">
      <c r="A16" s="16">
        <v>5</v>
      </c>
      <c r="B16" s="17">
        <v>41911</v>
      </c>
      <c r="C16" s="17" t="s">
        <v>26</v>
      </c>
      <c r="D16" s="17" t="s">
        <v>255</v>
      </c>
      <c r="E16" s="18">
        <v>375.1</v>
      </c>
      <c r="F16" s="15">
        <v>375.1</v>
      </c>
      <c r="G16" s="15" t="s">
        <v>60</v>
      </c>
    </row>
    <row r="17" spans="1:7" ht="28.9" x14ac:dyDescent="0.3">
      <c r="A17" s="16">
        <v>6</v>
      </c>
      <c r="B17" s="17">
        <v>41906</v>
      </c>
      <c r="C17" s="17" t="s">
        <v>26</v>
      </c>
      <c r="D17" s="17" t="s">
        <v>255</v>
      </c>
      <c r="E17" s="18">
        <v>212.3</v>
      </c>
      <c r="F17" s="15">
        <v>212.3</v>
      </c>
      <c r="G17" s="15" t="s">
        <v>60</v>
      </c>
    </row>
    <row r="18" spans="1:7" ht="28.9" x14ac:dyDescent="0.3">
      <c r="A18" s="45">
        <v>7</v>
      </c>
      <c r="B18" s="17">
        <v>41970</v>
      </c>
      <c r="C18" s="17" t="s">
        <v>156</v>
      </c>
      <c r="D18" s="17" t="s">
        <v>253</v>
      </c>
      <c r="E18" s="15" t="s">
        <v>254</v>
      </c>
      <c r="F18" s="15">
        <v>234.76</v>
      </c>
      <c r="G18" s="15" t="s">
        <v>60</v>
      </c>
    </row>
    <row r="19" spans="1:7" ht="30.75" customHeight="1" x14ac:dyDescent="0.3">
      <c r="A19" s="95"/>
      <c r="B19" s="21"/>
      <c r="C19" s="22"/>
      <c r="D19" s="98"/>
      <c r="E19" s="100"/>
      <c r="F19" s="98"/>
      <c r="G19" s="7"/>
    </row>
    <row r="20" spans="1:7" ht="24" customHeight="1" x14ac:dyDescent="0.3">
      <c r="A20" s="95"/>
      <c r="B20" s="7"/>
      <c r="C20" s="7"/>
      <c r="D20" s="7"/>
      <c r="E20" s="99"/>
    </row>
    <row r="21" spans="1:7" ht="13.5" customHeight="1" x14ac:dyDescent="0.25">
      <c r="A21" s="289" t="s">
        <v>16</v>
      </c>
      <c r="B21" s="289"/>
      <c r="C21" s="289"/>
      <c r="D21" s="7"/>
      <c r="E21" s="7"/>
      <c r="F21" s="7"/>
      <c r="G21" s="7"/>
    </row>
    <row r="22" spans="1:7" ht="44.25" customHeight="1" x14ac:dyDescent="0.25">
      <c r="A22" s="287"/>
      <c r="B22" s="287"/>
      <c r="C22" s="287"/>
      <c r="D22" s="7"/>
      <c r="E22" s="7"/>
      <c r="F22" s="7"/>
      <c r="G22" s="7"/>
    </row>
    <row r="23" spans="1:7" x14ac:dyDescent="0.25">
      <c r="A23" s="287"/>
      <c r="B23" s="287"/>
      <c r="C23" s="287"/>
    </row>
    <row r="24" spans="1:7" ht="15.75" x14ac:dyDescent="0.25">
      <c r="A24" s="288" t="s">
        <v>17</v>
      </c>
      <c r="B24" s="288"/>
      <c r="C24" s="288"/>
    </row>
  </sheetData>
  <mergeCells count="8">
    <mergeCell ref="A22:C23"/>
    <mergeCell ref="A24:C24"/>
    <mergeCell ref="A1:E1"/>
    <mergeCell ref="A2:E2"/>
    <mergeCell ref="A3:E3"/>
    <mergeCell ref="A6:D6"/>
    <mergeCell ref="A9:E9"/>
    <mergeCell ref="A21:C21"/>
  </mergeCells>
  <pageMargins left="0.7" right="0.7" top="0.32" bottom="0.55000000000000004" header="0.21" footer="0.3"/>
  <pageSetup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0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2.625" customWidth="1"/>
    <col min="3" max="3" width="20.375" customWidth="1"/>
    <col min="4" max="4" width="34.875" customWidth="1"/>
    <col min="5" max="5" width="10.87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93"/>
      <c r="F1" s="1"/>
      <c r="G1" s="1"/>
    </row>
    <row r="2" spans="1:12" ht="21" x14ac:dyDescent="0.4">
      <c r="A2" s="286" t="s">
        <v>1</v>
      </c>
      <c r="B2" s="286"/>
      <c r="C2" s="286"/>
      <c r="D2" s="286"/>
      <c r="E2" s="93"/>
      <c r="F2" s="1"/>
      <c r="G2" s="1"/>
    </row>
    <row r="3" spans="1:12" ht="21" x14ac:dyDescent="0.4">
      <c r="A3" s="286" t="s">
        <v>2</v>
      </c>
      <c r="B3" s="286"/>
      <c r="C3" s="286"/>
      <c r="D3" s="286"/>
      <c r="E3" s="93"/>
      <c r="F3" s="1"/>
      <c r="G3" s="1"/>
    </row>
    <row r="6" spans="1:12" ht="15.6" x14ac:dyDescent="0.3">
      <c r="A6" s="288" t="s">
        <v>3</v>
      </c>
      <c r="B6" s="288"/>
      <c r="C6" s="288"/>
      <c r="D6" s="90"/>
      <c r="E6" s="9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240</v>
      </c>
      <c r="B9" s="288"/>
      <c r="C9" s="288"/>
      <c r="D9" s="288"/>
      <c r="E9" s="94"/>
      <c r="F9" s="4"/>
      <c r="G9" s="4"/>
    </row>
    <row r="10" spans="1:12" ht="14.45" x14ac:dyDescent="0.3">
      <c r="A10" s="5"/>
      <c r="B10" s="7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41963</v>
      </c>
      <c r="C12" s="12" t="s">
        <v>143</v>
      </c>
      <c r="D12" s="12" t="s">
        <v>226</v>
      </c>
      <c r="E12" s="18">
        <v>78.099999999999994</v>
      </c>
      <c r="F12" s="13">
        <v>78.099999999999994</v>
      </c>
      <c r="G12" s="10" t="s">
        <v>14</v>
      </c>
      <c r="I12" s="15">
        <f>SUMIFS($F:$F,$G:$G,"supplies")</f>
        <v>0</v>
      </c>
      <c r="J12" s="15">
        <f>SUMIFS($F:$F,$G:$G,"Repairs")</f>
        <v>283.8</v>
      </c>
      <c r="K12" s="15">
        <f>SUMIFS($F:$F,$G:$G,"End User's Budget")</f>
        <v>1068.0999999999999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41955</v>
      </c>
      <c r="C13" s="17" t="s">
        <v>93</v>
      </c>
      <c r="D13" s="17" t="s">
        <v>228</v>
      </c>
      <c r="E13" s="18">
        <v>283.8</v>
      </c>
      <c r="F13" s="15">
        <v>283.8</v>
      </c>
      <c r="G13" s="15" t="s">
        <v>60</v>
      </c>
    </row>
    <row r="14" spans="1:12" ht="30" x14ac:dyDescent="0.3">
      <c r="A14" s="16">
        <v>3</v>
      </c>
      <c r="B14" s="17">
        <v>41773</v>
      </c>
      <c r="C14" s="17" t="s">
        <v>119</v>
      </c>
      <c r="D14" s="17" t="s">
        <v>227</v>
      </c>
      <c r="E14" s="15">
        <v>990</v>
      </c>
      <c r="F14" s="15">
        <v>990</v>
      </c>
      <c r="G14" s="10" t="s">
        <v>14</v>
      </c>
    </row>
    <row r="15" spans="1:12" ht="30.75" customHeight="1" x14ac:dyDescent="0.3">
      <c r="A15" s="91"/>
      <c r="B15" s="22"/>
      <c r="C15" s="7"/>
      <c r="D15" s="7"/>
      <c r="E15" s="7"/>
      <c r="F15" s="7"/>
      <c r="G15" s="7"/>
    </row>
    <row r="16" spans="1:12" ht="24" customHeight="1" x14ac:dyDescent="0.3">
      <c r="A16" s="91"/>
      <c r="B16" s="7"/>
      <c r="C16" s="7"/>
    </row>
    <row r="17" spans="1:7" ht="13.5" customHeight="1" x14ac:dyDescent="0.3">
      <c r="A17" s="289"/>
      <c r="B17" s="289"/>
      <c r="C17" s="7"/>
      <c r="D17" s="7"/>
      <c r="E17" s="7"/>
      <c r="F17" s="7"/>
      <c r="G17" s="7"/>
    </row>
    <row r="18" spans="1:7" ht="44.25" customHeight="1" x14ac:dyDescent="0.25">
      <c r="A18" s="287"/>
      <c r="B18" s="287"/>
      <c r="C18" s="7"/>
      <c r="D18" s="7"/>
      <c r="E18" s="7"/>
      <c r="F18" s="7"/>
      <c r="G18" s="7"/>
    </row>
    <row r="19" spans="1:7" x14ac:dyDescent="0.25">
      <c r="A19" s="287"/>
      <c r="B19" s="287"/>
    </row>
    <row r="20" spans="1:7" ht="15.75" x14ac:dyDescent="0.25">
      <c r="A20" s="288"/>
      <c r="B20" s="288"/>
    </row>
  </sheetData>
  <mergeCells count="8">
    <mergeCell ref="A18:B19"/>
    <mergeCell ref="A20:B20"/>
    <mergeCell ref="A1:D1"/>
    <mergeCell ref="A2:D2"/>
    <mergeCell ref="A3:D3"/>
    <mergeCell ref="A6:C6"/>
    <mergeCell ref="A9:D9"/>
    <mergeCell ref="A17:B17"/>
  </mergeCells>
  <pageMargins left="0.7" right="0.7" top="0.32" bottom="0.55000000000000004" header="0.21" footer="0.3"/>
  <pageSetup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2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88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240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41913</v>
      </c>
      <c r="C12" s="12" t="s">
        <v>231</v>
      </c>
      <c r="D12" s="12" t="s">
        <v>232</v>
      </c>
      <c r="E12" s="13">
        <v>2720</v>
      </c>
      <c r="F12" s="13">
        <v>2720</v>
      </c>
      <c r="G12" s="14" t="s">
        <v>709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16">
        <v>2</v>
      </c>
      <c r="B13" s="17" t="s">
        <v>233</v>
      </c>
      <c r="C13" s="17" t="s">
        <v>38</v>
      </c>
      <c r="D13" s="17" t="s">
        <v>235</v>
      </c>
      <c r="E13" s="15" t="s">
        <v>234</v>
      </c>
      <c r="F13" s="15">
        <v>19103.38</v>
      </c>
      <c r="G13" s="15" t="s">
        <v>709</v>
      </c>
    </row>
    <row r="14" spans="1:12" ht="28.9" x14ac:dyDescent="0.3">
      <c r="A14" s="11">
        <v>3</v>
      </c>
      <c r="B14" s="17" t="s">
        <v>233</v>
      </c>
      <c r="C14" s="17" t="s">
        <v>38</v>
      </c>
      <c r="D14" s="17" t="s">
        <v>242</v>
      </c>
      <c r="E14" s="15" t="s">
        <v>243</v>
      </c>
      <c r="F14" s="15">
        <v>28552.33</v>
      </c>
      <c r="G14" s="15" t="s">
        <v>709</v>
      </c>
    </row>
    <row r="15" spans="1:12" ht="28.9" x14ac:dyDescent="0.3">
      <c r="A15" s="16">
        <v>4</v>
      </c>
      <c r="B15" s="17" t="s">
        <v>233</v>
      </c>
      <c r="C15" s="17" t="s">
        <v>38</v>
      </c>
      <c r="D15" s="17" t="s">
        <v>236</v>
      </c>
      <c r="E15" s="15" t="s">
        <v>237</v>
      </c>
      <c r="F15" s="15">
        <v>2704.74</v>
      </c>
      <c r="G15" s="62" t="s">
        <v>709</v>
      </c>
    </row>
    <row r="16" spans="1:12" ht="28.9" x14ac:dyDescent="0.3">
      <c r="A16" s="11">
        <v>5</v>
      </c>
      <c r="B16" s="17" t="s">
        <v>233</v>
      </c>
      <c r="C16" s="17" t="s">
        <v>38</v>
      </c>
      <c r="D16" s="17" t="s">
        <v>244</v>
      </c>
      <c r="E16" s="15" t="s">
        <v>245</v>
      </c>
      <c r="F16" s="15">
        <v>948.37</v>
      </c>
      <c r="G16" s="62" t="s">
        <v>881</v>
      </c>
      <c r="H16" s="76"/>
    </row>
    <row r="17" spans="1:7" ht="30.75" customHeight="1" x14ac:dyDescent="0.3">
      <c r="A17" s="89"/>
      <c r="B17" s="21"/>
      <c r="C17" s="22"/>
      <c r="D17" s="7"/>
      <c r="E17" s="7"/>
      <c r="F17" s="7"/>
      <c r="G17" s="7"/>
    </row>
    <row r="18" spans="1:7" ht="24" customHeight="1" x14ac:dyDescent="0.3">
      <c r="A18" s="89"/>
      <c r="B18" s="7"/>
      <c r="C18" s="7"/>
      <c r="D18" s="7"/>
    </row>
    <row r="19" spans="1:7" ht="13.5" customHeight="1" x14ac:dyDescent="0.25">
      <c r="A19" s="289"/>
      <c r="B19" s="289"/>
      <c r="C19" s="289"/>
      <c r="D19" s="7"/>
      <c r="E19" s="7"/>
      <c r="F19" s="7"/>
      <c r="G19" s="7"/>
    </row>
    <row r="20" spans="1:7" ht="44.25" customHeight="1" x14ac:dyDescent="0.25">
      <c r="A20" s="287"/>
      <c r="B20" s="287"/>
      <c r="C20" s="287"/>
      <c r="D20" s="7"/>
      <c r="E20" s="7"/>
      <c r="F20" s="7"/>
      <c r="G20" s="7"/>
    </row>
    <row r="21" spans="1:7" x14ac:dyDescent="0.25">
      <c r="A21" s="287"/>
      <c r="B21" s="287"/>
      <c r="C21" s="287"/>
    </row>
    <row r="22" spans="1:7" ht="15.75" x14ac:dyDescent="0.25">
      <c r="A22" s="288"/>
      <c r="B22" s="288"/>
      <c r="C22" s="288"/>
    </row>
  </sheetData>
  <mergeCells count="8">
    <mergeCell ref="A20:C21"/>
    <mergeCell ref="A22:C22"/>
    <mergeCell ref="A1:E1"/>
    <mergeCell ref="A2:E2"/>
    <mergeCell ref="A3:E3"/>
    <mergeCell ref="A6:D6"/>
    <mergeCell ref="A9:E9"/>
    <mergeCell ref="A19:C19"/>
  </mergeCells>
  <dataValidations count="1">
    <dataValidation type="list" allowBlank="1" showInputMessage="1" showErrorMessage="1" sqref="G12:G16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20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8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239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25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.75" customHeight="1" x14ac:dyDescent="0.25">
      <c r="A12" s="16">
        <v>1</v>
      </c>
      <c r="B12" s="17">
        <v>41774</v>
      </c>
      <c r="C12" s="17" t="s">
        <v>229</v>
      </c>
      <c r="D12" s="17" t="s">
        <v>230</v>
      </c>
      <c r="E12" s="15">
        <v>250</v>
      </c>
      <c r="F12" s="15">
        <v>250</v>
      </c>
      <c r="G12" s="62" t="s">
        <v>366</v>
      </c>
      <c r="I12" s="15">
        <f>SUMIFS($F:$F,$G:$G,"supplies")</f>
        <v>0</v>
      </c>
      <c r="J12" s="15">
        <f>SUMIFS($F:$F,$G:$G,"Repairs")</f>
        <v>2525.9</v>
      </c>
      <c r="K12" s="15">
        <f>SUMIFS($F:$F,$G:$G,"End User's Budget")</f>
        <v>0</v>
      </c>
      <c r="L12" s="15">
        <f>SUMIFS($F:$F,$G:$G,"Maatouk's Budget ")</f>
        <v>0</v>
      </c>
    </row>
    <row r="13" spans="1:12" ht="30.75" customHeight="1" x14ac:dyDescent="0.25">
      <c r="A13" s="16">
        <v>2</v>
      </c>
      <c r="B13" s="17">
        <v>41946</v>
      </c>
      <c r="C13" s="17" t="s">
        <v>55</v>
      </c>
      <c r="D13" s="17" t="s">
        <v>238</v>
      </c>
      <c r="E13" s="15">
        <v>1461.9</v>
      </c>
      <c r="F13" s="15">
        <v>1461.9</v>
      </c>
      <c r="G13" s="62" t="s">
        <v>366</v>
      </c>
    </row>
    <row r="14" spans="1:12" ht="30.75" customHeight="1" x14ac:dyDescent="0.3">
      <c r="A14" s="16">
        <v>3</v>
      </c>
      <c r="B14" s="17">
        <v>41953</v>
      </c>
      <c r="C14" s="17" t="s">
        <v>55</v>
      </c>
      <c r="D14" s="17" t="s">
        <v>241</v>
      </c>
      <c r="E14" s="15">
        <v>814</v>
      </c>
      <c r="F14" s="15">
        <v>814</v>
      </c>
      <c r="G14" s="62" t="s">
        <v>366</v>
      </c>
    </row>
    <row r="15" spans="1:12" ht="30.75" customHeight="1" x14ac:dyDescent="0.3">
      <c r="A15" s="51"/>
      <c r="B15" s="52"/>
      <c r="C15" s="52"/>
      <c r="D15" s="52"/>
      <c r="E15" s="54"/>
      <c r="F15" s="54"/>
      <c r="G15" s="92"/>
    </row>
    <row r="16" spans="1:12" ht="24" customHeight="1" x14ac:dyDescent="0.3">
      <c r="A16" s="87"/>
      <c r="B16" s="7"/>
      <c r="C16" s="7"/>
      <c r="D16" s="7"/>
    </row>
    <row r="17" spans="1:7" ht="13.5" customHeight="1" x14ac:dyDescent="0.3">
      <c r="A17" s="289"/>
      <c r="B17" s="289"/>
      <c r="C17" s="289"/>
      <c r="D17" s="7"/>
      <c r="E17" s="7"/>
      <c r="F17" s="7"/>
      <c r="G17" s="7"/>
    </row>
    <row r="18" spans="1:7" ht="44.25" customHeight="1" x14ac:dyDescent="0.25">
      <c r="A18" s="287"/>
      <c r="B18" s="287"/>
      <c r="C18" s="287"/>
      <c r="D18" s="7"/>
      <c r="E18" s="7"/>
      <c r="F18" s="7"/>
      <c r="G18" s="7"/>
    </row>
    <row r="19" spans="1:7" x14ac:dyDescent="0.25">
      <c r="A19" s="287"/>
      <c r="B19" s="287"/>
      <c r="C19" s="287"/>
    </row>
    <row r="20" spans="1:7" ht="15.75" x14ac:dyDescent="0.25">
      <c r="A20" s="288"/>
      <c r="B20" s="288"/>
      <c r="C20" s="288"/>
    </row>
  </sheetData>
  <mergeCells count="8">
    <mergeCell ref="A18:C19"/>
    <mergeCell ref="A20:C20"/>
    <mergeCell ref="A1:E1"/>
    <mergeCell ref="A2:E2"/>
    <mergeCell ref="A3:E3"/>
    <mergeCell ref="A6:D6"/>
    <mergeCell ref="A9:E9"/>
    <mergeCell ref="A17:C17"/>
  </mergeCells>
  <dataValidations count="1">
    <dataValidation type="list" allowBlank="1" showInputMessage="1" showErrorMessage="1" sqref="G12:G15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5"/>
  <sheetViews>
    <sheetView topLeftCell="B10" workbookViewId="0">
      <selection activeCell="J15" sqref="J15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7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208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2" t="s">
        <v>209</v>
      </c>
      <c r="D12" s="12" t="s">
        <v>210</v>
      </c>
      <c r="E12" s="13">
        <v>300</v>
      </c>
      <c r="F12" s="13">
        <v>300</v>
      </c>
      <c r="G12" s="14" t="s">
        <v>366</v>
      </c>
      <c r="I12" s="15">
        <f>SUMIFS($F:$F,$G:$G,"supplies")</f>
        <v>102.96000000000001</v>
      </c>
      <c r="J12" s="15">
        <f>SUMIFS($F:$F,$G:$G,"Repairs")</f>
        <v>2042</v>
      </c>
      <c r="K12" s="15">
        <f>SUMIFS($F:$F,$G:$G,"End User's Budget")</f>
        <v>616</v>
      </c>
      <c r="L12" s="15">
        <f>SUMIFS($F:$F,$G:$G,"Maatouk's Budget ")</f>
        <v>0</v>
      </c>
    </row>
    <row r="13" spans="1:12" ht="30" x14ac:dyDescent="0.3">
      <c r="A13" s="16">
        <v>2</v>
      </c>
      <c r="B13" s="17" t="s">
        <v>212</v>
      </c>
      <c r="C13" s="17" t="s">
        <v>151</v>
      </c>
      <c r="D13" s="17" t="s">
        <v>213</v>
      </c>
      <c r="E13" s="15" t="s">
        <v>214</v>
      </c>
      <c r="F13" s="15">
        <v>66</v>
      </c>
      <c r="G13" s="10" t="s">
        <v>14</v>
      </c>
    </row>
    <row r="14" spans="1:12" ht="30" x14ac:dyDescent="0.3">
      <c r="A14" s="16">
        <v>3</v>
      </c>
      <c r="B14" s="17" t="s">
        <v>211</v>
      </c>
      <c r="C14" s="17" t="s">
        <v>143</v>
      </c>
      <c r="D14" s="17" t="s">
        <v>215</v>
      </c>
      <c r="E14" s="15" t="s">
        <v>223</v>
      </c>
      <c r="F14" s="15">
        <v>243.1</v>
      </c>
      <c r="G14" s="10" t="s">
        <v>14</v>
      </c>
    </row>
    <row r="15" spans="1:12" ht="28.9" x14ac:dyDescent="0.3">
      <c r="A15" s="16">
        <v>4</v>
      </c>
      <c r="B15" s="17" t="s">
        <v>216</v>
      </c>
      <c r="C15" s="17" t="s">
        <v>217</v>
      </c>
      <c r="D15" s="17" t="s">
        <v>218</v>
      </c>
      <c r="E15" s="18">
        <v>242</v>
      </c>
      <c r="F15" s="18">
        <v>242</v>
      </c>
      <c r="G15" s="15" t="s">
        <v>366</v>
      </c>
    </row>
    <row r="16" spans="1:12" ht="28.9" x14ac:dyDescent="0.3">
      <c r="A16" s="16">
        <v>5</v>
      </c>
      <c r="B16" s="17" t="s">
        <v>212</v>
      </c>
      <c r="C16" s="19" t="s">
        <v>119</v>
      </c>
      <c r="D16" s="17" t="s">
        <v>219</v>
      </c>
      <c r="E16" s="18">
        <v>1500</v>
      </c>
      <c r="F16" s="18">
        <v>1500</v>
      </c>
      <c r="G16" s="15" t="s">
        <v>366</v>
      </c>
    </row>
    <row r="17" spans="1:7" ht="43.15" x14ac:dyDescent="0.3">
      <c r="A17" s="16">
        <v>6</v>
      </c>
      <c r="B17" s="17" t="s">
        <v>220</v>
      </c>
      <c r="C17" s="17" t="s">
        <v>137</v>
      </c>
      <c r="D17" s="17" t="s">
        <v>221</v>
      </c>
      <c r="E17" s="15">
        <v>306.89999999999998</v>
      </c>
      <c r="F17" s="15">
        <v>306.89999999999998</v>
      </c>
      <c r="G17" s="15" t="s">
        <v>14</v>
      </c>
    </row>
    <row r="18" spans="1:7" ht="24" customHeight="1" x14ac:dyDescent="0.3">
      <c r="A18" s="16">
        <v>7</v>
      </c>
      <c r="B18" s="17">
        <v>41942</v>
      </c>
      <c r="C18" s="17" t="s">
        <v>69</v>
      </c>
      <c r="D18" s="17" t="s">
        <v>224</v>
      </c>
      <c r="E18" s="15">
        <v>112.23</v>
      </c>
      <c r="F18" s="15">
        <v>112.23</v>
      </c>
      <c r="G18" s="15" t="s">
        <v>371</v>
      </c>
    </row>
    <row r="19" spans="1:7" ht="24" customHeight="1" x14ac:dyDescent="0.3">
      <c r="A19" s="16"/>
      <c r="B19" s="17">
        <v>41943</v>
      </c>
      <c r="C19" s="17" t="s">
        <v>69</v>
      </c>
      <c r="D19" s="17" t="s">
        <v>225</v>
      </c>
      <c r="E19" s="15">
        <v>-9.27</v>
      </c>
      <c r="F19" s="15">
        <v>-9.27</v>
      </c>
      <c r="G19" s="15" t="s">
        <v>371</v>
      </c>
    </row>
    <row r="20" spans="1:7" ht="30.75" customHeight="1" x14ac:dyDescent="0.3">
      <c r="A20" s="75"/>
      <c r="B20" s="21"/>
      <c r="C20" s="22"/>
      <c r="D20" s="7"/>
      <c r="E20" s="7"/>
      <c r="F20" s="7"/>
      <c r="G20" s="7"/>
    </row>
    <row r="21" spans="1:7" ht="24" customHeight="1" x14ac:dyDescent="0.25">
      <c r="A21" s="75"/>
      <c r="B21" s="7"/>
      <c r="C21" s="7"/>
      <c r="D21" s="7"/>
    </row>
    <row r="22" spans="1:7" ht="13.5" customHeight="1" x14ac:dyDescent="0.25">
      <c r="A22" s="289" t="s">
        <v>16</v>
      </c>
      <c r="B22" s="289"/>
      <c r="C22" s="289"/>
      <c r="D22" s="7"/>
      <c r="E22" s="7"/>
      <c r="F22" s="7"/>
      <c r="G22" s="7"/>
    </row>
    <row r="23" spans="1:7" ht="44.25" customHeight="1" x14ac:dyDescent="0.25">
      <c r="A23" s="287"/>
      <c r="B23" s="287"/>
      <c r="C23" s="287"/>
      <c r="D23" s="7"/>
      <c r="E23" s="7"/>
      <c r="F23" s="7"/>
      <c r="G23" s="7"/>
    </row>
    <row r="24" spans="1:7" x14ac:dyDescent="0.25">
      <c r="A24" s="287"/>
      <c r="B24" s="287"/>
      <c r="C24" s="287"/>
    </row>
    <row r="25" spans="1:7" ht="15.75" x14ac:dyDescent="0.25">
      <c r="A25" s="288" t="s">
        <v>17</v>
      </c>
      <c r="B25" s="288"/>
      <c r="C25" s="288"/>
    </row>
  </sheetData>
  <mergeCells count="8">
    <mergeCell ref="A23:C24"/>
    <mergeCell ref="A25:C25"/>
    <mergeCell ref="A1:E1"/>
    <mergeCell ref="A2:E2"/>
    <mergeCell ref="A3:E3"/>
    <mergeCell ref="A6:D6"/>
    <mergeCell ref="A9:E9"/>
    <mergeCell ref="A22:C22"/>
  </mergeCells>
  <dataValidations count="1">
    <dataValidation type="list" allowBlank="1" showInputMessage="1" showErrorMessage="1" sqref="G12 G15:G19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4"/>
  <sheetViews>
    <sheetView topLeftCell="C4" workbookViewId="0">
      <selection activeCell="J14" sqref="J14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61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202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41936</v>
      </c>
      <c r="C12" s="12" t="s">
        <v>156</v>
      </c>
      <c r="D12" s="12" t="s">
        <v>190</v>
      </c>
      <c r="E12" s="80" t="s">
        <v>158</v>
      </c>
      <c r="F12" s="13">
        <f>182*1.249</f>
        <v>227.31800000000001</v>
      </c>
      <c r="G12" s="14" t="s">
        <v>60</v>
      </c>
      <c r="I12" s="15">
        <f>SUMIFS($F:$F,$G:$G,"supplies")</f>
        <v>5024.1366666666672</v>
      </c>
      <c r="J12" s="15">
        <f>SUMIFS($F:$F,$G:$G,"Repairs")</f>
        <v>2329.8180000000002</v>
      </c>
      <c r="K12" s="15">
        <f>SUMIFS($F:$F,$G:$G,"End User's Budget")</f>
        <v>1263.18</v>
      </c>
      <c r="L12" s="15">
        <f>SUMIFS($F:$F,$G:$G,"Maatouk's Budget")</f>
        <v>49.5</v>
      </c>
    </row>
    <row r="13" spans="1:12" ht="30" x14ac:dyDescent="0.25">
      <c r="A13" s="16">
        <v>2</v>
      </c>
      <c r="B13" s="17">
        <v>41899</v>
      </c>
      <c r="C13" s="17" t="s">
        <v>159</v>
      </c>
      <c r="D13" s="17" t="s">
        <v>196</v>
      </c>
      <c r="E13" s="81">
        <v>49.5</v>
      </c>
      <c r="F13" s="15">
        <v>49.5</v>
      </c>
      <c r="G13" s="15" t="s">
        <v>1101</v>
      </c>
    </row>
    <row r="14" spans="1:12" ht="43.15" x14ac:dyDescent="0.3">
      <c r="A14" s="16">
        <v>3</v>
      </c>
      <c r="B14" s="17">
        <v>41951</v>
      </c>
      <c r="C14" s="17" t="s">
        <v>160</v>
      </c>
      <c r="D14" s="17" t="s">
        <v>161</v>
      </c>
      <c r="E14" s="82">
        <v>181.5</v>
      </c>
      <c r="F14" s="15">
        <v>181.5</v>
      </c>
      <c r="G14" s="15" t="s">
        <v>60</v>
      </c>
    </row>
    <row r="15" spans="1:12" ht="30" x14ac:dyDescent="0.25">
      <c r="A15" s="16">
        <v>4</v>
      </c>
      <c r="B15" s="17">
        <v>41950</v>
      </c>
      <c r="C15" s="17" t="s">
        <v>137</v>
      </c>
      <c r="D15" s="17" t="s">
        <v>162</v>
      </c>
      <c r="E15" s="83" t="s">
        <v>163</v>
      </c>
      <c r="F15" s="77">
        <f>1.24*327</f>
        <v>405.48</v>
      </c>
      <c r="G15" s="78" t="s">
        <v>14</v>
      </c>
      <c r="H15" s="76"/>
    </row>
    <row r="16" spans="1:12" ht="14.45" customHeight="1" x14ac:dyDescent="0.25">
      <c r="A16" s="16">
        <v>5</v>
      </c>
      <c r="B16" s="17">
        <v>41953</v>
      </c>
      <c r="C16" s="19" t="s">
        <v>164</v>
      </c>
      <c r="D16" s="17" t="s">
        <v>165</v>
      </c>
      <c r="E16" s="84">
        <v>337.7</v>
      </c>
      <c r="F16" s="18">
        <v>337.7</v>
      </c>
      <c r="G16" s="78" t="s">
        <v>14</v>
      </c>
    </row>
    <row r="17" spans="1:7" ht="30" x14ac:dyDescent="0.25">
      <c r="A17" s="16">
        <v>6</v>
      </c>
      <c r="B17" s="17">
        <v>41939</v>
      </c>
      <c r="C17" s="17" t="s">
        <v>119</v>
      </c>
      <c r="D17" s="17" t="s">
        <v>203</v>
      </c>
      <c r="E17" s="81">
        <v>108</v>
      </c>
      <c r="F17" s="15">
        <v>108</v>
      </c>
      <c r="G17" s="15" t="s">
        <v>60</v>
      </c>
    </row>
    <row r="18" spans="1:7" ht="30" x14ac:dyDescent="0.25">
      <c r="A18" s="16">
        <v>7</v>
      </c>
      <c r="B18" s="17">
        <v>41939</v>
      </c>
      <c r="C18" s="17" t="s">
        <v>166</v>
      </c>
      <c r="D18" s="17" t="s">
        <v>197</v>
      </c>
      <c r="E18" s="81">
        <v>60</v>
      </c>
      <c r="F18" s="15">
        <v>60</v>
      </c>
      <c r="G18" s="15" t="s">
        <v>132</v>
      </c>
    </row>
    <row r="19" spans="1:7" x14ac:dyDescent="0.25">
      <c r="A19" s="16">
        <v>8</v>
      </c>
      <c r="B19" s="17">
        <v>41941</v>
      </c>
      <c r="C19" s="17" t="s">
        <v>166</v>
      </c>
      <c r="D19" s="17" t="s">
        <v>204</v>
      </c>
      <c r="E19" s="81">
        <v>40</v>
      </c>
      <c r="F19" s="15">
        <v>40</v>
      </c>
      <c r="G19" s="15" t="s">
        <v>132</v>
      </c>
    </row>
    <row r="20" spans="1:7" x14ac:dyDescent="0.25">
      <c r="A20" s="16">
        <v>9</v>
      </c>
      <c r="B20" s="17">
        <v>41942</v>
      </c>
      <c r="C20" s="17" t="s">
        <v>166</v>
      </c>
      <c r="D20" s="17" t="s">
        <v>205</v>
      </c>
      <c r="E20" s="81">
        <v>50</v>
      </c>
      <c r="F20" s="15">
        <v>50</v>
      </c>
      <c r="G20" s="15" t="s">
        <v>132</v>
      </c>
    </row>
    <row r="21" spans="1:7" ht="30" x14ac:dyDescent="0.25">
      <c r="A21" s="16">
        <v>10</v>
      </c>
      <c r="B21" s="17">
        <v>41942</v>
      </c>
      <c r="C21" s="17" t="s">
        <v>181</v>
      </c>
      <c r="D21" s="17" t="s">
        <v>167</v>
      </c>
      <c r="E21" s="81">
        <v>1075</v>
      </c>
      <c r="F21" s="15">
        <v>1075</v>
      </c>
      <c r="G21" s="15" t="s">
        <v>60</v>
      </c>
    </row>
    <row r="22" spans="1:7" x14ac:dyDescent="0.25">
      <c r="A22" s="16">
        <v>11</v>
      </c>
      <c r="B22" s="17">
        <v>41939</v>
      </c>
      <c r="C22" s="17" t="s">
        <v>112</v>
      </c>
      <c r="D22" s="17" t="s">
        <v>198</v>
      </c>
      <c r="E22" s="81">
        <v>53</v>
      </c>
      <c r="F22" s="15">
        <v>53</v>
      </c>
      <c r="G22" s="15" t="s">
        <v>60</v>
      </c>
    </row>
    <row r="23" spans="1:7" x14ac:dyDescent="0.25">
      <c r="A23" s="16">
        <v>12</v>
      </c>
      <c r="B23" s="17">
        <v>41928</v>
      </c>
      <c r="C23" s="17" t="s">
        <v>168</v>
      </c>
      <c r="D23" s="17" t="s">
        <v>169</v>
      </c>
      <c r="E23" s="81">
        <v>183.32</v>
      </c>
      <c r="F23" s="15">
        <v>183.32</v>
      </c>
      <c r="G23" s="15" t="s">
        <v>132</v>
      </c>
    </row>
    <row r="24" spans="1:7" x14ac:dyDescent="0.25">
      <c r="A24" s="16">
        <v>13</v>
      </c>
      <c r="B24" s="17">
        <v>41928</v>
      </c>
      <c r="C24" s="17" t="s">
        <v>168</v>
      </c>
      <c r="D24" s="17" t="s">
        <v>169</v>
      </c>
      <c r="E24" s="81">
        <v>338.11</v>
      </c>
      <c r="F24" s="15">
        <v>338.11</v>
      </c>
      <c r="G24" s="15" t="s">
        <v>132</v>
      </c>
    </row>
    <row r="25" spans="1:7" ht="45" x14ac:dyDescent="0.25">
      <c r="A25" s="16">
        <v>14</v>
      </c>
      <c r="B25" s="17">
        <v>41948</v>
      </c>
      <c r="C25" s="17" t="s">
        <v>170</v>
      </c>
      <c r="D25" s="17" t="s">
        <v>182</v>
      </c>
      <c r="E25" s="81">
        <v>300</v>
      </c>
      <c r="F25" s="15">
        <v>300</v>
      </c>
      <c r="G25" s="15" t="s">
        <v>132</v>
      </c>
    </row>
    <row r="26" spans="1:7" ht="43.9" customHeight="1" x14ac:dyDescent="0.25">
      <c r="A26" s="16">
        <v>15</v>
      </c>
      <c r="B26" s="17">
        <v>41950</v>
      </c>
      <c r="C26" s="17" t="s">
        <v>83</v>
      </c>
      <c r="D26" s="17" t="s">
        <v>192</v>
      </c>
      <c r="E26" s="81">
        <v>220</v>
      </c>
      <c r="F26" s="15">
        <v>220</v>
      </c>
      <c r="G26" s="15" t="s">
        <v>132</v>
      </c>
    </row>
    <row r="27" spans="1:7" ht="14.25" customHeight="1" x14ac:dyDescent="0.25">
      <c r="A27" s="16">
        <v>16</v>
      </c>
      <c r="B27" s="17">
        <v>41949</v>
      </c>
      <c r="C27" s="17" t="s">
        <v>69</v>
      </c>
      <c r="D27" s="17" t="s">
        <v>70</v>
      </c>
      <c r="E27" s="81">
        <v>64</v>
      </c>
      <c r="F27" s="15">
        <v>64</v>
      </c>
      <c r="G27" s="15" t="s">
        <v>132</v>
      </c>
    </row>
    <row r="28" spans="1:7" ht="14.25" customHeight="1" x14ac:dyDescent="0.25">
      <c r="A28" s="16">
        <v>17</v>
      </c>
      <c r="B28" s="17">
        <v>41948</v>
      </c>
      <c r="C28" s="17" t="s">
        <v>69</v>
      </c>
      <c r="D28" s="17" t="s">
        <v>70</v>
      </c>
      <c r="E28" s="81">
        <v>158</v>
      </c>
      <c r="F28" s="15">
        <v>158</v>
      </c>
      <c r="G28" s="15" t="s">
        <v>132</v>
      </c>
    </row>
    <row r="29" spans="1:7" ht="28.9" customHeight="1" x14ac:dyDescent="0.25">
      <c r="A29" s="16">
        <v>18</v>
      </c>
      <c r="B29" s="17">
        <v>41944</v>
      </c>
      <c r="C29" s="17" t="s">
        <v>72</v>
      </c>
      <c r="D29" s="17" t="s">
        <v>193</v>
      </c>
      <c r="E29" s="81">
        <v>90</v>
      </c>
      <c r="F29" s="15">
        <v>90</v>
      </c>
      <c r="G29" s="15" t="s">
        <v>60</v>
      </c>
    </row>
    <row r="30" spans="1:7" ht="46.5" customHeight="1" x14ac:dyDescent="0.25">
      <c r="A30" s="16">
        <v>19</v>
      </c>
      <c r="B30" s="17">
        <v>41946</v>
      </c>
      <c r="C30" s="17" t="s">
        <v>72</v>
      </c>
      <c r="D30" s="17" t="s">
        <v>171</v>
      </c>
      <c r="E30" s="81">
        <v>80</v>
      </c>
      <c r="F30" s="15">
        <v>80</v>
      </c>
      <c r="G30" s="15" t="s">
        <v>60</v>
      </c>
    </row>
    <row r="31" spans="1:7" ht="30" x14ac:dyDescent="0.25">
      <c r="A31" s="16">
        <v>20</v>
      </c>
      <c r="B31" s="17">
        <v>41960</v>
      </c>
      <c r="C31" s="17" t="s">
        <v>51</v>
      </c>
      <c r="D31" s="17" t="s">
        <v>172</v>
      </c>
      <c r="E31" s="81">
        <v>70</v>
      </c>
      <c r="F31" s="15">
        <v>70</v>
      </c>
      <c r="G31" s="15" t="s">
        <v>14</v>
      </c>
    </row>
    <row r="32" spans="1:7" ht="30" x14ac:dyDescent="0.25">
      <c r="A32" s="16">
        <v>21</v>
      </c>
      <c r="B32" s="17">
        <v>41960</v>
      </c>
      <c r="C32" s="17" t="s">
        <v>51</v>
      </c>
      <c r="D32" s="17" t="s">
        <v>173</v>
      </c>
      <c r="E32" s="81">
        <v>115</v>
      </c>
      <c r="F32" s="15">
        <v>115</v>
      </c>
      <c r="G32" s="15" t="s">
        <v>60</v>
      </c>
    </row>
    <row r="33" spans="1:7" ht="30" x14ac:dyDescent="0.25">
      <c r="A33" s="16">
        <v>22</v>
      </c>
      <c r="B33" s="17">
        <v>41956</v>
      </c>
      <c r="C33" s="17" t="s">
        <v>174</v>
      </c>
      <c r="D33" s="17" t="s">
        <v>183</v>
      </c>
      <c r="E33" s="81">
        <v>20</v>
      </c>
      <c r="F33" s="15">
        <v>20</v>
      </c>
      <c r="G33" s="15" t="s">
        <v>132</v>
      </c>
    </row>
    <row r="34" spans="1:7" ht="14.25" customHeight="1" x14ac:dyDescent="0.25">
      <c r="A34" s="16">
        <v>23</v>
      </c>
      <c r="B34" s="17">
        <v>41960</v>
      </c>
      <c r="C34" s="17" t="s">
        <v>174</v>
      </c>
      <c r="D34" s="17" t="s">
        <v>191</v>
      </c>
      <c r="E34" s="81">
        <v>78</v>
      </c>
      <c r="F34" s="15">
        <v>78</v>
      </c>
      <c r="G34" s="15" t="s">
        <v>132</v>
      </c>
    </row>
    <row r="35" spans="1:7" ht="14.25" customHeight="1" x14ac:dyDescent="0.25">
      <c r="A35" s="16">
        <v>24</v>
      </c>
      <c r="B35" s="17">
        <v>41939</v>
      </c>
      <c r="C35" s="17" t="s">
        <v>174</v>
      </c>
      <c r="D35" s="17" t="s">
        <v>175</v>
      </c>
      <c r="E35" s="81">
        <v>150</v>
      </c>
      <c r="F35" s="15">
        <v>150</v>
      </c>
      <c r="G35" s="15" t="s">
        <v>132</v>
      </c>
    </row>
    <row r="36" spans="1:7" ht="14.25" customHeight="1" x14ac:dyDescent="0.25">
      <c r="A36" s="16">
        <v>25</v>
      </c>
      <c r="B36" s="17">
        <v>41936</v>
      </c>
      <c r="C36" s="17" t="s">
        <v>174</v>
      </c>
      <c r="D36" s="17" t="s">
        <v>176</v>
      </c>
      <c r="E36" s="81">
        <v>38.5</v>
      </c>
      <c r="F36" s="15">
        <v>38.5</v>
      </c>
      <c r="G36" s="15" t="s">
        <v>132</v>
      </c>
    </row>
    <row r="37" spans="1:7" ht="42" customHeight="1" x14ac:dyDescent="0.25">
      <c r="A37" s="16">
        <v>26</v>
      </c>
      <c r="B37" s="17">
        <v>41906</v>
      </c>
      <c r="C37" s="17" t="s">
        <v>170</v>
      </c>
      <c r="D37" s="17" t="s">
        <v>184</v>
      </c>
      <c r="E37" s="81">
        <v>60</v>
      </c>
      <c r="F37" s="15">
        <v>60</v>
      </c>
      <c r="G37" s="15" t="s">
        <v>145</v>
      </c>
    </row>
    <row r="38" spans="1:7" x14ac:dyDescent="0.25">
      <c r="A38" s="16">
        <v>27</v>
      </c>
      <c r="B38" s="17">
        <v>41953</v>
      </c>
      <c r="C38" s="17" t="s">
        <v>177</v>
      </c>
      <c r="D38" s="17" t="s">
        <v>199</v>
      </c>
      <c r="E38" s="85" t="s">
        <v>207</v>
      </c>
      <c r="F38" s="15">
        <f>196000/1500</f>
        <v>130.66666666666666</v>
      </c>
      <c r="G38" s="15" t="s">
        <v>132</v>
      </c>
    </row>
    <row r="39" spans="1:7" ht="28.9" customHeight="1" x14ac:dyDescent="0.25">
      <c r="A39" s="16">
        <v>28</v>
      </c>
      <c r="B39" s="17">
        <v>41934</v>
      </c>
      <c r="C39" s="17" t="s">
        <v>72</v>
      </c>
      <c r="D39" s="17" t="s">
        <v>206</v>
      </c>
      <c r="E39" s="81">
        <v>300</v>
      </c>
      <c r="F39" s="15">
        <v>300</v>
      </c>
      <c r="G39" s="15" t="s">
        <v>60</v>
      </c>
    </row>
    <row r="40" spans="1:7" ht="14.25" customHeight="1" x14ac:dyDescent="0.25">
      <c r="A40" s="16">
        <v>29</v>
      </c>
      <c r="B40" s="17">
        <v>41956</v>
      </c>
      <c r="C40" s="17" t="s">
        <v>178</v>
      </c>
      <c r="D40" s="17" t="s">
        <v>185</v>
      </c>
      <c r="E40" s="81">
        <v>120</v>
      </c>
      <c r="F40" s="15">
        <v>120</v>
      </c>
      <c r="G40" s="15" t="s">
        <v>132</v>
      </c>
    </row>
    <row r="41" spans="1:7" ht="32.25" customHeight="1" x14ac:dyDescent="0.25">
      <c r="A41" s="16">
        <v>30</v>
      </c>
      <c r="B41" s="17">
        <v>41937</v>
      </c>
      <c r="C41" s="17" t="s">
        <v>186</v>
      </c>
      <c r="D41" s="17" t="s">
        <v>187</v>
      </c>
      <c r="E41" s="81">
        <v>100</v>
      </c>
      <c r="F41" s="15">
        <v>100</v>
      </c>
      <c r="G41" s="15" t="s">
        <v>60</v>
      </c>
    </row>
    <row r="42" spans="1:7" ht="14.25" customHeight="1" x14ac:dyDescent="0.25">
      <c r="A42" s="16">
        <v>31</v>
      </c>
      <c r="B42" s="17">
        <v>41960</v>
      </c>
      <c r="C42" s="17" t="s">
        <v>179</v>
      </c>
      <c r="D42" s="17" t="s">
        <v>70</v>
      </c>
      <c r="E42" s="81">
        <v>86.51</v>
      </c>
      <c r="F42" s="15">
        <v>86.51</v>
      </c>
      <c r="G42" s="15" t="s">
        <v>132</v>
      </c>
    </row>
    <row r="43" spans="1:7" ht="14.25" customHeight="1" x14ac:dyDescent="0.25">
      <c r="A43" s="16">
        <v>32</v>
      </c>
      <c r="B43" s="17">
        <v>41957</v>
      </c>
      <c r="C43" s="17" t="s">
        <v>69</v>
      </c>
      <c r="D43" s="17" t="s">
        <v>70</v>
      </c>
      <c r="E43" s="81">
        <v>105.63</v>
      </c>
      <c r="F43" s="15">
        <v>105.63</v>
      </c>
      <c r="G43" s="15" t="s">
        <v>132</v>
      </c>
    </row>
    <row r="44" spans="1:7" ht="14.25" customHeight="1" x14ac:dyDescent="0.25">
      <c r="A44" s="16">
        <v>33</v>
      </c>
      <c r="B44" s="17">
        <v>41956</v>
      </c>
      <c r="C44" s="17" t="s">
        <v>69</v>
      </c>
      <c r="D44" s="17" t="s">
        <v>70</v>
      </c>
      <c r="E44" s="81">
        <v>253</v>
      </c>
      <c r="F44" s="15">
        <v>253</v>
      </c>
      <c r="G44" s="15" t="s">
        <v>132</v>
      </c>
    </row>
    <row r="45" spans="1:7" x14ac:dyDescent="0.25">
      <c r="A45" s="16">
        <v>34</v>
      </c>
      <c r="B45" s="17" t="s">
        <v>180</v>
      </c>
      <c r="C45" s="17" t="s">
        <v>69</v>
      </c>
      <c r="D45" s="17" t="s">
        <v>70</v>
      </c>
      <c r="E45" s="81">
        <v>45.9</v>
      </c>
      <c r="F45" s="15">
        <v>45.9</v>
      </c>
      <c r="G45" s="15" t="s">
        <v>132</v>
      </c>
    </row>
    <row r="46" spans="1:7" ht="30" x14ac:dyDescent="0.25">
      <c r="A46" s="16">
        <v>35</v>
      </c>
      <c r="B46" s="17" t="s">
        <v>180</v>
      </c>
      <c r="C46" s="17" t="s">
        <v>188</v>
      </c>
      <c r="D46" s="17" t="s">
        <v>189</v>
      </c>
      <c r="E46" s="81">
        <v>82.5</v>
      </c>
      <c r="F46" s="15">
        <v>82.5</v>
      </c>
      <c r="G46" s="15" t="s">
        <v>132</v>
      </c>
    </row>
    <row r="47" spans="1:7" ht="31.5" customHeight="1" x14ac:dyDescent="0.25">
      <c r="A47" s="64">
        <v>36</v>
      </c>
      <c r="B47" s="65">
        <v>41953</v>
      </c>
      <c r="C47" s="66" t="s">
        <v>119</v>
      </c>
      <c r="D47" s="66" t="s">
        <v>194</v>
      </c>
      <c r="E47" s="79">
        <v>1000</v>
      </c>
      <c r="F47" s="67">
        <v>1000</v>
      </c>
      <c r="G47" s="68" t="s">
        <v>132</v>
      </c>
    </row>
    <row r="48" spans="1:7" ht="34.5" customHeight="1" x14ac:dyDescent="0.25">
      <c r="A48" s="64">
        <v>37</v>
      </c>
      <c r="B48" s="65">
        <v>41939</v>
      </c>
      <c r="C48" s="66" t="s">
        <v>119</v>
      </c>
      <c r="D48" s="66" t="s">
        <v>195</v>
      </c>
      <c r="E48" s="79">
        <v>1500</v>
      </c>
      <c r="F48" s="67">
        <v>1500</v>
      </c>
      <c r="G48" s="68" t="s">
        <v>132</v>
      </c>
    </row>
    <row r="49" spans="1:7" ht="30" x14ac:dyDescent="0.25">
      <c r="A49" s="64">
        <v>38</v>
      </c>
      <c r="B49" s="65">
        <v>41954</v>
      </c>
      <c r="C49" s="66" t="s">
        <v>200</v>
      </c>
      <c r="D49" s="66" t="s">
        <v>201</v>
      </c>
      <c r="E49" s="79">
        <v>450</v>
      </c>
      <c r="F49" s="67">
        <v>450</v>
      </c>
      <c r="G49" s="68" t="s">
        <v>14</v>
      </c>
    </row>
    <row r="50" spans="1:7" ht="21.75" customHeight="1" x14ac:dyDescent="0.25">
      <c r="A50" s="69"/>
      <c r="B50" s="70"/>
      <c r="C50" s="71"/>
      <c r="D50" s="71"/>
      <c r="E50" s="72"/>
      <c r="F50" s="73"/>
      <c r="G50" s="63"/>
    </row>
    <row r="51" spans="1:7" ht="13.5" customHeight="1" x14ac:dyDescent="0.25">
      <c r="A51" s="289" t="s">
        <v>16</v>
      </c>
      <c r="B51" s="289"/>
      <c r="C51" s="289"/>
      <c r="D51" s="7"/>
      <c r="E51" s="7"/>
      <c r="F51" s="7"/>
      <c r="G51" s="7"/>
    </row>
    <row r="52" spans="1:7" ht="44.25" customHeight="1" x14ac:dyDescent="0.25">
      <c r="A52" s="287"/>
      <c r="B52" s="287"/>
      <c r="C52" s="287"/>
      <c r="D52" s="7"/>
      <c r="E52" s="7"/>
      <c r="G52" s="7"/>
    </row>
    <row r="53" spans="1:7" ht="2.4500000000000002" customHeight="1" x14ac:dyDescent="0.25">
      <c r="A53" s="287"/>
      <c r="B53" s="287"/>
      <c r="C53" s="287"/>
    </row>
    <row r="54" spans="1:7" ht="15.75" x14ac:dyDescent="0.25">
      <c r="A54" s="288" t="s">
        <v>17</v>
      </c>
      <c r="B54" s="288"/>
      <c r="C54" s="288"/>
    </row>
  </sheetData>
  <mergeCells count="8">
    <mergeCell ref="A52:C53"/>
    <mergeCell ref="A54:C54"/>
    <mergeCell ref="A1:E1"/>
    <mergeCell ref="A2:E2"/>
    <mergeCell ref="A3:E3"/>
    <mergeCell ref="A6:D6"/>
    <mergeCell ref="A9:E9"/>
    <mergeCell ref="A51:C51"/>
  </mergeCells>
  <dataValidations count="1">
    <dataValidation type="list" allowBlank="1" showInputMessage="1" showErrorMessage="1" sqref="G12:G14 G17:G46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3"/>
  <sheetViews>
    <sheetView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60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154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8">
        <v>1</v>
      </c>
      <c r="B12" s="58">
        <v>41941</v>
      </c>
      <c r="C12" s="58" t="s">
        <v>151</v>
      </c>
      <c r="D12" s="58" t="s">
        <v>155</v>
      </c>
      <c r="E12" s="59">
        <v>438.9</v>
      </c>
      <c r="F12" s="59">
        <v>438.9</v>
      </c>
      <c r="G12" s="10" t="s">
        <v>14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653.4</v>
      </c>
      <c r="L12" s="15">
        <f>SUMIFS($F:$F,$G:$G,"Maatouk's Budget ")</f>
        <v>0</v>
      </c>
    </row>
    <row r="13" spans="1:12" ht="30" x14ac:dyDescent="0.3">
      <c r="A13" s="8">
        <v>2</v>
      </c>
      <c r="B13" s="58">
        <v>41951</v>
      </c>
      <c r="C13" s="58" t="s">
        <v>152</v>
      </c>
      <c r="D13" s="58" t="s">
        <v>153</v>
      </c>
      <c r="E13" s="59">
        <v>214.5</v>
      </c>
      <c r="F13" s="59">
        <v>214.5</v>
      </c>
      <c r="G13" s="10" t="s">
        <v>14</v>
      </c>
    </row>
    <row r="14" spans="1:12" ht="14.45" x14ac:dyDescent="0.3">
      <c r="A14" s="51"/>
      <c r="B14" s="52"/>
      <c r="C14" s="52"/>
      <c r="D14" s="52"/>
      <c r="E14" s="54"/>
      <c r="F14" s="54"/>
      <c r="G14" s="54"/>
    </row>
    <row r="15" spans="1:12" ht="14.45" x14ac:dyDescent="0.3">
      <c r="A15" s="51"/>
      <c r="B15" s="52"/>
      <c r="C15" s="52"/>
      <c r="D15" s="52"/>
      <c r="E15" s="53"/>
      <c r="F15" s="53"/>
      <c r="G15" s="54"/>
    </row>
    <row r="16" spans="1:12" ht="14.45" x14ac:dyDescent="0.3">
      <c r="A16" s="51"/>
      <c r="B16" s="52"/>
      <c r="C16" s="55"/>
      <c r="D16" s="52"/>
      <c r="E16" s="53"/>
      <c r="F16" s="53"/>
      <c r="G16" s="54"/>
    </row>
    <row r="17" spans="1:7" ht="15.6" x14ac:dyDescent="0.3">
      <c r="A17" s="289" t="s">
        <v>16</v>
      </c>
      <c r="B17" s="289"/>
      <c r="C17" s="289"/>
      <c r="D17" s="52"/>
      <c r="E17" s="54"/>
      <c r="F17" s="54"/>
      <c r="G17" s="54"/>
    </row>
    <row r="18" spans="1:7" ht="30.75" customHeight="1" x14ac:dyDescent="0.25">
      <c r="A18" s="287"/>
      <c r="B18" s="287"/>
      <c r="C18" s="287"/>
      <c r="D18" s="7"/>
      <c r="E18" s="7"/>
      <c r="F18" s="7"/>
      <c r="G18" s="7"/>
    </row>
    <row r="19" spans="1:7" ht="24" customHeight="1" x14ac:dyDescent="0.25">
      <c r="A19" s="287"/>
      <c r="B19" s="287"/>
      <c r="C19" s="287"/>
      <c r="D19" s="7"/>
    </row>
    <row r="20" spans="1:7" ht="13.5" customHeight="1" x14ac:dyDescent="0.25">
      <c r="A20" s="288" t="s">
        <v>17</v>
      </c>
      <c r="B20" s="288"/>
      <c r="C20" s="288"/>
      <c r="D20" s="7"/>
      <c r="E20" s="7"/>
      <c r="F20" s="7"/>
      <c r="G20" s="7"/>
    </row>
    <row r="21" spans="1:7" ht="44.25" customHeight="1" x14ac:dyDescent="0.25">
      <c r="A21" s="287"/>
      <c r="B21" s="287"/>
      <c r="C21" s="287"/>
      <c r="D21" s="7"/>
      <c r="E21" s="7"/>
      <c r="F21" s="7"/>
      <c r="G21" s="7"/>
    </row>
    <row r="22" spans="1:7" x14ac:dyDescent="0.25">
      <c r="A22" s="287"/>
      <c r="B22" s="287"/>
      <c r="C22" s="287"/>
    </row>
    <row r="23" spans="1:7" ht="15.75" x14ac:dyDescent="0.25">
      <c r="A23" s="288"/>
      <c r="B23" s="288"/>
      <c r="C23" s="288"/>
    </row>
  </sheetData>
  <mergeCells count="10">
    <mergeCell ref="A21:C22"/>
    <mergeCell ref="A23:C23"/>
    <mergeCell ref="A17:C17"/>
    <mergeCell ref="A18:C19"/>
    <mergeCell ref="A1:E1"/>
    <mergeCell ref="A2:E2"/>
    <mergeCell ref="A3:E3"/>
    <mergeCell ref="A6:D6"/>
    <mergeCell ref="A9:E9"/>
    <mergeCell ref="A20:C20"/>
  </mergeCells>
  <dataValidations count="1">
    <dataValidation type="list" allowBlank="1" showInputMessage="1" showErrorMessage="1" sqref="G14:G17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3"/>
  <sheetViews>
    <sheetView topLeftCell="A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56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8">
        <v>1</v>
      </c>
      <c r="B12" s="58">
        <v>41953</v>
      </c>
      <c r="C12" s="58" t="s">
        <v>119</v>
      </c>
      <c r="D12" s="58" t="s">
        <v>150</v>
      </c>
      <c r="E12" s="59">
        <v>1250</v>
      </c>
      <c r="F12" s="59">
        <v>1250</v>
      </c>
      <c r="G12" s="59" t="s">
        <v>60</v>
      </c>
      <c r="I12" s="15">
        <f>SUMIFS($F:$F,$G:$G,"supplies")</f>
        <v>0</v>
      </c>
      <c r="J12" s="15">
        <f>SUMIFS($F:$F,$G:$G,"Repairs")</f>
        <v>2250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8">
        <v>2</v>
      </c>
      <c r="B13" s="58">
        <v>41920</v>
      </c>
      <c r="C13" s="58" t="s">
        <v>119</v>
      </c>
      <c r="D13" s="58" t="s">
        <v>149</v>
      </c>
      <c r="E13" s="59">
        <v>1000</v>
      </c>
      <c r="F13" s="59">
        <v>1000</v>
      </c>
      <c r="G13" s="59" t="s">
        <v>60</v>
      </c>
    </row>
    <row r="14" spans="1:12" ht="14.45" x14ac:dyDescent="0.3">
      <c r="A14" s="51"/>
      <c r="B14" s="52"/>
      <c r="C14" s="52"/>
      <c r="D14" s="52"/>
      <c r="E14" s="54"/>
      <c r="F14" s="54"/>
      <c r="G14" s="54"/>
    </row>
    <row r="15" spans="1:12" ht="14.45" x14ac:dyDescent="0.3">
      <c r="A15" s="51"/>
      <c r="B15" s="52"/>
      <c r="C15" s="52"/>
      <c r="D15" s="52"/>
      <c r="E15" s="53"/>
      <c r="F15" s="53"/>
      <c r="G15" s="54"/>
    </row>
    <row r="16" spans="1:12" ht="14.45" x14ac:dyDescent="0.3">
      <c r="A16" s="51"/>
      <c r="B16" s="52"/>
      <c r="C16" s="55"/>
      <c r="D16" s="52"/>
      <c r="E16" s="53"/>
      <c r="F16" s="53"/>
      <c r="G16" s="54"/>
    </row>
    <row r="17" spans="1:7" ht="14.45" x14ac:dyDescent="0.3">
      <c r="A17" s="51"/>
      <c r="B17" s="52"/>
      <c r="C17" s="52"/>
      <c r="D17" s="52"/>
      <c r="E17" s="54"/>
      <c r="F17" s="54"/>
      <c r="G17" s="54"/>
    </row>
    <row r="18" spans="1:7" ht="30.75" customHeight="1" x14ac:dyDescent="0.3">
      <c r="A18" s="57"/>
      <c r="B18" s="21"/>
      <c r="C18" s="22"/>
      <c r="D18" s="7"/>
      <c r="E18" s="7"/>
      <c r="F18" s="7"/>
      <c r="G18" s="7"/>
    </row>
    <row r="19" spans="1:7" ht="24" customHeight="1" x14ac:dyDescent="0.3">
      <c r="A19" s="57"/>
      <c r="B19" s="7"/>
      <c r="C19" s="7"/>
      <c r="D19" s="7"/>
    </row>
    <row r="20" spans="1:7" ht="13.5" customHeight="1" x14ac:dyDescent="0.3">
      <c r="A20" s="289"/>
      <c r="B20" s="289"/>
      <c r="C20" s="289"/>
      <c r="D20" s="7"/>
      <c r="E20" s="7"/>
      <c r="F20" s="7"/>
      <c r="G20" s="7"/>
    </row>
    <row r="21" spans="1:7" ht="44.25" customHeight="1" x14ac:dyDescent="0.25">
      <c r="A21" s="287"/>
      <c r="B21" s="287"/>
      <c r="C21" s="287"/>
      <c r="D21" s="7"/>
      <c r="E21" s="7"/>
      <c r="F21" s="7"/>
      <c r="G21" s="7"/>
    </row>
    <row r="22" spans="1:7" x14ac:dyDescent="0.25">
      <c r="A22" s="287"/>
      <c r="B22" s="287"/>
      <c r="C22" s="287"/>
    </row>
    <row r="23" spans="1:7" ht="15.75" x14ac:dyDescent="0.25">
      <c r="A23" s="288"/>
      <c r="B23" s="288"/>
      <c r="C23" s="288"/>
    </row>
  </sheetData>
  <mergeCells count="8">
    <mergeCell ref="A21:C22"/>
    <mergeCell ref="A23:C23"/>
    <mergeCell ref="A1:E1"/>
    <mergeCell ref="A2:E2"/>
    <mergeCell ref="A3:E3"/>
    <mergeCell ref="A6:D6"/>
    <mergeCell ref="A9:E9"/>
    <mergeCell ref="A20:C20"/>
  </mergeCells>
  <dataValidations count="1">
    <dataValidation type="list" allowBlank="1" showInputMessage="1" showErrorMessage="1" sqref="G12:G17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3"/>
  <sheetViews>
    <sheetView topLeftCell="C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1.125" customWidth="1"/>
    <col min="4" max="4" width="32" bestFit="1" customWidth="1"/>
    <col min="5" max="5" width="17.87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49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148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8">
        <v>1</v>
      </c>
      <c r="B12" s="58">
        <v>41897</v>
      </c>
      <c r="C12" s="58" t="s">
        <v>143</v>
      </c>
      <c r="D12" s="58" t="s">
        <v>144</v>
      </c>
      <c r="E12" s="59">
        <v>902</v>
      </c>
      <c r="F12" s="59">
        <v>902</v>
      </c>
      <c r="G12" s="10" t="s">
        <v>14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964.7</v>
      </c>
      <c r="L12" s="15">
        <f>SUMIFS($F:$F,$G:$G,"Maatouk's Budget ")</f>
        <v>0</v>
      </c>
    </row>
    <row r="13" spans="1:12" ht="30" x14ac:dyDescent="0.3">
      <c r="A13" s="8">
        <v>2</v>
      </c>
      <c r="B13" s="58">
        <v>41939</v>
      </c>
      <c r="C13" s="58" t="s">
        <v>146</v>
      </c>
      <c r="D13" s="58" t="s">
        <v>147</v>
      </c>
      <c r="E13" s="59">
        <v>62.7</v>
      </c>
      <c r="F13" s="59">
        <v>62.7</v>
      </c>
      <c r="G13" s="10" t="s">
        <v>14</v>
      </c>
    </row>
    <row r="14" spans="1:12" ht="14.45" x14ac:dyDescent="0.3">
      <c r="A14" s="51"/>
      <c r="B14" s="52"/>
      <c r="C14" s="52"/>
      <c r="D14" s="52"/>
      <c r="E14" s="54"/>
      <c r="F14" s="54"/>
      <c r="G14" s="54"/>
    </row>
    <row r="15" spans="1:12" ht="14.45" x14ac:dyDescent="0.3">
      <c r="A15" s="51"/>
      <c r="B15" s="52"/>
      <c r="C15" s="52"/>
      <c r="D15" s="52"/>
      <c r="E15" s="53"/>
      <c r="F15" s="53"/>
      <c r="G15" s="54"/>
    </row>
    <row r="16" spans="1:12" ht="14.45" x14ac:dyDescent="0.3">
      <c r="A16" s="51"/>
      <c r="B16" s="52"/>
      <c r="C16" s="55"/>
      <c r="D16" s="52"/>
      <c r="E16" s="53"/>
      <c r="F16" s="53"/>
      <c r="G16" s="54"/>
    </row>
    <row r="17" spans="1:7" ht="14.45" x14ac:dyDescent="0.3">
      <c r="A17" s="51"/>
      <c r="B17" s="52"/>
      <c r="C17" s="52"/>
      <c r="D17" s="52"/>
      <c r="E17" s="54"/>
      <c r="F17" s="54"/>
      <c r="G17" s="54"/>
    </row>
    <row r="18" spans="1:7" ht="30.75" customHeight="1" x14ac:dyDescent="0.3">
      <c r="A18" s="50"/>
      <c r="B18" s="21"/>
      <c r="C18" s="22"/>
      <c r="D18" s="7"/>
      <c r="E18" s="7"/>
      <c r="F18" s="7"/>
      <c r="G18" s="7"/>
    </row>
    <row r="19" spans="1:7" ht="24" customHeight="1" x14ac:dyDescent="0.3">
      <c r="A19" s="50"/>
      <c r="B19" s="7"/>
      <c r="C19" s="7"/>
      <c r="D19" s="7"/>
    </row>
    <row r="20" spans="1:7" ht="13.5" customHeight="1" x14ac:dyDescent="0.3">
      <c r="A20" s="289" t="s">
        <v>16</v>
      </c>
      <c r="B20" s="289"/>
      <c r="C20" s="289"/>
      <c r="D20" s="7"/>
      <c r="E20" s="7"/>
      <c r="F20" s="7"/>
      <c r="G20" s="7"/>
    </row>
    <row r="21" spans="1:7" ht="44.25" customHeight="1" x14ac:dyDescent="0.25">
      <c r="A21" s="287"/>
      <c r="B21" s="287"/>
      <c r="C21" s="287"/>
      <c r="D21" s="7"/>
      <c r="E21" s="7"/>
      <c r="F21" s="7"/>
      <c r="G21" s="7"/>
    </row>
    <row r="22" spans="1:7" x14ac:dyDescent="0.25">
      <c r="A22" s="287"/>
      <c r="B22" s="287"/>
      <c r="C22" s="287"/>
    </row>
    <row r="23" spans="1:7" ht="15.75" x14ac:dyDescent="0.25">
      <c r="A23" s="288" t="s">
        <v>17</v>
      </c>
      <c r="B23" s="288"/>
      <c r="C23" s="288"/>
    </row>
  </sheetData>
  <mergeCells count="8">
    <mergeCell ref="A21:C22"/>
    <mergeCell ref="A23:C23"/>
    <mergeCell ref="A1:E1"/>
    <mergeCell ref="A2:E2"/>
    <mergeCell ref="A3:E3"/>
    <mergeCell ref="A6:D6"/>
    <mergeCell ref="A9:E9"/>
    <mergeCell ref="A20:C20"/>
  </mergeCells>
  <dataValidations count="1">
    <dataValidation type="list" allowBlank="1" showInputMessage="1" showErrorMessage="1" sqref="G14:G17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63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1035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2">
        <v>42219</v>
      </c>
      <c r="C12" s="12" t="s">
        <v>222</v>
      </c>
      <c r="D12" s="12" t="s">
        <v>1037</v>
      </c>
      <c r="E12" s="274">
        <v>200</v>
      </c>
      <c r="F12" s="13">
        <v>200</v>
      </c>
      <c r="G12" s="147" t="s">
        <v>14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625</v>
      </c>
      <c r="L12" s="15">
        <f>SUMIFS($F:$F,$G:$G,"Maatouk's Budget ")</f>
        <v>0</v>
      </c>
    </row>
    <row r="13" spans="1:12" ht="45" x14ac:dyDescent="0.25">
      <c r="A13" s="16">
        <v>2</v>
      </c>
      <c r="B13" s="17">
        <v>42221</v>
      </c>
      <c r="C13" s="17" t="s">
        <v>1031</v>
      </c>
      <c r="D13" s="17" t="s">
        <v>1036</v>
      </c>
      <c r="E13" s="18">
        <v>100</v>
      </c>
      <c r="F13" s="15">
        <v>100</v>
      </c>
      <c r="G13" s="205" t="s">
        <v>14</v>
      </c>
    </row>
    <row r="14" spans="1:12" ht="30" x14ac:dyDescent="0.3">
      <c r="A14" s="16">
        <v>3</v>
      </c>
      <c r="B14" s="17">
        <v>42221</v>
      </c>
      <c r="C14" s="17" t="s">
        <v>421</v>
      </c>
      <c r="D14" s="17" t="s">
        <v>1032</v>
      </c>
      <c r="E14" s="15">
        <v>165</v>
      </c>
      <c r="F14" s="15">
        <v>165</v>
      </c>
      <c r="G14" s="205" t="s">
        <v>14</v>
      </c>
    </row>
    <row r="15" spans="1:12" ht="30" x14ac:dyDescent="0.25">
      <c r="A15" s="16">
        <v>4</v>
      </c>
      <c r="B15" s="17">
        <v>42205</v>
      </c>
      <c r="C15" s="17" t="s">
        <v>119</v>
      </c>
      <c r="D15" s="17" t="s">
        <v>1068</v>
      </c>
      <c r="E15" s="15">
        <v>160</v>
      </c>
      <c r="F15" s="15">
        <v>160</v>
      </c>
      <c r="G15" s="205" t="s">
        <v>14</v>
      </c>
    </row>
    <row r="16" spans="1:12" x14ac:dyDescent="0.25">
      <c r="A16" s="16"/>
      <c r="B16" s="17"/>
      <c r="C16" s="17"/>
      <c r="D16" s="17"/>
      <c r="E16" s="15"/>
      <c r="F16" s="15"/>
      <c r="G16" s="205"/>
    </row>
    <row r="17" spans="1:7" x14ac:dyDescent="0.25">
      <c r="A17" s="16"/>
      <c r="B17" s="17"/>
      <c r="C17" s="17"/>
      <c r="D17" s="17"/>
      <c r="E17" s="15"/>
      <c r="F17" s="15"/>
      <c r="G17" s="205"/>
    </row>
    <row r="18" spans="1:7" ht="31.15" customHeight="1" x14ac:dyDescent="0.25">
      <c r="A18" s="51"/>
      <c r="B18" s="52"/>
      <c r="C18" s="52"/>
      <c r="D18" s="52"/>
      <c r="E18" s="54"/>
      <c r="F18" s="54"/>
      <c r="G18" s="107"/>
    </row>
    <row r="19" spans="1:7" ht="15.75" x14ac:dyDescent="0.25">
      <c r="A19" s="264"/>
      <c r="B19" s="7"/>
      <c r="C19" s="7"/>
      <c r="D19" s="7"/>
      <c r="E19" s="99"/>
    </row>
    <row r="20" spans="1:7" ht="15.75" x14ac:dyDescent="0.25">
      <c r="A20" s="289" t="s">
        <v>16</v>
      </c>
      <c r="B20" s="289"/>
      <c r="C20" s="289"/>
      <c r="D20" s="7"/>
      <c r="E20" s="7"/>
      <c r="F20" s="7"/>
      <c r="G20" s="7"/>
    </row>
    <row r="21" spans="1:7" x14ac:dyDescent="0.25">
      <c r="A21" s="287"/>
      <c r="B21" s="287"/>
      <c r="C21" s="287"/>
      <c r="D21" s="7"/>
      <c r="E21" s="7"/>
      <c r="F21" s="7"/>
      <c r="G21" s="7"/>
    </row>
    <row r="22" spans="1:7" x14ac:dyDescent="0.25">
      <c r="A22" s="287"/>
      <c r="B22" s="287"/>
      <c r="C22" s="287"/>
    </row>
    <row r="23" spans="1:7" ht="40.9" customHeight="1" x14ac:dyDescent="0.25">
      <c r="A23" s="288" t="s">
        <v>17</v>
      </c>
      <c r="B23" s="288"/>
      <c r="C23" s="288"/>
    </row>
  </sheetData>
  <mergeCells count="8">
    <mergeCell ref="A21:C22"/>
    <mergeCell ref="A23:C23"/>
    <mergeCell ref="A1:E1"/>
    <mergeCell ref="A2:E2"/>
    <mergeCell ref="A3:E3"/>
    <mergeCell ref="A6:D6"/>
    <mergeCell ref="A9:E9"/>
    <mergeCell ref="A20:C20"/>
  </mergeCells>
  <pageMargins left="0.7" right="0.7" top="0.32" bottom="0.55000000000000004" header="0.21" footer="0.3"/>
  <pageSetup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18"/>
  <sheetViews>
    <sheetView topLeftCell="A6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41936</v>
      </c>
      <c r="C12" s="12" t="s">
        <v>156</v>
      </c>
      <c r="D12" s="12" t="s">
        <v>157</v>
      </c>
      <c r="E12" s="13">
        <v>182.6</v>
      </c>
      <c r="F12" s="13">
        <f>1.293*182</f>
        <v>235.32599999999999</v>
      </c>
      <c r="G12" s="14" t="s">
        <v>60</v>
      </c>
      <c r="I12" s="15">
        <f>SUMIFS($F:$F,$G:$G,"supplies")</f>
        <v>0</v>
      </c>
      <c r="J12" s="15">
        <f>SUMIFS($F:$F,$G:$G,"Repairs")</f>
        <v>235.32599999999999</v>
      </c>
      <c r="K12" s="15">
        <f>SUMIFS($F:$F,$G:$G,"End User's Budget")</f>
        <v>0</v>
      </c>
      <c r="L12" s="15">
        <f>SUMIFS($F:$F,$G:$G,"Maatouk's Budget ")</f>
        <v>0</v>
      </c>
    </row>
    <row r="13" spans="1:12" ht="30.75" customHeight="1" x14ac:dyDescent="0.3">
      <c r="A13" s="20"/>
      <c r="B13" s="21"/>
      <c r="C13" s="22"/>
      <c r="D13" s="7"/>
      <c r="E13" s="7"/>
      <c r="F13" s="7"/>
      <c r="G13" s="98"/>
    </row>
    <row r="14" spans="1:12" ht="24" customHeight="1" x14ac:dyDescent="0.3">
      <c r="A14" s="20"/>
      <c r="B14" s="7"/>
      <c r="C14" s="7"/>
      <c r="D14" s="7"/>
    </row>
    <row r="15" spans="1:12" ht="13.5" customHeight="1" x14ac:dyDescent="0.3">
      <c r="A15" s="289" t="s">
        <v>16</v>
      </c>
      <c r="B15" s="289"/>
      <c r="C15" s="289"/>
      <c r="D15" s="7"/>
      <c r="E15" s="7"/>
      <c r="F15" s="7"/>
      <c r="G15" s="7"/>
    </row>
    <row r="16" spans="1:12" ht="44.25" customHeight="1" x14ac:dyDescent="0.25">
      <c r="A16" s="287"/>
      <c r="B16" s="287"/>
      <c r="C16" s="287"/>
      <c r="D16" s="7"/>
      <c r="E16" s="7"/>
      <c r="F16" s="7"/>
      <c r="G16" s="7"/>
    </row>
    <row r="17" spans="1:3" x14ac:dyDescent="0.25">
      <c r="A17" s="287"/>
      <c r="B17" s="287"/>
      <c r="C17" s="287"/>
    </row>
    <row r="18" spans="1:3" ht="15.6" x14ac:dyDescent="0.3">
      <c r="A18" s="288" t="s">
        <v>17</v>
      </c>
      <c r="B18" s="288"/>
      <c r="C18" s="288"/>
    </row>
  </sheetData>
  <mergeCells count="8">
    <mergeCell ref="A16:C17"/>
    <mergeCell ref="A18:C18"/>
    <mergeCell ref="A1:E1"/>
    <mergeCell ref="A2:E2"/>
    <mergeCell ref="A3:E3"/>
    <mergeCell ref="A6:D6"/>
    <mergeCell ref="A9:E9"/>
    <mergeCell ref="A15:C15"/>
  </mergeCells>
  <dataValidations count="1">
    <dataValidation type="list" allowBlank="1" showInputMessage="1" showErrorMessage="1" sqref="G12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23"/>
  <sheetViews>
    <sheetView topLeftCell="A9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47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136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41932</v>
      </c>
      <c r="C12" s="12" t="s">
        <v>51</v>
      </c>
      <c r="D12" s="12" t="s">
        <v>131</v>
      </c>
      <c r="E12" s="13">
        <v>130</v>
      </c>
      <c r="F12" s="13">
        <v>130</v>
      </c>
      <c r="G12" s="10" t="s">
        <v>14</v>
      </c>
      <c r="I12" s="15">
        <f>SUMIFS($F:$F,$G:$G,"supplies")</f>
        <v>0</v>
      </c>
      <c r="J12" s="15">
        <f>SUMIFS($F:$F,$G:$G,"Repairs")</f>
        <v>847</v>
      </c>
      <c r="K12" s="15">
        <f>SUMIFS($F:$F,$G:$G,"End User's Budget")</f>
        <v>511.70000000000005</v>
      </c>
      <c r="L12" s="15">
        <f>SUMIFS($F:$F,$G:$G,"Maatouk's Budget ")</f>
        <v>0</v>
      </c>
    </row>
    <row r="13" spans="1:12" ht="30" x14ac:dyDescent="0.3">
      <c r="A13" s="16">
        <v>2</v>
      </c>
      <c r="B13" s="17">
        <v>41934</v>
      </c>
      <c r="C13" s="17" t="s">
        <v>133</v>
      </c>
      <c r="D13" s="17" t="s">
        <v>134</v>
      </c>
      <c r="E13" s="15">
        <v>38.5</v>
      </c>
      <c r="F13" s="15">
        <v>38.5</v>
      </c>
      <c r="G13" s="10" t="s">
        <v>14</v>
      </c>
    </row>
    <row r="14" spans="1:12" ht="30" x14ac:dyDescent="0.3">
      <c r="A14" s="16">
        <v>3</v>
      </c>
      <c r="B14" s="17">
        <v>41942</v>
      </c>
      <c r="C14" s="17" t="s">
        <v>135</v>
      </c>
      <c r="D14" s="17" t="s">
        <v>138</v>
      </c>
      <c r="E14" s="15">
        <v>37.4</v>
      </c>
      <c r="F14" s="15">
        <v>37.4</v>
      </c>
      <c r="G14" s="10" t="s">
        <v>14</v>
      </c>
    </row>
    <row r="15" spans="1:12" ht="30" x14ac:dyDescent="0.3">
      <c r="A15" s="16">
        <v>4</v>
      </c>
      <c r="B15" s="17">
        <v>41935</v>
      </c>
      <c r="C15" s="17" t="s">
        <v>137</v>
      </c>
      <c r="D15" s="17" t="s">
        <v>139</v>
      </c>
      <c r="E15" s="18">
        <v>223.3</v>
      </c>
      <c r="F15" s="18">
        <v>223.3</v>
      </c>
      <c r="G15" s="10" t="s">
        <v>14</v>
      </c>
    </row>
    <row r="16" spans="1:12" ht="43.15" x14ac:dyDescent="0.3">
      <c r="A16" s="16">
        <v>5</v>
      </c>
      <c r="B16" s="17">
        <v>41942</v>
      </c>
      <c r="C16" s="17" t="s">
        <v>55</v>
      </c>
      <c r="D16" s="17" t="s">
        <v>140</v>
      </c>
      <c r="E16" s="18">
        <v>847</v>
      </c>
      <c r="F16" s="18">
        <v>847</v>
      </c>
      <c r="G16" s="15" t="s">
        <v>60</v>
      </c>
    </row>
    <row r="17" spans="1:7" ht="28.9" x14ac:dyDescent="0.3">
      <c r="A17" s="16">
        <v>6</v>
      </c>
      <c r="B17" s="17">
        <v>41939</v>
      </c>
      <c r="C17" s="19" t="s">
        <v>141</v>
      </c>
      <c r="D17" s="17" t="s">
        <v>142</v>
      </c>
      <c r="E17" s="18">
        <v>82.5</v>
      </c>
      <c r="F17" s="18">
        <v>82.5</v>
      </c>
      <c r="G17" s="15" t="s">
        <v>14</v>
      </c>
    </row>
    <row r="18" spans="1:7" ht="30.75" customHeight="1" x14ac:dyDescent="0.3">
      <c r="A18" s="48"/>
      <c r="B18" s="21"/>
      <c r="C18" s="22"/>
      <c r="D18" s="7"/>
      <c r="E18" s="7"/>
      <c r="F18" s="7"/>
      <c r="G18" s="7"/>
    </row>
    <row r="19" spans="1:7" ht="24" customHeight="1" x14ac:dyDescent="0.25">
      <c r="A19" s="48"/>
      <c r="B19" s="7"/>
      <c r="C19" s="7"/>
      <c r="D19" s="7"/>
    </row>
    <row r="20" spans="1:7" ht="13.5" customHeight="1" x14ac:dyDescent="0.25">
      <c r="A20" s="289" t="s">
        <v>16</v>
      </c>
      <c r="B20" s="289"/>
      <c r="C20" s="289"/>
      <c r="D20" s="7"/>
      <c r="E20" s="7"/>
      <c r="F20" s="7"/>
      <c r="G20" s="7"/>
    </row>
    <row r="21" spans="1:7" ht="44.25" customHeight="1" x14ac:dyDescent="0.25">
      <c r="A21" s="287"/>
      <c r="B21" s="287"/>
      <c r="C21" s="287"/>
      <c r="D21" s="7"/>
      <c r="E21" s="7"/>
      <c r="F21" s="7"/>
      <c r="G21" s="7"/>
    </row>
    <row r="22" spans="1:7" x14ac:dyDescent="0.25">
      <c r="A22" s="287"/>
      <c r="B22" s="287"/>
      <c r="C22" s="287"/>
    </row>
    <row r="23" spans="1:7" ht="15.75" x14ac:dyDescent="0.25">
      <c r="A23" s="288" t="s">
        <v>17</v>
      </c>
      <c r="B23" s="288"/>
      <c r="C23" s="288"/>
    </row>
  </sheetData>
  <mergeCells count="8">
    <mergeCell ref="A21:C22"/>
    <mergeCell ref="A23:C23"/>
    <mergeCell ref="A1:E1"/>
    <mergeCell ref="A2:E2"/>
    <mergeCell ref="A3:E3"/>
    <mergeCell ref="A6:D6"/>
    <mergeCell ref="A9:E9"/>
    <mergeCell ref="A20:C20"/>
  </mergeCells>
  <dataValidations count="1">
    <dataValidation type="list" allowBlank="1" showInputMessage="1" showErrorMessage="1" sqref="G16:G17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61"/>
  <sheetViews>
    <sheetView topLeftCell="A52" workbookViewId="0">
      <selection activeCell="I16" sqref="I16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34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124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x14ac:dyDescent="0.25">
      <c r="A12" s="11">
        <v>1</v>
      </c>
      <c r="B12" s="12">
        <v>41913</v>
      </c>
      <c r="C12" s="12" t="s">
        <v>69</v>
      </c>
      <c r="D12" s="39" t="s">
        <v>70</v>
      </c>
      <c r="E12" s="13" t="s">
        <v>61</v>
      </c>
      <c r="F12" s="13" t="s">
        <v>61</v>
      </c>
      <c r="G12" s="14" t="s">
        <v>71</v>
      </c>
      <c r="I12" s="15">
        <f>SUMIFS($F:$F,$G:$G,"supplies")</f>
        <v>0</v>
      </c>
      <c r="J12" s="15">
        <f>SUMIFS($F:$F,$G:$G,"Repairs")</f>
        <v>10320.5</v>
      </c>
      <c r="K12" s="15">
        <f>SUMIFS($F:$F,$G:$G,"End User's Budget")</f>
        <v>680</v>
      </c>
      <c r="L12" s="15">
        <f>SUMIFS($F:$F,$G:$G,"Maatouk's Budget ")</f>
        <v>0</v>
      </c>
    </row>
    <row r="13" spans="1:12" ht="14.45" x14ac:dyDescent="0.3">
      <c r="A13" s="16">
        <v>2</v>
      </c>
      <c r="B13" s="17">
        <v>41913</v>
      </c>
      <c r="C13" s="38" t="s">
        <v>69</v>
      </c>
      <c r="D13" s="17" t="s">
        <v>70</v>
      </c>
      <c r="E13" s="15" t="s">
        <v>62</v>
      </c>
      <c r="F13" s="15" t="s">
        <v>62</v>
      </c>
      <c r="G13" s="15" t="s">
        <v>71</v>
      </c>
    </row>
    <row r="14" spans="1:12" ht="28.9" x14ac:dyDescent="0.3">
      <c r="A14" s="16">
        <v>3</v>
      </c>
      <c r="B14" s="17">
        <v>41930</v>
      </c>
      <c r="C14" s="17" t="s">
        <v>72</v>
      </c>
      <c r="D14" s="17" t="s">
        <v>73</v>
      </c>
      <c r="E14" s="15">
        <v>75</v>
      </c>
      <c r="F14" s="15">
        <v>75</v>
      </c>
      <c r="G14" s="15" t="s">
        <v>60</v>
      </c>
    </row>
    <row r="15" spans="1:12" ht="28.9" x14ac:dyDescent="0.3">
      <c r="A15" s="45">
        <v>4</v>
      </c>
      <c r="B15" s="17">
        <v>41930</v>
      </c>
      <c r="C15" s="17" t="s">
        <v>72</v>
      </c>
      <c r="D15" s="17" t="s">
        <v>74</v>
      </c>
      <c r="E15" s="18">
        <v>180</v>
      </c>
      <c r="F15" s="18">
        <v>180</v>
      </c>
      <c r="G15" s="15" t="s">
        <v>60</v>
      </c>
    </row>
    <row r="16" spans="1:12" ht="14.45" x14ac:dyDescent="0.3">
      <c r="A16" s="16">
        <v>5</v>
      </c>
      <c r="B16" s="17">
        <v>41906</v>
      </c>
      <c r="C16" s="17" t="s">
        <v>72</v>
      </c>
      <c r="D16" s="17" t="s">
        <v>68</v>
      </c>
      <c r="E16" s="18">
        <v>85</v>
      </c>
      <c r="F16" s="18">
        <v>85</v>
      </c>
      <c r="G16" s="15" t="s">
        <v>60</v>
      </c>
    </row>
    <row r="17" spans="1:7" ht="28.9" x14ac:dyDescent="0.3">
      <c r="A17" s="46">
        <v>6</v>
      </c>
      <c r="B17" s="17">
        <v>41904</v>
      </c>
      <c r="C17" s="17" t="s">
        <v>72</v>
      </c>
      <c r="D17" s="17" t="s">
        <v>75</v>
      </c>
      <c r="E17" s="18">
        <v>170</v>
      </c>
      <c r="F17" s="18">
        <v>170</v>
      </c>
      <c r="G17" s="15" t="s">
        <v>60</v>
      </c>
    </row>
    <row r="18" spans="1:7" ht="28.9" x14ac:dyDescent="0.3">
      <c r="A18" s="16">
        <v>7</v>
      </c>
      <c r="B18" s="17">
        <v>41934</v>
      </c>
      <c r="C18" s="19" t="s">
        <v>76</v>
      </c>
      <c r="D18" s="17" t="s">
        <v>77</v>
      </c>
      <c r="E18" s="18">
        <v>125</v>
      </c>
      <c r="F18" s="18">
        <v>125</v>
      </c>
      <c r="G18" s="15" t="s">
        <v>60</v>
      </c>
    </row>
    <row r="19" spans="1:7" ht="14.45" x14ac:dyDescent="0.3">
      <c r="A19" s="16">
        <v>8</v>
      </c>
      <c r="B19" s="17">
        <v>41921</v>
      </c>
      <c r="C19" s="19" t="s">
        <v>78</v>
      </c>
      <c r="D19" s="17" t="s">
        <v>79</v>
      </c>
      <c r="E19" s="18">
        <v>183</v>
      </c>
      <c r="F19" s="18">
        <v>183</v>
      </c>
      <c r="G19" s="15" t="s">
        <v>71</v>
      </c>
    </row>
    <row r="20" spans="1:7" ht="14.45" x14ac:dyDescent="0.3">
      <c r="A20" s="16">
        <v>9</v>
      </c>
      <c r="B20" s="17">
        <v>41912</v>
      </c>
      <c r="C20" s="40" t="s">
        <v>80</v>
      </c>
      <c r="D20" s="17" t="s">
        <v>81</v>
      </c>
      <c r="E20" s="18">
        <v>158.4</v>
      </c>
      <c r="F20" s="18">
        <v>158.4</v>
      </c>
      <c r="G20" s="15" t="s">
        <v>71</v>
      </c>
    </row>
    <row r="21" spans="1:7" ht="14.45" x14ac:dyDescent="0.3">
      <c r="A21" s="45">
        <v>10</v>
      </c>
      <c r="B21" s="17">
        <v>41936</v>
      </c>
      <c r="C21" s="17" t="s">
        <v>69</v>
      </c>
      <c r="D21" s="17" t="s">
        <v>82</v>
      </c>
      <c r="E21" s="18">
        <v>23</v>
      </c>
      <c r="F21" s="18">
        <v>23</v>
      </c>
      <c r="G21" s="15" t="s">
        <v>71</v>
      </c>
    </row>
    <row r="22" spans="1:7" s="37" customFormat="1" ht="43.15" x14ac:dyDescent="0.3">
      <c r="A22" s="16">
        <v>11</v>
      </c>
      <c r="B22" s="36">
        <v>41936</v>
      </c>
      <c r="C22" s="17" t="s">
        <v>83</v>
      </c>
      <c r="D22" s="42" t="s">
        <v>84</v>
      </c>
      <c r="E22" s="43">
        <v>107.5</v>
      </c>
      <c r="F22" s="43">
        <v>107.5</v>
      </c>
      <c r="G22" s="44" t="s">
        <v>60</v>
      </c>
    </row>
    <row r="23" spans="1:7" ht="30" x14ac:dyDescent="0.25">
      <c r="A23" s="46">
        <v>12</v>
      </c>
      <c r="B23" s="17">
        <v>41937</v>
      </c>
      <c r="C23" s="19" t="s">
        <v>85</v>
      </c>
      <c r="D23" s="17" t="s">
        <v>86</v>
      </c>
      <c r="E23" s="18">
        <v>1441</v>
      </c>
      <c r="F23" s="18">
        <v>1441</v>
      </c>
      <c r="G23" s="15" t="s">
        <v>60</v>
      </c>
    </row>
    <row r="24" spans="1:7" ht="30" x14ac:dyDescent="0.25">
      <c r="A24" s="16">
        <v>13</v>
      </c>
      <c r="B24" s="17">
        <v>41929</v>
      </c>
      <c r="C24" s="19" t="s">
        <v>85</v>
      </c>
      <c r="D24" s="17" t="s">
        <v>87</v>
      </c>
      <c r="E24" s="18">
        <v>1257.05</v>
      </c>
      <c r="F24" s="18">
        <v>1257.05</v>
      </c>
      <c r="G24" s="15" t="s">
        <v>60</v>
      </c>
    </row>
    <row r="25" spans="1:7" ht="30" x14ac:dyDescent="0.25">
      <c r="A25" s="16">
        <v>14</v>
      </c>
      <c r="B25" s="17">
        <v>41920</v>
      </c>
      <c r="C25" s="40" t="s">
        <v>88</v>
      </c>
      <c r="D25" s="17" t="s">
        <v>89</v>
      </c>
      <c r="E25" s="18">
        <v>324.5</v>
      </c>
      <c r="F25" s="18">
        <v>324.5</v>
      </c>
      <c r="G25" s="15" t="s">
        <v>60</v>
      </c>
    </row>
    <row r="26" spans="1:7" ht="30" x14ac:dyDescent="0.25">
      <c r="A26" s="16">
        <v>15</v>
      </c>
      <c r="B26" s="17">
        <v>41921</v>
      </c>
      <c r="C26" s="41" t="s">
        <v>69</v>
      </c>
      <c r="D26" s="17" t="s">
        <v>90</v>
      </c>
      <c r="E26" s="18">
        <v>109.31</v>
      </c>
      <c r="F26" s="18">
        <v>109.31</v>
      </c>
      <c r="G26" s="15" t="s">
        <v>71</v>
      </c>
    </row>
    <row r="27" spans="1:7" x14ac:dyDescent="0.25">
      <c r="A27" s="45">
        <v>16</v>
      </c>
      <c r="B27" s="17">
        <v>41927</v>
      </c>
      <c r="C27" s="17" t="s">
        <v>69</v>
      </c>
      <c r="D27" s="17" t="s">
        <v>91</v>
      </c>
      <c r="E27" s="18">
        <v>147</v>
      </c>
      <c r="F27" s="18">
        <v>147</v>
      </c>
      <c r="G27" s="15" t="s">
        <v>71</v>
      </c>
    </row>
    <row r="28" spans="1:7" ht="30" x14ac:dyDescent="0.25">
      <c r="A28" s="16">
        <v>17</v>
      </c>
      <c r="B28" s="17">
        <v>41927</v>
      </c>
      <c r="C28" s="19" t="s">
        <v>92</v>
      </c>
      <c r="D28" s="17" t="s">
        <v>63</v>
      </c>
      <c r="E28" s="18">
        <v>27.25</v>
      </c>
      <c r="F28" s="18">
        <v>27.25</v>
      </c>
      <c r="G28" s="15" t="s">
        <v>71</v>
      </c>
    </row>
    <row r="29" spans="1:7" ht="30" x14ac:dyDescent="0.25">
      <c r="A29" s="16">
        <v>18</v>
      </c>
      <c r="B29" s="17">
        <v>41923</v>
      </c>
      <c r="C29" s="19" t="s">
        <v>93</v>
      </c>
      <c r="D29" s="17" t="s">
        <v>94</v>
      </c>
      <c r="E29" s="18">
        <v>165</v>
      </c>
      <c r="F29" s="18">
        <v>165</v>
      </c>
      <c r="G29" s="15" t="s">
        <v>71</v>
      </c>
    </row>
    <row r="30" spans="1:7" ht="45" x14ac:dyDescent="0.25">
      <c r="A30" s="45">
        <v>19</v>
      </c>
      <c r="B30" s="17">
        <v>41922</v>
      </c>
      <c r="C30" s="19" t="s">
        <v>95</v>
      </c>
      <c r="D30" s="17" t="s">
        <v>125</v>
      </c>
      <c r="E30" s="18">
        <v>525</v>
      </c>
      <c r="F30" s="18">
        <v>525</v>
      </c>
      <c r="G30" s="15" t="s">
        <v>60</v>
      </c>
    </row>
    <row r="31" spans="1:7" ht="30" x14ac:dyDescent="0.25">
      <c r="A31" s="16">
        <v>20</v>
      </c>
      <c r="B31" s="17">
        <v>41904</v>
      </c>
      <c r="C31" s="19" t="s">
        <v>92</v>
      </c>
      <c r="D31" s="17" t="s">
        <v>126</v>
      </c>
      <c r="E31" s="18">
        <v>10</v>
      </c>
      <c r="F31" s="18">
        <v>10</v>
      </c>
      <c r="G31" s="15" t="s">
        <v>60</v>
      </c>
    </row>
    <row r="32" spans="1:7" ht="30" x14ac:dyDescent="0.25">
      <c r="A32" s="46">
        <v>21</v>
      </c>
      <c r="B32" s="17">
        <v>41921</v>
      </c>
      <c r="C32" s="19" t="s">
        <v>92</v>
      </c>
      <c r="D32" s="17" t="s">
        <v>96</v>
      </c>
      <c r="E32" s="18">
        <v>100</v>
      </c>
      <c r="F32" s="18">
        <v>100</v>
      </c>
      <c r="G32" s="15" t="s">
        <v>60</v>
      </c>
    </row>
    <row r="33" spans="1:7" ht="30" x14ac:dyDescent="0.25">
      <c r="A33" s="16">
        <v>22</v>
      </c>
      <c r="B33" s="17">
        <v>41928</v>
      </c>
      <c r="C33" s="19" t="s">
        <v>97</v>
      </c>
      <c r="D33" s="17" t="s">
        <v>98</v>
      </c>
      <c r="E33" s="18" t="s">
        <v>99</v>
      </c>
      <c r="F33" s="18">
        <v>170.66</v>
      </c>
      <c r="G33" s="15" t="s">
        <v>71</v>
      </c>
    </row>
    <row r="34" spans="1:7" ht="30" x14ac:dyDescent="0.25">
      <c r="A34" s="16">
        <v>23</v>
      </c>
      <c r="B34" s="17">
        <v>41901</v>
      </c>
      <c r="C34" s="19" t="s">
        <v>97</v>
      </c>
      <c r="D34" s="17" t="s">
        <v>98</v>
      </c>
      <c r="E34" s="18" t="s">
        <v>64</v>
      </c>
      <c r="F34" s="18">
        <v>114</v>
      </c>
      <c r="G34" s="15" t="s">
        <v>71</v>
      </c>
    </row>
    <row r="35" spans="1:7" ht="45" x14ac:dyDescent="0.25">
      <c r="A35" s="46">
        <v>24</v>
      </c>
      <c r="B35" s="17">
        <v>41930</v>
      </c>
      <c r="C35" s="19" t="s">
        <v>100</v>
      </c>
      <c r="D35" s="17" t="s">
        <v>101</v>
      </c>
      <c r="E35" s="18">
        <v>25.23</v>
      </c>
      <c r="F35" s="18">
        <v>25.23</v>
      </c>
      <c r="G35" s="15" t="s">
        <v>60</v>
      </c>
    </row>
    <row r="36" spans="1:7" ht="30" x14ac:dyDescent="0.25">
      <c r="A36" s="16">
        <v>25</v>
      </c>
      <c r="B36" s="17">
        <v>41901</v>
      </c>
      <c r="C36" s="19" t="s">
        <v>100</v>
      </c>
      <c r="D36" s="17" t="s">
        <v>102</v>
      </c>
      <c r="E36" s="18">
        <v>101.53</v>
      </c>
      <c r="F36" s="18">
        <v>101.53</v>
      </c>
      <c r="G36" s="15" t="s">
        <v>60</v>
      </c>
    </row>
    <row r="37" spans="1:7" x14ac:dyDescent="0.25">
      <c r="A37" s="16">
        <v>26</v>
      </c>
      <c r="B37" s="17">
        <v>41935</v>
      </c>
      <c r="C37" s="19" t="s">
        <v>69</v>
      </c>
      <c r="D37" s="17" t="s">
        <v>70</v>
      </c>
      <c r="E37" s="18">
        <v>126</v>
      </c>
      <c r="F37" s="18">
        <v>126</v>
      </c>
      <c r="G37" s="15" t="s">
        <v>71</v>
      </c>
    </row>
    <row r="38" spans="1:7" x14ac:dyDescent="0.25">
      <c r="A38" s="46">
        <v>27</v>
      </c>
      <c r="B38" s="17">
        <v>41920</v>
      </c>
      <c r="C38" s="19" t="s">
        <v>103</v>
      </c>
      <c r="D38" s="17" t="s">
        <v>65</v>
      </c>
      <c r="E38" s="18">
        <v>81</v>
      </c>
      <c r="F38" s="18">
        <v>81</v>
      </c>
      <c r="G38" s="15" t="s">
        <v>71</v>
      </c>
    </row>
    <row r="39" spans="1:7" ht="30" x14ac:dyDescent="0.25">
      <c r="A39" s="16">
        <v>28</v>
      </c>
      <c r="B39" s="17">
        <v>41921</v>
      </c>
      <c r="C39" s="19" t="s">
        <v>97</v>
      </c>
      <c r="D39" s="17" t="s">
        <v>63</v>
      </c>
      <c r="E39" s="18" t="s">
        <v>66</v>
      </c>
      <c r="F39" s="18">
        <v>72</v>
      </c>
      <c r="G39" s="15" t="s">
        <v>71</v>
      </c>
    </row>
    <row r="40" spans="1:7" x14ac:dyDescent="0.25">
      <c r="A40" s="16">
        <v>29</v>
      </c>
      <c r="B40" s="17">
        <v>41919</v>
      </c>
      <c r="C40" s="19" t="s">
        <v>95</v>
      </c>
      <c r="D40" s="17" t="s">
        <v>104</v>
      </c>
      <c r="E40" s="18">
        <v>100</v>
      </c>
      <c r="F40" s="18">
        <v>100</v>
      </c>
      <c r="G40" s="15" t="s">
        <v>60</v>
      </c>
    </row>
    <row r="41" spans="1:7" x14ac:dyDescent="0.25">
      <c r="A41" s="46">
        <v>30</v>
      </c>
      <c r="B41" s="17">
        <v>41895</v>
      </c>
      <c r="C41" s="19" t="s">
        <v>72</v>
      </c>
      <c r="D41" s="17" t="s">
        <v>105</v>
      </c>
      <c r="E41" s="18">
        <v>100</v>
      </c>
      <c r="F41" s="18">
        <v>100</v>
      </c>
      <c r="G41" s="15" t="s">
        <v>60</v>
      </c>
    </row>
    <row r="42" spans="1:7" ht="30" x14ac:dyDescent="0.25">
      <c r="A42" s="16">
        <v>31</v>
      </c>
      <c r="B42" s="17">
        <v>41906</v>
      </c>
      <c r="C42" s="19" t="s">
        <v>78</v>
      </c>
      <c r="D42" s="17" t="s">
        <v>106</v>
      </c>
      <c r="E42" s="18">
        <v>29.36</v>
      </c>
      <c r="F42" s="18">
        <v>29.36</v>
      </c>
      <c r="G42" s="15" t="s">
        <v>71</v>
      </c>
    </row>
    <row r="43" spans="1:7" ht="30" x14ac:dyDescent="0.25">
      <c r="A43" s="16">
        <v>32</v>
      </c>
      <c r="B43" s="17">
        <v>41901</v>
      </c>
      <c r="C43" s="19" t="s">
        <v>78</v>
      </c>
      <c r="D43" s="17" t="s">
        <v>107</v>
      </c>
      <c r="E43" s="18">
        <v>140</v>
      </c>
      <c r="F43" s="18">
        <v>140</v>
      </c>
      <c r="G43" s="15" t="s">
        <v>71</v>
      </c>
    </row>
    <row r="44" spans="1:7" x14ac:dyDescent="0.25">
      <c r="A44" s="46">
        <v>33</v>
      </c>
      <c r="B44" s="17">
        <v>41915</v>
      </c>
      <c r="C44" s="19" t="s">
        <v>83</v>
      </c>
      <c r="D44" s="17" t="s">
        <v>108</v>
      </c>
      <c r="E44" s="18">
        <v>100</v>
      </c>
      <c r="F44" s="18">
        <v>100</v>
      </c>
      <c r="G44" s="15" t="s">
        <v>60</v>
      </c>
    </row>
    <row r="45" spans="1:7" ht="30" x14ac:dyDescent="0.25">
      <c r="A45" s="16">
        <v>34</v>
      </c>
      <c r="B45" s="17">
        <v>41926</v>
      </c>
      <c r="C45" s="19" t="s">
        <v>109</v>
      </c>
      <c r="D45" s="17" t="s">
        <v>110</v>
      </c>
      <c r="E45" s="18" t="s">
        <v>111</v>
      </c>
      <c r="F45" s="18">
        <v>577.5</v>
      </c>
      <c r="G45" s="15" t="s">
        <v>60</v>
      </c>
    </row>
    <row r="46" spans="1:7" ht="30" x14ac:dyDescent="0.25">
      <c r="A46" s="16">
        <v>35</v>
      </c>
      <c r="B46" s="17">
        <v>41927</v>
      </c>
      <c r="C46" s="40" t="s">
        <v>112</v>
      </c>
      <c r="D46" s="17" t="s">
        <v>113</v>
      </c>
      <c r="E46" s="18">
        <v>170</v>
      </c>
      <c r="F46" s="18">
        <v>170</v>
      </c>
      <c r="G46" s="15" t="s">
        <v>71</v>
      </c>
    </row>
    <row r="47" spans="1:7" x14ac:dyDescent="0.25">
      <c r="A47" s="46">
        <v>36</v>
      </c>
      <c r="B47" s="17">
        <v>41934</v>
      </c>
      <c r="C47" s="17" t="s">
        <v>69</v>
      </c>
      <c r="D47" s="17" t="s">
        <v>127</v>
      </c>
      <c r="E47" s="18">
        <v>52.5</v>
      </c>
      <c r="F47" s="18">
        <v>52.5</v>
      </c>
      <c r="G47" s="15" t="s">
        <v>71</v>
      </c>
    </row>
    <row r="48" spans="1:7" ht="30" x14ac:dyDescent="0.25">
      <c r="A48" s="16">
        <v>37</v>
      </c>
      <c r="B48" s="17">
        <v>41908</v>
      </c>
      <c r="C48" s="19" t="s">
        <v>67</v>
      </c>
      <c r="D48" s="17" t="s">
        <v>114</v>
      </c>
      <c r="E48" s="18" t="s">
        <v>115</v>
      </c>
      <c r="F48" s="18">
        <v>110.55</v>
      </c>
      <c r="G48" s="15" t="s">
        <v>60</v>
      </c>
    </row>
    <row r="49" spans="1:7" ht="30" x14ac:dyDescent="0.25">
      <c r="A49" s="16">
        <v>38</v>
      </c>
      <c r="B49" s="17">
        <v>41929</v>
      </c>
      <c r="C49" s="40" t="s">
        <v>116</v>
      </c>
      <c r="D49" s="17" t="s">
        <v>117</v>
      </c>
      <c r="E49" s="18">
        <v>961.4</v>
      </c>
      <c r="F49" s="18">
        <v>961.4</v>
      </c>
      <c r="G49" s="15" t="s">
        <v>60</v>
      </c>
    </row>
    <row r="50" spans="1:7" x14ac:dyDescent="0.25">
      <c r="A50" s="46">
        <v>39</v>
      </c>
      <c r="B50" s="17">
        <v>41934</v>
      </c>
      <c r="C50" s="17" t="s">
        <v>69</v>
      </c>
      <c r="D50" s="17" t="s">
        <v>118</v>
      </c>
      <c r="E50" s="15">
        <v>92.37</v>
      </c>
      <c r="F50" s="15">
        <v>92.37</v>
      </c>
      <c r="G50" s="15" t="s">
        <v>71</v>
      </c>
    </row>
    <row r="51" spans="1:7" ht="30" x14ac:dyDescent="0.25">
      <c r="A51" s="16">
        <v>40</v>
      </c>
      <c r="B51" s="17">
        <v>41906</v>
      </c>
      <c r="C51" s="41" t="s">
        <v>93</v>
      </c>
      <c r="D51" s="17" t="s">
        <v>123</v>
      </c>
      <c r="E51" s="15">
        <v>3544.24</v>
      </c>
      <c r="F51" s="15">
        <v>3544.24</v>
      </c>
      <c r="G51" s="15" t="s">
        <v>60</v>
      </c>
    </row>
    <row r="52" spans="1:7" ht="30" x14ac:dyDescent="0.25">
      <c r="A52" s="16">
        <v>41</v>
      </c>
      <c r="B52" s="17">
        <v>41930</v>
      </c>
      <c r="C52" s="40" t="s">
        <v>119</v>
      </c>
      <c r="D52" s="17" t="s">
        <v>120</v>
      </c>
      <c r="E52" s="18">
        <v>300</v>
      </c>
      <c r="F52" s="18">
        <v>300</v>
      </c>
      <c r="G52" s="15" t="s">
        <v>60</v>
      </c>
    </row>
    <row r="53" spans="1:7" x14ac:dyDescent="0.25">
      <c r="A53" s="16">
        <v>42</v>
      </c>
      <c r="B53" s="17">
        <v>41759</v>
      </c>
      <c r="C53" s="17" t="s">
        <v>121</v>
      </c>
      <c r="D53" s="17" t="s">
        <v>122</v>
      </c>
      <c r="E53" s="15">
        <v>327.25</v>
      </c>
      <c r="F53" s="15">
        <v>327.25</v>
      </c>
      <c r="G53" s="15" t="s">
        <v>71</v>
      </c>
    </row>
    <row r="54" spans="1:7" ht="30" x14ac:dyDescent="0.25">
      <c r="A54" s="16">
        <v>43</v>
      </c>
      <c r="B54" s="17">
        <v>41855</v>
      </c>
      <c r="C54" s="40" t="s">
        <v>128</v>
      </c>
      <c r="D54" s="17" t="s">
        <v>130</v>
      </c>
      <c r="E54" s="18">
        <v>350</v>
      </c>
      <c r="F54" s="18">
        <v>350</v>
      </c>
      <c r="G54" s="15" t="s">
        <v>14</v>
      </c>
    </row>
    <row r="55" spans="1:7" ht="45" x14ac:dyDescent="0.25">
      <c r="A55" s="16">
        <v>44</v>
      </c>
      <c r="B55" s="17">
        <v>41915</v>
      </c>
      <c r="C55" s="17" t="s">
        <v>119</v>
      </c>
      <c r="D55" s="17" t="s">
        <v>129</v>
      </c>
      <c r="E55" s="15">
        <v>330</v>
      </c>
      <c r="F55" s="15">
        <v>330</v>
      </c>
      <c r="G55" s="15" t="s">
        <v>14</v>
      </c>
    </row>
    <row r="56" spans="1:7" ht="18" customHeight="1" x14ac:dyDescent="0.25">
      <c r="A56" s="35"/>
      <c r="B56" s="21"/>
      <c r="C56" s="22"/>
      <c r="D56" s="7"/>
      <c r="E56" s="7"/>
      <c r="F56" s="7"/>
      <c r="G56" s="7"/>
    </row>
    <row r="57" spans="1:7" ht="24" customHeight="1" x14ac:dyDescent="0.25">
      <c r="A57" s="35"/>
      <c r="B57" s="7"/>
      <c r="C57" s="7"/>
      <c r="D57" s="7"/>
    </row>
    <row r="58" spans="1:7" ht="13.5" customHeight="1" x14ac:dyDescent="0.25">
      <c r="A58" s="289" t="s">
        <v>16</v>
      </c>
      <c r="B58" s="289"/>
      <c r="C58" s="289"/>
      <c r="D58" s="7"/>
      <c r="E58" s="7"/>
      <c r="F58" s="7"/>
      <c r="G58" s="7"/>
    </row>
    <row r="59" spans="1:7" ht="39" customHeight="1" x14ac:dyDescent="0.25">
      <c r="A59" s="287"/>
      <c r="B59" s="287"/>
      <c r="C59" s="287"/>
      <c r="D59" s="7"/>
      <c r="E59" s="7"/>
      <c r="F59" s="7"/>
      <c r="G59" s="7"/>
    </row>
    <row r="60" spans="1:7" ht="14.45" hidden="1" x14ac:dyDescent="0.3">
      <c r="A60" s="287"/>
      <c r="B60" s="287"/>
      <c r="C60" s="287"/>
    </row>
    <row r="61" spans="1:7" ht="15.75" x14ac:dyDescent="0.25">
      <c r="A61" s="288" t="s">
        <v>17</v>
      </c>
      <c r="B61" s="288"/>
      <c r="C61" s="288"/>
    </row>
  </sheetData>
  <mergeCells count="8">
    <mergeCell ref="A59:C60"/>
    <mergeCell ref="A61:C61"/>
    <mergeCell ref="A58:C58"/>
    <mergeCell ref="A1:E1"/>
    <mergeCell ref="A2:E2"/>
    <mergeCell ref="A3:E3"/>
    <mergeCell ref="A6:D6"/>
    <mergeCell ref="A9:E9"/>
  </mergeCells>
  <dataValidations count="1">
    <dataValidation type="list" allowBlank="1" showInputMessage="1" showErrorMessage="1" sqref="G12:G55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22"/>
  <sheetViews>
    <sheetView topLeftCell="C4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31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50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41928</v>
      </c>
      <c r="C12" s="12" t="s">
        <v>51</v>
      </c>
      <c r="D12" s="12" t="s">
        <v>52</v>
      </c>
      <c r="E12" s="13">
        <v>120</v>
      </c>
      <c r="F12" s="13">
        <v>120</v>
      </c>
      <c r="G12" s="15" t="s">
        <v>14</v>
      </c>
      <c r="I12" s="15">
        <f>SUMIFS($F:$F,$G:$G,"supplies")</f>
        <v>0</v>
      </c>
      <c r="J12" s="15">
        <f>SUMIFS($F:$F,$G:$G,"Repairs")</f>
        <v>1535</v>
      </c>
      <c r="K12" s="15">
        <f>SUMIFS($F:$F,$G:$G,"End User's Budget")</f>
        <v>584.5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41928</v>
      </c>
      <c r="C13" s="17" t="s">
        <v>53</v>
      </c>
      <c r="D13" s="17" t="s">
        <v>54</v>
      </c>
      <c r="E13" s="15">
        <v>1150</v>
      </c>
      <c r="F13" s="15">
        <v>1150</v>
      </c>
      <c r="G13" s="15" t="s">
        <v>60</v>
      </c>
    </row>
    <row r="14" spans="1:12" ht="28.9" x14ac:dyDescent="0.3">
      <c r="A14" s="16">
        <v>3</v>
      </c>
      <c r="B14" s="17">
        <v>41925</v>
      </c>
      <c r="C14" s="17" t="s">
        <v>55</v>
      </c>
      <c r="D14" s="17" t="s">
        <v>56</v>
      </c>
      <c r="E14" s="15">
        <v>385</v>
      </c>
      <c r="F14" s="15">
        <v>385</v>
      </c>
      <c r="G14" s="15" t="s">
        <v>60</v>
      </c>
    </row>
    <row r="15" spans="1:12" ht="28.9" x14ac:dyDescent="0.3">
      <c r="A15" s="16">
        <v>4</v>
      </c>
      <c r="B15" s="17">
        <v>41926</v>
      </c>
      <c r="C15" s="17" t="s">
        <v>57</v>
      </c>
      <c r="D15" s="17" t="s">
        <v>58</v>
      </c>
      <c r="E15" s="18">
        <v>327</v>
      </c>
      <c r="F15" s="18">
        <v>327</v>
      </c>
      <c r="G15" s="15" t="s">
        <v>14</v>
      </c>
    </row>
    <row r="16" spans="1:12" ht="28.9" x14ac:dyDescent="0.3">
      <c r="A16" s="16">
        <v>5</v>
      </c>
      <c r="B16" s="17">
        <v>41932</v>
      </c>
      <c r="C16" s="19" t="s">
        <v>57</v>
      </c>
      <c r="D16" s="17" t="s">
        <v>59</v>
      </c>
      <c r="E16" s="18">
        <v>137.5</v>
      </c>
      <c r="F16" s="18">
        <v>137.5</v>
      </c>
      <c r="G16" s="15" t="s">
        <v>14</v>
      </c>
    </row>
    <row r="17" spans="1:7" ht="30.75" customHeight="1" x14ac:dyDescent="0.3">
      <c r="A17" s="32"/>
      <c r="B17" s="21"/>
      <c r="C17" s="22"/>
      <c r="D17" s="7"/>
      <c r="E17" s="7"/>
      <c r="F17" s="7"/>
      <c r="G17" s="7"/>
    </row>
    <row r="18" spans="1:7" ht="24" customHeight="1" x14ac:dyDescent="0.3">
      <c r="A18" s="32"/>
      <c r="B18" s="7"/>
      <c r="C18" s="7"/>
      <c r="D18" s="7"/>
    </row>
    <row r="19" spans="1:7" ht="13.5" customHeight="1" x14ac:dyDescent="0.25">
      <c r="A19" s="289" t="s">
        <v>16</v>
      </c>
      <c r="B19" s="289"/>
      <c r="C19" s="289"/>
      <c r="D19" s="7"/>
      <c r="E19" s="7"/>
      <c r="F19" s="7"/>
      <c r="G19" s="7"/>
    </row>
    <row r="20" spans="1:7" ht="44.25" customHeight="1" x14ac:dyDescent="0.25">
      <c r="A20" s="287"/>
      <c r="B20" s="287"/>
      <c r="C20" s="287"/>
      <c r="D20" s="7"/>
      <c r="E20" s="7"/>
      <c r="F20" s="7"/>
      <c r="G20" s="7"/>
    </row>
    <row r="21" spans="1:7" x14ac:dyDescent="0.25">
      <c r="A21" s="287"/>
      <c r="B21" s="287"/>
      <c r="C21" s="287"/>
    </row>
    <row r="22" spans="1:7" ht="15.75" x14ac:dyDescent="0.25">
      <c r="A22" s="288" t="s">
        <v>17</v>
      </c>
      <c r="B22" s="288"/>
      <c r="C22" s="288"/>
    </row>
  </sheetData>
  <mergeCells count="8">
    <mergeCell ref="A20:C21"/>
    <mergeCell ref="A22:C22"/>
    <mergeCell ref="A1:E1"/>
    <mergeCell ref="A2:E2"/>
    <mergeCell ref="A3:E3"/>
    <mergeCell ref="A6:D6"/>
    <mergeCell ref="A9:E9"/>
    <mergeCell ref="A19:C19"/>
  </mergeCells>
  <dataValidations count="1">
    <dataValidation type="list" allowBlank="1" showInputMessage="1" showErrorMessage="1" sqref="G12:G16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21"/>
  <sheetViews>
    <sheetView topLeftCell="C6" workbookViewId="0">
      <selection activeCell="I12" sqref="I12: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9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49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7" t="s">
        <v>42</v>
      </c>
      <c r="C12" s="17" t="s">
        <v>38</v>
      </c>
      <c r="D12" s="17" t="s">
        <v>41</v>
      </c>
      <c r="E12" s="33" t="s">
        <v>43</v>
      </c>
      <c r="F12" s="216">
        <v>14037.54</v>
      </c>
      <c r="G12" s="15" t="s">
        <v>44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16">
        <v>2</v>
      </c>
      <c r="B13" s="17" t="s">
        <v>42</v>
      </c>
      <c r="C13" s="17" t="s">
        <v>38</v>
      </c>
      <c r="D13" s="17" t="s">
        <v>39</v>
      </c>
      <c r="E13" s="33">
        <v>32176560</v>
      </c>
      <c r="F13" s="216">
        <v>21451.040000000001</v>
      </c>
      <c r="G13" s="15" t="s">
        <v>44</v>
      </c>
    </row>
    <row r="14" spans="1:12" ht="28.9" x14ac:dyDescent="0.3">
      <c r="A14" s="16">
        <v>3</v>
      </c>
      <c r="B14" s="17" t="s">
        <v>42</v>
      </c>
      <c r="C14" s="17" t="s">
        <v>38</v>
      </c>
      <c r="D14" s="17" t="s">
        <v>40</v>
      </c>
      <c r="E14" s="15" t="s">
        <v>47</v>
      </c>
      <c r="F14" s="216">
        <v>538.28</v>
      </c>
      <c r="G14" s="15" t="s">
        <v>879</v>
      </c>
    </row>
    <row r="15" spans="1:12" ht="43.15" x14ac:dyDescent="0.3">
      <c r="A15" s="16">
        <v>4</v>
      </c>
      <c r="B15" s="17">
        <v>41883</v>
      </c>
      <c r="C15" s="17" t="s">
        <v>45</v>
      </c>
      <c r="D15" s="17" t="s">
        <v>46</v>
      </c>
      <c r="E15" s="33" t="s">
        <v>48</v>
      </c>
      <c r="F15" s="216">
        <v>2409.3000000000002</v>
      </c>
      <c r="G15" s="15" t="s">
        <v>44</v>
      </c>
    </row>
    <row r="16" spans="1:12" ht="30.75" customHeight="1" x14ac:dyDescent="0.3">
      <c r="A16" s="30"/>
      <c r="B16" s="21"/>
      <c r="C16" s="22"/>
      <c r="D16" s="7"/>
      <c r="E16" s="7"/>
      <c r="F16" s="7"/>
      <c r="G16" s="7"/>
    </row>
    <row r="17" spans="1:7" ht="24" customHeight="1" x14ac:dyDescent="0.3">
      <c r="A17" s="30"/>
      <c r="B17" s="7"/>
      <c r="C17" s="7"/>
      <c r="D17" s="7"/>
    </row>
    <row r="18" spans="1:7" ht="13.5" customHeight="1" x14ac:dyDescent="0.3">
      <c r="A18" s="289"/>
      <c r="B18" s="289"/>
      <c r="C18" s="289"/>
      <c r="D18" s="7"/>
      <c r="E18" s="7"/>
      <c r="F18" s="7"/>
      <c r="G18" s="7"/>
    </row>
    <row r="19" spans="1:7" ht="44.25" customHeight="1" x14ac:dyDescent="0.25">
      <c r="A19" s="287"/>
      <c r="B19" s="287"/>
      <c r="C19" s="287"/>
      <c r="D19" s="7"/>
      <c r="E19" s="7"/>
      <c r="F19" s="7"/>
      <c r="G19" s="7"/>
    </row>
    <row r="20" spans="1:7" x14ac:dyDescent="0.25">
      <c r="A20" s="287"/>
      <c r="B20" s="287"/>
      <c r="C20" s="287"/>
    </row>
    <row r="21" spans="1:7" ht="15.75" x14ac:dyDescent="0.25">
      <c r="A21" s="288"/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dataValidations count="1">
    <dataValidation type="list" allowBlank="1" showInputMessage="1" showErrorMessage="1" sqref="G12:G15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20"/>
  <sheetViews>
    <sheetView workbookViewId="0">
      <selection activeCell="I15" sqref="I15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7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33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41919</v>
      </c>
      <c r="C12" s="12" t="s">
        <v>34</v>
      </c>
      <c r="D12" s="12" t="s">
        <v>35</v>
      </c>
      <c r="E12" s="13">
        <v>5500</v>
      </c>
      <c r="F12" s="13">
        <v>5500</v>
      </c>
      <c r="G12" s="14" t="s">
        <v>366</v>
      </c>
      <c r="I12" s="15">
        <f>SUMIFS($F:$F,$G:$G,"supplies")</f>
        <v>0</v>
      </c>
      <c r="J12" s="15">
        <f>SUMIFS($F:$F,$G:$G,"Repairs")</f>
        <v>5500</v>
      </c>
      <c r="K12" s="15">
        <f>SUMIFS($F:$F,$G:$G,"End User's Budget")</f>
        <v>204.6</v>
      </c>
      <c r="L12" s="15">
        <f>SUMIFS($F:$F,$G:$G,"Maatouk's Budget ")</f>
        <v>0</v>
      </c>
    </row>
    <row r="13" spans="1:12" ht="30" x14ac:dyDescent="0.3">
      <c r="A13" s="16">
        <v>2</v>
      </c>
      <c r="B13" s="17">
        <v>41923</v>
      </c>
      <c r="C13" s="17" t="s">
        <v>23</v>
      </c>
      <c r="D13" s="17" t="s">
        <v>37</v>
      </c>
      <c r="E13" s="15">
        <v>96.8</v>
      </c>
      <c r="F13" s="15">
        <v>96.8</v>
      </c>
      <c r="G13" s="10" t="s">
        <v>14</v>
      </c>
    </row>
    <row r="14" spans="1:12" ht="30" x14ac:dyDescent="0.3">
      <c r="A14" s="16">
        <v>3</v>
      </c>
      <c r="B14" s="17">
        <v>41913</v>
      </c>
      <c r="C14" s="17" t="s">
        <v>23</v>
      </c>
      <c r="D14" s="17" t="s">
        <v>36</v>
      </c>
      <c r="E14" s="15">
        <v>107.8</v>
      </c>
      <c r="F14" s="15">
        <v>107.8</v>
      </c>
      <c r="G14" s="10" t="s">
        <v>14</v>
      </c>
    </row>
    <row r="15" spans="1:12" ht="30.75" customHeight="1" x14ac:dyDescent="0.3">
      <c r="A15" s="28"/>
      <c r="B15" s="21"/>
      <c r="C15" s="22"/>
      <c r="D15" s="7"/>
      <c r="E15" s="7"/>
      <c r="F15" s="7"/>
      <c r="G15" s="7"/>
    </row>
    <row r="16" spans="1:12" ht="24" customHeight="1" x14ac:dyDescent="0.3">
      <c r="A16" s="28"/>
      <c r="B16" s="7"/>
      <c r="C16" s="7"/>
      <c r="D16" s="7"/>
    </row>
    <row r="17" spans="1:7" ht="13.5" customHeight="1" x14ac:dyDescent="0.25">
      <c r="A17" s="289" t="s">
        <v>16</v>
      </c>
      <c r="B17" s="289"/>
      <c r="C17" s="289"/>
      <c r="D17" s="7"/>
      <c r="E17" s="7"/>
      <c r="F17" s="7"/>
      <c r="G17" s="7"/>
    </row>
    <row r="18" spans="1:7" ht="44.25" customHeight="1" x14ac:dyDescent="0.25">
      <c r="A18" s="287"/>
      <c r="B18" s="287"/>
      <c r="C18" s="287"/>
      <c r="D18" s="7"/>
      <c r="E18" s="7"/>
      <c r="F18" s="7"/>
      <c r="G18" s="7"/>
    </row>
    <row r="19" spans="1:7" x14ac:dyDescent="0.25">
      <c r="A19" s="287"/>
      <c r="B19" s="287"/>
      <c r="C19" s="287"/>
    </row>
    <row r="20" spans="1:7" ht="15.75" x14ac:dyDescent="0.25">
      <c r="A20" s="288" t="s">
        <v>17</v>
      </c>
      <c r="B20" s="288"/>
      <c r="C20" s="288"/>
    </row>
  </sheetData>
  <mergeCells count="8">
    <mergeCell ref="A18:C19"/>
    <mergeCell ref="A20:C20"/>
    <mergeCell ref="A1:E1"/>
    <mergeCell ref="A2:E2"/>
    <mergeCell ref="A3:E3"/>
    <mergeCell ref="A6:D6"/>
    <mergeCell ref="A9:E9"/>
    <mergeCell ref="A17:C17"/>
  </mergeCells>
  <dataValidations count="1">
    <dataValidation type="list" allowBlank="1" showInputMessage="1" showErrorMessage="1" sqref="G12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21"/>
  <sheetViews>
    <sheetView topLeftCell="C4" workbookViewId="0">
      <selection activeCell="J15" sqref="J15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5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25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41901</v>
      </c>
      <c r="C12" s="12" t="s">
        <v>30</v>
      </c>
      <c r="D12" s="12" t="s">
        <v>31</v>
      </c>
      <c r="E12" s="13">
        <v>95</v>
      </c>
      <c r="F12" s="13">
        <v>95</v>
      </c>
      <c r="G12" s="10" t="s">
        <v>14</v>
      </c>
      <c r="I12" s="15">
        <f>SUMIFS($F:$F,$G:$G,"supplies")</f>
        <v>0</v>
      </c>
      <c r="J12" s="15">
        <f>SUMIFS($F:$F,$G:$G,"Repairs")</f>
        <v>935</v>
      </c>
      <c r="K12" s="15">
        <f>SUMIFS($F:$F,$G:$G,"End User's Budget")</f>
        <v>187.4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41905</v>
      </c>
      <c r="C13" s="17" t="s">
        <v>26</v>
      </c>
      <c r="D13" s="17" t="s">
        <v>27</v>
      </c>
      <c r="E13" s="15">
        <v>401.5</v>
      </c>
      <c r="F13" s="15">
        <v>401.5</v>
      </c>
      <c r="G13" s="15" t="s">
        <v>366</v>
      </c>
    </row>
    <row r="14" spans="1:12" ht="28.9" x14ac:dyDescent="0.3">
      <c r="A14" s="16">
        <v>3</v>
      </c>
      <c r="B14" s="17">
        <v>41901</v>
      </c>
      <c r="C14" s="17" t="s">
        <v>26</v>
      </c>
      <c r="D14" s="17" t="s">
        <v>27</v>
      </c>
      <c r="E14" s="15">
        <v>533.5</v>
      </c>
      <c r="F14" s="15">
        <v>533.5</v>
      </c>
      <c r="G14" s="15" t="s">
        <v>366</v>
      </c>
    </row>
    <row r="15" spans="1:12" ht="28.9" x14ac:dyDescent="0.3">
      <c r="A15" s="16">
        <v>4</v>
      </c>
      <c r="B15" s="17">
        <v>41908</v>
      </c>
      <c r="C15" s="17" t="s">
        <v>28</v>
      </c>
      <c r="D15" s="17" t="s">
        <v>32</v>
      </c>
      <c r="E15" s="18" t="s">
        <v>29</v>
      </c>
      <c r="F15" s="18">
        <v>92.4</v>
      </c>
      <c r="G15" s="15" t="s">
        <v>14</v>
      </c>
    </row>
    <row r="16" spans="1:12" ht="30.75" customHeight="1" x14ac:dyDescent="0.3">
      <c r="A16" s="26"/>
      <c r="B16" s="21"/>
      <c r="C16" s="22"/>
      <c r="D16" s="7"/>
      <c r="E16" s="7"/>
      <c r="F16" s="7"/>
      <c r="G16" s="7"/>
    </row>
    <row r="17" spans="1:7" ht="24" customHeight="1" x14ac:dyDescent="0.25">
      <c r="A17" s="26"/>
      <c r="B17" s="7"/>
      <c r="C17" s="7"/>
      <c r="D17" s="7"/>
    </row>
    <row r="18" spans="1:7" ht="13.5" customHeight="1" x14ac:dyDescent="0.25">
      <c r="A18" s="289" t="s">
        <v>16</v>
      </c>
      <c r="B18" s="289"/>
      <c r="C18" s="289"/>
      <c r="D18" s="7"/>
      <c r="E18" s="7"/>
      <c r="F18" s="7"/>
      <c r="G18" s="7"/>
    </row>
    <row r="19" spans="1:7" ht="44.25" customHeight="1" x14ac:dyDescent="0.25">
      <c r="A19" s="287"/>
      <c r="B19" s="287"/>
      <c r="C19" s="287"/>
      <c r="D19" s="7"/>
      <c r="E19" s="7"/>
      <c r="F19" s="7"/>
      <c r="G19" s="7"/>
    </row>
    <row r="20" spans="1:7" x14ac:dyDescent="0.25">
      <c r="A20" s="287"/>
      <c r="B20" s="287"/>
      <c r="C20" s="287"/>
    </row>
    <row r="21" spans="1:7" ht="15.75" x14ac:dyDescent="0.25">
      <c r="A21" s="288" t="s">
        <v>17</v>
      </c>
      <c r="B21" s="288"/>
      <c r="C21" s="288"/>
    </row>
  </sheetData>
  <mergeCells count="8">
    <mergeCell ref="A19:C20"/>
    <mergeCell ref="A21:C21"/>
    <mergeCell ref="A1:E1"/>
    <mergeCell ref="A2:E2"/>
    <mergeCell ref="A3:E3"/>
    <mergeCell ref="A6:D6"/>
    <mergeCell ref="A9:E9"/>
    <mergeCell ref="A18:C18"/>
  </mergeCells>
  <dataValidations count="1">
    <dataValidation type="list" allowBlank="1" showInputMessage="1" showErrorMessage="1" sqref="G13:G15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9"/>
  <sheetViews>
    <sheetView tabSelected="1" topLeftCell="C1" workbookViewId="0">
      <selection activeCell="L12" sqref="L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3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88" t="s">
        <v>20</v>
      </c>
      <c r="B9" s="288"/>
      <c r="C9" s="288"/>
      <c r="D9" s="288"/>
      <c r="E9" s="288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30" x14ac:dyDescent="0.25">
      <c r="A12" s="11">
        <v>1</v>
      </c>
      <c r="B12" s="12">
        <v>41913</v>
      </c>
      <c r="C12" s="12" t="s">
        <v>21</v>
      </c>
      <c r="D12" s="12" t="s">
        <v>22</v>
      </c>
      <c r="E12" s="13">
        <v>253</v>
      </c>
      <c r="F12" s="13">
        <v>253</v>
      </c>
      <c r="G12" s="14" t="s">
        <v>880</v>
      </c>
      <c r="I12" s="15">
        <f>SUMIFS($F:$F,$G:$G,"supplies")</f>
        <v>0</v>
      </c>
      <c r="J12" s="15">
        <f>SUMIFS($F:$F,$G:$G,"Repairs")</f>
        <v>0</v>
      </c>
      <c r="K12" s="15">
        <f>SUMIFS($F:$F,$G:$G,"End User's Budget")</f>
        <v>1518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41887</v>
      </c>
      <c r="C13" s="17" t="s">
        <v>23</v>
      </c>
      <c r="D13" s="17" t="s">
        <v>24</v>
      </c>
      <c r="E13" s="15">
        <v>1265</v>
      </c>
      <c r="F13" s="15">
        <v>1265</v>
      </c>
      <c r="G13" s="14" t="s">
        <v>880</v>
      </c>
    </row>
    <row r="14" spans="1:12" ht="30.75" customHeight="1" x14ac:dyDescent="0.3">
      <c r="A14" s="24"/>
      <c r="B14" s="21"/>
      <c r="C14" s="22"/>
      <c r="D14" s="7"/>
      <c r="E14" s="7"/>
      <c r="F14" s="7"/>
      <c r="G14" s="7"/>
    </row>
    <row r="15" spans="1:12" ht="24" customHeight="1" x14ac:dyDescent="0.3">
      <c r="A15" s="24"/>
      <c r="B15" s="7"/>
      <c r="C15" s="7"/>
      <c r="D15" s="7"/>
    </row>
    <row r="16" spans="1:12" ht="13.5" customHeight="1" x14ac:dyDescent="0.3">
      <c r="A16" s="289" t="s">
        <v>16</v>
      </c>
      <c r="B16" s="289"/>
      <c r="C16" s="289"/>
      <c r="D16" s="7"/>
      <c r="E16" s="7"/>
      <c r="F16" s="7"/>
      <c r="G16" s="7"/>
    </row>
    <row r="17" spans="1:7" ht="44.25" customHeight="1" x14ac:dyDescent="0.25">
      <c r="A17" s="287"/>
      <c r="B17" s="287"/>
      <c r="C17" s="287"/>
      <c r="D17" s="7"/>
      <c r="E17" s="7"/>
      <c r="F17" s="7"/>
      <c r="G17" s="7"/>
    </row>
    <row r="18" spans="1:7" x14ac:dyDescent="0.25">
      <c r="A18" s="287"/>
      <c r="B18" s="287"/>
      <c r="C18" s="287"/>
    </row>
    <row r="19" spans="1:7" ht="15.75" x14ac:dyDescent="0.25">
      <c r="A19" s="288" t="s">
        <v>17</v>
      </c>
      <c r="B19" s="288"/>
      <c r="C19" s="288"/>
    </row>
  </sheetData>
  <mergeCells count="8">
    <mergeCell ref="A17:C18"/>
    <mergeCell ref="A19:C19"/>
    <mergeCell ref="A1:E1"/>
    <mergeCell ref="A2:E2"/>
    <mergeCell ref="A3:E3"/>
    <mergeCell ref="A6:D6"/>
    <mergeCell ref="A9:E9"/>
    <mergeCell ref="A16:C16"/>
  </mergeCells>
  <dataValidations count="1">
    <dataValidation type="list" allowBlank="1" showInputMessage="1" showErrorMessage="1" sqref="G12:G13">
      <formula1>gioia</formula1>
    </dataValidation>
  </dataValidations>
  <pageMargins left="0.7" right="0.7" top="0.32" bottom="0.55000000000000004" header="0.21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6" sqref="F16"/>
    </sheetView>
  </sheetViews>
  <sheetFormatPr defaultRowHeight="15" x14ac:dyDescent="0.25"/>
  <cols>
    <col min="1" max="1" width="9.125" customWidth="1"/>
    <col min="5" max="5" width="25.25" customWidth="1"/>
    <col min="6" max="6" width="13.75" bestFit="1" customWidth="1"/>
    <col min="7" max="7" width="48.125" customWidth="1"/>
  </cols>
  <sheetData>
    <row r="1" spans="1:7" ht="20.25" x14ac:dyDescent="0.3">
      <c r="A1" s="286" t="s">
        <v>0</v>
      </c>
      <c r="B1" s="286"/>
      <c r="C1" s="286"/>
      <c r="D1" s="286"/>
      <c r="E1" s="286"/>
      <c r="F1" s="286"/>
      <c r="G1" s="286"/>
    </row>
    <row r="2" spans="1:7" ht="20.25" x14ac:dyDescent="0.3">
      <c r="A2" s="286" t="s">
        <v>1</v>
      </c>
      <c r="B2" s="286"/>
      <c r="C2" s="286"/>
      <c r="D2" s="286"/>
      <c r="E2" s="286"/>
      <c r="F2" s="286"/>
      <c r="G2" s="286"/>
    </row>
    <row r="3" spans="1:7" ht="20.25" x14ac:dyDescent="0.3">
      <c r="A3" s="286" t="s">
        <v>1102</v>
      </c>
      <c r="B3" s="286"/>
      <c r="C3" s="286"/>
      <c r="D3" s="286"/>
      <c r="E3" s="286"/>
      <c r="F3" s="286"/>
      <c r="G3" s="286"/>
    </row>
    <row r="4" spans="1:7" ht="20.25" x14ac:dyDescent="0.3">
      <c r="A4" s="286" t="s">
        <v>1108</v>
      </c>
      <c r="B4" s="286"/>
      <c r="C4" s="286"/>
      <c r="D4" s="286"/>
      <c r="E4" s="286"/>
      <c r="F4" s="286"/>
      <c r="G4" s="286"/>
    </row>
    <row r="6" spans="1:7" ht="16.5" thickBot="1" x14ac:dyDescent="0.3">
      <c r="A6" s="4"/>
      <c r="B6" s="4"/>
      <c r="C6" s="4"/>
      <c r="D6" s="279" t="s">
        <v>1103</v>
      </c>
      <c r="E6" s="280">
        <f ca="1">TODAY()</f>
        <v>42660</v>
      </c>
    </row>
    <row r="7" spans="1:7" ht="19.5" thickBot="1" x14ac:dyDescent="0.3">
      <c r="A7" s="4"/>
      <c r="B7" s="4"/>
      <c r="C7" s="4"/>
      <c r="D7" s="4"/>
      <c r="E7" s="4"/>
      <c r="F7" s="281" t="s">
        <v>1109</v>
      </c>
    </row>
    <row r="8" spans="1:7" ht="16.5" thickBot="1" x14ac:dyDescent="0.3">
      <c r="A8" s="4"/>
      <c r="B8" s="293" t="s">
        <v>1106</v>
      </c>
      <c r="C8" s="294"/>
      <c r="D8" s="294"/>
      <c r="E8" s="295"/>
      <c r="F8" s="282">
        <f>SUM(orig:stat!I12)</f>
        <v>33596.734666666664</v>
      </c>
    </row>
    <row r="9" spans="1:7" ht="16.5" thickBot="1" x14ac:dyDescent="0.3">
      <c r="A9" s="4"/>
      <c r="B9" s="283" t="s">
        <v>1107</v>
      </c>
      <c r="C9" s="284"/>
      <c r="D9" s="284"/>
      <c r="E9" s="285"/>
      <c r="F9" s="282">
        <f>SUM(orig:stat!J12)</f>
        <v>143595.66792500002</v>
      </c>
    </row>
    <row r="10" spans="1:7" ht="16.5" thickBot="1" x14ac:dyDescent="0.3">
      <c r="A10" s="4"/>
      <c r="B10" s="290" t="s">
        <v>1104</v>
      </c>
      <c r="C10" s="291"/>
      <c r="D10" s="291"/>
      <c r="E10" s="292"/>
      <c r="F10" s="282">
        <f>SUM(orig:stat!K12)</f>
        <v>66502.060000000012</v>
      </c>
    </row>
    <row r="11" spans="1:7" ht="16.5" thickBot="1" x14ac:dyDescent="0.3">
      <c r="A11" s="4"/>
      <c r="B11" s="290" t="s">
        <v>1105</v>
      </c>
      <c r="C11" s="291"/>
      <c r="D11" s="291"/>
      <c r="E11" s="292"/>
      <c r="F11" s="282">
        <f>SUM(orig:stat!L12)</f>
        <v>2271.6999999999998</v>
      </c>
    </row>
  </sheetData>
  <mergeCells count="7">
    <mergeCell ref="A1:G1"/>
    <mergeCell ref="A2:G2"/>
    <mergeCell ref="A3:G3"/>
    <mergeCell ref="A4:G4"/>
    <mergeCell ref="B8:E8"/>
    <mergeCell ref="B10:E10"/>
    <mergeCell ref="B11:E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22" workbookViewId="0">
      <selection activeCell="A12" sqref="A12:XFD12"/>
    </sheetView>
  </sheetViews>
  <sheetFormatPr defaultRowHeight="15" x14ac:dyDescent="0.25"/>
  <cols>
    <col min="1" max="1" width="4.875" customWidth="1"/>
    <col min="2" max="2" width="11.75" customWidth="1"/>
    <col min="3" max="3" width="22.125" customWidth="1"/>
    <col min="4" max="4" width="32.375" customWidth="1"/>
    <col min="5" max="5" width="18.25" customWidth="1"/>
    <col min="6" max="7" width="13.875" customWidth="1"/>
    <col min="9" max="9" width="19.375" customWidth="1"/>
    <col min="10" max="10" width="18.375" customWidth="1"/>
    <col min="11" max="11" width="21.25" customWidth="1"/>
    <col min="12" max="12" width="14.625" customWidth="1"/>
  </cols>
  <sheetData>
    <row r="1" spans="1:12" ht="21" x14ac:dyDescent="0.4">
      <c r="A1" s="286" t="s">
        <v>0</v>
      </c>
      <c r="B1" s="286"/>
      <c r="C1" s="286"/>
      <c r="D1" s="286"/>
      <c r="E1" s="286"/>
      <c r="F1" s="1"/>
      <c r="G1" s="1"/>
    </row>
    <row r="2" spans="1:12" ht="21" x14ac:dyDescent="0.4">
      <c r="A2" s="286" t="s">
        <v>1</v>
      </c>
      <c r="B2" s="286"/>
      <c r="C2" s="286"/>
      <c r="D2" s="286"/>
      <c r="E2" s="286"/>
      <c r="F2" s="1"/>
      <c r="G2" s="1"/>
    </row>
    <row r="3" spans="1:12" ht="21" x14ac:dyDescent="0.4">
      <c r="A3" s="286" t="s">
        <v>2</v>
      </c>
      <c r="B3" s="286"/>
      <c r="C3" s="286"/>
      <c r="D3" s="286"/>
      <c r="E3" s="286"/>
      <c r="F3" s="1"/>
      <c r="G3" s="1"/>
    </row>
    <row r="6" spans="1:12" ht="15.6" x14ac:dyDescent="0.3">
      <c r="A6" s="288" t="s">
        <v>3</v>
      </c>
      <c r="B6" s="288"/>
      <c r="C6" s="288"/>
      <c r="D6" s="288"/>
      <c r="E6" s="261"/>
      <c r="F6" s="3"/>
      <c r="G6" s="3"/>
    </row>
    <row r="7" spans="1:12" ht="15.6" x14ac:dyDescent="0.3">
      <c r="A7" s="4" t="s">
        <v>4</v>
      </c>
      <c r="B7" s="4"/>
      <c r="C7" s="4"/>
      <c r="D7" s="4"/>
      <c r="E7" s="4"/>
      <c r="F7" s="4"/>
      <c r="G7" s="4"/>
    </row>
    <row r="8" spans="1:12" ht="15.6" x14ac:dyDescent="0.3">
      <c r="A8" s="4" t="s">
        <v>5</v>
      </c>
      <c r="B8" s="4"/>
      <c r="C8" s="4"/>
      <c r="D8" s="4"/>
      <c r="E8" s="4"/>
      <c r="F8" s="4"/>
      <c r="G8" s="4"/>
    </row>
    <row r="9" spans="1:12" ht="15.6" x14ac:dyDescent="0.3">
      <c r="A9" s="261" t="s">
        <v>1014</v>
      </c>
      <c r="B9" s="261"/>
      <c r="C9" s="261"/>
      <c r="D9" s="261"/>
      <c r="E9" s="261"/>
      <c r="F9" s="4"/>
      <c r="G9" s="4"/>
    </row>
    <row r="10" spans="1:12" ht="14.45" x14ac:dyDescent="0.3">
      <c r="A10" s="5"/>
      <c r="B10" s="6"/>
      <c r="C10" s="7"/>
      <c r="D10" s="7"/>
      <c r="E10" s="7"/>
      <c r="F10" s="7"/>
      <c r="G10" s="7"/>
    </row>
    <row r="11" spans="1:12" ht="30" x14ac:dyDescent="0.3">
      <c r="A11" s="8" t="s">
        <v>7</v>
      </c>
      <c r="B11" s="9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13</v>
      </c>
      <c r="I11" s="10" t="s">
        <v>18</v>
      </c>
      <c r="J11" s="10" t="s">
        <v>19</v>
      </c>
      <c r="K11" s="10" t="s">
        <v>14</v>
      </c>
      <c r="L11" s="10" t="s">
        <v>15</v>
      </c>
    </row>
    <row r="12" spans="1:12" ht="45" x14ac:dyDescent="0.25">
      <c r="A12" s="11">
        <v>1</v>
      </c>
      <c r="B12" s="17">
        <v>42215</v>
      </c>
      <c r="C12" s="12" t="s">
        <v>1015</v>
      </c>
      <c r="D12" s="12" t="s">
        <v>1016</v>
      </c>
      <c r="E12" s="18">
        <v>110</v>
      </c>
      <c r="F12" s="13">
        <v>110</v>
      </c>
      <c r="G12" s="13" t="s">
        <v>60</v>
      </c>
      <c r="I12" s="15">
        <f>SUMIFS($F:$F,$G:$G,"supplies")</f>
        <v>398.11</v>
      </c>
      <c r="J12" s="15">
        <f>SUMIFS($F:$F,$G:$G,"Repairs")</f>
        <v>1495</v>
      </c>
      <c r="K12" s="15">
        <f>SUMIFS($F:$F,$G:$G,"End user's Budget")</f>
        <v>0</v>
      </c>
      <c r="L12" s="15">
        <f>SUMIFS($F:$F,$G:$G,"Maatouk's Budget ")</f>
        <v>0</v>
      </c>
    </row>
    <row r="13" spans="1:12" ht="28.9" x14ac:dyDescent="0.3">
      <c r="A13" s="16">
        <v>2</v>
      </c>
      <c r="B13" s="17">
        <v>42209</v>
      </c>
      <c r="C13" s="17" t="s">
        <v>623</v>
      </c>
      <c r="D13" s="17" t="s">
        <v>1026</v>
      </c>
      <c r="E13" s="18">
        <v>186.05</v>
      </c>
      <c r="F13" s="15">
        <v>186.05</v>
      </c>
      <c r="G13" s="15" t="s">
        <v>132</v>
      </c>
    </row>
    <row r="14" spans="1:12" ht="14.45" x14ac:dyDescent="0.3">
      <c r="A14" s="46">
        <v>3</v>
      </c>
      <c r="B14" s="17">
        <v>42214</v>
      </c>
      <c r="C14" s="17" t="s">
        <v>623</v>
      </c>
      <c r="D14" s="17" t="s">
        <v>1027</v>
      </c>
      <c r="E14" s="15">
        <v>55</v>
      </c>
      <c r="F14" s="15">
        <v>55</v>
      </c>
      <c r="G14" s="15" t="s">
        <v>60</v>
      </c>
    </row>
    <row r="15" spans="1:12" ht="14.45" x14ac:dyDescent="0.3">
      <c r="A15" s="16">
        <v>4</v>
      </c>
      <c r="B15" s="17">
        <v>42201</v>
      </c>
      <c r="C15" s="17" t="s">
        <v>257</v>
      </c>
      <c r="D15" s="17" t="s">
        <v>1017</v>
      </c>
      <c r="E15" s="15">
        <v>18</v>
      </c>
      <c r="F15" s="15">
        <v>18</v>
      </c>
      <c r="G15" s="15" t="s">
        <v>132</v>
      </c>
    </row>
    <row r="16" spans="1:12" ht="28.9" x14ac:dyDescent="0.3">
      <c r="A16" s="46">
        <v>5</v>
      </c>
      <c r="B16" s="17">
        <v>42205</v>
      </c>
      <c r="C16" s="17" t="s">
        <v>257</v>
      </c>
      <c r="D16" s="17" t="s">
        <v>1018</v>
      </c>
      <c r="E16" s="18">
        <v>31</v>
      </c>
      <c r="F16" s="15">
        <v>31</v>
      </c>
      <c r="G16" s="15" t="s">
        <v>132</v>
      </c>
    </row>
    <row r="17" spans="1:7" x14ac:dyDescent="0.25">
      <c r="A17" s="16">
        <v>6</v>
      </c>
      <c r="B17" s="17">
        <v>42210</v>
      </c>
      <c r="C17" s="17" t="s">
        <v>257</v>
      </c>
      <c r="D17" s="17" t="s">
        <v>1019</v>
      </c>
      <c r="E17" s="18">
        <v>24</v>
      </c>
      <c r="F17" s="15">
        <v>24</v>
      </c>
      <c r="G17" s="15" t="s">
        <v>132</v>
      </c>
    </row>
    <row r="18" spans="1:7" x14ac:dyDescent="0.25">
      <c r="A18" s="46">
        <v>7</v>
      </c>
      <c r="B18" s="17">
        <v>42212</v>
      </c>
      <c r="C18" s="17" t="s">
        <v>257</v>
      </c>
      <c r="D18" s="17" t="s">
        <v>1020</v>
      </c>
      <c r="E18" s="15">
        <v>26.33</v>
      </c>
      <c r="F18" s="15">
        <v>26.33</v>
      </c>
      <c r="G18" s="15" t="s">
        <v>132</v>
      </c>
    </row>
    <row r="19" spans="1:7" x14ac:dyDescent="0.25">
      <c r="A19" s="16">
        <v>8</v>
      </c>
      <c r="B19" s="17">
        <v>42212</v>
      </c>
      <c r="C19" s="17" t="s">
        <v>257</v>
      </c>
      <c r="D19" s="17" t="s">
        <v>1021</v>
      </c>
      <c r="E19" s="18">
        <v>20</v>
      </c>
      <c r="F19" s="15">
        <v>20</v>
      </c>
      <c r="G19" s="15" t="s">
        <v>132</v>
      </c>
    </row>
    <row r="20" spans="1:7" ht="30" x14ac:dyDescent="0.25">
      <c r="A20" s="46">
        <v>9</v>
      </c>
      <c r="B20" s="17">
        <v>42219</v>
      </c>
      <c r="C20" s="17" t="s">
        <v>257</v>
      </c>
      <c r="D20" s="17" t="s">
        <v>1022</v>
      </c>
      <c r="E20" s="15">
        <v>76</v>
      </c>
      <c r="F20" s="15">
        <v>76</v>
      </c>
      <c r="G20" s="15" t="s">
        <v>132</v>
      </c>
    </row>
    <row r="21" spans="1:7" ht="30" x14ac:dyDescent="0.25">
      <c r="A21" s="16">
        <v>10</v>
      </c>
      <c r="B21" s="17">
        <v>42215</v>
      </c>
      <c r="C21" s="17" t="s">
        <v>53</v>
      </c>
      <c r="D21" s="17" t="s">
        <v>1028</v>
      </c>
      <c r="E21" s="15">
        <v>280</v>
      </c>
      <c r="F21" s="15">
        <v>280</v>
      </c>
      <c r="G21" s="15" t="s">
        <v>60</v>
      </c>
    </row>
    <row r="22" spans="1:7" ht="30" x14ac:dyDescent="0.25">
      <c r="A22" s="46">
        <v>11</v>
      </c>
      <c r="B22" s="17">
        <v>42212</v>
      </c>
      <c r="C22" s="17" t="s">
        <v>1029</v>
      </c>
      <c r="D22" s="17" t="s">
        <v>1023</v>
      </c>
      <c r="E22" s="18">
        <v>150</v>
      </c>
      <c r="F22" s="15">
        <v>150</v>
      </c>
      <c r="G22" s="15" t="s">
        <v>60</v>
      </c>
    </row>
    <row r="23" spans="1:7" ht="30" x14ac:dyDescent="0.25">
      <c r="A23" s="16">
        <v>12</v>
      </c>
      <c r="B23" s="17">
        <v>42219</v>
      </c>
      <c r="C23" s="41" t="s">
        <v>222</v>
      </c>
      <c r="D23" s="17" t="s">
        <v>1024</v>
      </c>
      <c r="E23" s="18">
        <v>150</v>
      </c>
      <c r="F23" s="15">
        <v>150</v>
      </c>
      <c r="G23" s="15" t="s">
        <v>60</v>
      </c>
    </row>
    <row r="24" spans="1:7" x14ac:dyDescent="0.25">
      <c r="A24" s="46">
        <v>13</v>
      </c>
      <c r="B24" s="17">
        <v>42215</v>
      </c>
      <c r="C24" s="41" t="s">
        <v>69</v>
      </c>
      <c r="D24" s="17" t="s">
        <v>70</v>
      </c>
      <c r="E24" s="18">
        <v>16.73</v>
      </c>
      <c r="F24" s="15">
        <v>16.73</v>
      </c>
      <c r="G24" s="15" t="s">
        <v>132</v>
      </c>
    </row>
    <row r="25" spans="1:7" ht="60" x14ac:dyDescent="0.25">
      <c r="A25" s="16">
        <v>14</v>
      </c>
      <c r="B25" s="17">
        <v>42198</v>
      </c>
      <c r="C25" s="17" t="s">
        <v>1025</v>
      </c>
      <c r="D25" s="17" t="s">
        <v>1030</v>
      </c>
      <c r="E25" s="15">
        <v>750</v>
      </c>
      <c r="F25" s="15">
        <v>750</v>
      </c>
      <c r="G25" s="15" t="s">
        <v>60</v>
      </c>
    </row>
    <row r="26" spans="1:7" ht="15.75" x14ac:dyDescent="0.25">
      <c r="A26" s="262"/>
      <c r="B26" s="7"/>
      <c r="C26" s="7"/>
      <c r="D26" s="7"/>
      <c r="E26" s="99"/>
    </row>
    <row r="27" spans="1:7" ht="15.75" x14ac:dyDescent="0.25">
      <c r="A27" s="289" t="s">
        <v>16</v>
      </c>
      <c r="B27" s="289"/>
      <c r="C27" s="289"/>
      <c r="D27" s="7"/>
      <c r="E27" s="7"/>
      <c r="F27" s="7"/>
      <c r="G27" s="7"/>
    </row>
    <row r="28" spans="1:7" x14ac:dyDescent="0.25">
      <c r="A28" s="287"/>
      <c r="B28" s="287"/>
      <c r="C28" s="287"/>
      <c r="D28" s="7"/>
      <c r="E28" s="7"/>
      <c r="F28" s="7"/>
      <c r="G28" s="7"/>
    </row>
    <row r="29" spans="1:7" x14ac:dyDescent="0.25">
      <c r="A29" s="287"/>
      <c r="B29" s="287"/>
      <c r="C29" s="287"/>
    </row>
    <row r="30" spans="1:7" ht="15.75" x14ac:dyDescent="0.25">
      <c r="A30" s="288" t="s">
        <v>17</v>
      </c>
      <c r="B30" s="288"/>
      <c r="C30" s="288"/>
    </row>
  </sheetData>
  <mergeCells count="7">
    <mergeCell ref="A28:C29"/>
    <mergeCell ref="A30:C30"/>
    <mergeCell ref="A1:E1"/>
    <mergeCell ref="A2:E2"/>
    <mergeCell ref="A3:E3"/>
    <mergeCell ref="A6:D6"/>
    <mergeCell ref="A27:C27"/>
  </mergeCells>
  <pageMargins left="0.7" right="0.7" top="0.32" bottom="0.55000000000000004" header="0.21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88</vt:i4>
      </vt:variant>
      <vt:variant>
        <vt:lpstr>Named Ranges</vt:lpstr>
      </vt:variant>
      <vt:variant>
        <vt:i4>87</vt:i4>
      </vt:variant>
    </vt:vector>
  </HeadingPairs>
  <TitlesOfParts>
    <vt:vector size="175" baseType="lpstr">
      <vt:lpstr>orig</vt:lpstr>
      <vt:lpstr>Aug_28</vt:lpstr>
      <vt:lpstr>Aug_26</vt:lpstr>
      <vt:lpstr>Aug_24</vt:lpstr>
      <vt:lpstr>Aug_20</vt:lpstr>
      <vt:lpstr>AUG_17_EDJ</vt:lpstr>
      <vt:lpstr>August_10</vt:lpstr>
      <vt:lpstr>TR invoices</vt:lpstr>
      <vt:lpstr>AUG_06</vt:lpstr>
      <vt:lpstr>Aug_4</vt:lpstr>
      <vt:lpstr>Commencement 2015</vt:lpstr>
      <vt:lpstr>July_24</vt:lpstr>
      <vt:lpstr>July_20</vt:lpstr>
      <vt:lpstr>July_14</vt:lpstr>
      <vt:lpstr>July_10</vt:lpstr>
      <vt:lpstr>July_08</vt:lpstr>
      <vt:lpstr>July_03</vt:lpstr>
      <vt:lpstr>July-2</vt:lpstr>
      <vt:lpstr>JUN_29</vt:lpstr>
      <vt:lpstr>JUN_26</vt:lpstr>
      <vt:lpstr>Jun_24</vt:lpstr>
      <vt:lpstr>Jun_22</vt:lpstr>
      <vt:lpstr>EDJ_Jun_15</vt:lpstr>
      <vt:lpstr>JUN_15</vt:lpstr>
      <vt:lpstr>JUN_12</vt:lpstr>
      <vt:lpstr>JUN_08</vt:lpstr>
      <vt:lpstr>JUN  3</vt:lpstr>
      <vt:lpstr>EDJ_Jun_1</vt:lpstr>
      <vt:lpstr>Jun_1</vt:lpstr>
      <vt:lpstr>May_18</vt:lpstr>
      <vt:lpstr>May_13</vt:lpstr>
      <vt:lpstr>May-11</vt:lpstr>
      <vt:lpstr>May_06</vt:lpstr>
      <vt:lpstr>May_04</vt:lpstr>
      <vt:lpstr>APR_27_EDJ</vt:lpstr>
      <vt:lpstr>Apr_22</vt:lpstr>
      <vt:lpstr>Apr_17</vt:lpstr>
      <vt:lpstr>APR_14</vt:lpstr>
      <vt:lpstr>APR_08</vt:lpstr>
      <vt:lpstr>Mar_30</vt:lpstr>
      <vt:lpstr>Mar_23</vt:lpstr>
      <vt:lpstr>Mar _ 18</vt:lpstr>
      <vt:lpstr>Mar_16</vt:lpstr>
      <vt:lpstr>Mar_12</vt:lpstr>
      <vt:lpstr>EDJ  (2)</vt:lpstr>
      <vt:lpstr>MAR-12</vt:lpstr>
      <vt:lpstr>MAR_11</vt:lpstr>
      <vt:lpstr>Mar_04</vt:lpstr>
      <vt:lpstr>Mar_2</vt:lpstr>
      <vt:lpstr>Feb_24</vt:lpstr>
      <vt:lpstr>Feb_18</vt:lpstr>
      <vt:lpstr>HVAV Caf</vt:lpstr>
      <vt:lpstr>EDJ </vt:lpstr>
      <vt:lpstr>Feb_16</vt:lpstr>
      <vt:lpstr>Feb_5</vt:lpstr>
      <vt:lpstr>Feb_2</vt:lpstr>
      <vt:lpstr>cafet ac</vt:lpstr>
      <vt:lpstr>Jan_22</vt:lpstr>
      <vt:lpstr>Jan_19</vt:lpstr>
      <vt:lpstr>cafet. AC</vt:lpstr>
      <vt:lpstr>Jan_14</vt:lpstr>
      <vt:lpstr>Jan_14_edj</vt:lpstr>
      <vt:lpstr>Jan_13</vt:lpstr>
      <vt:lpstr>Jan_05</vt:lpstr>
      <vt:lpstr>Dec_29_edj </vt:lpstr>
      <vt:lpstr>Dec_29</vt:lpstr>
      <vt:lpstr>Dec-19 </vt:lpstr>
      <vt:lpstr>Dec_15 (2)</vt:lpstr>
      <vt:lpstr>Dec_15</vt:lpstr>
      <vt:lpstr>Dec_10</vt:lpstr>
      <vt:lpstr>Dec_05</vt:lpstr>
      <vt:lpstr>Dec_4</vt:lpstr>
      <vt:lpstr>Dec_4_edj</vt:lpstr>
      <vt:lpstr>Dec_3</vt:lpstr>
      <vt:lpstr>Nov_25</vt:lpstr>
      <vt:lpstr>Nov_18</vt:lpstr>
      <vt:lpstr>Nov_12)</vt:lpstr>
      <vt:lpstr>Nov_12</vt:lpstr>
      <vt:lpstr>Nov_5</vt:lpstr>
      <vt:lpstr>Oct</vt:lpstr>
      <vt:lpstr>Oct_31 </vt:lpstr>
      <vt:lpstr>Oct_28</vt:lpstr>
      <vt:lpstr>OCT_27</vt:lpstr>
      <vt:lpstr>EDJ_Oct_15</vt:lpstr>
      <vt:lpstr>Oct_14</vt:lpstr>
      <vt:lpstr>oct_7</vt:lpstr>
      <vt:lpstr>Oct_3</vt:lpstr>
      <vt:lpstr>stat</vt:lpstr>
      <vt:lpstr>APR_08!Print_Area</vt:lpstr>
      <vt:lpstr>APR_14!Print_Area</vt:lpstr>
      <vt:lpstr>Apr_17!Print_Area</vt:lpstr>
      <vt:lpstr>Apr_22!Print_Area</vt:lpstr>
      <vt:lpstr>APR_27_EDJ!Print_Area</vt:lpstr>
      <vt:lpstr>AUG_06!Print_Area</vt:lpstr>
      <vt:lpstr>AUG_17_EDJ!Print_Area</vt:lpstr>
      <vt:lpstr>Aug_20!Print_Area</vt:lpstr>
      <vt:lpstr>Aug_24!Print_Area</vt:lpstr>
      <vt:lpstr>Aug_26!Print_Area</vt:lpstr>
      <vt:lpstr>Aug_28!Print_Area</vt:lpstr>
      <vt:lpstr>Aug_4!Print_Area</vt:lpstr>
      <vt:lpstr>August_10!Print_Area</vt:lpstr>
      <vt:lpstr>'cafet ac'!Print_Area</vt:lpstr>
      <vt:lpstr>'cafet. AC'!Print_Area</vt:lpstr>
      <vt:lpstr>'Commencement 2015'!Print_Area</vt:lpstr>
      <vt:lpstr>Dec_05!Print_Area</vt:lpstr>
      <vt:lpstr>Dec_10!Print_Area</vt:lpstr>
      <vt:lpstr>Dec_15!Print_Area</vt:lpstr>
      <vt:lpstr>'Dec_15 (2)'!Print_Area</vt:lpstr>
      <vt:lpstr>Dec_29!Print_Area</vt:lpstr>
      <vt:lpstr>'Dec_29_edj '!Print_Area</vt:lpstr>
      <vt:lpstr>Dec_3!Print_Area</vt:lpstr>
      <vt:lpstr>Dec_4!Print_Area</vt:lpstr>
      <vt:lpstr>Dec_4_edj!Print_Area</vt:lpstr>
      <vt:lpstr>'Dec-19 '!Print_Area</vt:lpstr>
      <vt:lpstr>'EDJ '!Print_Area</vt:lpstr>
      <vt:lpstr>'EDJ  (2)'!Print_Area</vt:lpstr>
      <vt:lpstr>EDJ_Jun_1!Print_Area</vt:lpstr>
      <vt:lpstr>EDJ_Jun_15!Print_Area</vt:lpstr>
      <vt:lpstr>EDJ_Oct_15!Print_Area</vt:lpstr>
      <vt:lpstr>Feb_16!Print_Area</vt:lpstr>
      <vt:lpstr>Feb_18!Print_Area</vt:lpstr>
      <vt:lpstr>Feb_2!Print_Area</vt:lpstr>
      <vt:lpstr>Feb_24!Print_Area</vt:lpstr>
      <vt:lpstr>Feb_5!Print_Area</vt:lpstr>
      <vt:lpstr>'HVAV Caf'!Print_Area</vt:lpstr>
      <vt:lpstr>Jan_05!Print_Area</vt:lpstr>
      <vt:lpstr>Jan_13!Print_Area</vt:lpstr>
      <vt:lpstr>Jan_14!Print_Area</vt:lpstr>
      <vt:lpstr>Jan_14_edj!Print_Area</vt:lpstr>
      <vt:lpstr>Jan_19!Print_Area</vt:lpstr>
      <vt:lpstr>Jan_22!Print_Area</vt:lpstr>
      <vt:lpstr>July_03!Print_Area</vt:lpstr>
      <vt:lpstr>July_08!Print_Area</vt:lpstr>
      <vt:lpstr>July_10!Print_Area</vt:lpstr>
      <vt:lpstr>July_14!Print_Area</vt:lpstr>
      <vt:lpstr>July_20!Print_Area</vt:lpstr>
      <vt:lpstr>July_24!Print_Area</vt:lpstr>
      <vt:lpstr>'July-2'!Print_Area</vt:lpstr>
      <vt:lpstr>'JUN  3'!Print_Area</vt:lpstr>
      <vt:lpstr>JUN_08!Print_Area</vt:lpstr>
      <vt:lpstr>Jun_1!Print_Area</vt:lpstr>
      <vt:lpstr>JUN_12!Print_Area</vt:lpstr>
      <vt:lpstr>JUN_15!Print_Area</vt:lpstr>
      <vt:lpstr>Jun_22!Print_Area</vt:lpstr>
      <vt:lpstr>Jun_24!Print_Area</vt:lpstr>
      <vt:lpstr>JUN_26!Print_Area</vt:lpstr>
      <vt:lpstr>JUN_29!Print_Area</vt:lpstr>
      <vt:lpstr>'Mar _ 18'!Print_Area</vt:lpstr>
      <vt:lpstr>Mar_04!Print_Area</vt:lpstr>
      <vt:lpstr>MAR_11!Print_Area</vt:lpstr>
      <vt:lpstr>Mar_12!Print_Area</vt:lpstr>
      <vt:lpstr>Mar_16!Print_Area</vt:lpstr>
      <vt:lpstr>Mar_2!Print_Area</vt:lpstr>
      <vt:lpstr>Mar_23!Print_Area</vt:lpstr>
      <vt:lpstr>Mar_30!Print_Area</vt:lpstr>
      <vt:lpstr>'MAR-12'!Print_Area</vt:lpstr>
      <vt:lpstr>May_04!Print_Area</vt:lpstr>
      <vt:lpstr>May_06!Print_Area</vt:lpstr>
      <vt:lpstr>May_13!Print_Area</vt:lpstr>
      <vt:lpstr>May_18!Print_Area</vt:lpstr>
      <vt:lpstr>'May-11'!Print_Area</vt:lpstr>
      <vt:lpstr>Nov_12!Print_Area</vt:lpstr>
      <vt:lpstr>'Nov_12)'!Print_Area</vt:lpstr>
      <vt:lpstr>Nov_18!Print_Area</vt:lpstr>
      <vt:lpstr>Nov_25!Print_Area</vt:lpstr>
      <vt:lpstr>Nov_5!Print_Area</vt:lpstr>
      <vt:lpstr>Oct!Print_Area</vt:lpstr>
      <vt:lpstr>Oct_14!Print_Area</vt:lpstr>
      <vt:lpstr>OCT_27!Print_Area</vt:lpstr>
      <vt:lpstr>Oct_28!Print_Area</vt:lpstr>
      <vt:lpstr>Oct_3!Print_Area</vt:lpstr>
      <vt:lpstr>'Oct_31 '!Print_Area</vt:lpstr>
      <vt:lpstr>oct_7!Print_Area</vt:lpstr>
      <vt:lpstr>orig!Print_Area</vt:lpstr>
      <vt:lpstr>'TR invoices'!Print_Area</vt:lpstr>
    </vt:vector>
  </TitlesOfParts>
  <Company>Lebanese American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Semaan</dc:creator>
  <cp:lastModifiedBy>Charbel Daoud</cp:lastModifiedBy>
  <cp:lastPrinted>2015-09-03T10:35:57Z</cp:lastPrinted>
  <dcterms:created xsi:type="dcterms:W3CDTF">2014-10-01T07:08:36Z</dcterms:created>
  <dcterms:modified xsi:type="dcterms:W3CDTF">2016-10-17T06:58:13Z</dcterms:modified>
</cp:coreProperties>
</file>