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/>
  <mc:AlternateContent xmlns:mc="http://schemas.openxmlformats.org/markup-compatibility/2006">
    <mc:Choice Requires="x15">
      <x15ac:absPath xmlns:x15ac="http://schemas.microsoft.com/office/spreadsheetml/2010/11/ac" url="/Users/Nick/OneDrive/Documents/ISM6405_Business_Analytics/Homework 1/"/>
    </mc:Choice>
  </mc:AlternateContent>
  <bookViews>
    <workbookView xWindow="0" yWindow="460" windowWidth="25600" windowHeight="14520" activeTab="1"/>
  </bookViews>
  <sheets>
    <sheet name="Documentation" sheetId="1" r:id="rId1"/>
    <sheet name="Statistics" sheetId="2" r:id="rId2"/>
    <sheet name="Sales Totals" sheetId="3" r:id="rId3"/>
  </sheets>
  <definedNames>
    <definedName name="_xlchart.v2.0" hidden="1">Statistics!$A$13</definedName>
    <definedName name="_xlchart.v2.1" hidden="1">Statistics!$B$13:$M$13</definedName>
    <definedName name="_xlchart.v2.2" hidden="1">Statistics!$B$4:$M$4</definedName>
    <definedName name="_xlchart.v2.3" hidden="1">Statistics!$B$4:$M$4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2" l="1"/>
  <c r="J24" i="2"/>
  <c r="J23" i="2"/>
  <c r="J22" i="2"/>
  <c r="K25" i="2"/>
  <c r="K24" i="2"/>
  <c r="K23" i="2"/>
  <c r="K22" i="2"/>
  <c r="E25" i="2"/>
  <c r="E24" i="2"/>
  <c r="E23" i="2"/>
  <c r="E22" i="2"/>
  <c r="D25" i="2"/>
  <c r="D24" i="2"/>
  <c r="D23" i="2"/>
  <c r="D22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7" i="2"/>
  <c r="L7" i="2"/>
  <c r="K7" i="2"/>
  <c r="J7" i="2"/>
  <c r="I7" i="2"/>
  <c r="H7" i="2"/>
  <c r="G7" i="2"/>
  <c r="F7" i="2"/>
  <c r="E7" i="2"/>
  <c r="D7" i="2"/>
  <c r="C7" i="2"/>
  <c r="B7" i="2"/>
</calcChain>
</file>

<file path=xl/sharedStrings.xml><?xml version="1.0" encoding="utf-8"?>
<sst xmlns="http://schemas.openxmlformats.org/spreadsheetml/2006/main" count="58" uniqueCount="49">
  <si>
    <t>Author</t>
  </si>
  <si>
    <t>BizMarket</t>
  </si>
  <si>
    <t>Five-year success rate to date:</t>
  </si>
  <si>
    <t>Sales Statistics</t>
  </si>
  <si>
    <t>Compiled:</t>
  </si>
  <si>
    <t>Business valuation clients:</t>
  </si>
  <si>
    <t>Automotive</t>
  </si>
  <si>
    <t>Cleaning &amp; Maintenance</t>
  </si>
  <si>
    <t>Food &amp; Beverage</t>
  </si>
  <si>
    <t>Retail</t>
  </si>
  <si>
    <t>Auto Parts</t>
  </si>
  <si>
    <t>Auto Repair</t>
  </si>
  <si>
    <t>Car Wash</t>
  </si>
  <si>
    <t>Dry Cleaner</t>
  </si>
  <si>
    <t>Home/Office</t>
  </si>
  <si>
    <t>Specialty</t>
  </si>
  <si>
    <t>Bar</t>
  </si>
  <si>
    <t>Café</t>
  </si>
  <si>
    <t>Convenience</t>
  </si>
  <si>
    <t>Fitness</t>
  </si>
  <si>
    <t>Hair Care</t>
  </si>
  <si>
    <t>Number of buyers</t>
  </si>
  <si>
    <t>Businesses per buyer</t>
  </si>
  <si>
    <t>Total sales</t>
  </si>
  <si>
    <t>Number of successful businesses*</t>
  </si>
  <si>
    <t>Sales by Category</t>
  </si>
  <si>
    <t>Sales by Clients (Approximate)</t>
  </si>
  <si>
    <t>Number</t>
  </si>
  <si>
    <t>Amount</t>
  </si>
  <si>
    <t>Auto</t>
  </si>
  <si>
    <t>C&amp;M</t>
  </si>
  <si>
    <t>F&amp;B</t>
  </si>
  <si>
    <t>(Data Source: www.business.gov)</t>
  </si>
  <si>
    <t>row27</t>
  </si>
  <si>
    <t>2009-2013</t>
  </si>
  <si>
    <t>Average sales amount per business</t>
  </si>
  <si>
    <t>Average sales amount per year</t>
  </si>
  <si>
    <t>Maximum sales amount per year</t>
  </si>
  <si>
    <t>Minimum sales amount per year</t>
  </si>
  <si>
    <t xml:space="preserve">2009 sales </t>
  </si>
  <si>
    <t xml:space="preserve">2010 sales </t>
  </si>
  <si>
    <t xml:space="preserve">2011 sales </t>
  </si>
  <si>
    <t xml:space="preserve">2012 sales </t>
  </si>
  <si>
    <t xml:space="preserve">2013 sales </t>
  </si>
  <si>
    <t xml:space="preserve"> BizMarket</t>
  </si>
  <si>
    <t>*Based on current success rate.</t>
  </si>
  <si>
    <t>Restaurant</t>
  </si>
  <si>
    <t>Nick Petty</t>
  </si>
  <si>
    <t>Number of businesses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</si>
</sst>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"/>
    <numFmt numFmtId="166" formatCode="[$-409]d\-mmm\-yy;@"/>
    <numFmt numFmtId="167" formatCode="_-&quot;$&quot;* #,##0_-;\-&quot;$&quot;* #,##0_-;_-&quot;$&quot;* &quot;-&quot;??_-;_-@_-"/>
    <numFmt numFmtId="168" formatCode="_-* #,##0_-;\-* #,##0_-;_-* &quot;-&quot;??_-;_-@_-"/>
    <numFmt numFmtId="169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4"/>
      <name val="Calibri"/>
      <family val="2"/>
    </font>
    <font>
      <b/>
      <sz val="16"/>
      <color theme="4"/>
      <name val="Calibri"/>
      <family val="2"/>
    </font>
    <font>
      <b/>
      <sz val="11"/>
      <color indexed="9"/>
      <name val="Calibri"/>
      <family val="2"/>
    </font>
    <font>
      <i/>
      <sz val="11"/>
      <color indexed="8"/>
      <name val="Calibri"/>
      <family val="2"/>
    </font>
    <font>
      <i/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6"/>
      <color theme="7"/>
      <name val="Times New Roman"/>
      <family val="1"/>
    </font>
    <font>
      <i/>
      <sz val="11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4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4" fillId="3" borderId="0" xfId="0" applyFont="1" applyFill="1"/>
    <xf numFmtId="0" fontId="5" fillId="4" borderId="0" xfId="0" applyFont="1" applyFill="1"/>
    <xf numFmtId="1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Fill="1"/>
    <xf numFmtId="0" fontId="0" fillId="0" borderId="0" xfId="0" applyFill="1" applyAlignment="1">
      <alignment horizontal="left" indent="1"/>
    </xf>
    <xf numFmtId="0" fontId="1" fillId="5" borderId="0" xfId="4"/>
    <xf numFmtId="0" fontId="10" fillId="0" borderId="0" xfId="3" applyFont="1"/>
    <xf numFmtId="166" fontId="0" fillId="0" borderId="0" xfId="0" applyNumberFormat="1"/>
    <xf numFmtId="9" fontId="0" fillId="0" borderId="0" xfId="0" applyNumberFormat="1"/>
    <xf numFmtId="0" fontId="1" fillId="6" borderId="0" xfId="5" applyAlignment="1">
      <alignment horizontal="center"/>
    </xf>
    <xf numFmtId="167" fontId="0" fillId="0" borderId="0" xfId="1" applyNumberFormat="1" applyFont="1"/>
    <xf numFmtId="167" fontId="0" fillId="0" borderId="0" xfId="0" applyNumberFormat="1"/>
    <xf numFmtId="167" fontId="12" fillId="0" borderId="1" xfId="0" applyNumberFormat="1" applyFont="1" applyBorder="1"/>
    <xf numFmtId="0" fontId="0" fillId="0" borderId="2" xfId="0" applyBorder="1"/>
    <xf numFmtId="168" fontId="0" fillId="0" borderId="0" xfId="2" applyNumberFormat="1" applyFont="1"/>
    <xf numFmtId="0" fontId="1" fillId="6" borderId="0" xfId="5" applyBorder="1"/>
    <xf numFmtId="0" fontId="1" fillId="6" borderId="7" xfId="5" applyBorder="1"/>
    <xf numFmtId="1" fontId="1" fillId="6" borderId="0" xfId="5" applyNumberFormat="1" applyBorder="1"/>
    <xf numFmtId="1" fontId="0" fillId="0" borderId="0" xfId="0" applyNumberFormat="1" applyBorder="1"/>
    <xf numFmtId="169" fontId="0" fillId="0" borderId="7" xfId="0" applyNumberFormat="1" applyBorder="1"/>
    <xf numFmtId="1" fontId="1" fillId="6" borderId="2" xfId="5" applyNumberFormat="1" applyBorder="1"/>
    <xf numFmtId="1" fontId="0" fillId="0" borderId="2" xfId="0" applyNumberFormat="1" applyBorder="1"/>
    <xf numFmtId="169" fontId="0" fillId="0" borderId="9" xfId="0" applyNumberFormat="1" applyBorder="1"/>
    <xf numFmtId="0" fontId="1" fillId="6" borderId="2" xfId="5" applyBorder="1"/>
    <xf numFmtId="0" fontId="0" fillId="0" borderId="2" xfId="0" applyFill="1" applyBorder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left" vertical="center" wrapText="1"/>
    </xf>
    <xf numFmtId="0" fontId="9" fillId="7" borderId="3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1" fillId="5" borderId="6" xfId="4" applyBorder="1" applyAlignment="1">
      <alignment horizontal="center" textRotation="90"/>
    </xf>
    <xf numFmtId="0" fontId="1" fillId="5" borderId="8" xfId="4" applyBorder="1" applyAlignment="1">
      <alignment horizontal="center" textRotation="90"/>
    </xf>
    <xf numFmtId="0" fontId="11" fillId="0" borderId="0" xfId="0" applyFont="1" applyAlignment="1">
      <alignment horizontal="right"/>
    </xf>
    <xf numFmtId="0" fontId="1" fillId="5" borderId="0" xfId="4" applyAlignment="1">
      <alignment horizontal="center"/>
    </xf>
  </cellXfs>
  <cellStyles count="6">
    <cellStyle name="60% - Accent4" xfId="5" builtinId="44"/>
    <cellStyle name="Accent4" xfId="4" builtinId="41"/>
    <cellStyle name="Comma" xfId="2" builtinId="3"/>
    <cellStyle name="Currency" xfId="1" builtinId="4"/>
    <cellStyle name="Normal" xfId="0" builtinId="0"/>
    <cellStyle name="Title" xfId="3" builtinId="1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Total sales 2009-2013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Statistics!$A$13</c:f>
              <c:strCache>
                <c:ptCount val="1"/>
                <c:pt idx="0">
                  <c:v>Total sales</c:v>
                </c:pt>
              </c:strCache>
            </c:strRef>
          </c:tx>
          <c:invertIfNegative val="0"/>
          <c:cat>
            <c:strRef>
              <c:f>Statistics!$B$4:$M$4</c:f>
              <c:strCache>
                <c:ptCount val="12"/>
                <c:pt idx="0">
                  <c:v>Auto Parts</c:v>
                </c:pt>
                <c:pt idx="1">
                  <c:v>Auto Repair</c:v>
                </c:pt>
                <c:pt idx="2">
                  <c:v>Car Wash</c:v>
                </c:pt>
                <c:pt idx="3">
                  <c:v>Dry Cleaner</c:v>
                </c:pt>
                <c:pt idx="4">
                  <c:v>Home/Office</c:v>
                </c:pt>
                <c:pt idx="5">
                  <c:v>Specialty</c:v>
                </c:pt>
                <c:pt idx="6">
                  <c:v>Bar</c:v>
                </c:pt>
                <c:pt idx="7">
                  <c:v>Café</c:v>
                </c:pt>
                <c:pt idx="8">
                  <c:v>Restaurant</c:v>
                </c:pt>
                <c:pt idx="9">
                  <c:v>Convenience</c:v>
                </c:pt>
                <c:pt idx="10">
                  <c:v>Fitness</c:v>
                </c:pt>
                <c:pt idx="11">
                  <c:v>Hair Care</c:v>
                </c:pt>
              </c:strCache>
            </c:strRef>
          </c:cat>
          <c:val>
            <c:numRef>
              <c:f>Statistics!$B$13:$M$13</c:f>
              <c:numCache>
                <c:formatCode>_-"$"* #,##0_-;\-"$"* #,##0_-;_-"$"* "-"??_-;_-@_-</c:formatCode>
                <c:ptCount val="12"/>
                <c:pt idx="0">
                  <c:v>9.405701E6</c:v>
                </c:pt>
                <c:pt idx="1">
                  <c:v>7.950066E6</c:v>
                </c:pt>
                <c:pt idx="2">
                  <c:v>6.436171E6</c:v>
                </c:pt>
                <c:pt idx="3">
                  <c:v>1.2859022E7</c:v>
                </c:pt>
                <c:pt idx="4">
                  <c:v>4.286341E6</c:v>
                </c:pt>
                <c:pt idx="5">
                  <c:v>3.214754E6</c:v>
                </c:pt>
                <c:pt idx="6">
                  <c:v>2.2941487E7</c:v>
                </c:pt>
                <c:pt idx="7">
                  <c:v>2.2925337E7</c:v>
                </c:pt>
                <c:pt idx="8">
                  <c:v>2.2979477E7</c:v>
                </c:pt>
                <c:pt idx="9">
                  <c:v>3.709499E6</c:v>
                </c:pt>
                <c:pt idx="10">
                  <c:v>1.617986E6</c:v>
                </c:pt>
                <c:pt idx="11">
                  <c:v>2.485431E6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8B-493C-82C2-C7B78AAB0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8607472"/>
        <c:axId val="2137496496"/>
      </c:barChart>
      <c:catAx>
        <c:axId val="21386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137496496"/>
        <c:crosses val="autoZero"/>
        <c:auto val="1"/>
        <c:lblAlgn val="ctr"/>
        <c:lblOffset val="100"/>
        <c:noMultiLvlLbl val="0"/>
      </c:catAx>
      <c:valAx>
        <c:axId val="2137496496"/>
        <c:scaling>
          <c:orientation val="minMax"/>
        </c:scaling>
        <c:delete val="0"/>
        <c:axPos val="l"/>
        <c:majorGridlines/>
        <c:numFmt formatCode="_-&quot;$&quot;* #,##0_-;\-&quot;$&quot;* #,##0_-;_-&quot;$&quot;* &quot;-&quot;??_-;_-@_-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138607472"/>
        <c:crosses val="autoZero"/>
        <c:crossBetween val="between"/>
      </c:valAx>
    </c:plotArea>
    <c:plotVisOnly val="1"/>
    <c:dispBlanksAs val="gap"/>
    <c:showDLblsOverMax val="0"/>
  </c:chart>
  <c:printSettings>
    <c:headerFooter>
      <c:oddHeader>Page &amp;P</c:oddHeader>
    </c:headerFooter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B8"/>
  <sheetViews>
    <sheetView workbookViewId="0">
      <selection sqref="A1:B1"/>
    </sheetView>
  </sheetViews>
  <sheetFormatPr baseColWidth="10" defaultColWidth="8.83203125" defaultRowHeight="15" x14ac:dyDescent="0.2"/>
  <cols>
    <col min="1" max="1" width="15.6640625" style="1" customWidth="1"/>
    <col min="2" max="2" width="60.33203125" style="1" customWidth="1"/>
    <col min="3" max="16384" width="8.83203125" style="1"/>
  </cols>
  <sheetData>
    <row r="1" spans="1:2" ht="34" x14ac:dyDescent="0.4">
      <c r="A1" s="29"/>
      <c r="B1" s="29"/>
    </row>
    <row r="2" spans="1:2" ht="21" x14ac:dyDescent="0.25">
      <c r="A2" s="30" t="s">
        <v>44</v>
      </c>
      <c r="B2" s="30"/>
    </row>
    <row r="4" spans="1:2" x14ac:dyDescent="0.2">
      <c r="A4" s="2" t="s">
        <v>0</v>
      </c>
      <c r="B4" s="3" t="s">
        <v>47</v>
      </c>
    </row>
    <row r="6" spans="1:2" x14ac:dyDescent="0.2">
      <c r="A6" s="31"/>
      <c r="B6" s="31"/>
    </row>
    <row r="7" spans="1:2" x14ac:dyDescent="0.2">
      <c r="A7" s="31"/>
      <c r="B7" s="31"/>
    </row>
    <row r="8" spans="1:2" x14ac:dyDescent="0.2">
      <c r="A8" s="31"/>
      <c r="B8" s="31"/>
    </row>
  </sheetData>
  <dataConsolidate/>
  <mergeCells count="3">
    <mergeCell ref="A1:B1"/>
    <mergeCell ref="A2:B2"/>
    <mergeCell ref="A6:B8"/>
  </mergeCells>
  <dataValidations count="1">
    <dataValidation allowBlank="1" showInputMessage="1" showErrorMessage="1" error="                                                                " sqref="B4:B5 J2"/>
  </dataValidations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N28"/>
  <sheetViews>
    <sheetView tabSelected="1" workbookViewId="0"/>
  </sheetViews>
  <sheetFormatPr baseColWidth="10" defaultColWidth="8.83203125" defaultRowHeight="15" x14ac:dyDescent="0.2"/>
  <cols>
    <col min="1" max="1" width="35.6640625" customWidth="1"/>
    <col min="2" max="13" width="12.6640625" customWidth="1"/>
  </cols>
  <sheetData>
    <row r="1" spans="1:13" ht="20" x14ac:dyDescent="0.2">
      <c r="A1" s="10" t="s">
        <v>1</v>
      </c>
      <c r="H1" s="37" t="s">
        <v>2</v>
      </c>
      <c r="I1" s="37"/>
      <c r="J1" s="37"/>
      <c r="K1" s="12">
        <v>0.46</v>
      </c>
    </row>
    <row r="2" spans="1:13" ht="20" x14ac:dyDescent="0.2">
      <c r="A2" s="10" t="s">
        <v>3</v>
      </c>
      <c r="B2" t="s">
        <v>4</v>
      </c>
      <c r="C2" s="11">
        <v>41355</v>
      </c>
      <c r="H2" s="37" t="s">
        <v>5</v>
      </c>
      <c r="I2" s="37"/>
      <c r="J2" s="37"/>
      <c r="K2" s="12">
        <v>0.38</v>
      </c>
    </row>
    <row r="3" spans="1:13" x14ac:dyDescent="0.2">
      <c r="A3" s="9"/>
      <c r="B3" s="38" t="s">
        <v>6</v>
      </c>
      <c r="C3" s="38"/>
      <c r="D3" s="38"/>
      <c r="E3" s="38" t="s">
        <v>7</v>
      </c>
      <c r="F3" s="38"/>
      <c r="G3" s="38"/>
      <c r="H3" s="38" t="s">
        <v>8</v>
      </c>
      <c r="I3" s="38"/>
      <c r="J3" s="38"/>
      <c r="K3" s="38" t="s">
        <v>9</v>
      </c>
      <c r="L3" s="38"/>
      <c r="M3" s="38"/>
    </row>
    <row r="4" spans="1:13" x14ac:dyDescent="0.2">
      <c r="A4" s="13" t="s">
        <v>34</v>
      </c>
      <c r="B4" s="13" t="s">
        <v>10</v>
      </c>
      <c r="C4" s="13" t="s">
        <v>11</v>
      </c>
      <c r="D4" s="13" t="s">
        <v>12</v>
      </c>
      <c r="E4" s="13" t="s">
        <v>13</v>
      </c>
      <c r="F4" s="13" t="s">
        <v>14</v>
      </c>
      <c r="G4" s="13" t="s">
        <v>15</v>
      </c>
      <c r="H4" s="13" t="s">
        <v>16</v>
      </c>
      <c r="I4" s="13" t="s">
        <v>17</v>
      </c>
      <c r="J4" s="13" t="s">
        <v>46</v>
      </c>
      <c r="K4" s="13" t="s">
        <v>18</v>
      </c>
      <c r="L4" s="13" t="s">
        <v>19</v>
      </c>
      <c r="M4" s="13" t="s">
        <v>20</v>
      </c>
    </row>
    <row r="5" spans="1:13" x14ac:dyDescent="0.2">
      <c r="A5" t="s">
        <v>48</v>
      </c>
      <c r="B5" s="4">
        <v>25</v>
      </c>
      <c r="C5" s="4">
        <v>18</v>
      </c>
      <c r="D5" s="4">
        <v>22</v>
      </c>
      <c r="E5" s="4">
        <v>52</v>
      </c>
      <c r="F5" s="4">
        <v>66</v>
      </c>
      <c r="G5" s="4">
        <v>25</v>
      </c>
      <c r="H5" s="4">
        <v>76</v>
      </c>
      <c r="I5" s="4">
        <v>57</v>
      </c>
      <c r="J5" s="4">
        <v>68</v>
      </c>
      <c r="K5" s="4">
        <v>39</v>
      </c>
      <c r="L5" s="4">
        <v>28</v>
      </c>
      <c r="M5" s="4">
        <v>78</v>
      </c>
    </row>
    <row r="6" spans="1:13" x14ac:dyDescent="0.2">
      <c r="A6" s="7" t="s">
        <v>21</v>
      </c>
      <c r="B6" s="4">
        <v>20</v>
      </c>
      <c r="C6" s="4">
        <v>15</v>
      </c>
      <c r="D6" s="4">
        <v>16</v>
      </c>
      <c r="E6" s="4">
        <v>48</v>
      </c>
      <c r="F6" s="4">
        <v>60</v>
      </c>
      <c r="G6" s="4">
        <v>25</v>
      </c>
      <c r="H6" s="4">
        <v>60</v>
      </c>
      <c r="I6" s="4">
        <v>51</v>
      </c>
      <c r="J6" s="4">
        <v>58</v>
      </c>
      <c r="K6" s="4">
        <v>32</v>
      </c>
      <c r="L6" s="4">
        <v>25</v>
      </c>
      <c r="M6" s="4">
        <v>76</v>
      </c>
    </row>
    <row r="7" spans="1:13" x14ac:dyDescent="0.2">
      <c r="A7" s="7" t="s">
        <v>22</v>
      </c>
      <c r="B7" s="5">
        <f>B5/B6</f>
        <v>1.25</v>
      </c>
      <c r="C7" s="5">
        <f>C5/C6</f>
        <v>1.2</v>
      </c>
      <c r="D7" s="5">
        <f t="shared" ref="D7:M7" si="0">D5/D6</f>
        <v>1.375</v>
      </c>
      <c r="E7" s="5">
        <f t="shared" si="0"/>
        <v>1.0833333333333333</v>
      </c>
      <c r="F7" s="5">
        <f t="shared" si="0"/>
        <v>1.1000000000000001</v>
      </c>
      <c r="G7" s="5">
        <f t="shared" si="0"/>
        <v>1</v>
      </c>
      <c r="H7" s="5">
        <f t="shared" si="0"/>
        <v>1.2666666666666666</v>
      </c>
      <c r="I7" s="5">
        <f t="shared" si="0"/>
        <v>1.1176470588235294</v>
      </c>
      <c r="J7" s="5">
        <f t="shared" si="0"/>
        <v>1.1724137931034482</v>
      </c>
      <c r="K7" s="5">
        <f t="shared" si="0"/>
        <v>1.21875</v>
      </c>
      <c r="L7" s="5">
        <f t="shared" si="0"/>
        <v>1.1200000000000001</v>
      </c>
      <c r="M7" s="5">
        <f t="shared" si="0"/>
        <v>1.0263157894736843</v>
      </c>
    </row>
    <row r="8" spans="1:13" x14ac:dyDescent="0.2">
      <c r="A8" s="8" t="s">
        <v>39</v>
      </c>
      <c r="B8" s="14">
        <v>1775070</v>
      </c>
      <c r="C8" s="14">
        <v>1505512</v>
      </c>
      <c r="D8" s="14">
        <v>1255025</v>
      </c>
      <c r="E8" s="14">
        <v>2493400</v>
      </c>
      <c r="F8" s="14">
        <v>831134</v>
      </c>
      <c r="G8" s="14">
        <v>623350</v>
      </c>
      <c r="H8" s="14">
        <v>4433334</v>
      </c>
      <c r="I8" s="14">
        <v>4430736</v>
      </c>
      <c r="J8" s="14">
        <v>4440932</v>
      </c>
      <c r="K8" s="14">
        <v>725590</v>
      </c>
      <c r="L8" s="14">
        <v>304747</v>
      </c>
      <c r="M8" s="14">
        <v>486214</v>
      </c>
    </row>
    <row r="9" spans="1:13" x14ac:dyDescent="0.2">
      <c r="A9" s="8" t="s">
        <v>40</v>
      </c>
      <c r="B9" s="18">
        <v>1870200</v>
      </c>
      <c r="C9" s="18">
        <v>1575238</v>
      </c>
      <c r="D9" s="18">
        <v>1258644</v>
      </c>
      <c r="E9" s="18">
        <v>2523477</v>
      </c>
      <c r="F9" s="18">
        <v>841159</v>
      </c>
      <c r="G9" s="18">
        <v>630869</v>
      </c>
      <c r="H9" s="18">
        <v>4521475</v>
      </c>
      <c r="I9" s="18">
        <v>4518877</v>
      </c>
      <c r="J9" s="18">
        <v>4529073</v>
      </c>
      <c r="K9" s="18">
        <v>745576</v>
      </c>
      <c r="L9" s="18">
        <v>313141</v>
      </c>
      <c r="M9" s="18">
        <v>499535</v>
      </c>
    </row>
    <row r="10" spans="1:13" x14ac:dyDescent="0.2">
      <c r="A10" s="8" t="s">
        <v>41</v>
      </c>
      <c r="B10" s="18">
        <v>1905000</v>
      </c>
      <c r="C10" s="18">
        <v>1607926</v>
      </c>
      <c r="D10" s="18">
        <v>1298557</v>
      </c>
      <c r="E10" s="18">
        <v>2591295</v>
      </c>
      <c r="F10" s="18">
        <v>863765</v>
      </c>
      <c r="G10" s="18">
        <v>647823</v>
      </c>
      <c r="H10" s="18">
        <v>4556672</v>
      </c>
      <c r="I10" s="18">
        <v>4554074</v>
      </c>
      <c r="J10" s="18">
        <v>4564270</v>
      </c>
      <c r="K10" s="18">
        <v>749802</v>
      </c>
      <c r="L10" s="18">
        <v>314916</v>
      </c>
      <c r="M10" s="18">
        <v>502367</v>
      </c>
    </row>
    <row r="11" spans="1:13" x14ac:dyDescent="0.2">
      <c r="A11" s="8" t="s">
        <v>42</v>
      </c>
      <c r="B11" s="18">
        <v>1973045</v>
      </c>
      <c r="C11" s="18">
        <v>1665523</v>
      </c>
      <c r="D11" s="18">
        <v>1300560</v>
      </c>
      <c r="E11" s="18">
        <v>2627461</v>
      </c>
      <c r="F11" s="18">
        <v>875820</v>
      </c>
      <c r="G11" s="18">
        <v>656865</v>
      </c>
      <c r="H11" s="18">
        <v>4689982</v>
      </c>
      <c r="I11" s="18">
        <v>4687384</v>
      </c>
      <c r="J11" s="18">
        <v>4697580</v>
      </c>
      <c r="K11" s="18">
        <v>761747</v>
      </c>
      <c r="L11" s="18">
        <v>319933</v>
      </c>
      <c r="M11" s="18">
        <v>510370</v>
      </c>
    </row>
    <row r="12" spans="1:13" x14ac:dyDescent="0.2">
      <c r="A12" s="8" t="s">
        <v>43</v>
      </c>
      <c r="B12" s="18">
        <v>1882386</v>
      </c>
      <c r="C12" s="18">
        <v>1595867</v>
      </c>
      <c r="D12" s="18">
        <v>1323385</v>
      </c>
      <c r="E12" s="18">
        <v>2623389</v>
      </c>
      <c r="F12" s="18">
        <v>874463</v>
      </c>
      <c r="G12" s="18">
        <v>655847</v>
      </c>
      <c r="H12" s="18">
        <v>4740024</v>
      </c>
      <c r="I12" s="18">
        <v>4734266</v>
      </c>
      <c r="J12" s="18">
        <v>4747622</v>
      </c>
      <c r="K12" s="18">
        <v>726784</v>
      </c>
      <c r="L12" s="18">
        <v>365249</v>
      </c>
      <c r="M12" s="18">
        <v>486945</v>
      </c>
    </row>
    <row r="13" spans="1:13" x14ac:dyDescent="0.2">
      <c r="A13" s="7" t="s">
        <v>23</v>
      </c>
      <c r="B13" s="16">
        <f>SUM(B8:B12)</f>
        <v>9405701</v>
      </c>
      <c r="C13" s="16">
        <f t="shared" ref="C13:M13" si="1">SUM(C8:C12)</f>
        <v>7950066</v>
      </c>
      <c r="D13" s="16">
        <f t="shared" si="1"/>
        <v>6436171</v>
      </c>
      <c r="E13" s="16">
        <f t="shared" si="1"/>
        <v>12859022</v>
      </c>
      <c r="F13" s="16">
        <f t="shared" si="1"/>
        <v>4286341</v>
      </c>
      <c r="G13" s="16">
        <f t="shared" si="1"/>
        <v>3214754</v>
      </c>
      <c r="H13" s="16">
        <f t="shared" si="1"/>
        <v>22941487</v>
      </c>
      <c r="I13" s="16">
        <f t="shared" si="1"/>
        <v>22925337</v>
      </c>
      <c r="J13" s="16">
        <f t="shared" si="1"/>
        <v>22979477</v>
      </c>
      <c r="K13" s="16">
        <f t="shared" si="1"/>
        <v>3709499</v>
      </c>
      <c r="L13" s="16">
        <f t="shared" si="1"/>
        <v>1617986</v>
      </c>
      <c r="M13" s="16">
        <f t="shared" si="1"/>
        <v>2485431</v>
      </c>
    </row>
    <row r="14" spans="1:13" x14ac:dyDescent="0.2">
      <c r="A14" s="7" t="s">
        <v>35</v>
      </c>
      <c r="B14" s="15">
        <f>B13/B5</f>
        <v>376228.04</v>
      </c>
      <c r="C14" s="15">
        <f t="shared" ref="C14:M14" si="2">C13/C5</f>
        <v>441670.33333333331</v>
      </c>
      <c r="D14" s="15">
        <f t="shared" si="2"/>
        <v>292553.22727272729</v>
      </c>
      <c r="E14" s="15">
        <f t="shared" si="2"/>
        <v>247288.88461538462</v>
      </c>
      <c r="F14" s="15">
        <f t="shared" si="2"/>
        <v>64944.560606060608</v>
      </c>
      <c r="G14" s="15">
        <f t="shared" si="2"/>
        <v>128590.16</v>
      </c>
      <c r="H14" s="15">
        <f t="shared" si="2"/>
        <v>301861.67105263157</v>
      </c>
      <c r="I14" s="15">
        <f t="shared" si="2"/>
        <v>402198.89473684208</v>
      </c>
      <c r="J14" s="15">
        <f t="shared" si="2"/>
        <v>337933.48529411765</v>
      </c>
      <c r="K14" s="15">
        <f t="shared" si="2"/>
        <v>95115.358974358969</v>
      </c>
      <c r="L14" s="15">
        <f t="shared" si="2"/>
        <v>57785.214285714283</v>
      </c>
      <c r="M14" s="15">
        <f t="shared" si="2"/>
        <v>31864.5</v>
      </c>
    </row>
    <row r="15" spans="1:13" x14ac:dyDescent="0.2">
      <c r="A15" s="7" t="s">
        <v>36</v>
      </c>
      <c r="B15" s="15">
        <f>AVERAGE(B8:B12)</f>
        <v>1881140.2</v>
      </c>
      <c r="C15" s="15">
        <f>AVERAGE(C8:C12)</f>
        <v>1590013.2</v>
      </c>
      <c r="D15" s="15">
        <f t="shared" ref="D15:M15" si="3">AVERAGE(D8:D12)</f>
        <v>1287234.2</v>
      </c>
      <c r="E15" s="15">
        <f t="shared" si="3"/>
        <v>2571804.4</v>
      </c>
      <c r="F15" s="15">
        <f t="shared" si="3"/>
        <v>857268.2</v>
      </c>
      <c r="G15" s="15">
        <f t="shared" si="3"/>
        <v>642950.80000000005</v>
      </c>
      <c r="H15" s="15">
        <f t="shared" si="3"/>
        <v>4588297.4000000004</v>
      </c>
      <c r="I15" s="15">
        <f t="shared" si="3"/>
        <v>4585067.4000000004</v>
      </c>
      <c r="J15" s="15">
        <f t="shared" si="3"/>
        <v>4595895.4000000004</v>
      </c>
      <c r="K15" s="15">
        <f t="shared" si="3"/>
        <v>741899.8</v>
      </c>
      <c r="L15" s="15">
        <f t="shared" si="3"/>
        <v>323597.2</v>
      </c>
      <c r="M15" s="15">
        <f t="shared" si="3"/>
        <v>497086.2</v>
      </c>
    </row>
    <row r="16" spans="1:13" x14ac:dyDescent="0.2">
      <c r="A16" s="7" t="s">
        <v>37</v>
      </c>
      <c r="B16" s="15">
        <f>MAX(B8:B12)</f>
        <v>1973045</v>
      </c>
      <c r="C16" s="15">
        <f t="shared" ref="C16:M16" si="4">MAX(C8:C12)</f>
        <v>1665523</v>
      </c>
      <c r="D16" s="15">
        <f t="shared" si="4"/>
        <v>1323385</v>
      </c>
      <c r="E16" s="15">
        <f t="shared" si="4"/>
        <v>2627461</v>
      </c>
      <c r="F16" s="15">
        <f t="shared" si="4"/>
        <v>875820</v>
      </c>
      <c r="G16" s="15">
        <f t="shared" si="4"/>
        <v>656865</v>
      </c>
      <c r="H16" s="15">
        <f t="shared" si="4"/>
        <v>4740024</v>
      </c>
      <c r="I16" s="15">
        <f t="shared" si="4"/>
        <v>4734266</v>
      </c>
      <c r="J16" s="15">
        <f t="shared" si="4"/>
        <v>4747622</v>
      </c>
      <c r="K16" s="15">
        <f t="shared" si="4"/>
        <v>761747</v>
      </c>
      <c r="L16" s="15">
        <f t="shared" si="4"/>
        <v>365249</v>
      </c>
      <c r="M16" s="15">
        <f t="shared" si="4"/>
        <v>510370</v>
      </c>
    </row>
    <row r="17" spans="1:14" x14ac:dyDescent="0.2">
      <c r="A17" s="7" t="s">
        <v>38</v>
      </c>
      <c r="B17" s="15">
        <f>MIN(B8:B12)</f>
        <v>1775070</v>
      </c>
      <c r="C17" s="15">
        <f t="shared" ref="C17:M17" si="5">MIN(C8:C12)</f>
        <v>1505512</v>
      </c>
      <c r="D17" s="15">
        <f t="shared" si="5"/>
        <v>1255025</v>
      </c>
      <c r="E17" s="15">
        <f t="shared" si="5"/>
        <v>2493400</v>
      </c>
      <c r="F17" s="15">
        <f t="shared" si="5"/>
        <v>831134</v>
      </c>
      <c r="G17" s="15">
        <f t="shared" si="5"/>
        <v>623350</v>
      </c>
      <c r="H17" s="15">
        <f t="shared" si="5"/>
        <v>4433334</v>
      </c>
      <c r="I17" s="15">
        <f t="shared" si="5"/>
        <v>4430736</v>
      </c>
      <c r="J17" s="15">
        <f t="shared" si="5"/>
        <v>4440932</v>
      </c>
      <c r="K17" s="15">
        <f t="shared" si="5"/>
        <v>725590</v>
      </c>
      <c r="L17" s="15">
        <f t="shared" si="5"/>
        <v>304747</v>
      </c>
      <c r="M17" s="15">
        <f t="shared" si="5"/>
        <v>486214</v>
      </c>
    </row>
    <row r="18" spans="1:14" ht="16" thickBot="1" x14ac:dyDescent="0.25">
      <c r="A18" s="28" t="s">
        <v>24</v>
      </c>
      <c r="B18" s="17">
        <f>B5*$K1</f>
        <v>11.5</v>
      </c>
      <c r="C18" s="17">
        <f>C5*$K1</f>
        <v>8.2800000000000011</v>
      </c>
      <c r="D18" s="17">
        <f>D5*$K1</f>
        <v>10.120000000000001</v>
      </c>
      <c r="E18" s="17">
        <f t="shared" ref="E18:M18" si="6">E5*$K1</f>
        <v>23.92</v>
      </c>
      <c r="F18" s="17">
        <f t="shared" si="6"/>
        <v>30.360000000000003</v>
      </c>
      <c r="G18" s="17">
        <f t="shared" si="6"/>
        <v>11.5</v>
      </c>
      <c r="H18" s="17">
        <f t="shared" si="6"/>
        <v>34.96</v>
      </c>
      <c r="I18" s="17">
        <f t="shared" si="6"/>
        <v>26.220000000000002</v>
      </c>
      <c r="J18" s="17">
        <f t="shared" si="6"/>
        <v>31.28</v>
      </c>
      <c r="K18" s="17">
        <f t="shared" si="6"/>
        <v>17.940000000000001</v>
      </c>
      <c r="L18" s="17">
        <f t="shared" si="6"/>
        <v>12.88</v>
      </c>
      <c r="M18" s="17">
        <f t="shared" si="6"/>
        <v>35.880000000000003</v>
      </c>
    </row>
    <row r="19" spans="1:14" ht="15" customHeight="1" thickBot="1" x14ac:dyDescent="0.25"/>
    <row r="20" spans="1:14" ht="24" customHeight="1" x14ac:dyDescent="0.2">
      <c r="B20" s="32" t="s">
        <v>25</v>
      </c>
      <c r="C20" s="33"/>
      <c r="D20" s="33"/>
      <c r="E20" s="34"/>
      <c r="H20" s="32" t="s">
        <v>26</v>
      </c>
      <c r="I20" s="33"/>
      <c r="J20" s="33"/>
      <c r="K20" s="34"/>
    </row>
    <row r="21" spans="1:14" ht="15" customHeight="1" x14ac:dyDescent="0.2">
      <c r="B21" s="35" t="s">
        <v>34</v>
      </c>
      <c r="C21" s="19"/>
      <c r="D21" s="19" t="s">
        <v>27</v>
      </c>
      <c r="E21" s="20" t="s">
        <v>28</v>
      </c>
      <c r="H21" s="35" t="s">
        <v>34</v>
      </c>
      <c r="I21" s="19"/>
      <c r="J21" s="19" t="s">
        <v>27</v>
      </c>
      <c r="K21" s="20" t="s">
        <v>28</v>
      </c>
    </row>
    <row r="22" spans="1:14" x14ac:dyDescent="0.2">
      <c r="B22" s="35"/>
      <c r="C22" s="21" t="s">
        <v>29</v>
      </c>
      <c r="D22" s="22">
        <f>SUM(B5:D5)</f>
        <v>65</v>
      </c>
      <c r="E22" s="23">
        <f>SUM(B13:D13)</f>
        <v>23791938</v>
      </c>
      <c r="H22" s="35"/>
      <c r="I22" s="19" t="s">
        <v>29</v>
      </c>
      <c r="J22" s="22">
        <f>(SUM(B$5:D$5))*K$2</f>
        <v>24.7</v>
      </c>
      <c r="K22" s="23">
        <f>E22*K$2</f>
        <v>9040936.4399999995</v>
      </c>
    </row>
    <row r="23" spans="1:14" x14ac:dyDescent="0.2">
      <c r="B23" s="35"/>
      <c r="C23" s="21" t="s">
        <v>30</v>
      </c>
      <c r="D23" s="22">
        <f>SUM(E5:G5)</f>
        <v>143</v>
      </c>
      <c r="E23" s="23">
        <f>SUM(E13:G13)</f>
        <v>20360117</v>
      </c>
      <c r="H23" s="35"/>
      <c r="I23" s="19" t="s">
        <v>30</v>
      </c>
      <c r="J23" s="22">
        <f>(SUM(E$5:G$5))*K$2</f>
        <v>54.34</v>
      </c>
      <c r="K23" s="23">
        <f>E23*K$2</f>
        <v>7736844.46</v>
      </c>
    </row>
    <row r="24" spans="1:14" x14ac:dyDescent="0.2">
      <c r="B24" s="35"/>
      <c r="C24" s="21" t="s">
        <v>31</v>
      </c>
      <c r="D24" s="22">
        <f>SUM(H5:J5)</f>
        <v>201</v>
      </c>
      <c r="E24" s="23">
        <f>SUM(H13:J13)</f>
        <v>68846301</v>
      </c>
      <c r="H24" s="35"/>
      <c r="I24" s="19" t="s">
        <v>31</v>
      </c>
      <c r="J24" s="22">
        <f>(SUM(H$5:J$5))*K$2</f>
        <v>76.38</v>
      </c>
      <c r="K24" s="23">
        <f>E24*K$2</f>
        <v>26161594.379999999</v>
      </c>
    </row>
    <row r="25" spans="1:14" ht="16" thickBot="1" x14ac:dyDescent="0.25">
      <c r="B25" s="36"/>
      <c r="C25" s="24" t="s">
        <v>9</v>
      </c>
      <c r="D25" s="25">
        <f>SUM(K5:M5)</f>
        <v>145</v>
      </c>
      <c r="E25" s="26">
        <f>SUM(K13:M13)</f>
        <v>7812916</v>
      </c>
      <c r="H25" s="36"/>
      <c r="I25" s="27" t="s">
        <v>9</v>
      </c>
      <c r="J25" s="25">
        <f>(SUM(K$5:M$5))*K$2</f>
        <v>55.1</v>
      </c>
      <c r="K25" s="26">
        <f>E25*K$2</f>
        <v>2968908.08</v>
      </c>
    </row>
    <row r="27" spans="1:14" x14ac:dyDescent="0.2">
      <c r="A27" t="s">
        <v>45</v>
      </c>
    </row>
    <row r="28" spans="1:14" x14ac:dyDescent="0.2">
      <c r="A28" t="s">
        <v>32</v>
      </c>
      <c r="N28" s="6" t="s">
        <v>33</v>
      </c>
    </row>
  </sheetData>
  <mergeCells count="10">
    <mergeCell ref="B20:E20"/>
    <mergeCell ref="H20:K20"/>
    <mergeCell ref="B21:B25"/>
    <mergeCell ref="H21:H25"/>
    <mergeCell ref="H1:J1"/>
    <mergeCell ref="H2:J2"/>
    <mergeCell ref="B3:D3"/>
    <mergeCell ref="E3:G3"/>
    <mergeCell ref="H3:J3"/>
    <mergeCell ref="K3:M3"/>
  </mergeCells>
  <phoneticPr fontId="13" type="noConversion"/>
  <conditionalFormatting sqref="B14:M1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{C80110C3-3FC4-4289-BD0E-0397D4E8DBEE}</x14:id>
        </ext>
      </extLst>
    </cfRule>
  </conditionalFormatting>
  <conditionalFormatting sqref="B15:M1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{F1A6AF81-18EB-4314-A84A-7939D258C689}</x14:id>
        </ext>
      </extLst>
    </cfRule>
  </conditionalFormatting>
  <pageMargins left="1" right="1" top="1" bottom="1" header="0.5" footer="0.5"/>
  <pageSetup orientation="landscape" r:id="rId1"/>
  <headerFooter>
    <oddHeader>Page &amp;P</oddHeader>
  </headerFooter>
  <ignoredErrors>
    <ignoredError sqref="D22:D25 J22:J25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0110C3-3FC4-4289-BD0E-0397D4E8DB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B14:M14</xm:sqref>
        </x14:conditionalFormatting>
        <x14:conditionalFormatting xmlns:xm="http://schemas.microsoft.com/office/excel/2006/main">
          <x14:cfRule type="dataBar" id="{F1A6AF81-18EB-4314-A84A-7939D258C6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B15:M15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"/>
  <sheetViews>
    <sheetView workbookViewId="0">
      <selection activeCell="I3" sqref="I3"/>
    </sheetView>
  </sheetViews>
  <sheetFormatPr baseColWidth="10" defaultColWidth="8.83203125" defaultRowHeight="15" x14ac:dyDescent="0.2"/>
  <sheetData/>
  <pageMargins left="0.7" right="0.7" top="0.75" bottom="0.75" header="0.3" footer="0.3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Statistics</vt:lpstr>
      <vt:lpstr>Sales Totals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</dc:creator>
  <cp:lastModifiedBy>Microsoft Office User</cp:lastModifiedBy>
  <cp:lastPrinted>2016-05-20T03:48:37Z</cp:lastPrinted>
  <dcterms:created xsi:type="dcterms:W3CDTF">2011-04-08T15:56:18Z</dcterms:created>
  <dcterms:modified xsi:type="dcterms:W3CDTF">2016-05-27T04:19:49Z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9a685ba9-90a4-4cbc-814f-68f3fedc1cb2</vt:lpwstr>
  </property>
</Properties>
</file>