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sers\Nick\OneDrive\Documents\ISM6405_Business_Analytics\Homework 8\"/>
    </mc:Choice>
  </mc:AlternateContent>
  <bookViews>
    <workbookView xWindow="0" yWindow="0" windowWidth="28800" windowHeight="12210" activeTab="1"/>
  </bookViews>
  <sheets>
    <sheet name="Documentation" sheetId="2" r:id="rId1"/>
    <sheet name="Q1" sheetId="1" r:id="rId2"/>
    <sheet name="Q2" sheetId="3" r:id="rId3"/>
    <sheet name="Q3" sheetId="4" r:id="rId4"/>
    <sheet name="Scenario Summary" sheetId="7" r:id="rId5"/>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1" l="1"/>
  <c r="J6" i="1" s="1"/>
  <c r="J7" i="1" l="1"/>
  <c r="J8" i="1" s="1"/>
  <c r="I4" i="1"/>
  <c r="I6" i="1" s="1"/>
  <c r="I8" i="4" l="1"/>
  <c r="I4" i="4"/>
  <c r="I7" i="4"/>
  <c r="I6" i="3"/>
  <c r="I9" i="4" l="1"/>
  <c r="I7" i="1"/>
  <c r="I8" i="1" l="1"/>
  <c r="M3" i="1"/>
  <c r="B8" i="2"/>
</calcChain>
</file>

<file path=xl/sharedStrings.xml><?xml version="1.0" encoding="utf-8"?>
<sst xmlns="http://schemas.openxmlformats.org/spreadsheetml/2006/main" count="73" uniqueCount="49">
  <si>
    <t>Created by:</t>
  </si>
  <si>
    <t>Nick Petty</t>
  </si>
  <si>
    <t>Date begun:</t>
  </si>
  <si>
    <t>Date completed:</t>
  </si>
  <si>
    <t>ISM 6405 Homework Assignment 8</t>
  </si>
  <si>
    <t>Annual demand</t>
  </si>
  <si>
    <t>Price</t>
  </si>
  <si>
    <t>Advertising (in hundreds)</t>
  </si>
  <si>
    <t>Annual fixed cost</t>
  </si>
  <si>
    <t>Unit variable cost</t>
  </si>
  <si>
    <t>Annual revenue</t>
  </si>
  <si>
    <t>Profit</t>
  </si>
  <si>
    <t>Years</t>
  </si>
  <si>
    <t>ROI</t>
  </si>
  <si>
    <t>Retirement</t>
  </si>
  <si>
    <t>Yearly deposit</t>
  </si>
  <si>
    <t>price</t>
  </si>
  <si>
    <t>demand</t>
  </si>
  <si>
    <t>unit cost</t>
  </si>
  <si>
    <t>fixed cost</t>
  </si>
  <si>
    <t>revenue</t>
  </si>
  <si>
    <t>variable cost</t>
  </si>
  <si>
    <t>profit</t>
  </si>
  <si>
    <t>Scenario</t>
  </si>
  <si>
    <t>High cost/high price</t>
  </si>
  <si>
    <t>Medium cost/medium price</t>
  </si>
  <si>
    <t>Low cost/low price</t>
  </si>
  <si>
    <t>Unit Cost</t>
  </si>
  <si>
    <t>Fixed Cost</t>
  </si>
  <si>
    <t>$I$3</t>
  </si>
  <si>
    <t>$I$5</t>
  </si>
  <si>
    <t>$I$6</t>
  </si>
  <si>
    <t>Created by Nick Petty on 7/14/2016</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</si>
  <si>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</si>
  <si>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</si>
  <si>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</si>
  <si>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</si>
  <si>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</si>
  <si>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</si>
  <si>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</si>
  <si>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$I$7</t>
  </si>
  <si>
    <t>$I$8</t>
  </si>
  <si>
    <t>$I$9</t>
  </si>
  <si>
    <t>Revenue</t>
  </si>
  <si>
    <t>Variable Cost</t>
  </si>
  <si>
    <t>Ch. 16, Lemonade.xlsx</t>
  </si>
  <si>
    <t>Advertising (in hundreds of dollars)</t>
  </si>
  <si>
    <t>Manually found</t>
  </si>
  <si>
    <t>From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</si>
</sst>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Red]\-&quot;$&quot;#,##0.00"/>
    <numFmt numFmtId="44" formatCode="_-&quot;$&quot;* #,##0.00_-;\-&quot;$&quot;* #,##0.00_-;_-&quot;$&quot;* &quot;-&quot;??_-;_-@_-"/>
    <numFmt numFmtId="164" formatCode="&quot;$&quot;#,##0.00"/>
    <numFmt numFmtId="165" formatCode="_-&quot;$&quot;* #,##0_-;\-&quot;$&quot;* #,##0_-;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7">
    <fill>
      <patternFill patternType="none"/>
    </fill>
    <fill>
      <patternFill patternType="gray125"/>
    </fill>
    <fill>
      <patternFill patternType="solid">
        <fgColor rgb="FFFFFFCC"/>
      </patternFill>
    </fill>
    <fill>
      <patternFill patternType="solid">
        <fgColor theme="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2" borderId="1" applyNumberFormat="0" applyFont="0" applyAlignment="0" applyProtection="0"/>
  </cellStyleXfs>
  <cellXfs count="30">
    <xf numFmtId="0" fontId="0" fillId="0" borderId="0" xfId="0"/>
    <xf numFmtId="14" fontId="0" fillId="0" borderId="0" xfId="0" applyNumberFormat="1"/>
    <xf numFmtId="44" fontId="0" fillId="0" borderId="0" xfId="0" applyNumberFormat="1"/>
    <xf numFmtId="8" fontId="0" fillId="0" borderId="0" xfId="0" applyNumberFormat="1"/>
    <xf numFmtId="0" fontId="2" fillId="2" borderId="1" xfId="1" applyFont="1"/>
    <xf numFmtId="10" fontId="2" fillId="2" borderId="1" xfId="1" applyNumberFormat="1" applyFont="1"/>
    <xf numFmtId="0" fontId="0" fillId="0" borderId="0" xfId="0" applyFill="1" applyBorder="1" applyAlignment="1"/>
    <xf numFmtId="8" fontId="0" fillId="0" borderId="0" xfId="0" applyNumberFormat="1" applyFill="1" applyBorder="1" applyAlignment="1"/>
    <xf numFmtId="0" fontId="3" fillId="4" borderId="4" xfId="0" applyFont="1" applyFill="1" applyBorder="1" applyAlignment="1">
      <alignment horizontal="left"/>
    </xf>
    <xf numFmtId="0" fontId="3" fillId="4" borderId="2" xfId="0" applyFont="1" applyFill="1" applyBorder="1" applyAlignment="1">
      <alignment horizontal="left"/>
    </xf>
    <xf numFmtId="0" fontId="0" fillId="0" borderId="5" xfId="0" applyFill="1" applyBorder="1" applyAlignment="1"/>
    <xf numFmtId="0" fontId="4" fillId="5" borderId="0" xfId="0" applyFont="1" applyFill="1" applyBorder="1" applyAlignment="1">
      <alignment horizontal="left"/>
    </xf>
    <xf numFmtId="0" fontId="5" fillId="5" borderId="5" xfId="0" applyFont="1" applyFill="1" applyBorder="1" applyAlignment="1">
      <alignment horizontal="left"/>
    </xf>
    <xf numFmtId="0" fontId="4" fillId="5" borderId="3" xfId="0" applyFont="1" applyFill="1" applyBorder="1" applyAlignment="1">
      <alignment horizontal="left"/>
    </xf>
    <xf numFmtId="0" fontId="6" fillId="4" borderId="2" xfId="0" applyFont="1" applyFill="1" applyBorder="1" applyAlignment="1">
      <alignment horizontal="right"/>
    </xf>
    <xf numFmtId="0" fontId="6" fillId="4" borderId="4" xfId="0" applyFont="1" applyFill="1" applyBorder="1" applyAlignment="1">
      <alignment horizontal="right"/>
    </xf>
    <xf numFmtId="8" fontId="0" fillId="6" borderId="0" xfId="0" applyNumberFormat="1" applyFill="1" applyBorder="1" applyAlignment="1"/>
    <xf numFmtId="0" fontId="7" fillId="0" borderId="0" xfId="0" applyFont="1" applyFill="1" applyBorder="1" applyAlignment="1">
      <alignment vertical="top" wrapText="1"/>
    </xf>
    <xf numFmtId="8" fontId="0" fillId="0" borderId="3" xfId="0" applyNumberFormat="1" applyFill="1" applyBorder="1" applyAlignment="1"/>
    <xf numFmtId="1" fontId="0" fillId="0" borderId="0" xfId="0" applyNumberFormat="1"/>
    <xf numFmtId="164" fontId="0" fillId="0" borderId="0" xfId="0" applyNumberFormat="1"/>
    <xf numFmtId="0" fontId="0" fillId="0" borderId="0" xfId="0" applyNumberFormat="1"/>
    <xf numFmtId="0" fontId="0" fillId="0" borderId="0" xfId="0" applyAlignment="1">
      <alignment horizontal="center" wrapText="1"/>
    </xf>
    <xf numFmtId="0" fontId="4" fillId="5" borderId="3" xfId="0" applyFont="1" applyFill="1" applyBorder="1" applyAlignment="1">
      <alignment horizontal="left"/>
    </xf>
    <xf numFmtId="0" fontId="0" fillId="3" borderId="0" xfId="0" applyFill="1" applyAlignment="1">
      <alignment horizontal="center"/>
    </xf>
    <xf numFmtId="0" fontId="4" fillId="5" borderId="6" xfId="0" applyFont="1" applyFill="1" applyBorder="1" applyAlignment="1">
      <alignment horizontal="left"/>
    </xf>
    <xf numFmtId="0" fontId="4" fillId="5" borderId="0" xfId="0" applyFont="1" applyFill="1" applyBorder="1" applyAlignment="1">
      <alignment horizontal="left"/>
    </xf>
    <xf numFmtId="0" fontId="4" fillId="5" borderId="4" xfId="0" applyFont="1" applyFill="1" applyBorder="1" applyAlignment="1">
      <alignment horizontal="left"/>
    </xf>
    <xf numFmtId="44" fontId="2" fillId="2" borderId="1" xfId="1" applyNumberFormat="1" applyFont="1"/>
    <xf numFmtId="165" fontId="2" fillId="2" borderId="1" xfId="1" applyNumberFormat="1" applyFont="1"/>
  </cellXfs>
  <cellStyles count="2">
    <cellStyle name="Normal" xfId="0" builtinId="0"/>
    <cellStyle name="Note" xfId="1" builtinId="10"/>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34" formatCode="_-&quot;$&quot;* #,##0.00_-;\-&quot;$&quot;* #,##0.00_-;_-&quot;$&quot;* &quot;-&quot;??_-;_-@_-"/>
    </dxf>
    <dxf>
      <numFmt numFmtId="34" formatCode="_-&quot;$&quot;* #,##0.00_-;\-&quot;$&quot;* #,##0.00_-;_-&quot;$&quot;* &quot;-&quot;??_-;_-@_-"/>
    </dxf>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6</xdr:col>
      <xdr:colOff>409575</xdr:colOff>
      <xdr:row>10</xdr:row>
      <xdr:rowOff>0</xdr:rowOff>
    </xdr:to>
    <xdr:sp macro="" textlink="">
      <xdr:nvSpPr>
        <xdr:cNvPr id="3" name="TextBox 2"/>
        <xdr:cNvSpPr txBox="1"/>
      </xdr:nvSpPr>
      <xdr:spPr>
        <a:xfrm>
          <a:off x="609600" y="190500"/>
          <a:ext cx="3457575"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Question 1:  Using the concepts from Chapter 16 in the text, solve the following problem.  The annual demand for a product equals 500-3p+10a</a:t>
          </a:r>
          <a:r>
            <a:rPr lang="en-US" sz="1100" baseline="30000">
              <a:solidFill>
                <a:schemeClr val="dk1"/>
              </a:solidFill>
              <a:latin typeface="+mn-lt"/>
              <a:ea typeface="+mn-ea"/>
              <a:cs typeface="+mn-cs"/>
            </a:rPr>
            <a:t>0.5</a:t>
          </a:r>
          <a:r>
            <a:rPr lang="en-US" sz="1100" baseline="0">
              <a:solidFill>
                <a:schemeClr val="dk1"/>
              </a:solidFill>
              <a:latin typeface="+mn-lt"/>
              <a:ea typeface="+mn-ea"/>
              <a:cs typeface="+mn-cs"/>
            </a:rPr>
            <a:t>, where p is the price on the product in dollars and “a” is hundreds of dollars spent on advertising the product.  The annual fixed cost of selling the product is $10,000 and the unit variable cost of producing the product is $12.  Determine a price (within $10) and amount of advertising (within $100) that maximizes profit.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285750</xdr:colOff>
      <xdr:row>8</xdr:row>
      <xdr:rowOff>0</xdr:rowOff>
    </xdr:to>
    <xdr:sp macro="" textlink="">
      <xdr:nvSpPr>
        <xdr:cNvPr id="2" name="TextBox 1"/>
        <xdr:cNvSpPr txBox="1"/>
      </xdr:nvSpPr>
      <xdr:spPr>
        <a:xfrm>
          <a:off x="1219200" y="381000"/>
          <a:ext cx="333375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Question 2:  Using the concepts from Chapter 17 in the text, solve the following problem.  At the end of the year for each of the next 40 years, I’m going to put $15,000 in my retirement fund.  What rate of return on my investments do I need so that I will have $2 million available for retirement in 40 years?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1</xdr:rowOff>
    </xdr:from>
    <xdr:to>
      <xdr:col>6</xdr:col>
      <xdr:colOff>0</xdr:colOff>
      <xdr:row>6</xdr:row>
      <xdr:rowOff>0</xdr:rowOff>
    </xdr:to>
    <xdr:sp macro="" textlink="">
      <xdr:nvSpPr>
        <xdr:cNvPr id="2" name="TextBox 1"/>
        <xdr:cNvSpPr txBox="1"/>
      </xdr:nvSpPr>
      <xdr:spPr>
        <a:xfrm>
          <a:off x="609600" y="190501"/>
          <a:ext cx="3990975"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Question 3.  Using the concepts from Chapter 18 in the text, solve the following problem.  For the lemonade stand example in Chapter 16, “Sensitivity Analysis with Data Tables,” use the Scenario Manager to display a report summarizing profit for the following scenarios:</a:t>
          </a:r>
          <a:endParaRPr lang="en-US" sz="1100"/>
        </a:p>
      </xdr:txBody>
    </xdr:sp>
    <xdr:clientData/>
  </xdr:twoCellAnchor>
</xdr:wsDr>
</file>

<file path=xl/tables/table1.xml><?xml version="1.0" encoding="utf-8"?>
<table xmlns="http://schemas.openxmlformats.org/spreadsheetml/2006/main" id="1" name="Table1" displayName="Table1" ref="B8:E11" totalsRowShown="0">
  <autoFilter ref="B8:E11">
    <filterColumn colId="0" hiddenButton="1"/>
    <filterColumn colId="1" hiddenButton="1"/>
    <filterColumn colId="2" hiddenButton="1"/>
    <filterColumn colId="3" hiddenButton="1"/>
  </autoFilter>
  <tableColumns count="4">
    <tableColumn id="1" name="Scenario"/>
    <tableColumn id="2" name="Price" dataDxfId="5"/>
    <tableColumn id="3" name="Unit Cost" dataDxfId="4"/>
    <tableColumn id="4" name="Fixed Cost" dataDxfId="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8"/>
  <sheetViews>
    <sheetView workbookViewId="0"/>
  </sheetViews>
  <sheetFormatPr defaultRowHeight="15" x14ac:dyDescent="0.25"/>
  <cols>
    <col min="1" max="1" width="15.85546875" bestFit="1" customWidth="1"/>
    <col min="2" max="2" width="10" bestFit="1" customWidth="1"/>
  </cols>
  <sheetData>
    <row r="4" spans="1:2" ht="30" customHeight="1" x14ac:dyDescent="0.25">
      <c r="A4" s="22" t="s">
        <v>4</v>
      </c>
      <c r="B4" s="22"/>
    </row>
    <row r="6" spans="1:2" x14ac:dyDescent="0.25">
      <c r="A6" t="s">
        <v>0</v>
      </c>
      <c r="B6" t="s">
        <v>1</v>
      </c>
    </row>
    <row r="7" spans="1:2" x14ac:dyDescent="0.25">
      <c r="A7" t="s">
        <v>2</v>
      </c>
      <c r="B7" s="1">
        <v>42564</v>
      </c>
    </row>
    <row r="8" spans="1:2" x14ac:dyDescent="0.25">
      <c r="A8" t="s">
        <v>3</v>
      </c>
      <c r="B8" s="1">
        <f ca="1">TODAY()</f>
        <v>42567</v>
      </c>
    </row>
  </sheetData>
  <mergeCells count="1">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AC23"/>
  <sheetViews>
    <sheetView tabSelected="1" workbookViewId="0"/>
  </sheetViews>
  <sheetFormatPr defaultRowHeight="15" x14ac:dyDescent="0.25"/>
  <cols>
    <col min="8" max="8" width="24" bestFit="1" customWidth="1"/>
    <col min="9" max="9" width="15" bestFit="1" customWidth="1"/>
    <col min="10" max="10" width="14.140625" bestFit="1" customWidth="1"/>
    <col min="14" max="29" width="11.5703125" bestFit="1" customWidth="1"/>
  </cols>
  <sheetData>
    <row r="1" spans="8:29" x14ac:dyDescent="0.25">
      <c r="I1" t="s">
        <v>47</v>
      </c>
      <c r="J1" t="s">
        <v>48</v>
      </c>
    </row>
    <row r="2" spans="8:29" x14ac:dyDescent="0.25">
      <c r="H2" s="4" t="s">
        <v>6</v>
      </c>
      <c r="I2" s="28">
        <v>97</v>
      </c>
      <c r="J2" s="28">
        <v>100</v>
      </c>
      <c r="N2" t="s">
        <v>46</v>
      </c>
    </row>
    <row r="3" spans="8:29" x14ac:dyDescent="0.25">
      <c r="H3" s="4" t="s">
        <v>7</v>
      </c>
      <c r="I3" s="29">
        <v>19</v>
      </c>
      <c r="J3" s="29">
        <v>19</v>
      </c>
      <c r="M3">
        <f>I7-I5-I6-(I3*100)</f>
        <v>9570.0641020095718</v>
      </c>
      <c r="N3" s="21">
        <v>10</v>
      </c>
      <c r="O3" s="21">
        <v>11</v>
      </c>
      <c r="P3" s="21">
        <v>12</v>
      </c>
      <c r="Q3" s="21">
        <v>13</v>
      </c>
      <c r="R3" s="21">
        <v>14</v>
      </c>
      <c r="S3" s="21">
        <v>15</v>
      </c>
      <c r="T3" s="21">
        <v>16</v>
      </c>
      <c r="U3" s="21">
        <v>17</v>
      </c>
      <c r="V3" s="21">
        <v>18</v>
      </c>
      <c r="W3" s="21">
        <v>19</v>
      </c>
      <c r="X3" s="21">
        <v>20</v>
      </c>
      <c r="Y3" s="21">
        <v>21</v>
      </c>
      <c r="Z3" s="21">
        <v>22</v>
      </c>
      <c r="AA3" s="21">
        <v>23</v>
      </c>
      <c r="AB3" s="21">
        <v>24</v>
      </c>
      <c r="AC3" s="21">
        <v>25</v>
      </c>
    </row>
    <row r="4" spans="8:29" x14ac:dyDescent="0.25">
      <c r="H4" t="s">
        <v>5</v>
      </c>
      <c r="I4" s="19">
        <f>500-3*I2+10*I3^0.5</f>
        <v>252.58898943540675</v>
      </c>
      <c r="J4" s="19">
        <f>500-3*J2+10*J3^0.5</f>
        <v>243.58898943540675</v>
      </c>
      <c r="L4" t="s">
        <v>6</v>
      </c>
      <c r="M4" s="20">
        <v>10</v>
      </c>
      <c r="N4" s="2">
        <f t="dataTable" ref="N4:AC23" dt2D="1" dtr="1" r1="I3" r2="I2"/>
        <v>-12003.245553203367</v>
      </c>
      <c r="O4" s="2">
        <v>-12106.332495807108</v>
      </c>
      <c r="P4" s="2">
        <v>-12209.282032302755</v>
      </c>
      <c r="Q4" s="2">
        <v>-12312.111025509279</v>
      </c>
      <c r="R4" s="2">
        <v>-12414.83314773548</v>
      </c>
      <c r="S4" s="2">
        <v>-12517.459666924147</v>
      </c>
      <c r="T4" s="2">
        <v>-12620</v>
      </c>
      <c r="U4" s="2">
        <v>-12722.462112512352</v>
      </c>
      <c r="V4" s="2">
        <v>-12824.852813742385</v>
      </c>
      <c r="W4" s="2">
        <v>-12927.177978870812</v>
      </c>
      <c r="X4" s="2">
        <v>-13029.442719099992</v>
      </c>
      <c r="Y4" s="2">
        <v>-13131.651513899116</v>
      </c>
      <c r="Z4" s="2">
        <v>-13233.808315196469</v>
      </c>
      <c r="AA4" s="2">
        <v>-13335.916630466254</v>
      </c>
      <c r="AB4" s="2">
        <v>-13437.979589711327</v>
      </c>
      <c r="AC4" s="2">
        <v>-13540</v>
      </c>
    </row>
    <row r="5" spans="8:29" x14ac:dyDescent="0.25">
      <c r="H5" t="s">
        <v>8</v>
      </c>
      <c r="I5" s="2">
        <v>10000</v>
      </c>
      <c r="J5" s="2">
        <v>10000</v>
      </c>
      <c r="M5" s="20">
        <v>20</v>
      </c>
      <c r="N5" s="2">
        <v>-7227.0177871865308</v>
      </c>
      <c r="O5" s="2">
        <v>-7314.670016771568</v>
      </c>
      <c r="P5" s="2">
        <v>-7402.8718707889802</v>
      </c>
      <c r="Q5" s="2">
        <v>-7491.5558979628813</v>
      </c>
      <c r="R5" s="2">
        <v>-7580.6674090580855</v>
      </c>
      <c r="S5" s="2">
        <v>-7670.1613323034062</v>
      </c>
      <c r="T5" s="2">
        <v>-7760</v>
      </c>
      <c r="U5" s="2">
        <v>-7850.1515499505867</v>
      </c>
      <c r="V5" s="2">
        <v>-7940.5887450304581</v>
      </c>
      <c r="W5" s="2">
        <v>-8031.2880845167465</v>
      </c>
      <c r="X5" s="2">
        <v>-8122.2291236000347</v>
      </c>
      <c r="Y5" s="2">
        <v>-8213.3939444035332</v>
      </c>
      <c r="Z5" s="2">
        <v>-8304.7667392141266</v>
      </c>
      <c r="AA5" s="2">
        <v>-8396.333478134984</v>
      </c>
      <c r="AB5" s="2">
        <v>-8488.0816411546912</v>
      </c>
      <c r="AC5" s="2">
        <v>-8580</v>
      </c>
    </row>
    <row r="6" spans="8:29" x14ac:dyDescent="0.25">
      <c r="H6" t="s">
        <v>9</v>
      </c>
      <c r="I6" s="2">
        <f>12*I4</f>
        <v>3031.0678732248807</v>
      </c>
      <c r="J6" s="2">
        <f>12*J4</f>
        <v>2923.0678732248807</v>
      </c>
      <c r="M6" s="20">
        <v>30</v>
      </c>
      <c r="N6" s="2">
        <v>-3050.7900211696924</v>
      </c>
      <c r="O6" s="2">
        <v>-3123.0075377360281</v>
      </c>
      <c r="P6" s="2">
        <v>-3196.4617092752051</v>
      </c>
      <c r="Q6" s="2">
        <v>-3271.0007704164809</v>
      </c>
      <c r="R6" s="2">
        <v>-3346.5016703806905</v>
      </c>
      <c r="S6" s="2">
        <v>-3422.862997682666</v>
      </c>
      <c r="T6" s="2">
        <v>-3500</v>
      </c>
      <c r="U6" s="2">
        <v>-3577.8409873888222</v>
      </c>
      <c r="V6" s="2">
        <v>-3656.3246763185289</v>
      </c>
      <c r="W6" s="2">
        <v>-3735.3981901626785</v>
      </c>
      <c r="X6" s="2">
        <v>-3815.0155281000771</v>
      </c>
      <c r="Y6" s="2">
        <v>-3895.1363749079483</v>
      </c>
      <c r="Z6" s="2">
        <v>-3975.7251632317839</v>
      </c>
      <c r="AA6" s="2">
        <v>-4056.7503258037095</v>
      </c>
      <c r="AB6" s="2">
        <v>-4138.183692598056</v>
      </c>
      <c r="AC6" s="2">
        <v>-4220</v>
      </c>
    </row>
    <row r="7" spans="8:29" x14ac:dyDescent="0.25">
      <c r="H7" t="s">
        <v>10</v>
      </c>
      <c r="I7" s="2">
        <f>I4*I2</f>
        <v>24501.131975234453</v>
      </c>
      <c r="J7" s="2">
        <f>J4*J2</f>
        <v>24358.898943540673</v>
      </c>
      <c r="M7" s="20">
        <v>40</v>
      </c>
      <c r="N7" s="2">
        <v>525.43774484714413</v>
      </c>
      <c r="O7" s="2">
        <v>468.65494129951185</v>
      </c>
      <c r="P7" s="2">
        <v>409.9484522385701</v>
      </c>
      <c r="Q7" s="2">
        <v>349.55435712991584</v>
      </c>
      <c r="R7" s="2">
        <v>287.66406829670268</v>
      </c>
      <c r="S7" s="2">
        <v>224.43533693807785</v>
      </c>
      <c r="T7" s="2">
        <v>160</v>
      </c>
      <c r="U7" s="2">
        <v>94.469575172945952</v>
      </c>
      <c r="V7" s="2">
        <v>27.939392393398521</v>
      </c>
      <c r="W7" s="2">
        <v>-39.508295808612274</v>
      </c>
      <c r="X7" s="2">
        <v>-107.80193260011947</v>
      </c>
      <c r="Y7" s="2">
        <v>-176.87880541236518</v>
      </c>
      <c r="Z7" s="2">
        <v>-246.68358724944119</v>
      </c>
      <c r="AA7" s="2">
        <v>-317.16717347243957</v>
      </c>
      <c r="AB7" s="2">
        <v>-388.28574404142182</v>
      </c>
      <c r="AC7" s="2">
        <v>-460</v>
      </c>
    </row>
    <row r="8" spans="8:29" x14ac:dyDescent="0.25">
      <c r="H8" t="s">
        <v>11</v>
      </c>
      <c r="I8" s="2">
        <f>I7-I5-I6-(I3*100)</f>
        <v>9570.0641020095718</v>
      </c>
      <c r="J8" s="2">
        <f>J7-J5-J6-(J3*100)</f>
        <v>9535.8310703157913</v>
      </c>
      <c r="M8" s="20">
        <v>50</v>
      </c>
      <c r="N8" s="2">
        <v>3501.6655108639843</v>
      </c>
      <c r="O8" s="2">
        <v>3460.3174203350536</v>
      </c>
      <c r="P8" s="2">
        <v>3416.3586137523471</v>
      </c>
      <c r="Q8" s="2">
        <v>3370.1094846763144</v>
      </c>
      <c r="R8" s="2">
        <v>3321.8298069740977</v>
      </c>
      <c r="S8" s="2">
        <v>3271.7336715588181</v>
      </c>
      <c r="T8" s="2">
        <v>3220</v>
      </c>
      <c r="U8" s="2">
        <v>3166.7801377347105</v>
      </c>
      <c r="V8" s="2">
        <v>3112.2034611053296</v>
      </c>
      <c r="W8" s="2">
        <v>3056.3815985454576</v>
      </c>
      <c r="X8" s="2">
        <v>2999.4116628998381</v>
      </c>
      <c r="Y8" s="2">
        <v>2941.3787640832197</v>
      </c>
      <c r="Z8" s="2">
        <v>2882.3579887329033</v>
      </c>
      <c r="AA8" s="2">
        <v>2822.415978858834</v>
      </c>
      <c r="AB8" s="2">
        <v>2761.612204515216</v>
      </c>
      <c r="AC8" s="2">
        <v>2700</v>
      </c>
    </row>
    <row r="9" spans="8:29" x14ac:dyDescent="0.25">
      <c r="M9" s="20">
        <v>60</v>
      </c>
      <c r="N9" s="2">
        <v>5877.8932768808208</v>
      </c>
      <c r="O9" s="2">
        <v>5851.9798993705917</v>
      </c>
      <c r="P9" s="2">
        <v>5822.7687752661204</v>
      </c>
      <c r="Q9" s="2">
        <v>5790.6646122227166</v>
      </c>
      <c r="R9" s="2">
        <v>5755.9955456514926</v>
      </c>
      <c r="S9" s="2">
        <v>5719.0320061795583</v>
      </c>
      <c r="T9" s="2">
        <v>5680</v>
      </c>
      <c r="U9" s="2">
        <v>5639.090700296475</v>
      </c>
      <c r="V9" s="2">
        <v>5596.4675298172569</v>
      </c>
      <c r="W9" s="2">
        <v>5552.2714928995238</v>
      </c>
      <c r="X9" s="2">
        <v>5506.6252583997957</v>
      </c>
      <c r="Y9" s="2">
        <v>5459.6363335788046</v>
      </c>
      <c r="Z9" s="2">
        <v>5411.3995647152442</v>
      </c>
      <c r="AA9" s="2">
        <v>5361.9991311901076</v>
      </c>
      <c r="AB9" s="2">
        <v>5311.5101530718503</v>
      </c>
      <c r="AC9" s="2">
        <v>5260</v>
      </c>
    </row>
    <row r="10" spans="8:29" x14ac:dyDescent="0.25">
      <c r="M10" s="20">
        <v>70</v>
      </c>
      <c r="N10" s="2">
        <v>7654.1210428976574</v>
      </c>
      <c r="O10" s="2">
        <v>7643.6423784061299</v>
      </c>
      <c r="P10" s="2">
        <v>7629.1789367798974</v>
      </c>
      <c r="Q10" s="2">
        <v>7611.2197397691161</v>
      </c>
      <c r="R10" s="2">
        <v>7590.1612843288876</v>
      </c>
      <c r="S10" s="2">
        <v>7566.3303408003012</v>
      </c>
      <c r="T10" s="2">
        <v>7540</v>
      </c>
      <c r="U10" s="2">
        <v>7511.4012628582423</v>
      </c>
      <c r="V10" s="2">
        <v>7480.7315985291843</v>
      </c>
      <c r="W10" s="2">
        <v>7448.1613872535891</v>
      </c>
      <c r="X10" s="2">
        <v>7413.8388538997533</v>
      </c>
      <c r="Y10" s="2">
        <v>7377.8939030743859</v>
      </c>
      <c r="Z10" s="2">
        <v>7340.4411406975887</v>
      </c>
      <c r="AA10" s="2">
        <v>7301.5822835213767</v>
      </c>
      <c r="AB10" s="2">
        <v>7261.4081016284836</v>
      </c>
      <c r="AC10" s="2">
        <v>7220</v>
      </c>
    </row>
    <row r="11" spans="8:29" x14ac:dyDescent="0.25">
      <c r="M11" s="20">
        <v>80</v>
      </c>
      <c r="N11" s="2">
        <v>8830.3488089144939</v>
      </c>
      <c r="O11" s="2">
        <v>8835.3048574416716</v>
      </c>
      <c r="P11" s="2">
        <v>8835.5890982936708</v>
      </c>
      <c r="Q11" s="2">
        <v>8831.7748673155147</v>
      </c>
      <c r="R11" s="2">
        <v>8824.327023006279</v>
      </c>
      <c r="S11" s="2">
        <v>8813.6286754210414</v>
      </c>
      <c r="T11" s="2">
        <v>8800</v>
      </c>
      <c r="U11" s="2">
        <v>8783.7118254200068</v>
      </c>
      <c r="V11" s="2">
        <v>8764.9956672411117</v>
      </c>
      <c r="W11" s="2">
        <v>8744.0512816076589</v>
      </c>
      <c r="X11" s="2">
        <v>8721.0524493997109</v>
      </c>
      <c r="Y11" s="2">
        <v>8696.1514725699708</v>
      </c>
      <c r="Z11" s="2">
        <v>8669.4827166799296</v>
      </c>
      <c r="AA11" s="2">
        <v>8641.1654358526503</v>
      </c>
      <c r="AB11" s="2">
        <v>8611.3060501851214</v>
      </c>
      <c r="AC11" s="2">
        <v>8580</v>
      </c>
    </row>
    <row r="12" spans="8:29" x14ac:dyDescent="0.25">
      <c r="M12" s="20">
        <v>90</v>
      </c>
      <c r="N12" s="2">
        <v>9406.5765749313341</v>
      </c>
      <c r="O12" s="2">
        <v>9426.9673364772134</v>
      </c>
      <c r="P12" s="2">
        <v>9441.9992598074477</v>
      </c>
      <c r="Q12" s="2">
        <v>9452.3299948619133</v>
      </c>
      <c r="R12" s="2">
        <v>9458.492761683674</v>
      </c>
      <c r="S12" s="2">
        <v>9460.9270100417853</v>
      </c>
      <c r="T12" s="2">
        <v>9460</v>
      </c>
      <c r="U12" s="2">
        <v>9456.022387981775</v>
      </c>
      <c r="V12" s="2">
        <v>9449.2597359530428</v>
      </c>
      <c r="W12" s="2">
        <v>9439.9411759617251</v>
      </c>
      <c r="X12" s="2">
        <v>9428.2660448996721</v>
      </c>
      <c r="Y12" s="2">
        <v>9414.4090420655557</v>
      </c>
      <c r="Z12" s="2">
        <v>9398.5242926622741</v>
      </c>
      <c r="AA12" s="2">
        <v>9380.7485881839239</v>
      </c>
      <c r="AB12" s="2">
        <v>9361.2039987417556</v>
      </c>
      <c r="AC12" s="2">
        <v>9340</v>
      </c>
    </row>
    <row r="13" spans="8:29" x14ac:dyDescent="0.25">
      <c r="M13" s="20">
        <v>100</v>
      </c>
      <c r="N13" s="2">
        <v>9382.8043409481743</v>
      </c>
      <c r="O13" s="2">
        <v>9418.6298155127515</v>
      </c>
      <c r="P13" s="2">
        <v>9448.4094213212211</v>
      </c>
      <c r="Q13" s="2">
        <v>9472.8851224083119</v>
      </c>
      <c r="R13" s="2">
        <v>9492.6585003610689</v>
      </c>
      <c r="S13" s="2">
        <v>9508.2253446625255</v>
      </c>
      <c r="T13" s="2">
        <v>9520</v>
      </c>
      <c r="U13" s="2">
        <v>9528.3329505435395</v>
      </c>
      <c r="V13" s="2">
        <v>9533.5238046649702</v>
      </c>
      <c r="W13" s="2">
        <v>9535.8310703157913</v>
      </c>
      <c r="X13" s="2">
        <v>9535.4796403996297</v>
      </c>
      <c r="Y13" s="2">
        <v>9532.6666115611406</v>
      </c>
      <c r="Z13" s="2">
        <v>9527.5658686446186</v>
      </c>
      <c r="AA13" s="2">
        <v>9520.331740515192</v>
      </c>
      <c r="AB13" s="2">
        <v>9511.1019472983899</v>
      </c>
      <c r="AC13" s="2">
        <v>9500</v>
      </c>
    </row>
    <row r="14" spans="8:29" x14ac:dyDescent="0.25">
      <c r="M14" s="20">
        <v>110</v>
      </c>
      <c r="N14" s="2">
        <v>8759.0321069650108</v>
      </c>
      <c r="O14" s="2">
        <v>8810.2922945482896</v>
      </c>
      <c r="P14" s="2">
        <v>8854.8195828349981</v>
      </c>
      <c r="Q14" s="2">
        <v>8893.4402499547105</v>
      </c>
      <c r="R14" s="2">
        <v>8926.8242390384639</v>
      </c>
      <c r="S14" s="2">
        <v>8955.5236792832657</v>
      </c>
      <c r="T14" s="2">
        <v>8980</v>
      </c>
      <c r="U14" s="2">
        <v>9000.643513105304</v>
      </c>
      <c r="V14" s="2">
        <v>9017.7878733768976</v>
      </c>
      <c r="W14" s="2">
        <v>9031.7209646698611</v>
      </c>
      <c r="X14" s="2">
        <v>9042.6932358995873</v>
      </c>
      <c r="Y14" s="2">
        <v>9050.9241810567255</v>
      </c>
      <c r="Z14" s="2">
        <v>9056.6074446269595</v>
      </c>
      <c r="AA14" s="2">
        <v>9059.9148928464656</v>
      </c>
      <c r="AB14" s="2">
        <v>9060.9998958550277</v>
      </c>
      <c r="AC14" s="2">
        <v>9060</v>
      </c>
    </row>
    <row r="15" spans="8:29" x14ac:dyDescent="0.25">
      <c r="M15" s="20">
        <v>120</v>
      </c>
      <c r="N15" s="2">
        <v>7535.259872981851</v>
      </c>
      <c r="O15" s="2">
        <v>7601.9547735838314</v>
      </c>
      <c r="P15" s="2">
        <v>7661.2297443487714</v>
      </c>
      <c r="Q15" s="2">
        <v>7713.995377501109</v>
      </c>
      <c r="R15" s="2">
        <v>7760.9899777158589</v>
      </c>
      <c r="S15" s="2">
        <v>7802.8220139040095</v>
      </c>
      <c r="T15" s="2">
        <v>7840</v>
      </c>
      <c r="U15" s="2">
        <v>7872.9540756670722</v>
      </c>
      <c r="V15" s="2">
        <v>7902.0519420888286</v>
      </c>
      <c r="W15" s="2">
        <v>7927.6108590239273</v>
      </c>
      <c r="X15" s="2">
        <v>7949.9068313995449</v>
      </c>
      <c r="Y15" s="2">
        <v>7969.1817505523068</v>
      </c>
      <c r="Z15" s="2">
        <v>7985.649020609304</v>
      </c>
      <c r="AA15" s="2">
        <v>7999.4980451777392</v>
      </c>
      <c r="AB15" s="2">
        <v>8010.8978444116619</v>
      </c>
      <c r="AC15" s="2">
        <v>8020</v>
      </c>
    </row>
    <row r="16" spans="8:29" x14ac:dyDescent="0.25">
      <c r="M16" s="20">
        <v>130</v>
      </c>
      <c r="N16" s="2">
        <v>5711.4876389986875</v>
      </c>
      <c r="O16" s="2">
        <v>5793.6172526193732</v>
      </c>
      <c r="P16" s="2">
        <v>5867.6399058625484</v>
      </c>
      <c r="Q16" s="2">
        <v>5934.5505050475067</v>
      </c>
      <c r="R16" s="2">
        <v>5995.1557163932539</v>
      </c>
      <c r="S16" s="2">
        <v>6050.1203485247506</v>
      </c>
      <c r="T16" s="2">
        <v>6100</v>
      </c>
      <c r="U16" s="2">
        <v>6145.2646382288376</v>
      </c>
      <c r="V16" s="2">
        <v>6186.316010800756</v>
      </c>
      <c r="W16" s="2">
        <v>6223.5007533779944</v>
      </c>
      <c r="X16" s="2">
        <v>6257.1204268995025</v>
      </c>
      <c r="Y16" s="2">
        <v>6287.4393200478917</v>
      </c>
      <c r="Z16" s="2">
        <v>6314.6905965916449</v>
      </c>
      <c r="AA16" s="2">
        <v>6339.0811975090091</v>
      </c>
      <c r="AB16" s="2">
        <v>6360.7957929682962</v>
      </c>
      <c r="AC16" s="2">
        <v>6380</v>
      </c>
    </row>
    <row r="17" spans="13:29" x14ac:dyDescent="0.25">
      <c r="M17" s="20">
        <v>140</v>
      </c>
      <c r="N17" s="2">
        <v>3287.7154050155259</v>
      </c>
      <c r="O17" s="2">
        <v>3385.2797316549113</v>
      </c>
      <c r="P17" s="2">
        <v>3474.0500673763254</v>
      </c>
      <c r="Q17" s="2">
        <v>3555.1056325939071</v>
      </c>
      <c r="R17" s="2">
        <v>3629.3214550706462</v>
      </c>
      <c r="S17" s="2">
        <v>3697.4186831454945</v>
      </c>
      <c r="T17" s="2">
        <v>3760</v>
      </c>
      <c r="U17" s="2">
        <v>3817.5752007906058</v>
      </c>
      <c r="V17" s="2">
        <v>3870.5800795126834</v>
      </c>
      <c r="W17" s="2">
        <v>3919.3906477320643</v>
      </c>
      <c r="X17" s="2">
        <v>3964.3340223994601</v>
      </c>
      <c r="Y17" s="2">
        <v>4005.6968895434729</v>
      </c>
      <c r="Z17" s="2">
        <v>4043.7321725739894</v>
      </c>
      <c r="AA17" s="2">
        <v>4078.6643498402827</v>
      </c>
      <c r="AB17" s="2">
        <v>4110.6937415249349</v>
      </c>
      <c r="AC17" s="2">
        <v>4140</v>
      </c>
    </row>
    <row r="18" spans="13:29" x14ac:dyDescent="0.25">
      <c r="M18" s="20">
        <v>150</v>
      </c>
      <c r="N18" s="2">
        <v>263.94317103236426</v>
      </c>
      <c r="O18" s="2">
        <v>376.94221069045125</v>
      </c>
      <c r="P18" s="2">
        <v>480.46022889010055</v>
      </c>
      <c r="Q18" s="2">
        <v>575.66076014030546</v>
      </c>
      <c r="R18" s="2">
        <v>663.48719374803932</v>
      </c>
      <c r="S18" s="2">
        <v>744.71701776623468</v>
      </c>
      <c r="T18" s="2">
        <v>820</v>
      </c>
      <c r="U18" s="2">
        <v>889.8857633523703</v>
      </c>
      <c r="V18" s="2">
        <v>954.84414822461304</v>
      </c>
      <c r="W18" s="2">
        <v>1015.2805420861305</v>
      </c>
      <c r="X18" s="2">
        <v>1071.5476178994195</v>
      </c>
      <c r="Y18" s="2">
        <v>1123.9544590390583</v>
      </c>
      <c r="Z18" s="2">
        <v>1172.7737485563325</v>
      </c>
      <c r="AA18" s="2">
        <v>1218.2475021715522</v>
      </c>
      <c r="AB18" s="2">
        <v>1260.5916900815705</v>
      </c>
      <c r="AC18" s="2">
        <v>1300</v>
      </c>
    </row>
    <row r="19" spans="13:29" x14ac:dyDescent="0.25">
      <c r="M19" s="20">
        <v>160</v>
      </c>
      <c r="N19" s="2">
        <v>-3359.8290629507992</v>
      </c>
      <c r="O19" s="2">
        <v>-3231.3953102740088</v>
      </c>
      <c r="P19" s="2">
        <v>-3113.1296095961243</v>
      </c>
      <c r="Q19" s="2">
        <v>-3003.7841123132957</v>
      </c>
      <c r="R19" s="2">
        <v>-2902.3470675745657</v>
      </c>
      <c r="S19" s="2">
        <v>-2807.9846476130233</v>
      </c>
      <c r="T19" s="2">
        <v>-2720</v>
      </c>
      <c r="U19" s="2">
        <v>-2637.8036740858615</v>
      </c>
      <c r="V19" s="2">
        <v>-2560.8917830634596</v>
      </c>
      <c r="W19" s="2">
        <v>-2488.8295635598033</v>
      </c>
      <c r="X19" s="2">
        <v>-2421.2387866006229</v>
      </c>
      <c r="Y19" s="2">
        <v>-2357.7879714653568</v>
      </c>
      <c r="Z19" s="2">
        <v>-2298.1846754613248</v>
      </c>
      <c r="AA19" s="2">
        <v>-2242.1693454971742</v>
      </c>
      <c r="AB19" s="2">
        <v>-2189.5103613617935</v>
      </c>
      <c r="AC19" s="2">
        <v>-2140</v>
      </c>
    </row>
    <row r="20" spans="13:29" x14ac:dyDescent="0.25">
      <c r="M20" s="20">
        <v>170</v>
      </c>
      <c r="N20" s="2">
        <v>-7583.6012969339608</v>
      </c>
      <c r="O20" s="2">
        <v>-7439.7328312384689</v>
      </c>
      <c r="P20" s="2">
        <v>-7306.7194480823482</v>
      </c>
      <c r="Q20" s="2">
        <v>-7183.2289847668972</v>
      </c>
      <c r="R20" s="2">
        <v>-7068.1813288971716</v>
      </c>
      <c r="S20" s="2">
        <v>-6960.6863129922813</v>
      </c>
      <c r="T20" s="2">
        <v>-6860</v>
      </c>
      <c r="U20" s="2">
        <v>-6765.4931115240961</v>
      </c>
      <c r="V20" s="2">
        <v>-6676.6277143515299</v>
      </c>
      <c r="W20" s="2">
        <v>-6592.9396692057353</v>
      </c>
      <c r="X20" s="2">
        <v>-6514.0251911006644</v>
      </c>
      <c r="Y20" s="2">
        <v>-6439.5304019697742</v>
      </c>
      <c r="Z20" s="2">
        <v>-6369.1430994789807</v>
      </c>
      <c r="AA20" s="2">
        <v>-6302.5861931659038</v>
      </c>
      <c r="AB20" s="2">
        <v>-6239.6124128051579</v>
      </c>
      <c r="AC20" s="2">
        <v>-6180</v>
      </c>
    </row>
    <row r="21" spans="13:29" x14ac:dyDescent="0.25">
      <c r="M21" s="20">
        <v>180</v>
      </c>
      <c r="N21" s="2">
        <v>-12407.373530917122</v>
      </c>
      <c r="O21" s="2">
        <v>-12248.070352202929</v>
      </c>
      <c r="P21" s="2">
        <v>-12100.309286568574</v>
      </c>
      <c r="Q21" s="2">
        <v>-11962.673857220499</v>
      </c>
      <c r="R21" s="2">
        <v>-11834.015590219778</v>
      </c>
      <c r="S21" s="2">
        <v>-11713.387978371538</v>
      </c>
      <c r="T21" s="2">
        <v>-11600</v>
      </c>
      <c r="U21" s="2">
        <v>-11493.18254896233</v>
      </c>
      <c r="V21" s="2">
        <v>-11392.363645639602</v>
      </c>
      <c r="W21" s="2">
        <v>-11297.049774851668</v>
      </c>
      <c r="X21" s="2">
        <v>-11206.811595600706</v>
      </c>
      <c r="Y21" s="2">
        <v>-11121.272832474189</v>
      </c>
      <c r="Z21" s="2">
        <v>-11040.101523496638</v>
      </c>
      <c r="AA21" s="2">
        <v>-10963.00304083463</v>
      </c>
      <c r="AB21" s="2">
        <v>-10889.714464248522</v>
      </c>
      <c r="AC21" s="2">
        <v>-10820</v>
      </c>
    </row>
    <row r="22" spans="13:29" x14ac:dyDescent="0.25">
      <c r="M22" s="20">
        <v>190</v>
      </c>
      <c r="N22" s="2">
        <v>-17831.145764900284</v>
      </c>
      <c r="O22" s="2">
        <v>-17656.407873167391</v>
      </c>
      <c r="P22" s="2">
        <v>-17493.899125054799</v>
      </c>
      <c r="Q22" s="2">
        <v>-17342.118729674097</v>
      </c>
      <c r="R22" s="2">
        <v>-17199.849851542385</v>
      </c>
      <c r="S22" s="2">
        <v>-17066.089643750798</v>
      </c>
      <c r="T22" s="2">
        <v>-16940</v>
      </c>
      <c r="U22" s="2">
        <v>-16820.871986400562</v>
      </c>
      <c r="V22" s="2">
        <v>-16708.099576927674</v>
      </c>
      <c r="W22" s="2">
        <v>-16601.159880497602</v>
      </c>
      <c r="X22" s="2">
        <v>-16499.598000100748</v>
      </c>
      <c r="Y22" s="2">
        <v>-16403.015262978606</v>
      </c>
      <c r="Z22" s="2">
        <v>-16311.059947514295</v>
      </c>
      <c r="AA22" s="2">
        <v>-16223.419888503358</v>
      </c>
      <c r="AB22" s="2">
        <v>-16139.816515691888</v>
      </c>
      <c r="AC22" s="2">
        <v>-16060</v>
      </c>
    </row>
    <row r="23" spans="13:29" x14ac:dyDescent="0.25">
      <c r="M23" s="20">
        <v>200</v>
      </c>
      <c r="N23" s="2">
        <v>-23854.917998883444</v>
      </c>
      <c r="O23" s="2">
        <v>-23664.745394131849</v>
      </c>
      <c r="P23" s="2">
        <v>-23487.488963541022</v>
      </c>
      <c r="Q23" s="2">
        <v>-23321.563602127699</v>
      </c>
      <c r="R23" s="2">
        <v>-23165.684112864987</v>
      </c>
      <c r="S23" s="2">
        <v>-23018.791309130058</v>
      </c>
      <c r="T23" s="2">
        <v>-22880</v>
      </c>
      <c r="U23" s="2">
        <v>-22748.561423838801</v>
      </c>
      <c r="V23" s="2">
        <v>-22623.835508215743</v>
      </c>
      <c r="W23" s="2">
        <v>-22505.269986143536</v>
      </c>
      <c r="X23" s="2">
        <v>-22392.384404600791</v>
      </c>
      <c r="Y23" s="2">
        <v>-22284.757693483021</v>
      </c>
      <c r="Z23" s="2">
        <v>-22182.018371531951</v>
      </c>
      <c r="AA23" s="2">
        <v>-22083.836736172088</v>
      </c>
      <c r="AB23" s="2">
        <v>-21989.91856713525</v>
      </c>
      <c r="AC23" s="2">
        <v>-21900</v>
      </c>
    </row>
  </sheetData>
  <conditionalFormatting sqref="N4:AC23">
    <cfRule type="top10" dxfId="0" priority="1" rank="5"/>
  </conditionalFormatting>
  <pageMargins left="0.7" right="0.7" top="0.75" bottom="0.75" header="0.3" footer="0.3"/>
  <pageSetup paperSize="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I6"/>
  <sheetViews>
    <sheetView workbookViewId="0"/>
  </sheetViews>
  <sheetFormatPr defaultRowHeight="15" x14ac:dyDescent="0.25"/>
  <cols>
    <col min="8" max="8" width="13.7109375" bestFit="1" customWidth="1"/>
    <col min="9" max="9" width="14.28515625" bestFit="1" customWidth="1"/>
  </cols>
  <sheetData>
    <row r="3" spans="8:9" x14ac:dyDescent="0.25">
      <c r="H3" t="s">
        <v>12</v>
      </c>
      <c r="I3">
        <v>40</v>
      </c>
    </row>
    <row r="4" spans="8:9" x14ac:dyDescent="0.25">
      <c r="H4" t="s">
        <v>15</v>
      </c>
      <c r="I4" s="2">
        <v>15000</v>
      </c>
    </row>
    <row r="5" spans="8:9" x14ac:dyDescent="0.25">
      <c r="H5" s="4" t="s">
        <v>13</v>
      </c>
      <c r="I5" s="5">
        <v>5.4020105729184344E-2</v>
      </c>
    </row>
    <row r="6" spans="8:9" x14ac:dyDescent="0.25">
      <c r="H6" t="s">
        <v>14</v>
      </c>
      <c r="I6" s="3">
        <f>-FV(I5,I3,I4)</f>
        <v>1999999.9999916391</v>
      </c>
    </row>
  </sheetData>
  <pageMargins left="0.7" right="0.7" top="0.75" bottom="0.75" header="0.3" footer="0.3"/>
  <pageSetup paperSize="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5"/>
  <sheetViews>
    <sheetView workbookViewId="0"/>
  </sheetViews>
  <sheetFormatPr defaultRowHeight="15" x14ac:dyDescent="0.25"/>
  <cols>
    <col min="2" max="2" width="26.140625" bestFit="1" customWidth="1"/>
    <col min="3" max="3" width="7.5703125" customWidth="1"/>
    <col min="4" max="4" width="11.140625" customWidth="1"/>
    <col min="5" max="5" width="12.28515625" customWidth="1"/>
    <col min="8" max="8" width="12.140625" bestFit="1" customWidth="1"/>
    <col min="9" max="9" width="11.140625" bestFit="1" customWidth="1"/>
    <col min="12" max="12" width="4.5703125" customWidth="1"/>
    <col min="13" max="16" width="23" bestFit="1" customWidth="1"/>
  </cols>
  <sheetData>
    <row r="1" spans="2:16" ht="15.75" thickBot="1" x14ac:dyDescent="0.3"/>
    <row r="2" spans="2:16" ht="15.75" x14ac:dyDescent="0.25">
      <c r="H2" s="24" t="s">
        <v>45</v>
      </c>
      <c r="I2" s="24"/>
      <c r="K2" s="9" t="s">
        <v>33</v>
      </c>
      <c r="L2" s="9"/>
      <c r="M2" s="14"/>
      <c r="N2" s="14"/>
      <c r="O2" s="14"/>
      <c r="P2" s="14"/>
    </row>
    <row r="3" spans="2:16" ht="15.75" x14ac:dyDescent="0.25">
      <c r="H3" t="s">
        <v>16</v>
      </c>
      <c r="I3" s="3">
        <v>4</v>
      </c>
      <c r="K3" s="8"/>
      <c r="L3" s="8"/>
      <c r="M3" s="15" t="s">
        <v>35</v>
      </c>
      <c r="N3" s="15" t="s">
        <v>24</v>
      </c>
      <c r="O3" s="15" t="s">
        <v>25</v>
      </c>
      <c r="P3" s="15" t="s">
        <v>26</v>
      </c>
    </row>
    <row r="4" spans="2:16" ht="22.5" x14ac:dyDescent="0.25">
      <c r="H4" t="s">
        <v>17</v>
      </c>
      <c r="I4" s="19">
        <f>65000-9000*I3</f>
        <v>29000</v>
      </c>
      <c r="K4" s="11"/>
      <c r="L4" s="11"/>
      <c r="M4" s="6"/>
      <c r="N4" s="17" t="s">
        <v>32</v>
      </c>
      <c r="O4" s="17" t="s">
        <v>32</v>
      </c>
      <c r="P4" s="17" t="s">
        <v>32</v>
      </c>
    </row>
    <row r="5" spans="2:16" x14ac:dyDescent="0.25">
      <c r="H5" t="s">
        <v>18</v>
      </c>
      <c r="I5" s="3">
        <v>0.45</v>
      </c>
      <c r="K5" s="12" t="s">
        <v>34</v>
      </c>
      <c r="L5" s="12"/>
      <c r="M5" s="10"/>
      <c r="N5" s="10"/>
      <c r="O5" s="10"/>
      <c r="P5" s="10"/>
    </row>
    <row r="6" spans="2:16" x14ac:dyDescent="0.25">
      <c r="H6" t="s">
        <v>19</v>
      </c>
      <c r="I6" s="3">
        <v>45000</v>
      </c>
      <c r="K6" s="25" t="s">
        <v>6</v>
      </c>
      <c r="L6" s="25"/>
      <c r="M6" s="7">
        <v>4</v>
      </c>
      <c r="N6" s="16">
        <v>5</v>
      </c>
      <c r="O6" s="16">
        <v>4</v>
      </c>
      <c r="P6" s="16">
        <v>2.5</v>
      </c>
    </row>
    <row r="7" spans="2:16" x14ac:dyDescent="0.25">
      <c r="H7" t="s">
        <v>20</v>
      </c>
      <c r="I7" s="3">
        <f>I4*I3</f>
        <v>116000</v>
      </c>
      <c r="K7" s="26" t="s">
        <v>27</v>
      </c>
      <c r="L7" s="26"/>
      <c r="M7" s="7">
        <v>0.45</v>
      </c>
      <c r="N7" s="16">
        <v>1</v>
      </c>
      <c r="O7" s="16">
        <v>0.75</v>
      </c>
      <c r="P7" s="16">
        <v>0.4</v>
      </c>
    </row>
    <row r="8" spans="2:16" x14ac:dyDescent="0.25">
      <c r="B8" t="s">
        <v>23</v>
      </c>
      <c r="C8" t="s">
        <v>6</v>
      </c>
      <c r="D8" t="s">
        <v>27</v>
      </c>
      <c r="E8" t="s">
        <v>28</v>
      </c>
      <c r="H8" t="s">
        <v>21</v>
      </c>
      <c r="I8" s="3">
        <f>I5*I4</f>
        <v>13050</v>
      </c>
      <c r="K8" s="27" t="s">
        <v>28</v>
      </c>
      <c r="L8" s="27"/>
      <c r="M8" s="7">
        <v>45000</v>
      </c>
      <c r="N8" s="16">
        <v>65000</v>
      </c>
      <c r="O8" s="16">
        <v>45000</v>
      </c>
      <c r="P8" s="16">
        <v>25000</v>
      </c>
    </row>
    <row r="9" spans="2:16" x14ac:dyDescent="0.25">
      <c r="B9" t="s">
        <v>24</v>
      </c>
      <c r="C9" s="2">
        <v>5</v>
      </c>
      <c r="D9" s="2">
        <v>1</v>
      </c>
      <c r="E9" s="2">
        <v>65000</v>
      </c>
      <c r="H9" t="s">
        <v>22</v>
      </c>
      <c r="I9" s="3">
        <f>I7-I6-I8</f>
        <v>57950</v>
      </c>
      <c r="K9" s="12" t="s">
        <v>36</v>
      </c>
      <c r="L9" s="12"/>
      <c r="M9" s="10"/>
      <c r="N9" s="10"/>
      <c r="O9" s="10"/>
      <c r="P9" s="10"/>
    </row>
    <row r="10" spans="2:16" x14ac:dyDescent="0.25">
      <c r="B10" t="s">
        <v>25</v>
      </c>
      <c r="C10" s="2">
        <v>4</v>
      </c>
      <c r="D10" s="2">
        <v>0.75</v>
      </c>
      <c r="E10" s="2">
        <v>45000</v>
      </c>
      <c r="K10" s="25" t="s">
        <v>43</v>
      </c>
      <c r="L10" s="25"/>
      <c r="M10" s="7">
        <v>116000</v>
      </c>
      <c r="N10" s="7">
        <v>100000</v>
      </c>
      <c r="O10" s="7">
        <v>116000</v>
      </c>
      <c r="P10" s="7">
        <v>106250</v>
      </c>
    </row>
    <row r="11" spans="2:16" x14ac:dyDescent="0.25">
      <c r="B11" t="s">
        <v>26</v>
      </c>
      <c r="C11" s="2">
        <v>2.5</v>
      </c>
      <c r="D11" s="2">
        <v>0.4</v>
      </c>
      <c r="E11" s="2">
        <v>25000</v>
      </c>
      <c r="K11" s="26" t="s">
        <v>44</v>
      </c>
      <c r="L11" s="26"/>
      <c r="M11" s="7">
        <v>13050</v>
      </c>
      <c r="N11" s="7">
        <v>20000</v>
      </c>
      <c r="O11" s="7">
        <v>21750</v>
      </c>
      <c r="P11" s="7">
        <v>17000</v>
      </c>
    </row>
    <row r="12" spans="2:16" ht="15.75" thickBot="1" x14ac:dyDescent="0.3">
      <c r="K12" s="23" t="s">
        <v>11</v>
      </c>
      <c r="L12" s="23"/>
      <c r="M12" s="18">
        <v>57950</v>
      </c>
      <c r="N12" s="18">
        <v>15000</v>
      </c>
      <c r="O12" s="18">
        <v>49250</v>
      </c>
      <c r="P12" s="18">
        <v>64250</v>
      </c>
    </row>
    <row r="13" spans="2:16" x14ac:dyDescent="0.25">
      <c r="K13" t="s">
        <v>37</v>
      </c>
    </row>
    <row r="14" spans="2:16" x14ac:dyDescent="0.25">
      <c r="K14" t="s">
        <v>38</v>
      </c>
    </row>
    <row r="15" spans="2:16" x14ac:dyDescent="0.25">
      <c r="K15" t="s">
        <v>39</v>
      </c>
    </row>
  </sheetData>
  <scenarios current="2" show="2" sqref="I7:I9">
    <scenario name="High cost/high price" locked="1" count="3" user="Nick Petty" comment="Created by Nick Petty on 7/14/2016">
      <inputCells r="I3" val="5" numFmtId="8"/>
      <inputCells r="I5" val="1" numFmtId="8"/>
      <inputCells r="I6" val="65000" numFmtId="8"/>
    </scenario>
    <scenario name="Medium cost/medium price" locked="1" count="3" user="Nick Petty" comment="Created by Nick Petty on 7/14/2016">
      <inputCells r="I3" val="4" numFmtId="8"/>
      <inputCells r="I5" val="0.75" numFmtId="8"/>
      <inputCells r="I6" val="45000" numFmtId="8"/>
    </scenario>
    <scenario name="Low cost/low price" locked="1" count="3" user="Nick Petty" comment="Created by Nick Petty on 7/14/2016">
      <inputCells r="I3" val="2.5" numFmtId="8"/>
      <inputCells r="I5" val="0.4" numFmtId="8"/>
      <inputCells r="I6" val="25000" numFmtId="8"/>
    </scenario>
  </scenarios>
  <mergeCells count="7">
    <mergeCell ref="K12:L12"/>
    <mergeCell ref="H2:I2"/>
    <mergeCell ref="K6:L6"/>
    <mergeCell ref="K7:L7"/>
    <mergeCell ref="K8:L8"/>
    <mergeCell ref="K10:L10"/>
    <mergeCell ref="K11:L11"/>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5"/>
  <sheetViews>
    <sheetView showGridLines="0" workbookViewId="0">
      <selection activeCell="B2" sqref="B2:G15"/>
    </sheetView>
  </sheetViews>
  <sheetFormatPr defaultRowHeight="15" outlineLevelRow="1" outlineLevelCol="1" x14ac:dyDescent="0.25"/>
  <cols>
    <col min="3" max="3" width="4.5703125" customWidth="1"/>
    <col min="4" max="7" width="23" bestFit="1" customWidth="1" outlineLevel="1"/>
  </cols>
  <sheetData>
    <row r="1" spans="2:7" ht="15.75" thickBot="1" x14ac:dyDescent="0.3"/>
    <row r="2" spans="2:7" ht="15.75" x14ac:dyDescent="0.25">
      <c r="B2" s="9" t="s">
        <v>33</v>
      </c>
      <c r="C2" s="9"/>
      <c r="D2" s="14"/>
      <c r="E2" s="14"/>
      <c r="F2" s="14"/>
      <c r="G2" s="14"/>
    </row>
    <row r="3" spans="2:7" ht="15.75" collapsed="1" x14ac:dyDescent="0.25">
      <c r="B3" s="8"/>
      <c r="C3" s="8"/>
      <c r="D3" s="15" t="s">
        <v>35</v>
      </c>
      <c r="E3" s="15" t="s">
        <v>24</v>
      </c>
      <c r="F3" s="15" t="s">
        <v>25</v>
      </c>
      <c r="G3" s="15" t="s">
        <v>26</v>
      </c>
    </row>
    <row r="4" spans="2:7" ht="22.5" hidden="1" outlineLevel="1" x14ac:dyDescent="0.25">
      <c r="B4" s="11"/>
      <c r="C4" s="11"/>
      <c r="D4" s="6"/>
      <c r="E4" s="17" t="s">
        <v>32</v>
      </c>
      <c r="F4" s="17" t="s">
        <v>32</v>
      </c>
      <c r="G4" s="17" t="s">
        <v>32</v>
      </c>
    </row>
    <row r="5" spans="2:7" x14ac:dyDescent="0.25">
      <c r="B5" s="12" t="s">
        <v>34</v>
      </c>
      <c r="C5" s="12"/>
      <c r="D5" s="10"/>
      <c r="E5" s="10"/>
      <c r="F5" s="10"/>
      <c r="G5" s="10"/>
    </row>
    <row r="6" spans="2:7" outlineLevel="1" x14ac:dyDescent="0.25">
      <c r="B6" s="11"/>
      <c r="C6" s="11" t="s">
        <v>29</v>
      </c>
      <c r="D6" s="7">
        <v>4</v>
      </c>
      <c r="E6" s="16">
        <v>5</v>
      </c>
      <c r="F6" s="16">
        <v>4</v>
      </c>
      <c r="G6" s="16">
        <v>2.5</v>
      </c>
    </row>
    <row r="7" spans="2:7" outlineLevel="1" x14ac:dyDescent="0.25">
      <c r="B7" s="11"/>
      <c r="C7" s="11" t="s">
        <v>30</v>
      </c>
      <c r="D7" s="7">
        <v>0.45</v>
      </c>
      <c r="E7" s="16">
        <v>1</v>
      </c>
      <c r="F7" s="16">
        <v>0.75</v>
      </c>
      <c r="G7" s="16">
        <v>0.4</v>
      </c>
    </row>
    <row r="8" spans="2:7" outlineLevel="1" x14ac:dyDescent="0.25">
      <c r="B8" s="11"/>
      <c r="C8" s="11" t="s">
        <v>31</v>
      </c>
      <c r="D8" s="7">
        <v>45000</v>
      </c>
      <c r="E8" s="16">
        <v>65000</v>
      </c>
      <c r="F8" s="16">
        <v>45000</v>
      </c>
      <c r="G8" s="16">
        <v>25000</v>
      </c>
    </row>
    <row r="9" spans="2:7" x14ac:dyDescent="0.25">
      <c r="B9" s="12" t="s">
        <v>36</v>
      </c>
      <c r="C9" s="12"/>
      <c r="D9" s="10"/>
      <c r="E9" s="10"/>
      <c r="F9" s="10"/>
      <c r="G9" s="10"/>
    </row>
    <row r="10" spans="2:7" outlineLevel="1" x14ac:dyDescent="0.25">
      <c r="B10" s="11"/>
      <c r="C10" s="11" t="s">
        <v>40</v>
      </c>
      <c r="D10" s="7">
        <v>116000</v>
      </c>
      <c r="E10" s="7">
        <v>100000</v>
      </c>
      <c r="F10" s="7">
        <v>116000</v>
      </c>
      <c r="G10" s="7">
        <v>106250</v>
      </c>
    </row>
    <row r="11" spans="2:7" outlineLevel="1" x14ac:dyDescent="0.25">
      <c r="B11" s="11"/>
      <c r="C11" s="11" t="s">
        <v>41</v>
      </c>
      <c r="D11" s="7">
        <v>13050</v>
      </c>
      <c r="E11" s="7">
        <v>20000</v>
      </c>
      <c r="F11" s="7">
        <v>21750</v>
      </c>
      <c r="G11" s="7">
        <v>17000</v>
      </c>
    </row>
    <row r="12" spans="2:7" ht="15.75" outlineLevel="1" thickBot="1" x14ac:dyDescent="0.3">
      <c r="B12" s="13"/>
      <c r="C12" s="13" t="s">
        <v>42</v>
      </c>
      <c r="D12" s="18">
        <v>57950</v>
      </c>
      <c r="E12" s="18">
        <v>15000</v>
      </c>
      <c r="F12" s="18">
        <v>49250</v>
      </c>
      <c r="G12" s="18">
        <v>64250</v>
      </c>
    </row>
    <row r="13" spans="2:7" x14ac:dyDescent="0.25">
      <c r="B13" t="s">
        <v>37</v>
      </c>
    </row>
    <row r="14" spans="2:7" x14ac:dyDescent="0.25">
      <c r="B14" t="s">
        <v>38</v>
      </c>
    </row>
    <row r="15" spans="2:7" x14ac:dyDescent="0.25">
      <c r="B1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Documentation</vt:lpstr>
      <vt:lpstr>Q1</vt:lpstr>
      <vt:lpstr>Q2</vt:lpstr>
      <vt:lpstr>Q3</vt:lpstr>
      <vt:lpstr>Scenario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Petty</dc:creator>
  <cp:lastModifiedBy>Nick Petty</cp:lastModifiedBy>
  <dcterms:created xsi:type="dcterms:W3CDTF">2016-07-14T01:15:04Z</dcterms:created>
  <dcterms:modified xsi:type="dcterms:W3CDTF">2016-07-17T00:13:59Z</dcterms:modified>
</cp:coreProperties>
</file>