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8795" windowHeight="8445"/>
  </bookViews>
  <sheets>
    <sheet name="Detalle Costos" sheetId="1" r:id="rId1"/>
    <sheet name="Detalle Costos Scrap" sheetId="2" r:id="rId2"/>
    <sheet name="Detalle Costos MP" sheetId="3" r:id="rId3"/>
    <sheet name="Detalle Devolución Mercs" sheetId="4" r:id="rId4"/>
  </sheets>
  <calcPr calcId="144315"/>
</workbook>
</file>

<file path=xl/calcChain.xml><?xml version="1.0" encoding="utf-8"?>
<calcChain xmlns="http://schemas.openxmlformats.org/spreadsheetml/2006/main">
  <c r="F9" i="4" l="1"/>
  <c r="E9" i="4"/>
  <c r="J17" i="3"/>
  <c r="J16" i="3"/>
  <c r="J12" i="3"/>
  <c r="J11" i="3"/>
  <c r="J7" i="3"/>
  <c r="J6" i="3"/>
  <c r="Q6" i="2"/>
  <c r="E22" i="1"/>
  <c r="G18" i="3"/>
  <c r="G13" i="3"/>
  <c r="G8" i="3"/>
  <c r="F12" i="1"/>
  <c r="D22" i="1" s="1"/>
  <c r="I13" i="2"/>
  <c r="I14" i="2"/>
  <c r="I12" i="2"/>
  <c r="I6" i="2"/>
  <c r="I7" i="2"/>
  <c r="I8" i="2"/>
  <c r="F15" i="2"/>
  <c r="F9" i="2"/>
  <c r="F9" i="1"/>
  <c r="F8" i="1"/>
  <c r="C22" i="1" s="1"/>
  <c r="G20" i="3" l="1"/>
  <c r="J13" i="3"/>
  <c r="J18" i="3"/>
  <c r="J8" i="3"/>
  <c r="F22" i="1"/>
  <c r="D23" i="1" s="1"/>
  <c r="F17" i="2"/>
  <c r="I9" i="2"/>
  <c r="I15" i="2"/>
  <c r="J20" i="3" l="1"/>
  <c r="B23" i="1"/>
  <c r="E23" i="1"/>
  <c r="C23" i="1"/>
  <c r="I17" i="2"/>
</calcChain>
</file>

<file path=xl/sharedStrings.xml><?xml version="1.0" encoding="utf-8"?>
<sst xmlns="http://schemas.openxmlformats.org/spreadsheetml/2006/main" count="129" uniqueCount="76">
  <si>
    <t>Descripción</t>
  </si>
  <si>
    <t>Cantidad por Mes</t>
  </si>
  <si>
    <t>Costo Unitario</t>
  </si>
  <si>
    <t>Costo Total</t>
  </si>
  <si>
    <t>Prevención</t>
  </si>
  <si>
    <t>Inspección de Materia Prima</t>
  </si>
  <si>
    <t>Inspección General de Producto</t>
  </si>
  <si>
    <t>Global</t>
  </si>
  <si>
    <t>Inspección en Recepción de Materia Prima</t>
  </si>
  <si>
    <t>Fallas Internas</t>
  </si>
  <si>
    <t>Detalle de Scrap</t>
  </si>
  <si>
    <t>Cantidad</t>
  </si>
  <si>
    <t>Costo</t>
  </si>
  <si>
    <t>Cantidad x Costo</t>
  </si>
  <si>
    <t>SOLDADURA DEFECTUOSA</t>
  </si>
  <si>
    <t>PUNZONADO DEFECTUOSO</t>
  </si>
  <si>
    <t>GOLPES</t>
  </si>
  <si>
    <t>Total</t>
  </si>
  <si>
    <t>CORTE DEFECTUOSO</t>
  </si>
  <si>
    <t>RAYAS SUPERFICIALES</t>
  </si>
  <si>
    <t>FALLA DE MATERIA PRIMA</t>
  </si>
  <si>
    <t>ENSAYO DE ARRANCAMIENTO</t>
  </si>
  <si>
    <t>FALLA DEL OPERARIO</t>
  </si>
  <si>
    <t>TRATAMIENTO SUP.  DEFECTUOSO</t>
  </si>
  <si>
    <t>Producción IP</t>
  </si>
  <si>
    <t>Producción Tuerca para IP</t>
  </si>
  <si>
    <t>Motivo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</si>
  <si>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</si>
  <si>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</si>
  <si>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</si>
  <si>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</si>
  <si>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</si>
  <si>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</si>
  <si>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</si>
  <si>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</si>
  <si>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 xml:space="preserve">Total </t>
  </si>
  <si>
    <t>Retrabajo</t>
  </si>
  <si>
    <t>Materia Prima Defectuosa *</t>
  </si>
  <si>
    <t>Scrap *</t>
  </si>
  <si>
    <t>Rotura de Máquina</t>
  </si>
  <si>
    <t>Fallas Externas</t>
  </si>
  <si>
    <t>Devolución de Mercadería *</t>
  </si>
  <si>
    <t>Evaluación</t>
  </si>
  <si>
    <t>Fecha</t>
  </si>
  <si>
    <t>013 (fuera medida)</t>
  </si>
  <si>
    <t>193 (spatter en rosca)</t>
  </si>
  <si>
    <t>023 (sold. def)</t>
  </si>
  <si>
    <t>024 (falla Proc.)</t>
  </si>
  <si>
    <t>No pasa bulón en columna de dirección</t>
  </si>
  <si>
    <t>Orificio desplazado</t>
  </si>
  <si>
    <t>55319-OK010</t>
  </si>
  <si>
    <t>55125-OC020</t>
  </si>
  <si>
    <t>55183-OK010</t>
  </si>
  <si>
    <t>55332-OK020</t>
  </si>
  <si>
    <t>Cantidad Inspeccionada</t>
  </si>
  <si>
    <t>Cantidad Rechazada</t>
  </si>
  <si>
    <t>Penetración de Soldadura</t>
  </si>
  <si>
    <t>Spatter en Rosca</t>
  </si>
  <si>
    <t>Medida fuera de tolerancia</t>
  </si>
  <si>
    <t>Descripción Defecto</t>
  </si>
  <si>
    <t>Código Pieza</t>
  </si>
  <si>
    <t>Producción de IP</t>
  </si>
  <si>
    <t>Código Defecto</t>
  </si>
  <si>
    <t>Proveedor</t>
  </si>
  <si>
    <t>Costo Parcial</t>
  </si>
  <si>
    <t>Total Campetella</t>
  </si>
  <si>
    <t>Total Crucianelli</t>
  </si>
  <si>
    <t>Total Ortiz</t>
  </si>
  <si>
    <t>Cantida Total</t>
  </si>
  <si>
    <t>especificar costo de tirar el producto</t>
  </si>
  <si>
    <t>Devolución de Mercadería</t>
  </si>
  <si>
    <t>Mercadería Posible Retrabajo</t>
  </si>
  <si>
    <t>Mercadería Desechada (Scrap)</t>
  </si>
  <si>
    <t xml:space="preserve">Crucianelli </t>
  </si>
  <si>
    <t>Ortiz</t>
  </si>
  <si>
    <t>Campetella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</si>
</sst>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 [$$-2C0A]\ * #,##0.00_ ;_ [$$-2C0A]\ * \-#,##0.00_ ;_ [$$-2C0A]\ * &quot;-&quot;??_ ;_ @_ "/>
    <numFmt numFmtId="173" formatCode="_ [$$-2C0A]\ * #,##0_ ;_ [$$-2C0A]\ * \-#,##0_ ;_ [$$-2C0A]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8.050000000000000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3" fontId="2" fillId="0" borderId="0" xfId="0" applyNumberFormat="1" applyFont="1"/>
    <xf numFmtId="0" fontId="5" fillId="0" borderId="0" xfId="3" applyFont="1"/>
    <xf numFmtId="0" fontId="5" fillId="0" borderId="0" xfId="4" applyFont="1"/>
    <xf numFmtId="0" fontId="5" fillId="0" borderId="0" xfId="5" applyFont="1"/>
    <xf numFmtId="0" fontId="5" fillId="0" borderId="0" xfId="6" applyFont="1"/>
    <xf numFmtId="0" fontId="5" fillId="0" borderId="0" xfId="7" applyFont="1"/>
    <xf numFmtId="0" fontId="4" fillId="0" borderId="0" xfId="8" applyFont="1" applyAlignment="1">
      <alignment vertical="center"/>
    </xf>
    <xf numFmtId="0" fontId="5" fillId="0" borderId="0" xfId="8" applyFont="1"/>
    <xf numFmtId="0" fontId="6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3" fontId="5" fillId="0" borderId="0" xfId="3" applyNumberFormat="1" applyFont="1" applyAlignment="1">
      <alignment vertical="center"/>
    </xf>
    <xf numFmtId="4" fontId="5" fillId="0" borderId="0" xfId="3" applyNumberFormat="1" applyFont="1" applyAlignment="1">
      <alignment vertical="center"/>
    </xf>
    <xf numFmtId="0" fontId="7" fillId="0" borderId="0" xfId="0" applyFont="1"/>
    <xf numFmtId="3" fontId="8" fillId="0" borderId="0" xfId="0" applyNumberFormat="1" applyFont="1"/>
    <xf numFmtId="0" fontId="8" fillId="0" borderId="0" xfId="0" applyFont="1"/>
    <xf numFmtId="0" fontId="6" fillId="0" borderId="0" xfId="5" applyFont="1" applyAlignment="1">
      <alignment vertical="center"/>
    </xf>
    <xf numFmtId="0" fontId="5" fillId="0" borderId="0" xfId="5" applyFont="1" applyAlignment="1">
      <alignment vertical="center"/>
    </xf>
    <xf numFmtId="3" fontId="5" fillId="0" borderId="0" xfId="5" applyNumberFormat="1" applyFont="1" applyAlignment="1">
      <alignment vertical="center"/>
    </xf>
    <xf numFmtId="0" fontId="6" fillId="0" borderId="0" xfId="6" applyFont="1" applyAlignment="1">
      <alignment vertical="center"/>
    </xf>
    <xf numFmtId="0" fontId="5" fillId="0" borderId="0" xfId="6" applyFont="1" applyAlignment="1">
      <alignment vertical="center"/>
    </xf>
    <xf numFmtId="3" fontId="5" fillId="0" borderId="0" xfId="6" applyNumberFormat="1" applyFont="1" applyAlignment="1">
      <alignment vertical="center"/>
    </xf>
    <xf numFmtId="0" fontId="6" fillId="0" borderId="0" xfId="7" applyFont="1" applyAlignment="1">
      <alignment vertical="center"/>
    </xf>
    <xf numFmtId="3" fontId="6" fillId="0" borderId="0" xfId="7" applyNumberFormat="1" applyFont="1" applyBorder="1" applyAlignment="1">
      <alignment vertical="center"/>
    </xf>
    <xf numFmtId="0" fontId="5" fillId="0" borderId="0" xfId="7" applyFont="1" applyAlignment="1">
      <alignment vertical="center"/>
    </xf>
    <xf numFmtId="3" fontId="5" fillId="0" borderId="0" xfId="7" applyNumberFormat="1" applyFont="1" applyAlignment="1">
      <alignment vertical="center"/>
    </xf>
    <xf numFmtId="0" fontId="6" fillId="0" borderId="0" xfId="8" applyFont="1" applyAlignment="1">
      <alignment vertical="center"/>
    </xf>
    <xf numFmtId="3" fontId="6" fillId="0" borderId="1" xfId="8" applyNumberFormat="1" applyFont="1" applyBorder="1" applyAlignment="1">
      <alignment vertical="center"/>
    </xf>
    <xf numFmtId="4" fontId="6" fillId="0" borderId="1" xfId="8" applyNumberFormat="1" applyFont="1" applyBorder="1" applyAlignment="1">
      <alignment vertical="center"/>
    </xf>
    <xf numFmtId="0" fontId="5" fillId="0" borderId="0" xfId="8" applyFont="1" applyAlignment="1">
      <alignment vertical="center"/>
    </xf>
    <xf numFmtId="3" fontId="5" fillId="0" borderId="0" xfId="8" applyNumberFormat="1" applyFont="1" applyAlignment="1">
      <alignment vertical="center"/>
    </xf>
    <xf numFmtId="0" fontId="6" fillId="0" borderId="0" xfId="3" applyFont="1"/>
    <xf numFmtId="164" fontId="5" fillId="0" borderId="0" xfId="4" applyNumberFormat="1" applyFont="1" applyAlignment="1">
      <alignment vertical="center"/>
    </xf>
    <xf numFmtId="164" fontId="8" fillId="0" borderId="0" xfId="0" applyNumberFormat="1" applyFont="1"/>
    <xf numFmtId="164" fontId="6" fillId="0" borderId="0" xfId="7" applyNumberFormat="1" applyFont="1" applyBorder="1" applyAlignment="1">
      <alignment vertical="center"/>
    </xf>
    <xf numFmtId="164" fontId="5" fillId="0" borderId="0" xfId="7" applyNumberFormat="1" applyFont="1" applyAlignment="1">
      <alignment vertical="center"/>
    </xf>
    <xf numFmtId="0" fontId="5" fillId="0" borderId="0" xfId="7" applyFont="1" applyFill="1"/>
    <xf numFmtId="0" fontId="5" fillId="0" borderId="0" xfId="7" applyFont="1" applyFill="1" applyAlignment="1">
      <alignment vertical="center"/>
    </xf>
    <xf numFmtId="3" fontId="5" fillId="0" borderId="0" xfId="7" applyNumberFormat="1" applyFont="1" applyFill="1" applyAlignment="1">
      <alignment vertical="center"/>
    </xf>
    <xf numFmtId="4" fontId="5" fillId="0" borderId="0" xfId="3" applyNumberFormat="1" applyFont="1" applyFill="1" applyAlignment="1">
      <alignment vertical="center"/>
    </xf>
    <xf numFmtId="4" fontId="5" fillId="0" borderId="0" xfId="7" applyNumberFormat="1" applyFont="1" applyFill="1" applyAlignment="1">
      <alignment vertical="center"/>
    </xf>
    <xf numFmtId="0" fontId="6" fillId="0" borderId="0" xfId="7" applyFont="1" applyFill="1"/>
    <xf numFmtId="4" fontId="6" fillId="0" borderId="0" xfId="3" applyNumberFormat="1" applyFont="1" applyBorder="1" applyAlignment="1">
      <alignment vertical="center"/>
    </xf>
    <xf numFmtId="4" fontId="6" fillId="0" borderId="0" xfId="3" applyNumberFormat="1" applyFont="1" applyBorder="1" applyAlignment="1">
      <alignment horizontal="center" vertical="center"/>
    </xf>
    <xf numFmtId="0" fontId="5" fillId="0" borderId="0" xfId="4" applyFont="1" applyBorder="1" applyAlignment="1">
      <alignment horizontal="center"/>
    </xf>
    <xf numFmtId="4" fontId="6" fillId="0" borderId="0" xfId="4" applyNumberFormat="1" applyFont="1" applyBorder="1" applyAlignment="1">
      <alignment horizontal="center" vertical="center"/>
    </xf>
    <xf numFmtId="164" fontId="5" fillId="0" borderId="0" xfId="3" applyNumberFormat="1" applyFont="1" applyAlignment="1">
      <alignment horizontal="center" vertical="center"/>
    </xf>
    <xf numFmtId="0" fontId="7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164" fontId="8" fillId="0" borderId="0" xfId="0" applyNumberFormat="1" applyFont="1" applyBorder="1"/>
    <xf numFmtId="4" fontId="6" fillId="0" borderId="0" xfId="3" applyNumberFormat="1" applyFont="1" applyFill="1" applyAlignment="1">
      <alignment vertical="center"/>
    </xf>
    <xf numFmtId="164" fontId="6" fillId="0" borderId="0" xfId="7" applyNumberFormat="1" applyFont="1" applyFill="1" applyAlignment="1">
      <alignment vertical="center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2" applyFont="1"/>
    <xf numFmtId="10" fontId="0" fillId="0" borderId="0" xfId="2" applyNumberFormat="1" applyFont="1"/>
    <xf numFmtId="0" fontId="0" fillId="0" borderId="2" xfId="0" applyBorder="1"/>
    <xf numFmtId="16" fontId="0" fillId="0" borderId="2" xfId="0" applyNumberFormat="1" applyBorder="1"/>
    <xf numFmtId="0" fontId="0" fillId="0" borderId="2" xfId="0" applyFill="1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9" fillId="0" borderId="0" xfId="0" applyFont="1"/>
    <xf numFmtId="164" fontId="5" fillId="0" borderId="0" xfId="8" applyNumberFormat="1" applyFont="1" applyAlignment="1">
      <alignment vertical="center"/>
    </xf>
    <xf numFmtId="164" fontId="5" fillId="0" borderId="0" xfId="5" applyNumberFormat="1" applyFont="1" applyAlignment="1">
      <alignment vertical="center"/>
    </xf>
    <xf numFmtId="164" fontId="5" fillId="0" borderId="0" xfId="6" applyNumberFormat="1" applyFont="1" applyAlignment="1">
      <alignment vertical="center"/>
    </xf>
    <xf numFmtId="0" fontId="5" fillId="0" borderId="0" xfId="6" applyFont="1" applyFill="1"/>
    <xf numFmtId="0" fontId="7" fillId="0" borderId="0" xfId="8" applyFont="1"/>
    <xf numFmtId="0" fontId="6" fillId="0" borderId="0" xfId="6" applyFont="1" applyFill="1"/>
    <xf numFmtId="0" fontId="6" fillId="0" borderId="0" xfId="8" applyFont="1"/>
    <xf numFmtId="3" fontId="6" fillId="0" borderId="0" xfId="8" applyNumberFormat="1" applyFont="1" applyBorder="1" applyAlignment="1">
      <alignment vertical="center"/>
    </xf>
    <xf numFmtId="4" fontId="6" fillId="0" borderId="0" xfId="8" applyNumberFormat="1" applyFont="1" applyBorder="1" applyAlignment="1">
      <alignment vertical="center"/>
    </xf>
    <xf numFmtId="4" fontId="4" fillId="0" borderId="0" xfId="8" applyNumberFormat="1" applyFont="1" applyBorder="1" applyAlignment="1">
      <alignment vertical="center"/>
    </xf>
    <xf numFmtId="164" fontId="4" fillId="0" borderId="0" xfId="8" applyNumberFormat="1" applyFont="1" applyBorder="1" applyAlignment="1">
      <alignment vertical="center"/>
    </xf>
    <xf numFmtId="4" fontId="6" fillId="0" borderId="0" xfId="5" applyNumberFormat="1" applyFont="1" applyBorder="1" applyAlignment="1">
      <alignment vertical="center"/>
    </xf>
    <xf numFmtId="0" fontId="5" fillId="0" borderId="0" xfId="5" applyFont="1" applyBorder="1"/>
    <xf numFmtId="164" fontId="6" fillId="0" borderId="0" xfId="5" applyNumberFormat="1" applyFont="1" applyBorder="1" applyAlignment="1">
      <alignment vertical="center"/>
    </xf>
    <xf numFmtId="3" fontId="6" fillId="0" borderId="0" xfId="6" applyNumberFormat="1" applyFont="1" applyBorder="1" applyAlignment="1">
      <alignment vertical="center"/>
    </xf>
    <xf numFmtId="164" fontId="6" fillId="0" borderId="0" xfId="6" applyNumberFormat="1" applyFont="1" applyBorder="1" applyAlignment="1">
      <alignment vertical="center"/>
    </xf>
    <xf numFmtId="0" fontId="5" fillId="0" borderId="0" xfId="7" applyFont="1" applyBorder="1"/>
    <xf numFmtId="0" fontId="6" fillId="0" borderId="0" xfId="5" applyFont="1"/>
    <xf numFmtId="0" fontId="6" fillId="0" borderId="0" xfId="6" applyFont="1"/>
    <xf numFmtId="0" fontId="6" fillId="0" borderId="0" xfId="7" applyFont="1" applyBorder="1"/>
    <xf numFmtId="0" fontId="7" fillId="0" borderId="0" xfId="7" applyFont="1" applyBorder="1"/>
    <xf numFmtId="0" fontId="8" fillId="0" borderId="0" xfId="7" applyFont="1" applyBorder="1"/>
    <xf numFmtId="164" fontId="5" fillId="0" borderId="0" xfId="2" applyNumberFormat="1" applyFont="1" applyAlignment="1">
      <alignment vertical="center"/>
    </xf>
    <xf numFmtId="164" fontId="4" fillId="0" borderId="0" xfId="2" applyNumberFormat="1" applyFont="1" applyBorder="1" applyAlignment="1">
      <alignment vertical="center"/>
    </xf>
    <xf numFmtId="164" fontId="5" fillId="0" borderId="0" xfId="2" applyNumberFormat="1" applyFont="1" applyBorder="1" applyAlignment="1">
      <alignment vertical="center"/>
    </xf>
    <xf numFmtId="164" fontId="6" fillId="0" borderId="0" xfId="2" applyNumberFormat="1" applyFont="1" applyAlignment="1">
      <alignment vertical="center"/>
    </xf>
    <xf numFmtId="164" fontId="5" fillId="0" borderId="0" xfId="2" applyNumberFormat="1" applyFont="1" applyFill="1" applyAlignment="1">
      <alignment vertical="center"/>
    </xf>
    <xf numFmtId="164" fontId="6" fillId="0" borderId="0" xfId="2" applyNumberFormat="1" applyFont="1" applyBorder="1" applyAlignment="1">
      <alignment vertical="center"/>
    </xf>
    <xf numFmtId="173" fontId="0" fillId="0" borderId="0" xfId="1" applyNumberFormat="1" applyFont="1" applyAlignment="1">
      <alignment horizontal="center"/>
    </xf>
    <xf numFmtId="173" fontId="0" fillId="0" borderId="0" xfId="1" applyNumberFormat="1" applyFont="1" applyAlignment="1">
      <alignment horizontal="center" vertical="center"/>
    </xf>
    <xf numFmtId="0" fontId="0" fillId="0" borderId="3" xfId="0" applyFill="1" applyBorder="1"/>
    <xf numFmtId="0" fontId="0" fillId="0" borderId="3" xfId="0" applyBorder="1"/>
    <xf numFmtId="0" fontId="0" fillId="2" borderId="2" xfId="0" applyFill="1" applyBorder="1"/>
  </cellXfs>
  <cellStyles count="9">
    <cellStyle name="Moneda" xfId="1" builtinId="4"/>
    <cellStyle name="Normal" xfId="0" builtinId="0"/>
    <cellStyle name="Normal 2" xfId="3"/>
    <cellStyle name="Normal 3" xfId="5"/>
    <cellStyle name="Normal 4" xfId="6"/>
    <cellStyle name="Normal 6" xfId="4"/>
    <cellStyle name="Normal 7" xfId="7"/>
    <cellStyle name="Normal 8" xfId="8"/>
    <cellStyle name="Porcentaje" xfId="2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numFmt numFmtId="164" formatCode="_ [$$-2C0A]\ * #,##0.00_ ;_ [$$-2C0A]\ * \-#,##0.00_ ;_ [$$-2C0A]\ * &quot;-&quot;??_ ;_ @_ "/>
    </dxf>
    <dxf>
      <numFmt numFmtId="164" formatCode="_ [$$-2C0A]\ * #,##0.00_ ;_ [$$-2C0A]\ * \-#,##0.00_ ;_ [$$-2C0A]\ * &quot;-&quot;??_ ;_ @_ 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 [$$-2C0A]\ * #,##0.00_ ;_ [$$-2C0A]\ * \-#,##0.00_ ;_ [$$-2C0A]\ * &quot;-&quot;??_ ;_ @_ 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4" formatCode="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numFmt numFmtId="3" formatCode="#,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a4" displayName="Tabla4" ref="B2:F3" totalsRowShown="0">
  <autoFilter ref="B2:F3"/>
  <tableColumns count="5">
    <tableColumn id="1" name="Columna1"/>
    <tableColumn id="2" name="Columna2"/>
    <tableColumn id="3" name="Columna3"/>
    <tableColumn id="4" name="Columna4"/>
    <tableColumn id="5" name="Columna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8" name="Tabla8" displayName="Tabla8" ref="B21:F23" totalsRowShown="0">
  <autoFilter ref="B21:F23"/>
  <tableColumns count="5">
    <tableColumn id="1" name="Prevención">
      <calculatedColumnFormula>B21*F22/F21</calculatedColumnFormula>
    </tableColumn>
    <tableColumn id="2" name="Evaluación">
      <calculatedColumnFormula>C21*F22/F21</calculatedColumnFormula>
    </tableColumn>
    <tableColumn id="3" name="Fallas Internas">
      <calculatedColumnFormula>D21*F22/F21</calculatedColumnFormula>
    </tableColumn>
    <tableColumn id="4" name="Fallas Externas">
      <calculatedColumnFormula>E21*F22/F21</calculatedColumnFormula>
    </tableColumn>
    <tableColumn id="5" name="Tot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1" name="Tabla11" displayName="Tabla11" ref="B4:F16" totalsRowShown="0" headerRowDxfId="5">
  <autoFilter ref="B4:F16"/>
  <tableColumns count="5">
    <tableColumn id="1" name="Columna1" dataDxfId="9"/>
    <tableColumn id="2" name="Columna2"/>
    <tableColumn id="3" name="Columna3" dataDxfId="8"/>
    <tableColumn id="4" name="Columna4" dataDxfId="7"/>
    <tableColumn id="5" name="Columna5" dataDxfId="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C3:I17" totalsRowShown="0">
  <autoFilter ref="C3:I17"/>
  <tableColumns count="7">
    <tableColumn id="1" name="Columna1" dataDxfId="26" dataCellStyle="Normal 7"/>
    <tableColumn id="2" name="Columna2" dataDxfId="25" dataCellStyle="Normal 7"/>
    <tableColumn id="4" name="Columna4" dataDxfId="24" dataCellStyle="Normal 7"/>
    <tableColumn id="5" name="Columna5" dataDxfId="23" dataCellStyle="Normal 7"/>
    <tableColumn id="6" name="Columna6" dataDxfId="22" dataCellStyle="Normal 2"/>
    <tableColumn id="7" name="Columna7" dataDxfId="21" dataCellStyle="Normal 7"/>
    <tableColumn id="8" name="Columna8" dataDxfId="20" dataCellStyle="Normal 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3" name="Tabla13" displayName="Tabla13" ref="K3:P9" totalsRowShown="0" tableBorderDxfId="4">
  <autoFilter ref="K3:P9"/>
  <tableColumns count="6">
    <tableColumn id="1" name="Producción de IP"/>
    <tableColumn id="2" name="Columna1" dataDxfId="3"/>
    <tableColumn id="3" name="Columna2" dataDxfId="2"/>
    <tableColumn id="4" name="Columna3" dataDxfId="1"/>
    <tableColumn id="5" name="Columna4"/>
    <tableColumn id="6" name="Columna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9" name="Tabla9" displayName="Tabla9" ref="C3:J20" totalsRowShown="0">
  <autoFilter ref="C3:J20"/>
  <tableColumns count="8">
    <tableColumn id="1" name="Columna1" dataDxfId="19" dataCellStyle="Normal 4"/>
    <tableColumn id="2" name="Columna2"/>
    <tableColumn id="3" name="Columna3" dataDxfId="0" dataCellStyle="Normal 4"/>
    <tableColumn id="4" name="Columna4" dataDxfId="18" dataCellStyle="Normal 4"/>
    <tableColumn id="5" name="Columna5"/>
    <tableColumn id="6" name="Columna6" dataDxfId="17" dataCellStyle="Normal 2"/>
    <tableColumn id="7" name="Columna7" dataDxfId="16"/>
    <tableColumn id="8" name="Columna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0" name="Tabla10" displayName="Tabla10" ref="C3:F9" totalsRowShown="0" headerRowDxfId="10" dataDxfId="11">
  <autoFilter ref="C3:F9"/>
  <tableColumns count="4">
    <tableColumn id="1" name="Columna1" dataDxfId="15"/>
    <tableColumn id="2" name="Columna2" dataDxfId="14"/>
    <tableColumn id="4" name="Columna4" dataDxfId="13"/>
    <tableColumn id="5" name="Columna5" dataDxfId="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topLeftCell="A7" workbookViewId="0">
      <selection activeCell="I9" sqref="I9"/>
    </sheetView>
  </sheetViews>
  <sheetFormatPr baseColWidth="10" defaultRowHeight="15" x14ac:dyDescent="0.25"/>
  <cols>
    <col min="2" max="2" width="15" customWidth="1"/>
    <col min="3" max="3" width="26.28515625" customWidth="1"/>
    <col min="4" max="4" width="16.7109375" customWidth="1"/>
    <col min="5" max="5" width="13.5703125" customWidth="1"/>
    <col min="6" max="6" width="12.85546875" customWidth="1"/>
  </cols>
  <sheetData>
    <row r="2" spans="2:6" x14ac:dyDescent="0.25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2:6" ht="15.75" customHeight="1" x14ac:dyDescent="0.25">
      <c r="C3" t="s">
        <v>0</v>
      </c>
      <c r="D3" t="s">
        <v>1</v>
      </c>
      <c r="E3" t="s">
        <v>2</v>
      </c>
      <c r="F3" t="s">
        <v>3</v>
      </c>
    </row>
    <row r="4" spans="2:6" ht="15.75" customHeight="1" x14ac:dyDescent="0.25">
      <c r="B4" s="3" t="s">
        <v>27</v>
      </c>
      <c r="C4" s="57" t="s">
        <v>28</v>
      </c>
      <c r="D4" s="3" t="s">
        <v>29</v>
      </c>
      <c r="E4" s="3" t="s">
        <v>30</v>
      </c>
      <c r="F4" s="58" t="s">
        <v>31</v>
      </c>
    </row>
    <row r="5" spans="2:6" x14ac:dyDescent="0.25">
      <c r="B5" s="3"/>
      <c r="C5" s="57"/>
      <c r="D5" s="1"/>
      <c r="E5" s="4"/>
      <c r="F5" s="58"/>
    </row>
    <row r="6" spans="2:6" ht="30" x14ac:dyDescent="0.25">
      <c r="B6" s="3" t="s">
        <v>42</v>
      </c>
      <c r="C6" s="57" t="s">
        <v>8</v>
      </c>
      <c r="D6" s="3">
        <v>4</v>
      </c>
      <c r="E6" s="3" t="s">
        <v>7</v>
      </c>
      <c r="F6" s="58">
        <v>34.08</v>
      </c>
    </row>
    <row r="7" spans="2:6" x14ac:dyDescent="0.25">
      <c r="B7" s="3"/>
      <c r="C7" s="57"/>
      <c r="D7" s="3"/>
      <c r="E7" s="3"/>
      <c r="F7" s="58"/>
    </row>
    <row r="8" spans="2:6" x14ac:dyDescent="0.25">
      <c r="B8" s="3"/>
      <c r="C8" t="s">
        <v>5</v>
      </c>
      <c r="D8" s="1">
        <v>800</v>
      </c>
      <c r="E8" s="4">
        <v>1.46</v>
      </c>
      <c r="F8" s="96">
        <f>D8*E8</f>
        <v>1168</v>
      </c>
    </row>
    <row r="9" spans="2:6" ht="30" x14ac:dyDescent="0.25">
      <c r="B9" s="3"/>
      <c r="C9" s="57" t="s">
        <v>6</v>
      </c>
      <c r="D9" s="3">
        <v>800</v>
      </c>
      <c r="E9" s="59">
        <v>2.29</v>
      </c>
      <c r="F9" s="97">
        <f>D9*E9</f>
        <v>1832</v>
      </c>
    </row>
    <row r="10" spans="2:6" x14ac:dyDescent="0.25">
      <c r="B10" s="3"/>
      <c r="C10" s="57"/>
      <c r="D10" s="3"/>
      <c r="E10" s="59"/>
      <c r="F10" s="97"/>
    </row>
    <row r="11" spans="2:6" x14ac:dyDescent="0.25">
      <c r="B11" s="3" t="s">
        <v>9</v>
      </c>
      <c r="C11" t="s">
        <v>38</v>
      </c>
      <c r="D11" s="1">
        <v>88</v>
      </c>
      <c r="E11" s="1" t="s">
        <v>7</v>
      </c>
      <c r="F11" s="2">
        <v>7822.84</v>
      </c>
    </row>
    <row r="12" spans="2:6" x14ac:dyDescent="0.25">
      <c r="B12" s="3"/>
      <c r="C12" t="s">
        <v>36</v>
      </c>
      <c r="D12" s="1">
        <v>159</v>
      </c>
      <c r="E12" s="2">
        <v>9.58</v>
      </c>
      <c r="F12" s="2">
        <f>D12*E12</f>
        <v>1523.22</v>
      </c>
    </row>
    <row r="13" spans="2:6" x14ac:dyDescent="0.25">
      <c r="B13" s="3"/>
      <c r="C13" t="s">
        <v>37</v>
      </c>
      <c r="D13" s="1">
        <v>30</v>
      </c>
      <c r="E13" s="4" t="s">
        <v>7</v>
      </c>
      <c r="F13" s="2">
        <v>192.78</v>
      </c>
    </row>
    <row r="14" spans="2:6" x14ac:dyDescent="0.25">
      <c r="B14" s="3"/>
      <c r="C14" t="s">
        <v>39</v>
      </c>
      <c r="D14" s="1">
        <v>23</v>
      </c>
      <c r="E14" s="4" t="s">
        <v>7</v>
      </c>
      <c r="F14" s="2">
        <v>362</v>
      </c>
    </row>
    <row r="15" spans="2:6" x14ac:dyDescent="0.25">
      <c r="B15" s="3"/>
      <c r="D15" s="1"/>
      <c r="E15" s="4"/>
      <c r="F15" s="2"/>
    </row>
    <row r="16" spans="2:6" x14ac:dyDescent="0.25">
      <c r="B16" t="s">
        <v>40</v>
      </c>
      <c r="C16" t="s">
        <v>41</v>
      </c>
      <c r="D16" s="1">
        <v>95</v>
      </c>
      <c r="E16" s="4" t="s">
        <v>7</v>
      </c>
      <c r="F16" s="2">
        <v>1342.93</v>
      </c>
    </row>
    <row r="17" spans="2:6" x14ac:dyDescent="0.25">
      <c r="F17" s="2"/>
    </row>
    <row r="18" spans="2:6" x14ac:dyDescent="0.25">
      <c r="F18" s="2"/>
    </row>
    <row r="19" spans="2:6" x14ac:dyDescent="0.25">
      <c r="F19" s="2"/>
    </row>
    <row r="21" spans="2:6" x14ac:dyDescent="0.25">
      <c r="B21" t="s">
        <v>4</v>
      </c>
      <c r="C21" t="s">
        <v>42</v>
      </c>
      <c r="D21" t="s">
        <v>9</v>
      </c>
      <c r="E21" t="s">
        <v>40</v>
      </c>
      <c r="F21" t="s">
        <v>17</v>
      </c>
    </row>
    <row r="22" spans="2:6" x14ac:dyDescent="0.25">
      <c r="B22">
        <v>0</v>
      </c>
      <c r="C22" s="2">
        <f>F6+F8+F9</f>
        <v>3034.08</v>
      </c>
      <c r="D22" s="2">
        <f>F11+F12+F13+F14</f>
        <v>9900.84</v>
      </c>
      <c r="E22" s="2">
        <f>F16</f>
        <v>1342.93</v>
      </c>
      <c r="F22" s="2">
        <f>B22+C22+D22+E22</f>
        <v>14277.85</v>
      </c>
    </row>
    <row r="23" spans="2:6" x14ac:dyDescent="0.25">
      <c r="B23" s="60">
        <f>B22*F23/F22</f>
        <v>0</v>
      </c>
      <c r="C23" s="61">
        <f>C22*F23/F22</f>
        <v>0.21250258267176078</v>
      </c>
      <c r="D23" s="61">
        <f>D22*F23/F22</f>
        <v>0.69344053901672875</v>
      </c>
      <c r="E23" s="61">
        <f>E22*F23/F22</f>
        <v>9.4056878311510494E-2</v>
      </c>
      <c r="F23" s="60">
        <v>1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20"/>
  <sheetViews>
    <sheetView topLeftCell="C1" zoomScale="85" zoomScaleNormal="85" workbookViewId="0">
      <selection activeCell="K13" sqref="K13"/>
    </sheetView>
  </sheetViews>
  <sheetFormatPr baseColWidth="10" defaultRowHeight="15" x14ac:dyDescent="0.25"/>
  <cols>
    <col min="3" max="3" width="13.140625" customWidth="1"/>
    <col min="4" max="4" width="21.42578125" customWidth="1"/>
    <col min="5" max="5" width="5.42578125" customWidth="1"/>
    <col min="6" max="6" width="9.7109375" customWidth="1"/>
    <col min="7" max="7" width="8.5703125" customWidth="1"/>
    <col min="8" max="8" width="5.28515625" customWidth="1"/>
    <col min="9" max="9" width="8.85546875" customWidth="1"/>
    <col min="11" max="11" width="22.85546875" customWidth="1"/>
    <col min="12" max="12" width="15.28515625" customWidth="1"/>
    <col min="13" max="13" width="15.5703125" customWidth="1"/>
    <col min="14" max="14" width="16.140625" customWidth="1"/>
    <col min="15" max="15" width="13.42578125" customWidth="1"/>
    <col min="16" max="16" width="12.28515625" customWidth="1"/>
  </cols>
  <sheetData>
    <row r="2" spans="3:17" x14ac:dyDescent="0.25">
      <c r="C2" t="s">
        <v>10</v>
      </c>
    </row>
    <row r="3" spans="3:17" x14ac:dyDescent="0.25">
      <c r="C3" t="s">
        <v>27</v>
      </c>
      <c r="D3" t="s">
        <v>28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K3" s="67" t="s">
        <v>61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</row>
    <row r="4" spans="3:17" x14ac:dyDescent="0.25">
      <c r="C4" s="45" t="s">
        <v>0</v>
      </c>
      <c r="D4" s="35" t="s">
        <v>26</v>
      </c>
      <c r="E4" s="40"/>
      <c r="F4" s="47" t="s">
        <v>11</v>
      </c>
      <c r="G4" s="47" t="s">
        <v>12</v>
      </c>
      <c r="H4" s="48"/>
      <c r="I4" s="49" t="s">
        <v>13</v>
      </c>
      <c r="K4" s="62" t="s">
        <v>43</v>
      </c>
      <c r="L4" s="63">
        <v>38875</v>
      </c>
      <c r="M4" s="63">
        <v>38881</v>
      </c>
      <c r="N4" s="63">
        <v>38888</v>
      </c>
      <c r="O4" s="63">
        <v>38895</v>
      </c>
      <c r="P4" s="63">
        <v>39268</v>
      </c>
    </row>
    <row r="5" spans="3:17" x14ac:dyDescent="0.25">
      <c r="C5" s="13" t="s">
        <v>24</v>
      </c>
      <c r="D5" s="41"/>
      <c r="E5" s="6"/>
      <c r="F5" s="42"/>
      <c r="G5" s="43"/>
      <c r="H5" s="40"/>
      <c r="I5" s="44"/>
      <c r="K5" s="62" t="s">
        <v>54</v>
      </c>
      <c r="L5" s="62">
        <v>12</v>
      </c>
      <c r="M5" s="62">
        <v>653</v>
      </c>
      <c r="N5" s="62">
        <v>50</v>
      </c>
      <c r="O5" s="64">
        <v>15</v>
      </c>
      <c r="P5" s="64">
        <v>100</v>
      </c>
    </row>
    <row r="6" spans="3:17" x14ac:dyDescent="0.25">
      <c r="C6" s="6"/>
      <c r="D6" s="14" t="s">
        <v>14</v>
      </c>
      <c r="E6" s="6"/>
      <c r="F6" s="15">
        <v>53</v>
      </c>
      <c r="G6" s="50">
        <v>8.2200000000000006</v>
      </c>
      <c r="H6" s="7"/>
      <c r="I6" s="36">
        <f>Tabla1[[#This Row],[Columna5]]*Tabla1[[#This Row],[Columna6]]</f>
        <v>435.66</v>
      </c>
      <c r="K6" s="100" t="s">
        <v>55</v>
      </c>
      <c r="L6" s="100">
        <v>2</v>
      </c>
      <c r="M6" s="100">
        <v>51</v>
      </c>
      <c r="N6" s="100">
        <v>6</v>
      </c>
      <c r="O6" s="100">
        <v>8</v>
      </c>
      <c r="P6" s="100">
        <v>1</v>
      </c>
      <c r="Q6">
        <f>L6+M6+N6+O6</f>
        <v>67</v>
      </c>
    </row>
    <row r="7" spans="3:17" x14ac:dyDescent="0.25">
      <c r="C7" s="6"/>
      <c r="D7" s="14" t="s">
        <v>15</v>
      </c>
      <c r="E7" s="6"/>
      <c r="F7" s="15">
        <v>11</v>
      </c>
      <c r="G7" s="50">
        <v>9.2899999999999991</v>
      </c>
      <c r="H7" s="7"/>
      <c r="I7" s="36">
        <f>Tabla1[[#This Row],[Columna5]]*Tabla1[[#This Row],[Columna6]]</f>
        <v>102.19</v>
      </c>
      <c r="K7" s="62" t="s">
        <v>62</v>
      </c>
      <c r="L7" s="62" t="s">
        <v>44</v>
      </c>
      <c r="M7" s="62" t="s">
        <v>44</v>
      </c>
      <c r="N7" s="62" t="s">
        <v>45</v>
      </c>
      <c r="O7" s="64" t="s">
        <v>46</v>
      </c>
      <c r="P7" s="62" t="s">
        <v>47</v>
      </c>
    </row>
    <row r="8" spans="3:17" ht="45" x14ac:dyDescent="0.25">
      <c r="C8" s="6"/>
      <c r="D8" s="14" t="s">
        <v>16</v>
      </c>
      <c r="E8" s="6"/>
      <c r="F8" s="15">
        <v>3</v>
      </c>
      <c r="G8" s="50">
        <v>9.2899999999999991</v>
      </c>
      <c r="H8" s="7"/>
      <c r="I8" s="36">
        <f>Tabla1[[#This Row],[Columna5]]*Tabla1[[#This Row],[Columna6]]</f>
        <v>27.869999999999997</v>
      </c>
      <c r="K8" s="65" t="s">
        <v>59</v>
      </c>
      <c r="L8" s="66" t="s">
        <v>58</v>
      </c>
      <c r="M8" s="66" t="s">
        <v>48</v>
      </c>
      <c r="N8" s="65" t="s">
        <v>57</v>
      </c>
      <c r="O8" s="66" t="s">
        <v>56</v>
      </c>
      <c r="P8" s="66" t="s">
        <v>49</v>
      </c>
    </row>
    <row r="9" spans="3:17" x14ac:dyDescent="0.25">
      <c r="C9" s="17"/>
      <c r="D9" s="17"/>
      <c r="E9" s="19" t="s">
        <v>17</v>
      </c>
      <c r="F9" s="18">
        <f>SUM(F6:F8)</f>
        <v>67</v>
      </c>
      <c r="G9" s="50"/>
      <c r="H9" s="19" t="s">
        <v>17</v>
      </c>
      <c r="I9" s="37">
        <f>I6+I7+I8</f>
        <v>565.72</v>
      </c>
      <c r="K9" s="98" t="s">
        <v>60</v>
      </c>
      <c r="L9" s="99" t="s">
        <v>50</v>
      </c>
      <c r="M9" s="99" t="s">
        <v>51</v>
      </c>
      <c r="N9" s="99" t="s">
        <v>51</v>
      </c>
      <c r="O9" s="99" t="s">
        <v>52</v>
      </c>
      <c r="P9" s="99" t="s">
        <v>53</v>
      </c>
    </row>
    <row r="10" spans="3:17" x14ac:dyDescent="0.25">
      <c r="G10" s="4"/>
      <c r="I10" s="2"/>
    </row>
    <row r="11" spans="3:17" x14ac:dyDescent="0.25">
      <c r="C11" s="26" t="s">
        <v>25</v>
      </c>
      <c r="D11" s="10"/>
      <c r="E11" s="10"/>
      <c r="F11" s="27"/>
      <c r="G11" s="50"/>
      <c r="H11" s="10"/>
      <c r="I11" s="38"/>
    </row>
    <row r="12" spans="3:17" x14ac:dyDescent="0.25">
      <c r="C12" s="10"/>
      <c r="D12" s="28" t="s">
        <v>21</v>
      </c>
      <c r="E12" s="10"/>
      <c r="F12" s="29">
        <v>11</v>
      </c>
      <c r="G12" s="50">
        <v>0.42</v>
      </c>
      <c r="H12" s="10"/>
      <c r="I12" s="39">
        <f>Tabla1[[#This Row],[Columna5]]*Tabla1[[#This Row],[Columna6]]</f>
        <v>4.62</v>
      </c>
    </row>
    <row r="13" spans="3:17" x14ac:dyDescent="0.25">
      <c r="C13" s="10"/>
      <c r="D13" s="28" t="s">
        <v>14</v>
      </c>
      <c r="E13" s="10"/>
      <c r="F13" s="29">
        <v>8</v>
      </c>
      <c r="G13" s="50">
        <v>1.2</v>
      </c>
      <c r="H13" s="10"/>
      <c r="I13" s="39">
        <f>Tabla1[[#This Row],[Columna5]]*Tabla1[[#This Row],[Columna6]]</f>
        <v>9.6</v>
      </c>
    </row>
    <row r="14" spans="3:17" x14ac:dyDescent="0.25">
      <c r="C14" s="10"/>
      <c r="D14" s="28" t="s">
        <v>22</v>
      </c>
      <c r="E14" s="10"/>
      <c r="F14" s="29">
        <v>2</v>
      </c>
      <c r="G14" s="50">
        <v>0.25</v>
      </c>
      <c r="H14" s="10"/>
      <c r="I14" s="39">
        <f>Tabla1[[#This Row],[Columna5]]*Tabla1[[#This Row],[Columna6]]</f>
        <v>0.5</v>
      </c>
    </row>
    <row r="15" spans="3:17" x14ac:dyDescent="0.25">
      <c r="C15" s="51"/>
      <c r="D15" s="51"/>
      <c r="E15" s="52" t="s">
        <v>17</v>
      </c>
      <c r="F15" s="53">
        <f>SUM(F12:F14)</f>
        <v>21</v>
      </c>
      <c r="G15" s="46"/>
      <c r="H15" s="52" t="s">
        <v>17</v>
      </c>
      <c r="I15" s="54">
        <f>SUM(I12:I14)</f>
        <v>14.719999999999999</v>
      </c>
    </row>
    <row r="16" spans="3:17" x14ac:dyDescent="0.25">
      <c r="C16" s="40"/>
      <c r="D16" s="41"/>
      <c r="E16" s="40"/>
      <c r="F16" s="42"/>
      <c r="G16" s="43"/>
      <c r="H16" s="40"/>
      <c r="I16" s="44"/>
    </row>
    <row r="17" spans="3:9" x14ac:dyDescent="0.25">
      <c r="C17" s="40"/>
      <c r="D17" s="41"/>
      <c r="E17" s="45" t="s">
        <v>35</v>
      </c>
      <c r="F17" s="5">
        <f>F9+F15</f>
        <v>88</v>
      </c>
      <c r="G17" s="55"/>
      <c r="H17" s="45"/>
      <c r="I17" s="56">
        <f>I9+I15</f>
        <v>580.44000000000005</v>
      </c>
    </row>
    <row r="20" spans="3:9" x14ac:dyDescent="0.25">
      <c r="C20" t="s">
        <v>69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0"/>
  <sheetViews>
    <sheetView workbookViewId="0">
      <selection activeCell="C4" sqref="C4:J20"/>
    </sheetView>
  </sheetViews>
  <sheetFormatPr baseColWidth="10" defaultRowHeight="15" x14ac:dyDescent="0.25"/>
  <cols>
    <col min="3" max="3" width="9.5703125" customWidth="1"/>
    <col min="5" max="5" width="10.85546875" customWidth="1"/>
    <col min="6" max="6" width="15.140625" customWidth="1"/>
    <col min="7" max="7" width="7.85546875" customWidth="1"/>
    <col min="8" max="8" width="11.85546875" customWidth="1"/>
    <col min="9" max="9" width="9" customWidth="1"/>
  </cols>
  <sheetData>
    <row r="3" spans="3:10" x14ac:dyDescent="0.25">
      <c r="C3" s="30" t="s">
        <v>27</v>
      </c>
      <c r="D3" s="12" t="s">
        <v>28</v>
      </c>
      <c r="E3" s="12" t="s">
        <v>29</v>
      </c>
      <c r="F3" s="12" t="s">
        <v>30</v>
      </c>
      <c r="G3" s="31" t="s">
        <v>31</v>
      </c>
      <c r="H3" s="16" t="s">
        <v>32</v>
      </c>
      <c r="I3" s="12" t="s">
        <v>33</v>
      </c>
      <c r="J3" s="32" t="s">
        <v>34</v>
      </c>
    </row>
    <row r="4" spans="3:10" x14ac:dyDescent="0.25">
      <c r="C4" s="73" t="s">
        <v>63</v>
      </c>
      <c r="D4" s="74" t="s">
        <v>59</v>
      </c>
      <c r="E4" s="73"/>
      <c r="F4" s="71"/>
      <c r="G4" s="75" t="s">
        <v>11</v>
      </c>
      <c r="H4" s="55" t="s">
        <v>2</v>
      </c>
      <c r="I4" s="72"/>
      <c r="J4" s="76" t="s">
        <v>64</v>
      </c>
    </row>
    <row r="5" spans="3:10" x14ac:dyDescent="0.25">
      <c r="C5" s="30" t="s">
        <v>75</v>
      </c>
      <c r="D5" s="12"/>
      <c r="E5" s="12"/>
      <c r="F5" s="12"/>
      <c r="G5" s="75"/>
      <c r="H5" s="16"/>
      <c r="I5" s="12"/>
      <c r="J5" s="76"/>
    </row>
    <row r="6" spans="3:10" x14ac:dyDescent="0.25">
      <c r="C6" s="12"/>
      <c r="D6" s="33" t="s">
        <v>16</v>
      </c>
      <c r="E6" s="12"/>
      <c r="F6" s="12"/>
      <c r="G6" s="34">
        <v>4</v>
      </c>
      <c r="H6" s="90">
        <v>15.61</v>
      </c>
      <c r="I6" s="12"/>
      <c r="J6" s="68">
        <f>Tabla9[[#This Row],[Columna6]]*Tabla9[[#This Row],[Columna5]]</f>
        <v>62.44</v>
      </c>
    </row>
    <row r="7" spans="3:10" x14ac:dyDescent="0.25">
      <c r="C7" s="12"/>
      <c r="D7" s="33" t="s">
        <v>23</v>
      </c>
      <c r="E7" s="12"/>
      <c r="F7" s="12"/>
      <c r="G7" s="34">
        <v>2</v>
      </c>
      <c r="H7" s="90">
        <v>15.61</v>
      </c>
      <c r="I7" s="12"/>
      <c r="J7" s="68">
        <f>Tabla9[[#This Row],[Columna6]]*Tabla9[[#This Row],[Columna5]]</f>
        <v>31.22</v>
      </c>
    </row>
    <row r="8" spans="3:10" x14ac:dyDescent="0.25">
      <c r="C8" s="17"/>
      <c r="D8" s="17"/>
      <c r="E8" s="17"/>
      <c r="F8" s="19" t="s">
        <v>65</v>
      </c>
      <c r="G8" s="18">
        <f>SUM(G6:G7)</f>
        <v>6</v>
      </c>
      <c r="H8" s="90"/>
      <c r="I8" s="19" t="s">
        <v>17</v>
      </c>
      <c r="J8" s="37">
        <f>SUM(J6:J7)</f>
        <v>93.66</v>
      </c>
    </row>
    <row r="9" spans="3:10" x14ac:dyDescent="0.25">
      <c r="C9" s="11"/>
      <c r="D9" s="12"/>
      <c r="E9" s="12"/>
      <c r="F9" s="74"/>
      <c r="G9" s="77"/>
      <c r="H9" s="91"/>
      <c r="I9" s="12"/>
      <c r="J9" s="78"/>
    </row>
    <row r="10" spans="3:10" x14ac:dyDescent="0.25">
      <c r="C10" s="20" t="s">
        <v>73</v>
      </c>
      <c r="D10" s="8"/>
      <c r="E10" s="8"/>
      <c r="F10" s="85"/>
      <c r="G10" s="79"/>
      <c r="H10" s="92"/>
      <c r="I10" s="80"/>
      <c r="J10" s="81"/>
    </row>
    <row r="11" spans="3:10" x14ac:dyDescent="0.25">
      <c r="C11" s="8"/>
      <c r="D11" s="21" t="s">
        <v>18</v>
      </c>
      <c r="E11" s="8"/>
      <c r="F11" s="85"/>
      <c r="G11" s="22">
        <v>7</v>
      </c>
      <c r="H11" s="90">
        <v>4.5</v>
      </c>
      <c r="I11" s="8"/>
      <c r="J11" s="69">
        <f>Tabla9[[#This Row],[Columna5]]*Tabla9[[#This Row],[Columna6]]</f>
        <v>31.5</v>
      </c>
    </row>
    <row r="12" spans="3:10" x14ac:dyDescent="0.25">
      <c r="C12" s="8"/>
      <c r="D12" s="21" t="s">
        <v>19</v>
      </c>
      <c r="E12" s="8"/>
      <c r="F12" s="85"/>
      <c r="G12" s="22">
        <v>9</v>
      </c>
      <c r="H12" s="90">
        <v>2.19</v>
      </c>
      <c r="I12" s="8"/>
      <c r="J12" s="69">
        <f>Tabla9[[#This Row],[Columna5]]*Tabla9[[#This Row],[Columna6]]</f>
        <v>19.71</v>
      </c>
    </row>
    <row r="13" spans="3:10" x14ac:dyDescent="0.25">
      <c r="C13" s="17"/>
      <c r="D13" s="17"/>
      <c r="E13" s="17"/>
      <c r="F13" s="19" t="s">
        <v>66</v>
      </c>
      <c r="G13" s="18">
        <f>SUM(G11:G12)</f>
        <v>16</v>
      </c>
      <c r="H13" s="93"/>
      <c r="I13" s="19" t="s">
        <v>17</v>
      </c>
      <c r="J13" s="37">
        <f>SUM(J11:J12)</f>
        <v>51.21</v>
      </c>
    </row>
    <row r="14" spans="3:10" x14ac:dyDescent="0.25">
      <c r="C14" s="71"/>
      <c r="D14" s="17"/>
      <c r="E14" s="71"/>
      <c r="F14" s="73"/>
      <c r="G14" s="18"/>
      <c r="H14" s="94"/>
      <c r="I14" s="17"/>
      <c r="J14" s="37"/>
    </row>
    <row r="15" spans="3:10" x14ac:dyDescent="0.25">
      <c r="C15" s="23" t="s">
        <v>74</v>
      </c>
      <c r="D15" s="9"/>
      <c r="E15" s="9"/>
      <c r="F15" s="86"/>
      <c r="G15" s="82"/>
      <c r="H15" s="92"/>
      <c r="I15" s="51"/>
      <c r="J15" s="83"/>
    </row>
    <row r="16" spans="3:10" x14ac:dyDescent="0.25">
      <c r="C16" s="9"/>
      <c r="D16" s="24" t="s">
        <v>20</v>
      </c>
      <c r="E16" s="9"/>
      <c r="F16" s="86"/>
      <c r="G16" s="25">
        <v>7</v>
      </c>
      <c r="H16" s="90">
        <v>6.19</v>
      </c>
      <c r="I16" s="17"/>
      <c r="J16" s="70">
        <f>Tabla9[[#This Row],[Columna5]]*Tabla9[[#This Row],[Columna6]]</f>
        <v>43.330000000000005</v>
      </c>
    </row>
    <row r="17" spans="3:10" x14ac:dyDescent="0.25">
      <c r="C17" s="9"/>
      <c r="D17" s="24" t="s">
        <v>16</v>
      </c>
      <c r="E17" s="9"/>
      <c r="F17" s="86"/>
      <c r="G17" s="25">
        <v>1</v>
      </c>
      <c r="H17" s="90">
        <v>4.58</v>
      </c>
      <c r="I17" s="17"/>
      <c r="J17" s="70">
        <f>Tabla9[[#This Row],[Columna5]]*Tabla9[[#This Row],[Columna6]]</f>
        <v>4.58</v>
      </c>
    </row>
    <row r="18" spans="3:10" x14ac:dyDescent="0.25">
      <c r="C18" s="84"/>
      <c r="D18" s="84"/>
      <c r="E18" s="84"/>
      <c r="F18" s="87" t="s">
        <v>67</v>
      </c>
      <c r="G18" s="27">
        <f>SUM(G16:G17)</f>
        <v>8</v>
      </c>
      <c r="H18" s="95"/>
      <c r="I18" s="87" t="s">
        <v>17</v>
      </c>
      <c r="J18" s="38">
        <f>SUM(J16:J17)</f>
        <v>47.910000000000004</v>
      </c>
    </row>
    <row r="19" spans="3:10" x14ac:dyDescent="0.25">
      <c r="C19" s="71"/>
      <c r="D19" s="84"/>
      <c r="E19" s="71"/>
      <c r="F19" s="71"/>
      <c r="G19" s="27"/>
      <c r="H19" s="94"/>
      <c r="I19" s="88"/>
      <c r="J19" s="38"/>
    </row>
    <row r="20" spans="3:10" x14ac:dyDescent="0.25">
      <c r="C20" s="71"/>
      <c r="D20" s="84"/>
      <c r="E20" s="71"/>
      <c r="F20" s="73" t="s">
        <v>68</v>
      </c>
      <c r="G20" s="27">
        <f>G8+G13+G18</f>
        <v>30</v>
      </c>
      <c r="H20" s="94"/>
      <c r="I20" s="89" t="s">
        <v>3</v>
      </c>
      <c r="J20" s="38">
        <f>J8+J13+J18</f>
        <v>192.78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9"/>
  <sheetViews>
    <sheetView workbookViewId="0">
      <selection activeCell="C4" sqref="C4:F9"/>
    </sheetView>
  </sheetViews>
  <sheetFormatPr baseColWidth="10" defaultRowHeight="15" x14ac:dyDescent="0.25"/>
  <cols>
    <col min="2" max="2" width="11.42578125" customWidth="1"/>
    <col min="3" max="3" width="28.28515625" customWidth="1"/>
    <col min="4" max="4" width="12" customWidth="1"/>
    <col min="5" max="6" width="15" customWidth="1"/>
  </cols>
  <sheetData>
    <row r="3" spans="3:6" x14ac:dyDescent="0.25">
      <c r="C3" s="3" t="s">
        <v>27</v>
      </c>
      <c r="D3" s="3" t="s">
        <v>28</v>
      </c>
      <c r="E3" s="1" t="s">
        <v>30</v>
      </c>
      <c r="F3" s="1" t="s">
        <v>31</v>
      </c>
    </row>
    <row r="4" spans="3:6" x14ac:dyDescent="0.25">
      <c r="C4" s="3" t="s">
        <v>70</v>
      </c>
      <c r="D4" s="3"/>
      <c r="E4" s="1" t="s">
        <v>11</v>
      </c>
      <c r="F4" s="1" t="s">
        <v>12</v>
      </c>
    </row>
    <row r="5" spans="3:6" x14ac:dyDescent="0.25">
      <c r="C5" s="3"/>
      <c r="D5" s="3"/>
      <c r="E5" s="1"/>
    </row>
    <row r="6" spans="3:6" x14ac:dyDescent="0.25">
      <c r="C6" s="1" t="s">
        <v>71</v>
      </c>
      <c r="D6" s="1"/>
      <c r="E6" s="1">
        <v>80</v>
      </c>
      <c r="F6" s="2">
        <v>9.58</v>
      </c>
    </row>
    <row r="7" spans="3:6" x14ac:dyDescent="0.25">
      <c r="C7" s="1" t="s">
        <v>72</v>
      </c>
      <c r="D7" s="1"/>
      <c r="E7" s="1">
        <v>15</v>
      </c>
      <c r="F7" s="2">
        <v>1333.35</v>
      </c>
    </row>
    <row r="8" spans="3:6" x14ac:dyDescent="0.25">
      <c r="C8" s="1"/>
      <c r="D8" s="1"/>
      <c r="E8" s="1"/>
      <c r="F8" s="2"/>
    </row>
    <row r="9" spans="3:6" x14ac:dyDescent="0.25">
      <c r="C9" s="1" t="s">
        <v>17</v>
      </c>
      <c r="D9" s="1"/>
      <c r="E9" s="1">
        <f>E7+E6</f>
        <v>95</v>
      </c>
      <c r="F9" s="2">
        <f>F7+F6</f>
        <v>1342.9299999999998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Detalle Costos</vt:lpstr>
      <vt:lpstr>Detalle Costos Scrap</vt:lpstr>
      <vt:lpstr>Detalle Costos MP</vt:lpstr>
      <vt:lpstr>Detalle Devolución Mercs</vt:lpstr>
    </vt:vector>
  </TitlesOfParts>
  <Company>Windows 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WinuE</cp:lastModifiedBy>
  <dcterms:created xsi:type="dcterms:W3CDTF">2010-05-27T13:57:57Z</dcterms:created>
  <dcterms:modified xsi:type="dcterms:W3CDTF">2010-05-27T15:55:51Z</dcterms:modified>
</cp:coreProperties>
</file>