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ml.chartshapes+xml"/>
  <Override PartName="/xl/drawings/drawing11.xml" ContentType="application/vnd.openxmlformats-officedocument.drawingml.chartshapes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media/image1.svg" ContentType="image/svg+xml"/>
  <Override PartName="/xl/media/image2.svg" ContentType="image/svg+xml"/>
  <Override PartName="/xl/media/image3.svg" ContentType="image/svg+xml"/>
  <Override PartName="/xl/media/image4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DB68" lockStructure="1"/>
  <bookViews>
    <workbookView windowWidth="23040" windowHeight="9420"/>
  </bookViews>
  <sheets>
    <sheet name="首页" sheetId="1" r:id="rId1"/>
    <sheet name="案例1" sheetId="2" r:id="rId2"/>
    <sheet name="案例2" sheetId="3" r:id="rId3"/>
    <sheet name="案例3" sheetId="4" r:id="rId4"/>
    <sheet name="案例4" sheetId="5" r:id="rId5"/>
    <sheet name="案例5" sheetId="6" r:id="rId6"/>
    <sheet name="案例6" sheetId="7" r:id="rId7"/>
    <sheet name="案例7" sheetId="8" r:id="rId8"/>
    <sheet name="案例8" sheetId="9" r:id="rId9"/>
    <sheet name="案例9" sheetId="10" r:id="rId10"/>
    <sheet name="案例10" sheetId="11" r:id="rId11"/>
    <sheet name="案例11" sheetId="12" r:id="rId12"/>
    <sheet name="案例12" sheetId="13" r:id="rId13"/>
    <sheet name="案例13" sheetId="14" r:id="rId14"/>
    <sheet name="案例14" sheetId="15" r:id="rId15"/>
    <sheet name="案例15" sheetId="16" r:id="rId16"/>
    <sheet name="案例16" sheetId="17" r:id="rId17"/>
    <sheet name="案例17" sheetId="18" r:id="rId18"/>
    <sheet name="案例18" sheetId="19" r:id="rId19"/>
  </sheets>
  <externalReferences>
    <externalReference r:id="rId20"/>
    <externalReference r:id="rId21"/>
  </externalReferences>
  <definedNames>
    <definedName name="数据1">OFFSET(案例17!$B$4,案例17!$J$4,0,1,7)</definedName>
    <definedName name="数据2">OFFSET(案例17!$B$4,案例17!$L$4,0,1,7)</definedName>
    <definedName name="数据1" localSheetId="18">OFFSET(案例18!#REF!,案例18!$B$4,0,1,7)</definedName>
    <definedName name="数据2" localSheetId="18">OFFSET(案例18!#REF!,案例18!$D$4,0,1,7)</definedName>
  </definedNames>
  <calcPr calcId="144525"/>
</workbook>
</file>

<file path=xl/sharedStrings.xml><?xml version="1.0" encoding="utf-8"?>
<sst xmlns="http://schemas.openxmlformats.org/spreadsheetml/2006/main" count="455" uniqueCount="376">
  <si>
    <t>WPS图表经典案例和技巧</t>
  </si>
  <si>
    <t>编号</t>
  </si>
  <si>
    <t>内容</t>
  </si>
  <si>
    <t>说明</t>
  </si>
  <si>
    <t>案例1</t>
  </si>
  <si>
    <t>组合图中簇状柱状图-折线图构建，利用复制、粘贴形状实现效果</t>
  </si>
  <si>
    <t>案例2</t>
  </si>
  <si>
    <t>折线图和面积图组合实现双色填充，调整坐标轴改变其位置，使图表处于悬空状态</t>
  </si>
  <si>
    <t>案例3</t>
  </si>
  <si>
    <t>双向柱状图，构筑辅助列</t>
  </si>
  <si>
    <t>案例4</t>
  </si>
  <si>
    <t>利用圆环图、饼图、散点图构建类似指针的图表</t>
  </si>
  <si>
    <t>案例5</t>
  </si>
  <si>
    <t>利用圆环图、饼图、散点图构建仪表盘图表</t>
  </si>
  <si>
    <t>案例6</t>
  </si>
  <si>
    <t>利用粘贴形状制作砖块图</t>
  </si>
  <si>
    <t>案例7</t>
  </si>
  <si>
    <t>高于目标值变色，利用折线图实现</t>
  </si>
  <si>
    <t>案例8</t>
  </si>
  <si>
    <t>利用多层圆环图实现</t>
  </si>
  <si>
    <t>案例9</t>
  </si>
  <si>
    <t>利用误差线，构建折线图</t>
  </si>
  <si>
    <t>案例10</t>
  </si>
  <si>
    <t>构建辅助数据，构建条形堆积图</t>
  </si>
  <si>
    <t>案例11</t>
  </si>
  <si>
    <t>利用折线图的误差线、垂直线，制作温度计图</t>
  </si>
  <si>
    <t>案例12</t>
  </si>
  <si>
    <t>利用散点图、折线图以及公式显示数据趋势、最大值、最小值、平均值</t>
  </si>
  <si>
    <t>案例13</t>
  </si>
  <si>
    <t>通过粘贴图形和多柱形图实现人形数据比较</t>
  </si>
  <si>
    <t>案例14</t>
  </si>
  <si>
    <t>利用多层饼图，方便显示父类和子类的构成比例。</t>
  </si>
  <si>
    <t>案例15</t>
  </si>
  <si>
    <t>利用折线图、误差线、粘贴图形，制作有特色的吊牌图</t>
  </si>
  <si>
    <t>案例16</t>
  </si>
  <si>
    <t>通过构筑最大值、最小值辅助列，设置多系列柱状图，实现标记最大和最小值功能</t>
  </si>
  <si>
    <t>案例17</t>
  </si>
  <si>
    <t>通过表单控件和雷达图实现两个数据直观对比</t>
  </si>
  <si>
    <t>案例18</t>
  </si>
  <si>
    <t>通过构造数据，实现漂亮雷达图</t>
  </si>
  <si>
    <t>向日葵图</t>
  </si>
  <si>
    <t>成绩表—数据源</t>
  </si>
  <si>
    <t>姓名</t>
  </si>
  <si>
    <t>成绩</t>
  </si>
  <si>
    <t>辅助列</t>
  </si>
  <si>
    <t>李四</t>
  </si>
  <si>
    <t>王五</t>
  </si>
  <si>
    <t>张三</t>
  </si>
  <si>
    <t>李萍</t>
  </si>
  <si>
    <t>周东</t>
  </si>
  <si>
    <t>庞红</t>
  </si>
  <si>
    <t>制作步骤：</t>
  </si>
  <si>
    <t>1.数据源在B-C列，在D列建立辅助列，使C列等于D列。</t>
  </si>
  <si>
    <t>2.选中B5:D10，插入组合图，使系列1位簇状柱形图，系列2为折线图</t>
  </si>
  <si>
    <t>3.插入一个三角形，选一个自己喜欢的向日葵图形</t>
  </si>
  <si>
    <t>复制三角形，选中柱形图—填充与线条—图片或纹理填充—图片填充—剪贴板</t>
  </si>
  <si>
    <t>4.选中折线图—无线条</t>
  </si>
  <si>
    <t>选中向日葵图形复制，选中折线图—标记—内置—类型为圆形—大小为20，填充—图片或纹理填充—选择图片—剪贴板，线条—无线条</t>
  </si>
  <si>
    <t>双色填充面积图</t>
  </si>
  <si>
    <t>平均价格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</si>
  <si>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</si>
  <si>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</si>
  <si>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</si>
  <si>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</si>
  <si>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</si>
  <si>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</si>
  <si>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</si>
  <si>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</si>
  <si>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</si>
  <si>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</si>
  <si>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</si>
  <si>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</si>
  <si>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选中B4:c16数据，点击插入图表，插入面积图</t>
  </si>
  <si>
    <t>选中图表纵坐标轴，双击，设置坐标轴格式</t>
  </si>
  <si>
    <t>坐标轴—最小值改为50，最大值改为110，单位主要改为20</t>
  </si>
  <si>
    <t>坐标轴值改为76.1，计算的平均值</t>
  </si>
  <si>
    <t>点击图表的面积图，设置填充与线条</t>
  </si>
  <si>
    <t>选择渐变填充，样式为线性填充，</t>
  </si>
  <si>
    <t>角度为90°</t>
  </si>
  <si>
    <t>删除渐变滑块只剩2个</t>
  </si>
  <si>
    <t>调整到合适位置使其颜色分界点正好位于坐标轴</t>
  </si>
  <si>
    <t>增加折线图</t>
  </si>
  <si>
    <t>右键图表—选择数据—选择C5：C16数据区域</t>
  </si>
  <si>
    <t>再次增加数据，选择D5：D16书区域</t>
  </si>
  <si>
    <t>选择新添加的图表区域，分别改为折线图</t>
  </si>
  <si>
    <t>蝴蝶图</t>
  </si>
  <si>
    <t>数据源</t>
  </si>
  <si>
    <t>一部</t>
  </si>
  <si>
    <t>二部</t>
  </si>
  <si>
    <t>洗衣机</t>
  </si>
  <si>
    <t>冰箱</t>
  </si>
  <si>
    <t>电视</t>
  </si>
  <si>
    <t>油烟机</t>
  </si>
  <si>
    <t>空调</t>
  </si>
  <si>
    <t>扫地机</t>
  </si>
  <si>
    <t>1.源数据在B-D列。首先构筑辅助列</t>
  </si>
  <si>
    <t>H列与D列数据相等</t>
  </si>
  <si>
    <t>G列=-50（这个数据以调整）</t>
  </si>
  <si>
    <t>F列数据等于G列-C列</t>
  </si>
  <si>
    <t>2.选中E5:H10，插入堆积条形图</t>
  </si>
  <si>
    <t>3.这里与我们预想的次序不一致，我们希望橙色的条形图在中间，我们通过调整系列次序来实现</t>
  </si>
  <si>
    <t>右键图表—选择数据—调整系列1和2的次序</t>
  </si>
  <si>
    <t>4.选中坐标轴—进入坐标轴选项—逆序类别</t>
  </si>
  <si>
    <t>5.删除坐标轴名称，点击中间橙色部分，右键—添加数据标签</t>
  </si>
  <si>
    <t>选中数据标签—进入数据标签选项—单元格中的值—E5:E10区域</t>
  </si>
  <si>
    <t>6.删除不必要的部分，适当调整系列间距，添加数据标签</t>
  </si>
  <si>
    <t>半圆指针图</t>
  </si>
  <si>
    <t>表盘背景</t>
  </si>
  <si>
    <t>指针</t>
  </si>
  <si>
    <t>中心点</t>
  </si>
  <si>
    <t>设定值</t>
  </si>
  <si>
    <t>数值一</t>
  </si>
  <si>
    <t>数值二</t>
  </si>
  <si>
    <t>数值四</t>
  </si>
  <si>
    <t>1.构筑数据值。用圆环图作为外表盘，饼图作为指针，散点图作为中心源点</t>
  </si>
  <si>
    <t>2.选中C5:D8数据，插入组合图，设置系列1位圆环图，系列2位饼图</t>
  </si>
  <si>
    <t>3.设置饼图和圆环图的第一扇区角度为270°</t>
  </si>
  <si>
    <t>4.临时把饼图的第二个数据“0” 改为“0.1”，要不然无法选中</t>
  </si>
  <si>
    <t>使饼图的其他部分设置为无填充、无线条，将0.1的扇区设为无填充，白色实线</t>
  </si>
  <si>
    <t>之后再把0.1改为0</t>
  </si>
  <si>
    <t>5.对表盘进行适当美化，并添加新系列，设为散点图，数据为E5:E8</t>
  </si>
  <si>
    <t>适当调整坐标轴，使圆点正好位于表盘中心点</t>
  </si>
  <si>
    <t>仪表盘图表</t>
  </si>
  <si>
    <t>数据设置</t>
  </si>
  <si>
    <t>刻度标签</t>
  </si>
  <si>
    <t>内圈标签</t>
  </si>
  <si>
    <t>预警色带</t>
  </si>
  <si>
    <t>外圈刻度</t>
  </si>
  <si>
    <t>中心</t>
  </si>
  <si>
    <t>制作要点</t>
  </si>
  <si>
    <t>图表的各部分与数据的对应关系</t>
  </si>
  <si>
    <t>1.准备如上B5:G27数据设置</t>
  </si>
  <si>
    <t>2.选中C5：G27区域，插入图表，选择组合图</t>
  </si>
  <si>
    <t>分别设置系列1、2、3、4、5位圆环图、圆环图、圆环图、饼图、散点图</t>
  </si>
  <si>
    <t>3.现在饼图覆盖在最上面，下面看不到。我们选择饼图</t>
  </si>
  <si>
    <t>点击系列——选择饼图分离程度为70%，也可设置其他数据，以能看到下面的圆环图为准</t>
  </si>
  <si>
    <t>4.选择圆环图，系列——第一扇区起始角度设置为225°</t>
  </si>
  <si>
    <t>5.点击最内圈圆环图，设置为无填充，无边框</t>
  </si>
  <si>
    <t>右键点击添加数据标签，点击“标签”——单元格中的值，设置为B列的刻度数据</t>
  </si>
  <si>
    <t>6.设置中间圆环最下边90度为无边框、无填充</t>
  </si>
  <si>
    <t>设置中间圆环的上半部分为渐变填充，由绿色变为红色</t>
  </si>
  <si>
    <t>设置外部圆环为黑色填充，边框为白色</t>
  </si>
  <si>
    <t>7.设置饼图数据</t>
  </si>
  <si>
    <t>暂时将指针数值中的0改为10，以便在图表中选中</t>
  </si>
  <si>
    <t>设置其他扇区（除0外）为无边框，无填充，0扇区为无填充，黑色边框</t>
  </si>
  <si>
    <t>将第一扇区起始角度设置为225°，然后将数据改为0，将分离程度设为0</t>
  </si>
  <si>
    <t>8.设置散点图数据</t>
  </si>
  <si>
    <t>选中横坐标，将最大值设为2，选中纵坐标，将最大值设为6。主要目的是为了使某个点，正好位于圆心。</t>
  </si>
  <si>
    <t>选中圆心的散点，点击标记，调整大小，设置为白色填充，线条为黑色</t>
  </si>
  <si>
    <t>其他散点设置为无边框，无填充。右键中心原点，插入数据标签，调整位置为向下，设置为单元格的值为设置值</t>
  </si>
  <si>
    <t>去掉无用坐标轴、刻度线，大功告成</t>
  </si>
  <si>
    <t>砖块图</t>
  </si>
  <si>
    <t>完成比率</t>
  </si>
  <si>
    <t>最大值</t>
  </si>
  <si>
    <t>周一</t>
  </si>
  <si>
    <t>周二</t>
  </si>
  <si>
    <t>周三</t>
  </si>
  <si>
    <t>周四</t>
  </si>
  <si>
    <t>周五</t>
  </si>
  <si>
    <t>1.准备数据如上表</t>
  </si>
  <si>
    <t>在完成比率右侧检测辅助列，最大值</t>
  </si>
  <si>
    <t>2.选中B5:D9数据区域，插入柱形图</t>
  </si>
  <si>
    <t>3.绘制长方形砖块，分别填充灰色、蓝色，边框为白色</t>
  </si>
  <si>
    <t>砖块高度尽量小</t>
  </si>
  <si>
    <t>4.选中最大值列的柱形图，复制灰色方块，点击“图片或纹理填充”，图片填充选择“剪贴板”，点击“层叠”</t>
  </si>
  <si>
    <t>另外的柱形图，也按照此操作</t>
  </si>
  <si>
    <t>5.点击柱形图—系列，系列层叠100%，分类间距0</t>
  </si>
  <si>
    <t>6.点击图表—选择数据，将系列2上移</t>
  </si>
  <si>
    <t>与目标值数据对比的折线图</t>
  </si>
  <si>
    <t>生产量</t>
  </si>
  <si>
    <t>辅助列1</t>
  </si>
  <si>
    <t>辅助列2</t>
  </si>
  <si>
    <t>目标值</t>
  </si>
  <si>
    <t>1.数据源在B列和C列。</t>
  </si>
  <si>
    <t>在D、E列建立辅助列，D列设置当大于目标值时显示B列对应数值，小于时设置为#N/A</t>
  </si>
  <si>
    <t>E列设置当大于目标值时#N/A，小于时设置为显示B列对应数值</t>
  </si>
  <si>
    <t>公式见上表</t>
  </si>
  <si>
    <t>2.选中B4：E16，插入折线图</t>
  </si>
  <si>
    <t>3.选中辅助列1的折线图（橙色）</t>
  </si>
  <si>
    <t>设置无线条，点击“标记”，数据标记选项—内置—选择圆形—大小选“10”</t>
  </si>
  <si>
    <t>填充设为橙色，线条设为双实线，黑色</t>
  </si>
  <si>
    <t>4.选中辅助列2的折线图（灰色）</t>
  </si>
  <si>
    <t>同样按照第三步设置，把标记点改为绿色。</t>
  </si>
  <si>
    <t>5.把坐标轴、辅助线、图例、标题等去掉，然后分别设置数据标签</t>
  </si>
  <si>
    <t>酷炫有特色的圆环对比图</t>
  </si>
  <si>
    <t>部门1</t>
  </si>
  <si>
    <t>部门2</t>
  </si>
  <si>
    <t>部门3</t>
  </si>
  <si>
    <t>制作步骤</t>
  </si>
  <si>
    <t>1. 3个部门的数据如上表</t>
  </si>
  <si>
    <t>2. 先选中C5:D5数据，插入圆环图</t>
  </si>
  <si>
    <t>3. 选中圆环图，右键选择数据，增加两个系列，数据都选择C5:D5，形成三层圆环图</t>
  </si>
  <si>
    <t>4. 设置圆环图橙色（辅助列）内环和外环为无填充，中间为灰色</t>
  </si>
  <si>
    <t>5. 右键图表—更改图表类型，选中系列1次坐标轴</t>
  </si>
  <si>
    <t>5. 选中图表—系列，调整圆环图内径大小为相应值，使灰色区域位于正中</t>
  </si>
  <si>
    <t>6. 添加一个文本框，写入标题，再添加一个文本框，放在圆环中央，用于显示数据百分比</t>
  </si>
  <si>
    <t>选中中间的文本框，点击开发工具—VB编辑器—在立即窗口中输入“ selection.formula="=c5" "，回车</t>
  </si>
  <si>
    <t>7. 部门2、部门3 的圆环图重复以上步骤</t>
  </si>
  <si>
    <t>桥梁式折线图</t>
  </si>
  <si>
    <t>部门4</t>
  </si>
  <si>
    <t>部门5</t>
  </si>
  <si>
    <t>部门6</t>
  </si>
  <si>
    <t>1.选中数据源B5:C10数据，插入数据标记的折线图</t>
  </si>
  <si>
    <t>2.点击图表数据折线，选中，“填充与线条”—点击“标记”—“数据标记选项”，将小圆点变大</t>
  </si>
  <si>
    <t>3.填充设为白色纯色填充，线条设为实线，1磅</t>
  </si>
  <si>
    <t>4.右键图表—添加数据标签—使其居中显示</t>
  </si>
  <si>
    <t>5.右键图表—图表元素—误差线—更多选项</t>
  </si>
  <si>
    <t>6.进入垂直误差线选项—“方向”设为负偏差—末端样式设为无端线—误差量选择百分比，100%</t>
  </si>
  <si>
    <t>7.去掉不必要的网格线、坐标数据，如下</t>
  </si>
  <si>
    <t>横向比较的条形堆积图</t>
  </si>
  <si>
    <t>构建辅助数据</t>
  </si>
  <si>
    <t>优秀</t>
  </si>
  <si>
    <t>良好</t>
  </si>
  <si>
    <t>一般</t>
  </si>
  <si>
    <t>差</t>
  </si>
  <si>
    <t>数据1</t>
  </si>
  <si>
    <t>数据2</t>
  </si>
  <si>
    <t>数据3</t>
  </si>
  <si>
    <t>数据4</t>
  </si>
  <si>
    <t>数据5</t>
  </si>
  <si>
    <t>数据6</t>
  </si>
  <si>
    <t>1.数据源如上表，首先构建辅助数据，按照差、一般、良好、优秀的顺序排列，取差、一般数据的负数</t>
  </si>
  <si>
    <t>2.选中辅助数据，插入堆积条形图</t>
  </si>
  <si>
    <t>3.右键图表—选择数据—设置坐标轴标签为$B$5:$B$10</t>
  </si>
  <si>
    <t>4.选中轴标签—设置坐标轴选项—选中“逆序类别”—标签位置为“低”</t>
  </si>
  <si>
    <t>5.添加系列标签</t>
  </si>
  <si>
    <t>6.我们发现“差” 和“一般”数据颠倒了（不知为什么），我们手动调整一下</t>
  </si>
  <si>
    <t>选中图表—选择数据—调整系列的上下位置</t>
  </si>
  <si>
    <t>7.更改“差” 和“一般”的标签值为正值。</t>
  </si>
  <si>
    <t>选中标签—点击标签选项卡—选中单元格中的值—选择相应区域</t>
  </si>
  <si>
    <t>8.调整标签格式字体，去掉不必要的辅助线、标题等，适当调整系列间距</t>
  </si>
  <si>
    <t>温度计图</t>
  </si>
  <si>
    <t>数据</t>
  </si>
  <si>
    <t>制作步骤（小编犯懒了，这里用了网上的制作步骤，excel的，亲测WPS通用）</t>
  </si>
  <si>
    <t>1.选中以上数据和辅助列，插入折线图</t>
  </si>
  <si>
    <t>2.我们选中辅助的这个系列，然后添加元素，选择线条，选择的是垂直线，如下所示：</t>
  </si>
  <si>
    <t>3.双击这个系列，可以弹出设置数据格式，将线条调整为无线条</t>
  </si>
  <si>
    <t>4.然后双击垂直线，颜色调整为灰色，宽度调整为7磅，复合类型里面选两条的，线端类型选择圆，结尾箭头类型选择带圆的</t>
  </si>
  <si>
    <t>5.制作注入的线条</t>
  </si>
  <si>
    <t>我们选择完成率的系列线条，然后添加图表元素，选择误差线，然后在误差线选项里面，选择负偏差，无线端，误差量选择百分比，100%</t>
  </si>
  <si>
    <t>然后在填充里面选择红色，7磅，线端类型选择圆,选择蓝色的系列选项，然后填充为无线条</t>
  </si>
  <si>
    <t>6.上面温度计的下方还只是半圆型的，我们需要双击坐标轴，然后将边界最小值调整成-0.1</t>
  </si>
  <si>
    <t>这个时候坐标轴的姓名都在图表里面，我们需要选中坐标轴，然后在标签里面，位置选择低</t>
  </si>
  <si>
    <t>7.删除那些不需要的元素，添加一个数据标签，就得到了最终的效果</t>
  </si>
  <si>
    <t>最低、最高、平均值走势图</t>
  </si>
  <si>
    <t>最低值</t>
  </si>
  <si>
    <t>最高值</t>
  </si>
  <si>
    <t>平均值</t>
  </si>
  <si>
    <t>1.数据源在B、C列。首先，构建辅助列</t>
  </si>
  <si>
    <t>（1）在D5输入=IF(C5=MIN($C$5:$C$16),C5,#N/A)，下拉。</t>
  </si>
  <si>
    <t>（2）在E5输入=IF(E5=MAX($C$5:$C$16),E5,#N/A)，下拉。</t>
  </si>
  <si>
    <t>（3）在F5、F16输入=AVERAGE($C$5:$C$16)</t>
  </si>
  <si>
    <t>2.选中B5：F16插入组合图表</t>
  </si>
  <si>
    <t>系列1为：带平滑线的散点图</t>
  </si>
  <si>
    <t>系列2位：散点图</t>
  </si>
  <si>
    <t>系列3为：散点图</t>
  </si>
  <si>
    <t>系列4位：带直线和数据折线点的散点图</t>
  </si>
  <si>
    <t>3.适当美化和微调</t>
  </si>
  <si>
    <t>数据人形图表</t>
  </si>
  <si>
    <t>北京</t>
  </si>
  <si>
    <t>上海</t>
  </si>
  <si>
    <t>广州</t>
  </si>
  <si>
    <t>1.数据源在B、C列，在D列建立辅助列，使其值均为100%</t>
  </si>
  <si>
    <t>2.选中B5:D7，插入柱形图</t>
  </si>
  <si>
    <t>3.找一个人形图表，填充为绿色。</t>
  </si>
  <si>
    <t>4.复制人型图—选中橙色系列柱形图—填充—图片或纹理填充—剪贴板</t>
  </si>
  <si>
    <t>然后，人型图填充为黑色，粘贴到蓝色柱形图中—选择层叠并缩放</t>
  </si>
  <si>
    <t>5.选中人形图—系列—系列重叠设为100%，右键图表—选择数据—调整系列的上下次序</t>
  </si>
  <si>
    <t>双层饼图</t>
  </si>
  <si>
    <t>产品</t>
  </si>
  <si>
    <t>品牌</t>
  </si>
  <si>
    <t>利润</t>
  </si>
  <si>
    <t>利润合计</t>
  </si>
  <si>
    <t>手机</t>
  </si>
  <si>
    <t>华为</t>
  </si>
  <si>
    <t>OPPO</t>
  </si>
  <si>
    <t>VIVO</t>
  </si>
  <si>
    <t>格力</t>
  </si>
  <si>
    <t>美的</t>
  </si>
  <si>
    <t>海尔</t>
  </si>
  <si>
    <t>小天鹅</t>
  </si>
  <si>
    <t>海信</t>
  </si>
  <si>
    <t>1.选中D5:E12数据区域，插入饼图</t>
  </si>
  <si>
    <t>2.选中图表—更改系列图表类型—系列2选择饼图（这里要手动再选一次，原来已经选择，也应操作一次）</t>
  </si>
  <si>
    <t>3.选中图表系列—右键—选择数据—将系列2上移，让大类在上边显示</t>
  </si>
  <si>
    <t>4.点击图表—选中大类系列—系列—选择“次坐标轴”—设置饼图分离程度</t>
  </si>
  <si>
    <t>5.把分离的大类饼图，一块一块的手动挪回到源点</t>
  </si>
  <si>
    <t>记着，一定要手动挪回，不能设置分离程度</t>
  </si>
  <si>
    <t>6.添加数据标签，美化</t>
  </si>
  <si>
    <t>吊牌图</t>
  </si>
  <si>
    <t>销量</t>
  </si>
  <si>
    <t>李三</t>
  </si>
  <si>
    <t>老白</t>
  </si>
  <si>
    <t>老邢</t>
  </si>
  <si>
    <t>小迪</t>
  </si>
  <si>
    <t>佟掌柜</t>
  </si>
  <si>
    <t>书生</t>
  </si>
  <si>
    <t>盗贼</t>
  </si>
  <si>
    <t>黄明</t>
  </si>
  <si>
    <t>1.数据在B、C列，建立辅助列，均填充为0，为了制作吊牌的吊点效果</t>
  </si>
  <si>
    <t>2.选中数据和辅助列，插入折线图</t>
  </si>
  <si>
    <t>3.选中纵坐标轴，进入坐标轴选项，选择“逆序刻度值”</t>
  </si>
  <si>
    <t>4.选中代表销量的蓝色折线，设置为无线条，选择“图表元素"—“误差线”—“标准误差线”</t>
  </si>
  <si>
    <t>5.点击误差线，进入误差线设置，选择“负偏差”，“无端线”，误差量选择“百分比”—100%</t>
  </si>
  <si>
    <t>6.点击图表，选择代表“销量”的数据点，点击“标记”，“数据标记选项”选择“内置”，选择圆形，大小选30</t>
  </si>
  <si>
    <t>7.选择自己喜欢的图形，这里选择一个奖牌图形，复制该图形，点击“标记”—“填充"—”图片或纹理填充”—剪贴板，线条选择无线条</t>
  </si>
  <si>
    <t>8.现在基本上完成了，之后，将不必要的元素去掉，进一步美化，这里就不说了</t>
  </si>
  <si>
    <t>自动标记最大值最小值的柱状图</t>
  </si>
  <si>
    <t>序号</t>
  </si>
  <si>
    <t>英语成绩</t>
  </si>
  <si>
    <t>辅助列（最大数）</t>
  </si>
  <si>
    <t>辅助列（最小数）</t>
  </si>
  <si>
    <t>何朝贤</t>
  </si>
  <si>
    <t>臧鹏</t>
  </si>
  <si>
    <t>大骗子</t>
  </si>
  <si>
    <t>大名</t>
  </si>
  <si>
    <t>小黑</t>
  </si>
  <si>
    <t>王璇正</t>
  </si>
  <si>
    <t>上米饭</t>
  </si>
  <si>
    <t>翟志明</t>
  </si>
  <si>
    <t>吴锋</t>
  </si>
  <si>
    <t>常见</t>
  </si>
  <si>
    <t>夏遂良</t>
  </si>
  <si>
    <t>挺好的</t>
  </si>
  <si>
    <t>1.B、C、D列为数据源，建立E、F列为辅助列，分别求最大值和最小值</t>
  </si>
  <si>
    <t>2.选中C5:D16，插入柱状图</t>
  </si>
  <si>
    <t>3.右键图表—选择数据</t>
  </si>
  <si>
    <t>4.点击“+”，增加最大值和最小值系列</t>
  </si>
  <si>
    <t>5.选择柱状图，—系列—系列重叠，设为100%</t>
  </si>
  <si>
    <t>6.添加数据标签，去掉不必要的元素，进一步美化。</t>
  </si>
  <si>
    <t>雷达图比较球员能力</t>
  </si>
  <si>
    <t>篮板</t>
  </si>
  <si>
    <t>助攻</t>
  </si>
  <si>
    <t>得分</t>
  </si>
  <si>
    <t>抢断</t>
  </si>
  <si>
    <t>盖帽</t>
  </si>
  <si>
    <t>投篮命中率</t>
  </si>
  <si>
    <t>三分命中率</t>
  </si>
  <si>
    <t>球员1</t>
  </si>
  <si>
    <t>球员2</t>
  </si>
  <si>
    <t>球员3</t>
  </si>
  <si>
    <t>球员4</t>
  </si>
  <si>
    <t>球员5</t>
  </si>
  <si>
    <t>球员6</t>
  </si>
  <si>
    <t>球员7</t>
  </si>
  <si>
    <t>球员8</t>
  </si>
  <si>
    <t>球员9</t>
  </si>
  <si>
    <t>球员10</t>
  </si>
  <si>
    <t>1.数据源在B5:I14</t>
  </si>
  <si>
    <t>2.插入两个组合框，分别进行如下设置</t>
  </si>
  <si>
    <t>3.新建两个名称，分别为“数据1”、“数据2”</t>
  </si>
  <si>
    <t>4.选中一行源数据，随便插入一个雷达图，右键图表设置系列</t>
  </si>
  <si>
    <t>南丁格尔雷达图</t>
  </si>
  <si>
    <t>山东</t>
  </si>
  <si>
    <t>每一个扇区战友角度</t>
  </si>
  <si>
    <t>天津</t>
  </si>
  <si>
    <t>数值</t>
  </si>
  <si>
    <t>1.本例中共有15个省份，也就是15个系列，每个系列占有360/15=24</t>
  </si>
  <si>
    <t>山西</t>
  </si>
  <si>
    <t>2.在E4:T4中输入0、24  直到360</t>
  </si>
  <si>
    <t>广东</t>
  </si>
  <si>
    <t>3.在E5:T5中输入对应的值</t>
  </si>
  <si>
    <t>浙江</t>
  </si>
  <si>
    <t>4.在D列输入0、6直至360</t>
  </si>
  <si>
    <t>江苏</t>
  </si>
  <si>
    <t>这里为了计算少，用间隔6度的等差数据列，如果为了精细，可以缩小差值</t>
  </si>
  <si>
    <t>河北</t>
  </si>
  <si>
    <t>5.在E6输入公式=IF(AND($D6&gt;=E$4-6,$D6&lt;E$4+24),E$5,0)，向右填充，再向下填充</t>
  </si>
  <si>
    <t>河南</t>
  </si>
  <si>
    <t>6.选中数据区域，插入填充雷达图</t>
  </si>
  <si>
    <t>四川</t>
  </si>
  <si>
    <t>湖南</t>
  </si>
  <si>
    <t>湖北</t>
  </si>
  <si>
    <t>内蒙古</t>
  </si>
  <si>
    <t>黑龙江</t>
  </si>
  <si>
    <t>安徽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</si>
</sst>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%"/>
    <numFmt numFmtId="41" formatCode="_ * #,##0_ ;_ * \-#,##0_ ;_ * &quot;-&quot;_ ;_ @_ "/>
    <numFmt numFmtId="44" formatCode="_ &quot;￥&quot;* #,##0.00_ ;_ &quot;￥&quot;* \-#,##0.00_ ;_ &quot;￥&quot;* &quot;-&quot;??_ ;_ @_ "/>
    <numFmt numFmtId="177" formatCode="General&quot;月&quot;"/>
    <numFmt numFmtId="178" formatCode="0.0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2"/>
      <color theme="0"/>
      <name val="微软雅黑"/>
      <charset val="134"/>
    </font>
    <font>
      <b/>
      <sz val="11"/>
      <color theme="1"/>
      <name val="微软雅黑"/>
      <charset val="134"/>
    </font>
    <font>
      <b/>
      <sz val="9"/>
      <color theme="1"/>
      <name val="微软雅黑"/>
      <charset val="134"/>
    </font>
    <font>
      <sz val="11"/>
      <color rgb="FFFF0000"/>
      <name val="微软雅黑"/>
      <charset val="134"/>
    </font>
    <font>
      <sz val="13.5"/>
      <color rgb="FF000000"/>
      <name val="Segoe UI"/>
      <charset val="134"/>
    </font>
    <font>
      <b/>
      <sz val="11"/>
      <color theme="0"/>
      <name val="微软雅黑"/>
      <charset val="134"/>
    </font>
    <font>
      <sz val="11"/>
      <color theme="0"/>
      <name val="微软雅黑"/>
      <charset val="134"/>
    </font>
    <font>
      <b/>
      <sz val="18"/>
      <color theme="1"/>
      <name val="微软雅黑"/>
      <charset val="134"/>
    </font>
    <font>
      <sz val="11"/>
      <color rgb="FF00365C"/>
      <name val="微软雅黑"/>
      <charset val="134"/>
    </font>
    <font>
      <u/>
      <sz val="11"/>
      <color rgb="FF00365C"/>
      <name val="微软雅黑"/>
      <charset val="0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-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4" tint="-0.2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theme="0" tint="-0.25"/>
      </left>
      <right style="hair">
        <color theme="0" tint="-0.25"/>
      </right>
      <top style="hair">
        <color theme="0" tint="-0.25"/>
      </top>
      <bottom style="hair">
        <color theme="0" tint="-0.25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0" fillId="11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26" fillId="26" borderId="15" applyNumberFormat="0" applyAlignment="0" applyProtection="0">
      <alignment vertical="center"/>
    </xf>
    <xf numFmtId="0" fontId="30" fillId="26" borderId="13" applyNumberFormat="0" applyAlignment="0" applyProtection="0">
      <alignment vertical="center"/>
    </xf>
    <xf numFmtId="0" fontId="16" fillId="10" borderId="10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3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3" fillId="0" borderId="0" xfId="0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7" fillId="4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1" xfId="11" applyNumberFormat="1" applyFont="1" applyBorder="1" applyAlignment="1">
      <alignment horizontal="center" vertical="center"/>
    </xf>
    <xf numFmtId="0" fontId="1" fillId="0" borderId="0" xfId="11" applyNumberFormat="1" applyFont="1" applyBorder="1" applyAlignment="1">
      <alignment horizontal="center" vertical="center"/>
    </xf>
    <xf numFmtId="177" fontId="1" fillId="0" borderId="4" xfId="0" applyNumberFormat="1" applyFont="1" applyBorder="1" applyAlignment="1">
      <alignment horizontal="center" vertical="center"/>
    </xf>
    <xf numFmtId="176" fontId="1" fillId="0" borderId="1" xfId="11" applyNumberFormat="1" applyFont="1" applyBorder="1" applyAlignment="1">
      <alignment horizontal="center" vertical="center"/>
    </xf>
    <xf numFmtId="177" fontId="1" fillId="0" borderId="5" xfId="0" applyNumberFormat="1" applyFont="1" applyBorder="1" applyAlignment="1">
      <alignment horizontal="center" vertical="center"/>
    </xf>
    <xf numFmtId="177" fontId="1" fillId="0" borderId="6" xfId="0" applyNumberFormat="1" applyFont="1" applyBorder="1" applyAlignment="1">
      <alignment horizontal="center" vertical="center"/>
    </xf>
    <xf numFmtId="178" fontId="1" fillId="0" borderId="1" xfId="11" applyNumberFormat="1" applyFont="1" applyBorder="1" applyAlignment="1">
      <alignment horizontal="center" vertical="center"/>
    </xf>
    <xf numFmtId="9" fontId="1" fillId="0" borderId="1" xfId="11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1" xfId="0" applyNumberFormat="1" applyFont="1" applyBorder="1" applyAlignment="1">
      <alignment horizontal="center" vertical="center"/>
    </xf>
    <xf numFmtId="9" fontId="1" fillId="0" borderId="1" xfId="11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0" fillId="0" borderId="0" xfId="0" applyFill="1" applyAlignment="1" applyProtection="1">
      <alignment vertical="center"/>
      <protection locked="0"/>
    </xf>
    <xf numFmtId="0" fontId="1" fillId="0" borderId="0" xfId="0" applyFont="1">
      <alignment vertical="center"/>
    </xf>
    <xf numFmtId="0" fontId="9" fillId="0" borderId="0" xfId="0" applyFont="1" applyFill="1" applyAlignment="1" applyProtection="1">
      <alignment horizontal="center" vertical="center"/>
    </xf>
    <xf numFmtId="0" fontId="2" fillId="2" borderId="7" xfId="0" applyNumberFormat="1" applyFont="1" applyFill="1" applyBorder="1" applyAlignment="1" applyProtection="1">
      <alignment horizontal="center" vertical="center"/>
      <protection locked="0"/>
    </xf>
    <xf numFmtId="0" fontId="10" fillId="0" borderId="7" xfId="0" applyFont="1" applyBorder="1" applyAlignment="1">
      <alignment horizontal="center" vertical="center"/>
    </xf>
    <xf numFmtId="0" fontId="11" fillId="0" borderId="7" xfId="1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" fillId="0" borderId="7" xfId="0" applyFont="1" applyBorder="1">
      <alignment vertical="center"/>
    </xf>
    <xf numFmtId="0" fontId="1" fillId="0" borderId="7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theme="4" tint="0.8"/>
        </patternFill>
      </fill>
    </dxf>
  </dxfs>
  <tableStyles count="0" defaultTableStyle="TableStyleMedium2" defaultPivotStyle="PivotStyleLight16"/>
  <colors>
    <mruColors>
      <color rgb="0000365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customXml" Target="../customXml/item1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2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4" Type="http://schemas.microsoft.com/office/2011/relationships/chartColorStyle" Target="colors1.xml"/><Relationship Id="rId3" Type="http://schemas.microsoft.com/office/2011/relationships/chartStyle" Target="style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4" Type="http://schemas.microsoft.com/office/2011/relationships/chartColorStyle" Target="colors7.xml"/><Relationship Id="rId3" Type="http://schemas.microsoft.com/office/2011/relationships/chartStyle" Target="style7.xml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ColorStyle" Target="colors9.xml"/><Relationship Id="rId2" Type="http://schemas.microsoft.com/office/2011/relationships/chartStyle" Target="style9.xml"/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3" Type="http://schemas.microsoft.com/office/2011/relationships/chartColorStyle" Target="colors10.xml"/><Relationship Id="rId2" Type="http://schemas.microsoft.com/office/2011/relationships/chartStyle" Target="style10.xml"/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ColorStyle" Target="colors11.xml"/><Relationship Id="rId2" Type="http://schemas.microsoft.com/office/2011/relationships/chartStyle" Target="style11.xml"/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4" Type="http://schemas.microsoft.com/office/2011/relationships/chartColorStyle" Target="colors16.xml"/><Relationship Id="rId3" Type="http://schemas.microsoft.com/office/2011/relationships/chartStyle" Target="style16.xml"/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ColorStyle" Target="colors18.xml"/><Relationship Id="rId2" Type="http://schemas.microsoft.com/office/2011/relationships/chartStyle" Target="style18.xml"/><Relationship Id="rId1" Type="http://schemas.openxmlformats.org/officeDocument/2006/relationships/image" Target="../media/image122.png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microsoft.com/office/2011/relationships/chartColorStyle" Target="colors20.xml"/><Relationship Id="rId2" Type="http://schemas.microsoft.com/office/2011/relationships/chartStyle" Target="style20.xml"/><Relationship Id="rId1" Type="http://schemas.openxmlformats.org/officeDocument/2006/relationships/chartUserShapes" Target="../drawings/drawing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47222222222222"/>
          <c:y val="0.197222222222222"/>
          <c:w val="0.938888888888889"/>
          <c:h val="0.6072685185185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案例1!$C$4</c:f>
              <c:strCache>
                <c:ptCount val="1"/>
                <c:pt idx="0">
                  <c:v>成绩</c:v>
                </c:pt>
              </c:strCache>
            </c:strRef>
          </c:tx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案例1!$B$5:$B$10</c:f>
              <c:strCache>
                <c:ptCount val="6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  <c:pt idx="3">
                  <c:v>李萍</c:v>
                </c:pt>
                <c:pt idx="4">
                  <c:v>周东</c:v>
                </c:pt>
                <c:pt idx="5">
                  <c:v>庞红</c:v>
                </c:pt>
              </c:strCache>
            </c:strRef>
          </c:cat>
          <c:val>
            <c:numRef>
              <c:f>案例1!$C$5:$C$10</c:f>
              <c:numCache>
                <c:formatCode>General</c:formatCode>
                <c:ptCount val="6"/>
                <c:pt idx="0">
                  <c:v>99</c:v>
                </c:pt>
                <c:pt idx="1">
                  <c:v>85</c:v>
                </c:pt>
                <c:pt idx="2">
                  <c:v>62</c:v>
                </c:pt>
                <c:pt idx="3">
                  <c:v>60</c:v>
                </c:pt>
                <c:pt idx="4">
                  <c:v>61</c:v>
                </c:pt>
                <c:pt idx="5">
                  <c:v>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712893"/>
        <c:axId val="950641671"/>
      </c:barChart>
      <c:lineChart>
        <c:grouping val="standard"/>
        <c:varyColors val="0"/>
        <c:ser>
          <c:idx val="1"/>
          <c:order val="1"/>
          <c:tx>
            <c:strRef>
              <c:f>案例1!$D$4</c:f>
              <c:strCache>
                <c:ptCount val="1"/>
                <c:pt idx="0">
                  <c:v>辅助列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2"/>
            <c:spPr>
              <a:blipFill rotWithShape="1">
                <a:blip xmlns:r="http://schemas.openxmlformats.org/officeDocument/2006/relationships" r:embed="rId2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案例1!$B$5:$B$10</c:f>
              <c:strCache>
                <c:ptCount val="6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  <c:pt idx="3">
                  <c:v>李萍</c:v>
                </c:pt>
                <c:pt idx="4">
                  <c:v>周东</c:v>
                </c:pt>
                <c:pt idx="5">
                  <c:v>庞红</c:v>
                </c:pt>
              </c:strCache>
            </c:strRef>
          </c:cat>
          <c:val>
            <c:numRef>
              <c:f>案例1!$D$5:$D$10</c:f>
              <c:numCache>
                <c:formatCode>General</c:formatCode>
                <c:ptCount val="6"/>
                <c:pt idx="0">
                  <c:v>99</c:v>
                </c:pt>
                <c:pt idx="1">
                  <c:v>85</c:v>
                </c:pt>
                <c:pt idx="2">
                  <c:v>62</c:v>
                </c:pt>
                <c:pt idx="3">
                  <c:v>60</c:v>
                </c:pt>
                <c:pt idx="4">
                  <c:v>61</c:v>
                </c:pt>
                <c:pt idx="5">
                  <c:v>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712893"/>
        <c:axId val="950641671"/>
      </c:lineChart>
      <c:catAx>
        <c:axId val="879712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0641671"/>
        <c:crosses val="autoZero"/>
        <c:auto val="1"/>
        <c:lblAlgn val="ctr"/>
        <c:lblOffset val="100"/>
        <c:noMultiLvlLbl val="0"/>
      </c:catAx>
      <c:valAx>
        <c:axId val="9506416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7128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26470588235294"/>
          <c:y val="0.143298570876786"/>
          <c:w val="0.898582887700535"/>
          <c:h val="0.810351487060641"/>
        </c:manualLayout>
      </c:layout>
      <c:areaChart>
        <c:grouping val="standard"/>
        <c:varyColors val="0"/>
        <c:ser>
          <c:idx val="0"/>
          <c:order val="0"/>
          <c:tx>
            <c:strRef>
              <c:f>案例2!$C$4</c:f>
              <c:strCache>
                <c:ptCount val="1"/>
                <c:pt idx="0">
                  <c:v>成绩</c:v>
                </c:pt>
              </c:strCache>
            </c:strRef>
          </c:tx>
          <c:spPr>
            <a:gradFill>
              <a:gsLst>
                <a:gs pos="62000">
                  <a:schemeClr val="accent2">
                    <a:lumMod val="75000"/>
                  </a:schemeClr>
                </a:gs>
                <a:gs pos="61000">
                  <a:schemeClr val="accent6">
                    <a:lumMod val="7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dLbls>
            <c:delete val="1"/>
          </c:dLbls>
          <c:cat>
            <c:strRef>
              <c:f>案例2!$B$5:$B$16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案例2!$C$5:$C$16</c:f>
              <c:numCache>
                <c:formatCode>General</c:formatCode>
                <c:ptCount val="12"/>
                <c:pt idx="0">
                  <c:v>88</c:v>
                </c:pt>
                <c:pt idx="1">
                  <c:v>98</c:v>
                </c:pt>
                <c:pt idx="2">
                  <c:v>93</c:v>
                </c:pt>
                <c:pt idx="3">
                  <c:v>67</c:v>
                </c:pt>
                <c:pt idx="4">
                  <c:v>62</c:v>
                </c:pt>
                <c:pt idx="5">
                  <c:v>63</c:v>
                </c:pt>
                <c:pt idx="6">
                  <c:v>91</c:v>
                </c:pt>
                <c:pt idx="7">
                  <c:v>76</c:v>
                </c:pt>
                <c:pt idx="8">
                  <c:v>71</c:v>
                </c:pt>
                <c:pt idx="9">
                  <c:v>64</c:v>
                </c:pt>
                <c:pt idx="10">
                  <c:v>68</c:v>
                </c:pt>
                <c:pt idx="11">
                  <c:v>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275051"/>
        <c:axId val="473567075"/>
      </c:area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案例2!$B$5:$B$16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案例2!$C$5:$C$16</c:f>
              <c:numCache>
                <c:formatCode>General</c:formatCode>
                <c:ptCount val="12"/>
                <c:pt idx="0">
                  <c:v>88</c:v>
                </c:pt>
                <c:pt idx="1">
                  <c:v>98</c:v>
                </c:pt>
                <c:pt idx="2">
                  <c:v>93</c:v>
                </c:pt>
                <c:pt idx="3">
                  <c:v>67</c:v>
                </c:pt>
                <c:pt idx="4">
                  <c:v>62</c:v>
                </c:pt>
                <c:pt idx="5">
                  <c:v>63</c:v>
                </c:pt>
                <c:pt idx="6">
                  <c:v>91</c:v>
                </c:pt>
                <c:pt idx="7">
                  <c:v>76</c:v>
                </c:pt>
                <c:pt idx="8">
                  <c:v>71</c:v>
                </c:pt>
                <c:pt idx="9">
                  <c:v>64</c:v>
                </c:pt>
                <c:pt idx="10">
                  <c:v>68</c:v>
                </c:pt>
                <c:pt idx="11">
                  <c:v>72</c:v>
                </c:pt>
              </c:numCache>
            </c:numRef>
          </c:val>
          <c:smooth val="0"/>
        </c:ser>
        <c:ser>
          <c:idx val="2"/>
          <c:order val="2"/>
          <c:spPr>
            <a:ln w="31750" cap="rnd" cmpd="sng">
              <a:solidFill>
                <a:schemeClr val="accent5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案例2!$B$5:$B$16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案例2!$D$5:$D$16</c:f>
              <c:numCache>
                <c:formatCode>0.0_ </c:formatCode>
                <c:ptCount val="12"/>
                <c:pt idx="0">
                  <c:v>76.0833333333333</c:v>
                </c:pt>
                <c:pt idx="1">
                  <c:v>76.0833333333333</c:v>
                </c:pt>
                <c:pt idx="2">
                  <c:v>76.0833333333333</c:v>
                </c:pt>
                <c:pt idx="3">
                  <c:v>76.0833333333333</c:v>
                </c:pt>
                <c:pt idx="4">
                  <c:v>76.0833333333333</c:v>
                </c:pt>
                <c:pt idx="5">
                  <c:v>76.0833333333333</c:v>
                </c:pt>
                <c:pt idx="6">
                  <c:v>76.0833333333333</c:v>
                </c:pt>
                <c:pt idx="7">
                  <c:v>76.0833333333333</c:v>
                </c:pt>
                <c:pt idx="8">
                  <c:v>76.0833333333333</c:v>
                </c:pt>
                <c:pt idx="9">
                  <c:v>76.0833333333333</c:v>
                </c:pt>
                <c:pt idx="10">
                  <c:v>76.0833333333333</c:v>
                </c:pt>
                <c:pt idx="11">
                  <c:v>76.0833333333333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38005"/>
        <c:axId val="374199135"/>
      </c:lineChart>
      <c:catAx>
        <c:axId val="406275051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3567075"/>
        <c:crossesAt val="76.1"/>
        <c:auto val="1"/>
        <c:lblAlgn val="ctr"/>
        <c:lblOffset val="100"/>
        <c:noMultiLvlLbl val="0"/>
      </c:catAx>
      <c:valAx>
        <c:axId val="47356707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6275051"/>
        <c:crosses val="autoZero"/>
        <c:crossBetween val="between"/>
        <c:majorUnit val="20"/>
      </c:valAx>
      <c:catAx>
        <c:axId val="4763800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4199135"/>
        <c:crosses val="autoZero"/>
        <c:auto val="1"/>
        <c:lblAlgn val="ctr"/>
        <c:lblOffset val="100"/>
        <c:noMultiLvlLbl val="0"/>
      </c:catAx>
      <c:valAx>
        <c:axId val="374199135"/>
        <c:scaling>
          <c:orientation val="minMax"/>
          <c:max val="110"/>
          <c:min val="50"/>
        </c:scaling>
        <c:delete val="1"/>
        <c:axPos val="r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638005"/>
        <c:crosses val="max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97222222222222"/>
          <c:y val="0.176388888888889"/>
          <c:w val="0.930555555555556"/>
          <c:h val="0.7009259259259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案例3!$F$4</c:f>
              <c:strCache>
                <c:ptCount val="1"/>
                <c:pt idx="0">
                  <c:v>一部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[1]蝴蝶图!$A$2:$A$7</c:f>
              <c:strCache>
                <c:ptCount val="6"/>
                <c:pt idx="0">
                  <c:v>洗衣机</c:v>
                </c:pt>
                <c:pt idx="1">
                  <c:v>冰箱</c:v>
                </c:pt>
                <c:pt idx="2">
                  <c:v>电视</c:v>
                </c:pt>
                <c:pt idx="3">
                  <c:v>油烟机</c:v>
                </c:pt>
                <c:pt idx="4">
                  <c:v>空调</c:v>
                </c:pt>
                <c:pt idx="5">
                  <c:v>扫地机</c:v>
                </c:pt>
              </c:strCache>
            </c:strRef>
          </c:cat>
          <c:val>
            <c:numRef>
              <c:f>案例3!$F$5:$F$10</c:f>
              <c:numCache>
                <c:formatCode>General</c:formatCode>
                <c:ptCount val="6"/>
                <c:pt idx="0">
                  <c:v>-66</c:v>
                </c:pt>
                <c:pt idx="1">
                  <c:v>-125</c:v>
                </c:pt>
                <c:pt idx="2">
                  <c:v>-71</c:v>
                </c:pt>
                <c:pt idx="3">
                  <c:v>-142</c:v>
                </c:pt>
                <c:pt idx="4">
                  <c:v>-112</c:v>
                </c:pt>
                <c:pt idx="5">
                  <c:v>-132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案例3!$C$5:$C$10</c15:f>
                <c15:dlblRangeCache>
                  <c:ptCount val="6"/>
                  <c:pt idx="0">
                    <c:v>16</c:v>
                  </c:pt>
                  <c:pt idx="1">
                    <c:v>75</c:v>
                  </c:pt>
                  <c:pt idx="2">
                    <c:v>21</c:v>
                  </c:pt>
                  <c:pt idx="3">
                    <c:v>92</c:v>
                  </c:pt>
                  <c:pt idx="4">
                    <c:v>62</c:v>
                  </c:pt>
                  <c:pt idx="5">
                    <c:v>82</c:v>
                  </c:pt>
                </c15:dlblRangeCache>
              </c15:datalabelsRange>
            </c:ext>
          </c:extLst>
        </c:ser>
        <c:ser>
          <c:idx val="1"/>
          <c:order val="1"/>
          <c:tx>
            <c:strRef>
              <c:f>[1]蝴蝶图!$F$1</c:f>
              <c:strCache>
                <c:ptCount val="1"/>
                <c:pt idx="0">
                  <c:v>辅助列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[1]蝴蝶图!$A$2:$A$7</c:f>
              <c:strCache>
                <c:ptCount val="6"/>
                <c:pt idx="0">
                  <c:v>洗衣机</c:v>
                </c:pt>
                <c:pt idx="1">
                  <c:v>冰箱</c:v>
                </c:pt>
                <c:pt idx="2">
                  <c:v>电视</c:v>
                </c:pt>
                <c:pt idx="3">
                  <c:v>油烟机</c:v>
                </c:pt>
                <c:pt idx="4">
                  <c:v>空调</c:v>
                </c:pt>
                <c:pt idx="5">
                  <c:v>扫地机</c:v>
                </c:pt>
              </c:strCache>
            </c:strRef>
          </c:cat>
          <c:val>
            <c:numRef>
              <c:f>[1]蝴蝶图!$F$2:$F$7</c:f>
              <c:numCache>
                <c:formatCode>General</c:formatCode>
                <c:ptCount val="6"/>
                <c:pt idx="0">
                  <c:v>-49</c:v>
                </c:pt>
                <c:pt idx="1">
                  <c:v>-49</c:v>
                </c:pt>
                <c:pt idx="2">
                  <c:v>-49</c:v>
                </c:pt>
                <c:pt idx="3">
                  <c:v>-49</c:v>
                </c:pt>
                <c:pt idx="4">
                  <c:v>-49</c:v>
                </c:pt>
                <c:pt idx="5">
                  <c:v>-49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案例3!$E$5:$E$10</c15:f>
                <c15:dlblRangeCache>
                  <c:ptCount val="6"/>
                  <c:pt idx="0">
                    <c:v>洗衣机</c:v>
                  </c:pt>
                  <c:pt idx="1">
                    <c:v>冰箱</c:v>
                  </c:pt>
                  <c:pt idx="2">
                    <c:v>电视</c:v>
                  </c:pt>
                  <c:pt idx="3">
                    <c:v>油烟机</c:v>
                  </c:pt>
                  <c:pt idx="4">
                    <c:v>空调</c:v>
                  </c:pt>
                  <c:pt idx="5">
                    <c:v>扫地机</c:v>
                  </c:pt>
                </c15:dlblRangeCache>
              </c15:datalabelsRange>
            </c:ext>
          </c:extLst>
        </c:ser>
        <c:ser>
          <c:idx val="2"/>
          <c:order val="2"/>
          <c:tx>
            <c:strRef>
              <c:f>案例3!$H$4</c:f>
              <c:strCache>
                <c:ptCount val="1"/>
                <c:pt idx="0">
                  <c:v>二部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[1]蝴蝶图!$A$2:$A$7</c:f>
              <c:strCache>
                <c:ptCount val="6"/>
                <c:pt idx="0">
                  <c:v>洗衣机</c:v>
                </c:pt>
                <c:pt idx="1">
                  <c:v>冰箱</c:v>
                </c:pt>
                <c:pt idx="2">
                  <c:v>电视</c:v>
                </c:pt>
                <c:pt idx="3">
                  <c:v>油烟机</c:v>
                </c:pt>
                <c:pt idx="4">
                  <c:v>空调</c:v>
                </c:pt>
                <c:pt idx="5">
                  <c:v>扫地机</c:v>
                </c:pt>
              </c:strCache>
            </c:strRef>
          </c:cat>
          <c:val>
            <c:numRef>
              <c:f>案例3!$H$5:$H$10</c:f>
              <c:numCache>
                <c:formatCode>General</c:formatCode>
                <c:ptCount val="6"/>
                <c:pt idx="0">
                  <c:v>30</c:v>
                </c:pt>
                <c:pt idx="1">
                  <c:v>95</c:v>
                </c:pt>
                <c:pt idx="2">
                  <c:v>91</c:v>
                </c:pt>
                <c:pt idx="3">
                  <c:v>49</c:v>
                </c:pt>
                <c:pt idx="4">
                  <c:v>11</c:v>
                </c:pt>
                <c:pt idx="5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3066921"/>
        <c:axId val="567700786"/>
      </c:barChart>
      <c:catAx>
        <c:axId val="483066921"/>
        <c:scaling>
          <c:orientation val="maxMin"/>
        </c:scaling>
        <c:delete val="1"/>
        <c:axPos val="l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567700786"/>
        <c:crosses val="autoZero"/>
        <c:auto val="1"/>
        <c:lblAlgn val="ctr"/>
        <c:lblOffset val="100"/>
        <c:noMultiLvlLbl val="0"/>
      </c:catAx>
      <c:valAx>
        <c:axId val="56770078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0669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t" anchorCtr="0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76839038602"/>
          <c:y val="0.0384934921074495"/>
          <c:w val="0.619082301529498"/>
          <c:h val="0.941567432844088"/>
        </c:manualLayout>
      </c:layout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gradFill>
                <a:gsLst>
                  <a:gs pos="0">
                    <a:srgbClr val="00B050"/>
                  </a:gs>
                  <a:gs pos="100000">
                    <a:srgbClr val="C3F98E"/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案例4!$C$5:$C$8</c:f>
              <c:numCache>
                <c:formatCode>General</c:formatCode>
                <c:ptCount val="4"/>
                <c:pt idx="0">
                  <c:v>0.445</c:v>
                </c:pt>
                <c:pt idx="1">
                  <c:v>0</c:v>
                </c:pt>
                <c:pt idx="2">
                  <c:v>0.055</c:v>
                </c:pt>
                <c:pt idx="3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spPr/>
          <c:explosion val="0"/>
          <c:dPt>
            <c:idx val="0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案例4!$D$5:$D$8</c:f>
              <c:numCache>
                <c:formatCode>General</c:formatCode>
                <c:ptCount val="4"/>
                <c:pt idx="0">
                  <c:v>0.445</c:v>
                </c:pt>
                <c:pt idx="1">
                  <c:v>0</c:v>
                </c:pt>
                <c:pt idx="2">
                  <c:v>0.055</c:v>
                </c:pt>
                <c:pt idx="3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catterChart>
        <c:scatterStyle val="marker"/>
        <c:varyColors val="0"/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22225">
                <a:noFill/>
              </a:ln>
              <a:effectLst/>
            </c:spPr>
          </c:marker>
          <c:dPt>
            <c:idx val="2"/>
            <c:marker>
              <c:symbol val="circle"/>
              <c:size val="11"/>
              <c:spPr>
                <a:solidFill>
                  <a:schemeClr val="bg1">
                    <a:lumMod val="85000"/>
                  </a:schemeClr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3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600" b="1" i="0" u="none" strike="noStrike" kern="1200" baseline="0">
                    <a:solidFill>
                      <a:schemeClr val="bg1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案例4!$B$5:$B$8</c:f>
              <c:strCache>
                <c:ptCount val="4"/>
                <c:pt idx="0">
                  <c:v>数值一</c:v>
                </c:pt>
                <c:pt idx="1">
                  <c:v>数值二</c:v>
                </c:pt>
                <c:pt idx="2">
                  <c:v>89%</c:v>
                </c:pt>
                <c:pt idx="3">
                  <c:v>数值四</c:v>
                </c:pt>
              </c:strCache>
            </c:strRef>
          </c:xVal>
          <c:yVal>
            <c:numRef>
              <c:f>案例4!$E$5:$E$8</c:f>
              <c:numCache>
                <c:formatCode>0.0_ </c:formatCode>
                <c:ptCount val="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649930"/>
        <c:axId val="845149970"/>
      </c:scatterChart>
      <c:valAx>
        <c:axId val="59649930"/>
        <c:scaling>
          <c:orientation val="minMax"/>
          <c:max val="6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5149970"/>
        <c:crosses val="autoZero"/>
        <c:crossBetween val="midCat"/>
      </c:valAx>
      <c:valAx>
        <c:axId val="845149970"/>
        <c:scaling>
          <c:orientation val="minMax"/>
          <c:max val="6"/>
        </c:scaling>
        <c:delete val="0"/>
        <c:axPos val="l"/>
        <c:numFmt formatCode="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4993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0555555555556"/>
          <c:y val="0.0486111111111111"/>
          <c:w val="0.538888888888889"/>
          <c:h val="0.898148148148148"/>
        </c:manualLayout>
      </c:layout>
      <c:doughnutChart>
        <c:varyColors val="1"/>
        <c:ser>
          <c:idx val="0"/>
          <c:order val="0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</c:dPt>
          <c:dPt>
            <c:idx val="4"/>
            <c:bubble3D val="0"/>
            <c:spPr>
              <a:noFill/>
              <a:ln w="19050">
                <a:noFill/>
              </a:ln>
              <a:effectLst/>
            </c:spPr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</c:dPt>
          <c:dPt>
            <c:idx val="6"/>
            <c:bubble3D val="0"/>
            <c:spPr>
              <a:noFill/>
              <a:ln w="19050">
                <a:noFill/>
              </a:ln>
              <a:effectLst/>
            </c:spPr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</c:dPt>
          <c:dPt>
            <c:idx val="8"/>
            <c:bubble3D val="0"/>
            <c:spPr>
              <a:noFill/>
              <a:ln w="19050">
                <a:noFill/>
              </a:ln>
              <a:effectLst/>
            </c:spPr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</c:dPt>
          <c:dPt>
            <c:idx val="1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</c:dPt>
          <c:dPt>
            <c:idx val="12"/>
            <c:bubble3D val="0"/>
            <c:spPr>
              <a:noFill/>
              <a:ln w="19050">
                <a:noFill/>
              </a:ln>
              <a:effectLst/>
            </c:spPr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</c:dPt>
          <c:dPt>
            <c:idx val="14"/>
            <c:bubble3D val="0"/>
            <c:spPr>
              <a:noFill/>
              <a:ln w="19050">
                <a:noFill/>
              </a:ln>
              <a:effectLst/>
            </c:spPr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</c:dPt>
          <c:dPt>
            <c:idx val="16"/>
            <c:bubble3D val="0"/>
            <c:spPr>
              <a:noFill/>
              <a:ln w="19050">
                <a:noFill/>
              </a:ln>
              <a:effectLst/>
            </c:spPr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</c:dPt>
          <c:dPt>
            <c:idx val="18"/>
            <c:bubble3D val="0"/>
            <c:spPr>
              <a:noFill/>
              <a:ln w="19050">
                <a:noFill/>
              </a:ln>
              <a:effectLst/>
            </c:spPr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</c:dPt>
          <c:dPt>
            <c:idx val="20"/>
            <c:bubble3D val="0"/>
            <c:spPr>
              <a:noFill/>
              <a:ln w="19050">
                <a:noFill/>
              </a:ln>
              <a:effectLst/>
            </c:spPr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</c:dPt>
          <c:dPt>
            <c:idx val="22"/>
            <c:bubble3D val="0"/>
            <c:spPr>
              <a:noFill/>
              <a:ln w="19050">
                <a:noFill/>
              </a:ln>
              <a:effectLst/>
            </c:spPr>
          </c:dPt>
          <c:dLbls>
            <c:dLbl>
              <c:idx val="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案例5!$C$5:$C$27</c:f>
              <c:numCache>
                <c:formatCode>General</c:formatCode>
                <c:ptCount val="23"/>
                <c:pt idx="0">
                  <c:v>0</c:v>
                </c:pt>
                <c:pt idx="1">
                  <c:v>27</c:v>
                </c:pt>
                <c:pt idx="2">
                  <c:v>0</c:v>
                </c:pt>
                <c:pt idx="3">
                  <c:v>27</c:v>
                </c:pt>
                <c:pt idx="4">
                  <c:v>0</c:v>
                </c:pt>
                <c:pt idx="5">
                  <c:v>27</c:v>
                </c:pt>
                <c:pt idx="6">
                  <c:v>0</c:v>
                </c:pt>
                <c:pt idx="7">
                  <c:v>27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27</c:v>
                </c:pt>
                <c:pt idx="12">
                  <c:v>0</c:v>
                </c:pt>
                <c:pt idx="13">
                  <c:v>27</c:v>
                </c:pt>
                <c:pt idx="14">
                  <c:v>0</c:v>
                </c:pt>
                <c:pt idx="15">
                  <c:v>27</c:v>
                </c:pt>
                <c:pt idx="16">
                  <c:v>0</c:v>
                </c:pt>
                <c:pt idx="17">
                  <c:v>27</c:v>
                </c:pt>
                <c:pt idx="18">
                  <c:v>0</c:v>
                </c:pt>
                <c:pt idx="19">
                  <c:v>27</c:v>
                </c:pt>
                <c:pt idx="20">
                  <c:v>0</c:v>
                </c:pt>
                <c:pt idx="21">
                  <c:v>0</c:v>
                </c:pt>
                <c:pt idx="22">
                  <c:v>90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案例5!$B$5:$B$25</c15:f>
                <c15:dlblRangeCache>
                  <c:ptCount val="21"/>
                  <c:pt idx="0">
                    <c:v>0</c:v>
                  </c:pt>
                  <c:pt idx="2">
                    <c:v>10</c:v>
                  </c:pt>
                  <c:pt idx="4">
                    <c:v>20</c:v>
                  </c:pt>
                  <c:pt idx="6">
                    <c:v>30</c:v>
                  </c:pt>
                  <c:pt idx="8">
                    <c:v>40</c:v>
                  </c:pt>
                  <c:pt idx="10">
                    <c:v>50</c:v>
                  </c:pt>
                  <c:pt idx="12">
                    <c:v>60</c:v>
                  </c:pt>
                  <c:pt idx="14">
                    <c:v>70</c:v>
                  </c:pt>
                  <c:pt idx="16">
                    <c:v>80</c:v>
                  </c:pt>
                  <c:pt idx="18">
                    <c:v>90</c:v>
                  </c:pt>
                  <c:pt idx="20">
                    <c:v>100</c:v>
                  </c:pt>
                </c15:dlblRangeCache>
              </c15:datalabelsRange>
            </c:ext>
          </c:extLst>
        </c:ser>
        <c:ser>
          <c:idx val="1"/>
          <c:order val="1"/>
          <c:spPr/>
          <c:explosion val="0"/>
          <c:dPt>
            <c:idx val="0"/>
            <c:bubble3D val="0"/>
            <c:spPr>
              <a:gradFill>
                <a:gsLst>
                  <a:gs pos="0">
                    <a:srgbClr val="00B050"/>
                  </a:gs>
                  <a:gs pos="100000">
                    <a:srgbClr val="FF0000"/>
                  </a:gs>
                </a:gsLst>
                <a:lin ang="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案例5!$D$5:$D$27</c:f>
              <c:numCache>
                <c:formatCode>General</c:formatCode>
                <c:ptCount val="23"/>
                <c:pt idx="0">
                  <c:v>270</c:v>
                </c:pt>
                <c:pt idx="1">
                  <c:v>18</c:v>
                </c:pt>
                <c:pt idx="2">
                  <c:v>54</c:v>
                </c:pt>
                <c:pt idx="3">
                  <c:v>18</c:v>
                </c:pt>
              </c:numCache>
            </c:numRef>
          </c:val>
        </c:ser>
        <c:ser>
          <c:idx val="2"/>
          <c:order val="2"/>
          <c:spPr>
            <a:solidFill>
              <a:schemeClr val="tx1">
                <a:lumMod val="85000"/>
                <a:lumOff val="1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案例5!$E$5:$E$27</c:f>
              <c:numCache>
                <c:formatCode>General</c:formatCode>
                <c:ptCount val="23"/>
                <c:pt idx="0">
                  <c:v>0</c:v>
                </c:pt>
                <c:pt idx="1">
                  <c:v>27</c:v>
                </c:pt>
                <c:pt idx="2">
                  <c:v>0</c:v>
                </c:pt>
                <c:pt idx="3">
                  <c:v>27</c:v>
                </c:pt>
                <c:pt idx="4">
                  <c:v>0</c:v>
                </c:pt>
                <c:pt idx="5">
                  <c:v>27</c:v>
                </c:pt>
                <c:pt idx="6">
                  <c:v>0</c:v>
                </c:pt>
                <c:pt idx="7">
                  <c:v>27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27</c:v>
                </c:pt>
                <c:pt idx="12">
                  <c:v>0</c:v>
                </c:pt>
                <c:pt idx="13">
                  <c:v>27</c:v>
                </c:pt>
                <c:pt idx="14">
                  <c:v>0</c:v>
                </c:pt>
                <c:pt idx="15">
                  <c:v>27</c:v>
                </c:pt>
                <c:pt idx="16">
                  <c:v>0</c:v>
                </c:pt>
                <c:pt idx="17">
                  <c:v>27</c:v>
                </c:pt>
                <c:pt idx="18">
                  <c:v>0</c:v>
                </c:pt>
                <c:pt idx="19">
                  <c:v>27</c:v>
                </c:pt>
                <c:pt idx="20">
                  <c:v>0</c:v>
                </c:pt>
                <c:pt idx="21">
                  <c:v>0</c:v>
                </c:pt>
                <c:pt idx="22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5"/>
        <c:holeSize val="71"/>
      </c:doughnutChart>
      <c:pieChart>
        <c:varyColors val="1"/>
        <c:ser>
          <c:idx val="3"/>
          <c:order val="3"/>
          <c:spPr>
            <a:noFill/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28575">
                <a:solidFill>
                  <a:srgbClr val="C00000"/>
                </a:solidFill>
              </a:ln>
              <a:effectLst/>
            </c:spPr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案例5!$F$5:$F$27</c:f>
              <c:numCache>
                <c:formatCode>General</c:formatCode>
                <c:ptCount val="23"/>
                <c:pt idx="0">
                  <c:v>243</c:v>
                </c:pt>
                <c:pt idx="1">
                  <c:v>0</c:v>
                </c:pt>
                <c:pt idx="2">
                  <c:v>27</c:v>
                </c:pt>
                <c:pt idx="3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5"/>
      </c:pieChart>
      <c:scatterChart>
        <c:scatterStyle val="marker"/>
        <c:varyColors val="0"/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bg1"/>
              </a:solidFill>
              <a:ln w="222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11"/>
              <c:spPr>
                <a:solidFill>
                  <a:schemeClr val="bg1"/>
                </a:solidFill>
                <a:ln w="22225">
                  <a:solidFill>
                    <a:schemeClr val="tx1">
                      <a:lumMod val="95000"/>
                      <a:lumOff val="5000"/>
                    </a:schemeClr>
                  </a:solidFill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11"/>
              <c:spPr>
                <a:noFill/>
                <a:ln w="22225">
                  <a:noFill/>
                </a:ln>
                <a:effectLst/>
              </c:spPr>
            </c:marker>
            <c:bubble3D val="0"/>
          </c:dPt>
          <c:dPt>
            <c:idx val="3"/>
            <c:marker>
              <c:symbol val="circle"/>
              <c:size val="11"/>
              <c:spPr>
                <a:noFill/>
                <a:ln w="222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charset="-122"/>
                      <a:ea typeface="微软雅黑" panose="020B0503020204020204" charset="-122"/>
                      <a:cs typeface="微软雅黑" panose="020B0503020204020204" charset="-122"/>
                      <a:sym typeface="微软雅黑" panose="020B0503020204020204" charset="-122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案例5!$G$5:$G$27</c:f>
              <c:numCache>
                <c:formatCode>General</c:formatCode>
                <c:ptCount val="23"/>
                <c:pt idx="0">
                  <c:v>3</c:v>
                </c:pt>
                <c:pt idx="1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案例5!$J$5</c15:f>
                <c15:dlblRangeCache>
                  <c:ptCount val="1"/>
                  <c:pt idx="0">
                    <c:v>90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53961"/>
        <c:axId val="859024080"/>
      </c:scatterChart>
      <c:valAx>
        <c:axId val="640453961"/>
        <c:scaling>
          <c:orientation val="minMax"/>
          <c:max val="2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024080"/>
        <c:crosses val="autoZero"/>
        <c:crossBetween val="midCat"/>
      </c:valAx>
      <c:valAx>
        <c:axId val="859024080"/>
        <c:scaling>
          <c:orientation val="minMax"/>
          <c:max val="6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045396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noFill/>
            <a:ln>
              <a:noFill/>
            </a:ln>
          </c:spPr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</c:dPt>
          <c:dPt>
            <c:idx val="4"/>
            <c:bubble3D val="0"/>
            <c:spPr>
              <a:noFill/>
              <a:ln>
                <a:noFill/>
              </a:ln>
              <a:effectLst/>
            </c:spPr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</c:dPt>
          <c:dPt>
            <c:idx val="6"/>
            <c:bubble3D val="0"/>
            <c:spPr>
              <a:noFill/>
              <a:ln>
                <a:noFill/>
              </a:ln>
              <a:effectLst/>
            </c:spPr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</c:dPt>
          <c:dPt>
            <c:idx val="8"/>
            <c:bubble3D val="0"/>
            <c:spPr>
              <a:noFill/>
              <a:ln>
                <a:noFill/>
              </a:ln>
              <a:effectLst/>
            </c:spPr>
          </c:dPt>
          <c:dPt>
            <c:idx val="9"/>
            <c:bubble3D val="0"/>
            <c:spPr>
              <a:noFill/>
              <a:ln>
                <a:noFill/>
              </a:ln>
              <a:effectLst/>
            </c:spPr>
          </c:dPt>
          <c:dPt>
            <c:idx val="10"/>
            <c:bubble3D val="0"/>
            <c:spPr>
              <a:noFill/>
              <a:ln>
                <a:noFill/>
              </a:ln>
              <a:effectLst/>
            </c:spPr>
          </c:dPt>
          <c:dPt>
            <c:idx val="11"/>
            <c:bubble3D val="0"/>
            <c:spPr>
              <a:noFill/>
              <a:ln>
                <a:noFill/>
              </a:ln>
              <a:effectLst/>
            </c:spPr>
          </c:dPt>
          <c:dPt>
            <c:idx val="12"/>
            <c:bubble3D val="0"/>
            <c:spPr>
              <a:noFill/>
              <a:ln>
                <a:noFill/>
              </a:ln>
              <a:effectLst/>
            </c:spPr>
          </c:dPt>
          <c:dPt>
            <c:idx val="13"/>
            <c:bubble3D val="0"/>
            <c:spPr>
              <a:noFill/>
              <a:ln>
                <a:noFill/>
              </a:ln>
              <a:effectLst/>
            </c:spPr>
          </c:dPt>
          <c:dPt>
            <c:idx val="14"/>
            <c:bubble3D val="0"/>
            <c:spPr>
              <a:noFill/>
              <a:ln>
                <a:noFill/>
              </a:ln>
              <a:effectLst/>
            </c:spPr>
          </c:dPt>
          <c:dPt>
            <c:idx val="15"/>
            <c:bubble3D val="0"/>
            <c:spPr>
              <a:noFill/>
              <a:ln>
                <a:noFill/>
              </a:ln>
              <a:effectLst/>
            </c:spPr>
          </c:dPt>
          <c:dPt>
            <c:idx val="16"/>
            <c:bubble3D val="0"/>
            <c:spPr>
              <a:noFill/>
              <a:ln>
                <a:noFill/>
              </a:ln>
              <a:effectLst/>
            </c:spPr>
          </c:dPt>
          <c:dPt>
            <c:idx val="17"/>
            <c:bubble3D val="0"/>
            <c:spPr>
              <a:noFill/>
              <a:ln>
                <a:noFill/>
              </a:ln>
              <a:effectLst/>
            </c:spPr>
          </c:dPt>
          <c:dPt>
            <c:idx val="18"/>
            <c:bubble3D val="0"/>
            <c:spPr>
              <a:noFill/>
              <a:ln>
                <a:noFill/>
              </a:ln>
              <a:effectLst/>
            </c:spPr>
          </c:dPt>
          <c:dPt>
            <c:idx val="19"/>
            <c:bubble3D val="0"/>
            <c:spPr>
              <a:noFill/>
              <a:ln>
                <a:noFill/>
              </a:ln>
              <a:effectLst/>
            </c:spPr>
          </c:dPt>
          <c:dPt>
            <c:idx val="20"/>
            <c:bubble3D val="0"/>
            <c:spPr>
              <a:noFill/>
              <a:ln>
                <a:noFill/>
              </a:ln>
              <a:effectLst/>
            </c:spPr>
          </c:dPt>
          <c:dPt>
            <c:idx val="21"/>
            <c:bubble3D val="0"/>
            <c:spPr>
              <a:noFill/>
              <a:ln>
                <a:noFill/>
              </a:ln>
              <a:effectLst/>
            </c:spPr>
          </c:dPt>
          <c:dPt>
            <c:idx val="22"/>
            <c:bubble3D val="0"/>
            <c:spPr>
              <a:noFill/>
              <a:ln>
                <a:noFill/>
              </a:ln>
              <a:effectLst/>
            </c:spPr>
          </c:dPt>
          <c:dLbls>
            <c:dLbl>
              <c:idx val="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案例5!$C$5:$C$27</c:f>
              <c:numCache>
                <c:formatCode>General</c:formatCode>
                <c:ptCount val="23"/>
                <c:pt idx="0">
                  <c:v>0</c:v>
                </c:pt>
                <c:pt idx="1">
                  <c:v>27</c:v>
                </c:pt>
                <c:pt idx="2">
                  <c:v>0</c:v>
                </c:pt>
                <c:pt idx="3">
                  <c:v>27</c:v>
                </c:pt>
                <c:pt idx="4">
                  <c:v>0</c:v>
                </c:pt>
                <c:pt idx="5">
                  <c:v>27</c:v>
                </c:pt>
                <c:pt idx="6">
                  <c:v>0</c:v>
                </c:pt>
                <c:pt idx="7">
                  <c:v>27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27</c:v>
                </c:pt>
                <c:pt idx="12">
                  <c:v>0</c:v>
                </c:pt>
                <c:pt idx="13">
                  <c:v>27</c:v>
                </c:pt>
                <c:pt idx="14">
                  <c:v>0</c:v>
                </c:pt>
                <c:pt idx="15">
                  <c:v>27</c:v>
                </c:pt>
                <c:pt idx="16">
                  <c:v>0</c:v>
                </c:pt>
                <c:pt idx="17">
                  <c:v>27</c:v>
                </c:pt>
                <c:pt idx="18">
                  <c:v>0</c:v>
                </c:pt>
                <c:pt idx="19">
                  <c:v>27</c:v>
                </c:pt>
                <c:pt idx="20">
                  <c:v>0</c:v>
                </c:pt>
                <c:pt idx="21">
                  <c:v>0</c:v>
                </c:pt>
                <c:pt idx="22">
                  <c:v>90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案例5!$B$5:$B$25</c15:f>
                <c15:dlblRangeCache>
                  <c:ptCount val="21"/>
                  <c:pt idx="0">
                    <c:v>0</c:v>
                  </c:pt>
                  <c:pt idx="2">
                    <c:v>10</c:v>
                  </c:pt>
                  <c:pt idx="4">
                    <c:v>20</c:v>
                  </c:pt>
                  <c:pt idx="6">
                    <c:v>30</c:v>
                  </c:pt>
                  <c:pt idx="8">
                    <c:v>40</c:v>
                  </c:pt>
                  <c:pt idx="10">
                    <c:v>50</c:v>
                  </c:pt>
                  <c:pt idx="12">
                    <c:v>60</c:v>
                  </c:pt>
                  <c:pt idx="14">
                    <c:v>70</c:v>
                  </c:pt>
                  <c:pt idx="16">
                    <c:v>80</c:v>
                  </c:pt>
                  <c:pt idx="18">
                    <c:v>90</c:v>
                  </c:pt>
                  <c:pt idx="20">
                    <c:v>100</c:v>
                  </c:pt>
                </c15:dlblRangeCache>
              </c15:datalabelsRange>
            </c:ext>
          </c:extLst>
        </c:ser>
        <c:ser>
          <c:idx val="1"/>
          <c:order val="1"/>
          <c:spPr/>
          <c:explosion val="0"/>
          <c:dPt>
            <c:idx val="0"/>
            <c:bubble3D val="0"/>
            <c:spPr>
              <a:gradFill>
                <a:gsLst>
                  <a:gs pos="0">
                    <a:srgbClr val="00B050"/>
                  </a:gs>
                  <a:gs pos="100000">
                    <a:srgbClr val="FF0000"/>
                  </a:gs>
                </a:gsLst>
                <a:lin ang="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案例5!$D$5:$D$27</c:f>
              <c:numCache>
                <c:formatCode>General</c:formatCode>
                <c:ptCount val="23"/>
                <c:pt idx="0">
                  <c:v>270</c:v>
                </c:pt>
                <c:pt idx="1">
                  <c:v>18</c:v>
                </c:pt>
                <c:pt idx="2">
                  <c:v>54</c:v>
                </c:pt>
                <c:pt idx="3">
                  <c:v>18</c:v>
                </c:pt>
              </c:numCache>
            </c:numRef>
          </c:val>
        </c:ser>
        <c:ser>
          <c:idx val="2"/>
          <c:order val="2"/>
          <c:spPr>
            <a:solidFill>
              <a:schemeClr val="tx1"/>
            </a:solidFill>
            <a:ln>
              <a:solidFill>
                <a:schemeClr val="bg1"/>
              </a:solidFill>
            </a:ln>
          </c:spPr>
          <c:explosion val="0"/>
          <c:dPt>
            <c:idx val="0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explosion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val>
            <c:numRef>
              <c:f>案例5!$E$5:$E$27</c:f>
              <c:numCache>
                <c:formatCode>General</c:formatCode>
                <c:ptCount val="23"/>
                <c:pt idx="0">
                  <c:v>0</c:v>
                </c:pt>
                <c:pt idx="1">
                  <c:v>27</c:v>
                </c:pt>
                <c:pt idx="2">
                  <c:v>0</c:v>
                </c:pt>
                <c:pt idx="3">
                  <c:v>27</c:v>
                </c:pt>
                <c:pt idx="4">
                  <c:v>0</c:v>
                </c:pt>
                <c:pt idx="5">
                  <c:v>27</c:v>
                </c:pt>
                <c:pt idx="6">
                  <c:v>0</c:v>
                </c:pt>
                <c:pt idx="7">
                  <c:v>27</c:v>
                </c:pt>
                <c:pt idx="8">
                  <c:v>0</c:v>
                </c:pt>
                <c:pt idx="9">
                  <c:v>27</c:v>
                </c:pt>
                <c:pt idx="10">
                  <c:v>0</c:v>
                </c:pt>
                <c:pt idx="11">
                  <c:v>27</c:v>
                </c:pt>
                <c:pt idx="12">
                  <c:v>0</c:v>
                </c:pt>
                <c:pt idx="13">
                  <c:v>27</c:v>
                </c:pt>
                <c:pt idx="14">
                  <c:v>0</c:v>
                </c:pt>
                <c:pt idx="15">
                  <c:v>27</c:v>
                </c:pt>
                <c:pt idx="16">
                  <c:v>0</c:v>
                </c:pt>
                <c:pt idx="17">
                  <c:v>27</c:v>
                </c:pt>
                <c:pt idx="18">
                  <c:v>0</c:v>
                </c:pt>
                <c:pt idx="19">
                  <c:v>27</c:v>
                </c:pt>
                <c:pt idx="20">
                  <c:v>0</c:v>
                </c:pt>
                <c:pt idx="21">
                  <c:v>0</c:v>
                </c:pt>
                <c:pt idx="22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5"/>
        <c:holeSize val="50"/>
      </c:doughnutChart>
      <c:pieChart>
        <c:varyColors val="1"/>
        <c:ser>
          <c:idx val="3"/>
          <c:order val="3"/>
          <c:spPr/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Pt>
            <c:idx val="1"/>
            <c:bubble3D val="0"/>
            <c:spPr>
              <a:noFill/>
              <a:ln>
                <a:solidFill>
                  <a:schemeClr val="tx1"/>
                </a:solidFill>
              </a:ln>
              <a:effectLst/>
            </c:spPr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案例5!$F$5:$F$27</c:f>
              <c:numCache>
                <c:formatCode>General</c:formatCode>
                <c:ptCount val="23"/>
                <c:pt idx="0">
                  <c:v>243</c:v>
                </c:pt>
                <c:pt idx="1">
                  <c:v>0</c:v>
                </c:pt>
                <c:pt idx="2">
                  <c:v>27</c:v>
                </c:pt>
                <c:pt idx="3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25"/>
      </c:pieChart>
      <c:scatterChart>
        <c:scatterStyle val="marker"/>
        <c:varyColors val="0"/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bg1"/>
              </a:solidFill>
              <a:ln w="222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noFill/>
                <a:ln w="22225">
                  <a:noFill/>
                </a:ln>
                <a:effectLst/>
              </c:spPr>
            </c:marker>
            <c:bubble3D val="0"/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zh-CN"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charset="-122"/>
                      <a:ea typeface="微软雅黑" panose="020B0503020204020204" charset="-122"/>
                      <a:cs typeface="微软雅黑" panose="020B0503020204020204" charset="-122"/>
                      <a:sym typeface="微软雅黑" panose="020B0503020204020204" charset="-122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9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0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1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2"/>
              <c:layout/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案例5!$G$5:$G$27</c:f>
              <c:numCache>
                <c:formatCode>General</c:formatCode>
                <c:ptCount val="23"/>
                <c:pt idx="0">
                  <c:v>3</c:v>
                </c:pt>
                <c:pt idx="1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案例5!$J$5</c15:f>
                <c15:dlblRangeCache>
                  <c:ptCount val="1"/>
                  <c:pt idx="0">
                    <c:v>90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78107"/>
        <c:axId val="844573917"/>
      </c:scatterChart>
      <c:valAx>
        <c:axId val="821978107"/>
        <c:scaling>
          <c:orientation val="minMax"/>
          <c:max val="2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573917"/>
        <c:crosses val="autoZero"/>
        <c:crossBetween val="midCat"/>
      </c:valAx>
      <c:valAx>
        <c:axId val="844573917"/>
        <c:scaling>
          <c:orientation val="minMax"/>
          <c:max val="6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9781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41767068273092"/>
          <c:y val="0.0162037037037037"/>
          <c:w val="0.911646586345382"/>
          <c:h val="0.868842592592593"/>
        </c:manualLayout>
      </c:layout>
      <c:barChart>
        <c:barDir val="col"/>
        <c:grouping val="clustered"/>
        <c:varyColors val="0"/>
        <c:ser>
          <c:idx val="1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案例6!$B$5:$B$9</c:f>
              <c:strCache>
                <c:ptCount val="5"/>
                <c:pt idx="0">
                  <c:v>周一</c:v>
                </c:pt>
                <c:pt idx="1">
                  <c:v>周二</c:v>
                </c:pt>
                <c:pt idx="2">
                  <c:v>周三</c:v>
                </c:pt>
                <c:pt idx="3">
                  <c:v>周四</c:v>
                </c:pt>
                <c:pt idx="4">
                  <c:v>周五</c:v>
                </c:pt>
              </c:strCache>
            </c:strRef>
          </c:cat>
          <c:val>
            <c:numRef>
              <c:f>案例6!$D$5:$D$9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</c:ser>
        <c:ser>
          <c:idx val="0"/>
          <c:order val="1"/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案例6!$B$5:$B$9</c:f>
              <c:strCache>
                <c:ptCount val="5"/>
                <c:pt idx="0">
                  <c:v>周一</c:v>
                </c:pt>
                <c:pt idx="1">
                  <c:v>周二</c:v>
                </c:pt>
                <c:pt idx="2">
                  <c:v>周三</c:v>
                </c:pt>
                <c:pt idx="3">
                  <c:v>周四</c:v>
                </c:pt>
                <c:pt idx="4">
                  <c:v>周五</c:v>
                </c:pt>
              </c:strCache>
            </c:strRef>
          </c:cat>
          <c:val>
            <c:numRef>
              <c:f>案例6!$C$5:$C$9</c:f>
              <c:numCache>
                <c:formatCode>0%</c:formatCode>
                <c:ptCount val="5"/>
                <c:pt idx="0">
                  <c:v>0.6</c:v>
                </c:pt>
                <c:pt idx="1">
                  <c:v>0.85</c:v>
                </c:pt>
                <c:pt idx="2">
                  <c:v>0.7</c:v>
                </c:pt>
                <c:pt idx="3">
                  <c:v>0.54</c:v>
                </c:pt>
                <c:pt idx="4">
                  <c:v>0.85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67590594"/>
        <c:axId val="961885522"/>
      </c:barChart>
      <c:catAx>
        <c:axId val="867590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961885522"/>
        <c:crosses val="autoZero"/>
        <c:auto val="1"/>
        <c:lblAlgn val="ctr"/>
        <c:lblOffset val="100"/>
        <c:noMultiLvlLbl val="0"/>
      </c:catAx>
      <c:valAx>
        <c:axId val="96188552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59059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87671232876712"/>
          <c:y val="0.0464704580659438"/>
          <c:w val="0.938356164383562"/>
          <c:h val="0.931622040274397"/>
        </c:manualLayout>
      </c:layout>
      <c:lineChart>
        <c:grouping val="standard"/>
        <c:varyColors val="0"/>
        <c:ser>
          <c:idx val="0"/>
          <c:order val="0"/>
          <c:tx>
            <c:strRef>
              <c:f>案例7!$C$4</c:f>
              <c:strCache>
                <c:ptCount val="1"/>
                <c:pt idx="0">
                  <c:v>生产量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案例7!$B$5:$B$16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案例7!$C$5:$C$16</c:f>
              <c:numCache>
                <c:formatCode>General</c:formatCode>
                <c:ptCount val="12"/>
                <c:pt idx="0">
                  <c:v>164</c:v>
                </c:pt>
                <c:pt idx="1">
                  <c:v>80</c:v>
                </c:pt>
                <c:pt idx="2">
                  <c:v>147</c:v>
                </c:pt>
                <c:pt idx="3">
                  <c:v>107</c:v>
                </c:pt>
                <c:pt idx="4">
                  <c:v>44</c:v>
                </c:pt>
                <c:pt idx="5">
                  <c:v>132</c:v>
                </c:pt>
                <c:pt idx="6">
                  <c:v>53</c:v>
                </c:pt>
                <c:pt idx="7">
                  <c:v>51</c:v>
                </c:pt>
                <c:pt idx="8">
                  <c:v>181</c:v>
                </c:pt>
                <c:pt idx="9">
                  <c:v>107</c:v>
                </c:pt>
                <c:pt idx="10">
                  <c:v>60</c:v>
                </c:pt>
                <c:pt idx="11">
                  <c:v>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案例7!$D$4</c:f>
              <c:strCache>
                <c:ptCount val="1"/>
                <c:pt idx="0">
                  <c:v>辅助列1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28575" cmpd="dbl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</c:marke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案例7!$B$5:$B$16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案例7!$D$5:$D$16</c:f>
              <c:numCache>
                <c:formatCode>General</c:formatCode>
                <c:ptCount val="12"/>
                <c:pt idx="0">
                  <c:v>164</c:v>
                </c:pt>
                <c:pt idx="1">
                  <c:v>#N/A</c:v>
                </c:pt>
                <c:pt idx="2">
                  <c:v>147</c:v>
                </c:pt>
                <c:pt idx="3">
                  <c:v>#N/A</c:v>
                </c:pt>
                <c:pt idx="4">
                  <c:v>#N/A</c:v>
                </c:pt>
                <c:pt idx="5">
                  <c:v>132</c:v>
                </c:pt>
                <c:pt idx="6">
                  <c:v>#N/A</c:v>
                </c:pt>
                <c:pt idx="7">
                  <c:v>#N/A</c:v>
                </c:pt>
                <c:pt idx="8">
                  <c:v>181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案例7!$E$4</c:f>
              <c:strCache>
                <c:ptCount val="1"/>
                <c:pt idx="0">
                  <c:v>辅助列2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160000" scaled="0"/>
              </a:gradFill>
              <a:ln w="28575" cmpd="dbl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案例7!$B$5:$B$16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案例7!$E$5:$E$16</c:f>
              <c:numCache>
                <c:formatCode>General</c:formatCode>
                <c:ptCount val="12"/>
                <c:pt idx="0">
                  <c:v>#N/A</c:v>
                </c:pt>
                <c:pt idx="1">
                  <c:v>80</c:v>
                </c:pt>
                <c:pt idx="2">
                  <c:v>#N/A</c:v>
                </c:pt>
                <c:pt idx="3">
                  <c:v>107</c:v>
                </c:pt>
                <c:pt idx="4">
                  <c:v>44</c:v>
                </c:pt>
                <c:pt idx="5">
                  <c:v>#N/A</c:v>
                </c:pt>
                <c:pt idx="6">
                  <c:v>53</c:v>
                </c:pt>
                <c:pt idx="7">
                  <c:v>51</c:v>
                </c:pt>
                <c:pt idx="8">
                  <c:v>#N/A</c:v>
                </c:pt>
                <c:pt idx="9">
                  <c:v>107</c:v>
                </c:pt>
                <c:pt idx="10">
                  <c:v>60</c:v>
                </c:pt>
                <c:pt idx="11">
                  <c:v>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413784"/>
        <c:axId val="85184305"/>
      </c:lineChart>
      <c:catAx>
        <c:axId val="75041378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184305"/>
        <c:crosses val="autoZero"/>
        <c:auto val="1"/>
        <c:lblAlgn val="ctr"/>
        <c:lblOffset val="100"/>
        <c:noMultiLvlLbl val="0"/>
      </c:catAx>
      <c:valAx>
        <c:axId val="8518430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41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部门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1</a:t>
            </a:r>
            <a:endPara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endParaRPr>
          </a:p>
        </c:rich>
      </c:tx>
      <c:layout>
        <c:manualLayout>
          <c:xMode val="edge"/>
          <c:yMode val="edge"/>
          <c:x val="0.407575757575758"/>
          <c:y val="0.00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0808080808081"/>
          <c:y val="0.1384"/>
          <c:w val="0.785606060606061"/>
          <c:h val="0.8296"/>
        </c:manualLayout>
      </c:layout>
      <c:doughnutChart>
        <c:varyColors val="1"/>
        <c:ser>
          <c:idx val="1"/>
          <c:order val="1"/>
          <c:spPr>
            <a:solidFill>
              <a:schemeClr val="bg1">
                <a:lumMod val="75000"/>
              </a:schemeClr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案例8!$C$5:$D$5</c:f>
              <c:numCache>
                <c:formatCode>0.0%</c:formatCode>
                <c:ptCount val="2"/>
                <c:pt idx="0">
                  <c:v>0.188173075753362</c:v>
                </c:pt>
                <c:pt idx="1">
                  <c:v>0.811826924246638</c:v>
                </c:pt>
              </c:numCache>
            </c:numRef>
          </c:val>
        </c:ser>
        <c:ser>
          <c:idx val="2"/>
          <c:order val="2"/>
          <c:spPr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案例8!$C$5:$D$5</c:f>
              <c:numCache>
                <c:formatCode>0.0%</c:formatCode>
                <c:ptCount val="2"/>
                <c:pt idx="0">
                  <c:v>0.188173075753362</c:v>
                </c:pt>
                <c:pt idx="1">
                  <c:v>0.811826924246638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explosion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案例8!$C$5:$D$5</c:f>
              <c:numCache>
                <c:formatCode>0.0%</c:formatCode>
                <c:ptCount val="2"/>
                <c:pt idx="0">
                  <c:v>0.188173075753362</c:v>
                </c:pt>
                <c:pt idx="1">
                  <c:v>0.811826924246638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部门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2</a:t>
            </a:r>
            <a:endPara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endParaRPr>
          </a:p>
        </c:rich>
      </c:tx>
      <c:layout>
        <c:manualLayout>
          <c:xMode val="edge"/>
          <c:yMode val="edge"/>
          <c:x val="0.407575757575758"/>
          <c:y val="0.00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82323232323234"/>
          <c:y val="0.1144"/>
          <c:w val="0.785606060606061"/>
          <c:h val="0.8296"/>
        </c:manualLayout>
      </c:layout>
      <c:doughnutChart>
        <c:varyColors val="1"/>
        <c:ser>
          <c:idx val="1"/>
          <c:order val="1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案例8!$C$6:$D$6</c:f>
              <c:numCache>
                <c:formatCode>0.0%</c:formatCode>
                <c:ptCount val="2"/>
                <c:pt idx="0">
                  <c:v>0.244309803517972</c:v>
                </c:pt>
                <c:pt idx="1">
                  <c:v>0.755690196482028</c:v>
                </c:pt>
              </c:numCache>
            </c:numRef>
          </c:val>
        </c:ser>
        <c:ser>
          <c:idx val="2"/>
          <c:order val="2"/>
          <c:spPr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案例8!$C$6:$D$6</c:f>
              <c:numCache>
                <c:formatCode>0.0%</c:formatCode>
                <c:ptCount val="2"/>
                <c:pt idx="0">
                  <c:v>0.244309803517972</c:v>
                </c:pt>
                <c:pt idx="1">
                  <c:v>0.755690196482028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explosion val="0"/>
            <c:spPr>
              <a:solidFill>
                <a:schemeClr val="accent1">
                  <a:lumMod val="50000"/>
                </a:schemeClr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案例8!$C$6:$D$6</c:f>
              <c:numCache>
                <c:formatCode>0.0%</c:formatCode>
                <c:ptCount val="2"/>
                <c:pt idx="0">
                  <c:v>0.244309803517972</c:v>
                </c:pt>
                <c:pt idx="1">
                  <c:v>0.755690196482028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部门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rPr>
              <a:t>3</a:t>
            </a:r>
            <a:endPara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endParaRPr>
          </a:p>
        </c:rich>
      </c:tx>
      <c:layout>
        <c:manualLayout>
          <c:xMode val="edge"/>
          <c:yMode val="edge"/>
          <c:x val="0.407575757575758"/>
          <c:y val="0.00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888888888889"/>
          <c:y val="0.1544"/>
          <c:w val="0.785606060606061"/>
          <c:h val="0.8296"/>
        </c:manualLayout>
      </c:layout>
      <c:doughnutChart>
        <c:varyColors val="1"/>
        <c:ser>
          <c:idx val="1"/>
          <c:order val="1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案例8!$C$7:$D$7</c:f>
              <c:numCache>
                <c:formatCode>0.0%</c:formatCode>
                <c:ptCount val="2"/>
                <c:pt idx="0">
                  <c:v>0.476795575556312</c:v>
                </c:pt>
                <c:pt idx="1">
                  <c:v>0.523204424443688</c:v>
                </c:pt>
              </c:numCache>
            </c:numRef>
          </c:val>
        </c:ser>
        <c:ser>
          <c:idx val="2"/>
          <c:order val="2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案例8!$C$7:$D$7</c:f>
              <c:numCache>
                <c:formatCode>0.0%</c:formatCode>
                <c:ptCount val="2"/>
                <c:pt idx="0">
                  <c:v>0.476795575556312</c:v>
                </c:pt>
                <c:pt idx="1">
                  <c:v>0.523204424443688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doughnutChart>
        <c:varyColors val="1"/>
        <c:ser>
          <c:idx val="0"/>
          <c:order val="0"/>
          <c:spPr/>
          <c:explosion val="0"/>
          <c:dPt>
            <c:idx val="0"/>
            <c:bubble3D val="0"/>
            <c:explosion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案例8!$C$7:$D$7</c:f>
              <c:numCache>
                <c:formatCode>0.0%</c:formatCode>
                <c:ptCount val="2"/>
                <c:pt idx="0">
                  <c:v>0.476795575556312</c:v>
                </c:pt>
                <c:pt idx="1">
                  <c:v>0.523204424443688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87426900584795"/>
          <c:y val="0.21297082979326"/>
          <c:w val="0.889093567251462"/>
          <c:h val="0.6472387425658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5"/>
            <c:spPr>
              <a:solidFill>
                <a:schemeClr val="bg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案例9!$B$5:$B$10</c:f>
              <c:strCache>
                <c:ptCount val="6"/>
                <c:pt idx="0">
                  <c:v>部门1</c:v>
                </c:pt>
                <c:pt idx="1">
                  <c:v>部门2</c:v>
                </c:pt>
                <c:pt idx="2">
                  <c:v>部门3</c:v>
                </c:pt>
                <c:pt idx="3">
                  <c:v>部门4</c:v>
                </c:pt>
                <c:pt idx="4">
                  <c:v>部门5</c:v>
                </c:pt>
                <c:pt idx="5">
                  <c:v>部门6</c:v>
                </c:pt>
              </c:strCache>
            </c:strRef>
          </c:cat>
          <c:val>
            <c:numRef>
              <c:f>案例9!$C$5:$C$10</c:f>
              <c:numCache>
                <c:formatCode>General</c:formatCode>
                <c:ptCount val="6"/>
                <c:pt idx="0">
                  <c:v>59</c:v>
                </c:pt>
                <c:pt idx="1">
                  <c:v>69</c:v>
                </c:pt>
                <c:pt idx="2">
                  <c:v>183</c:v>
                </c:pt>
                <c:pt idx="3">
                  <c:v>169</c:v>
                </c:pt>
                <c:pt idx="4">
                  <c:v>107</c:v>
                </c:pt>
                <c:pt idx="5">
                  <c:v>129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8750714"/>
        <c:axId val="629295956"/>
      </c:lineChart>
      <c:catAx>
        <c:axId val="728750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29295956"/>
        <c:crosses val="autoZero"/>
        <c:auto val="1"/>
        <c:lblAlgn val="ctr"/>
        <c:lblOffset val="100"/>
        <c:noMultiLvlLbl val="0"/>
      </c:catAx>
      <c:valAx>
        <c:axId val="6292959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7507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795613160518"/>
          <c:y val="0.176470588235294"/>
          <c:w val="0.923529411764706"/>
          <c:h val="0.732843137254902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案例10!$I$4</c:f>
              <c:strCache>
                <c:ptCount val="1"/>
                <c:pt idx="0">
                  <c:v>一般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案例10!$B$5:$B$10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案例10!$I$5:$I$10</c:f>
              <c:numCache>
                <c:formatCode>0%</c:formatCode>
                <c:ptCount val="6"/>
                <c:pt idx="0">
                  <c:v>-0.22</c:v>
                </c:pt>
                <c:pt idx="1">
                  <c:v>-0.26</c:v>
                </c:pt>
                <c:pt idx="2">
                  <c:v>-0.24</c:v>
                </c:pt>
                <c:pt idx="3">
                  <c:v>-0.4</c:v>
                </c:pt>
                <c:pt idx="4">
                  <c:v>-0.24</c:v>
                </c:pt>
                <c:pt idx="5">
                  <c:v>-0.34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案例10!$E$5:$E$10</c15:f>
                <c15:dlblRangeCache>
                  <c:ptCount val="6"/>
                  <c:pt idx="0">
                    <c:v>22%</c:v>
                  </c:pt>
                  <c:pt idx="1">
                    <c:v>26%</c:v>
                  </c:pt>
                  <c:pt idx="2">
                    <c:v>24%</c:v>
                  </c:pt>
                  <c:pt idx="3">
                    <c:v>40%</c:v>
                  </c:pt>
                  <c:pt idx="4">
                    <c:v>24%</c:v>
                  </c:pt>
                  <c:pt idx="5">
                    <c:v>34%</c:v>
                  </c:pt>
                </c15:dlblRangeCache>
              </c15:datalabelsRange>
            </c:ext>
          </c:extLst>
        </c:ser>
        <c:ser>
          <c:idx val="0"/>
          <c:order val="1"/>
          <c:tx>
            <c:strRef>
              <c:f>案例10!$H$4</c:f>
              <c:strCache>
                <c:ptCount val="1"/>
                <c:pt idx="0">
                  <c:v>差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0138888888888889"/>
                  <c:y val="-0.00231481481481481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案例10!$B$5:$B$10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案例10!$H$5:$H$10</c:f>
              <c:numCache>
                <c:formatCode>0%</c:formatCode>
                <c:ptCount val="6"/>
                <c:pt idx="0">
                  <c:v>-0.12</c:v>
                </c:pt>
                <c:pt idx="1">
                  <c:v>-0.08</c:v>
                </c:pt>
                <c:pt idx="2">
                  <c:v>-0.29</c:v>
                </c:pt>
                <c:pt idx="3">
                  <c:v>-0.13</c:v>
                </c:pt>
                <c:pt idx="4">
                  <c:v>-0.39</c:v>
                </c:pt>
                <c:pt idx="5">
                  <c:v>-0.34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案例10!$F$5:$F$10</c15:f>
                <c15:dlblRangeCache>
                  <c:ptCount val="6"/>
                  <c:pt idx="0">
                    <c:v>12%</c:v>
                  </c:pt>
                  <c:pt idx="1">
                    <c:v>8%</c:v>
                  </c:pt>
                  <c:pt idx="2">
                    <c:v>29%</c:v>
                  </c:pt>
                  <c:pt idx="3">
                    <c:v>13%</c:v>
                  </c:pt>
                  <c:pt idx="4">
                    <c:v>39%</c:v>
                  </c:pt>
                  <c:pt idx="5">
                    <c:v>34%</c:v>
                  </c:pt>
                </c15:dlblRangeCache>
              </c15:datalabelsRange>
            </c:ext>
          </c:extLst>
        </c:ser>
        <c:ser>
          <c:idx val="2"/>
          <c:order val="2"/>
          <c:tx>
            <c:strRef>
              <c:f>案例10!$J$4</c:f>
              <c:strCache>
                <c:ptCount val="1"/>
                <c:pt idx="0">
                  <c:v>良好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案例10!$B$5:$B$10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案例10!$J$5:$J$10</c:f>
              <c:numCache>
                <c:formatCode>0%</c:formatCode>
                <c:ptCount val="6"/>
                <c:pt idx="0">
                  <c:v>0.41</c:v>
                </c:pt>
                <c:pt idx="1">
                  <c:v>0.51</c:v>
                </c:pt>
                <c:pt idx="2">
                  <c:v>0.44</c:v>
                </c:pt>
                <c:pt idx="3">
                  <c:v>0.37</c:v>
                </c:pt>
                <c:pt idx="4">
                  <c:v>0.28</c:v>
                </c:pt>
                <c:pt idx="5">
                  <c:v>0.26</c:v>
                </c:pt>
              </c:numCache>
            </c:numRef>
          </c:val>
        </c:ser>
        <c:ser>
          <c:idx val="3"/>
          <c:order val="3"/>
          <c:tx>
            <c:strRef>
              <c:f>案例10!$K$4</c:f>
              <c:strCache>
                <c:ptCount val="1"/>
                <c:pt idx="0">
                  <c:v>优秀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案例10!$B$5:$B$10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案例10!$K$5:$K$10</c:f>
              <c:numCache>
                <c:formatCode>0%</c:formatCode>
                <c:ptCount val="6"/>
                <c:pt idx="0">
                  <c:v>0.25</c:v>
                </c:pt>
                <c:pt idx="1">
                  <c:v>0.15</c:v>
                </c:pt>
                <c:pt idx="2">
                  <c:v>0.03</c:v>
                </c:pt>
                <c:pt idx="3">
                  <c:v>0.1</c:v>
                </c:pt>
                <c:pt idx="4">
                  <c:v>0.09</c:v>
                </c:pt>
                <c:pt idx="5">
                  <c:v>0.06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overlap val="100"/>
        <c:axId val="717348846"/>
        <c:axId val="849796407"/>
      </c:barChart>
      <c:catAx>
        <c:axId val="71734884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849796407"/>
        <c:crosses val="autoZero"/>
        <c:auto val="1"/>
        <c:lblAlgn val="ctr"/>
        <c:lblOffset val="100"/>
        <c:noMultiLvlLbl val="0"/>
      </c:catAx>
      <c:valAx>
        <c:axId val="849796407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73488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</c:legendEntry>
      <c:layout>
        <c:manualLayout>
          <c:xMode val="edge"/>
          <c:yMode val="edge"/>
          <c:x val="0.432013888888889"/>
          <c:y val="0.05555555555555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83333333333333"/>
          <c:y val="0.0347222222222222"/>
          <c:w val="0.908333333333333"/>
          <c:h val="0.88888888888888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1"/>
            <c:val val="100"/>
            <c:spPr>
              <a:noFill/>
              <a:ln w="38100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案例11!$B$5:$B$10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案例11!$C$5:$C$10</c:f>
              <c:numCache>
                <c:formatCode>0%</c:formatCode>
                <c:ptCount val="6"/>
                <c:pt idx="0">
                  <c:v>0.489845113146998</c:v>
                </c:pt>
                <c:pt idx="1">
                  <c:v>0.301400666457503</c:v>
                </c:pt>
                <c:pt idx="2">
                  <c:v>0.592343547619324</c:v>
                </c:pt>
                <c:pt idx="3">
                  <c:v>0.618478662197406</c:v>
                </c:pt>
                <c:pt idx="4">
                  <c:v>0.409766200020617</c:v>
                </c:pt>
                <c:pt idx="5">
                  <c:v>0.0264299924472908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28575" cmpd="dbl">
                <a:noFill/>
                <a:prstDash val="solid"/>
              </a:ln>
              <a:effectLst/>
            </c:spPr>
          </c:marker>
          <c:dLbls>
            <c:delete val="1"/>
          </c:dLbls>
          <c:cat>
            <c:strRef>
              <c:f>案例11!$B$5:$B$10</c:f>
              <c:strCache>
                <c:ptCount val="6"/>
                <c:pt idx="0">
                  <c:v>数据1</c:v>
                </c:pt>
                <c:pt idx="1">
                  <c:v>数据2</c:v>
                </c:pt>
                <c:pt idx="2">
                  <c:v>数据3</c:v>
                </c:pt>
                <c:pt idx="3">
                  <c:v>数据4</c:v>
                </c:pt>
                <c:pt idx="4">
                  <c:v>数据5</c:v>
                </c:pt>
                <c:pt idx="5">
                  <c:v>数据6</c:v>
                </c:pt>
              </c:strCache>
            </c:strRef>
          </c:cat>
          <c:val>
            <c:numRef>
              <c:f>案例11!$D$5:$D$10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88900" cap="rnd" cmpd="dbl" algn="ctr">
              <a:solidFill>
                <a:schemeClr val="bg1">
                  <a:lumMod val="75000"/>
                </a:schemeClr>
              </a:solidFill>
              <a:round/>
              <a:headEnd type="none"/>
              <a:tailEnd type="oval"/>
            </a:ln>
            <a:effectLst/>
          </c:spPr>
        </c:dropLines>
        <c:marker val="1"/>
        <c:smooth val="0"/>
        <c:axId val="309114686"/>
        <c:axId val="295187365"/>
      </c:lineChart>
      <c:catAx>
        <c:axId val="309114686"/>
        <c:scaling>
          <c:orientation val="minMax"/>
        </c:scaling>
        <c:delete val="0"/>
        <c:axPos val="b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295187365"/>
        <c:crosses val="autoZero"/>
        <c:auto val="1"/>
        <c:lblAlgn val="ctr"/>
        <c:lblOffset val="100"/>
        <c:noMultiLvlLbl val="0"/>
      </c:catAx>
      <c:valAx>
        <c:axId val="295187365"/>
        <c:scaling>
          <c:orientation val="minMax"/>
          <c:min val="-0.1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1146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89722222222222"/>
          <c:y val="0.178703703703704"/>
          <c:w val="0.894638888888889"/>
          <c:h val="0.606342592592593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案例12!$B$5:$B$16</c:f>
              <c:numCache>
                <c:formatCode>General"月"</c:formatCode>
                <c:ptCount val="12"/>
                <c:pt idx="0" c:formatCode="General&quot;月&quot;">
                  <c:v>1</c:v>
                </c:pt>
                <c:pt idx="1" c:formatCode="General&quot;月&quot;">
                  <c:v>2</c:v>
                </c:pt>
                <c:pt idx="2" c:formatCode="General&quot;月&quot;">
                  <c:v>3</c:v>
                </c:pt>
                <c:pt idx="3" c:formatCode="General&quot;月&quot;">
                  <c:v>4</c:v>
                </c:pt>
                <c:pt idx="4" c:formatCode="General&quot;月&quot;">
                  <c:v>5</c:v>
                </c:pt>
                <c:pt idx="5" c:formatCode="General&quot;月&quot;">
                  <c:v>6</c:v>
                </c:pt>
                <c:pt idx="6" c:formatCode="General&quot;月&quot;">
                  <c:v>7</c:v>
                </c:pt>
                <c:pt idx="7" c:formatCode="General&quot;月&quot;">
                  <c:v>8</c:v>
                </c:pt>
                <c:pt idx="8" c:formatCode="General&quot;月&quot;">
                  <c:v>9</c:v>
                </c:pt>
                <c:pt idx="9" c:formatCode="General&quot;月&quot;">
                  <c:v>10</c:v>
                </c:pt>
                <c:pt idx="10" c:formatCode="General&quot;月&quot;">
                  <c:v>11</c:v>
                </c:pt>
                <c:pt idx="11" c:formatCode="General&quot;月&quot;">
                  <c:v>12</c:v>
                </c:pt>
              </c:numCache>
            </c:numRef>
          </c:cat>
          <c:val>
            <c:numRef>
              <c:f>案例12!$D$5:$D$16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104</c:v>
                </c:pt>
              </c:numCache>
            </c:numRef>
          </c:val>
          <c:smooth val="0"/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gradFill>
                <a:gsLst>
                  <a:gs pos="0">
                    <a:srgbClr val="14CD68"/>
                  </a:gs>
                  <a:gs pos="100000">
                    <a:srgbClr val="035C7D"/>
                  </a:gs>
                </a:gsLst>
                <a:lin ang="5400000" scaled="0"/>
              </a:gradFill>
              <a:ln w="9525">
                <a:solidFill>
                  <a:srgbClr val="00B050"/>
                </a:solidFill>
              </a:ln>
              <a:effectLst/>
            </c:spPr>
          </c:marker>
          <c:dLbls>
            <c:dLbl>
              <c:idx val="11"/>
              <c:layout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案例12!$B$5:$B$16</c:f>
              <c:numCache>
                <c:formatCode>General"月"</c:formatCode>
                <c:ptCount val="12"/>
                <c:pt idx="0" c:formatCode="General&quot;月&quot;">
                  <c:v>1</c:v>
                </c:pt>
                <c:pt idx="1" c:formatCode="General&quot;月&quot;">
                  <c:v>2</c:v>
                </c:pt>
                <c:pt idx="2" c:formatCode="General&quot;月&quot;">
                  <c:v>3</c:v>
                </c:pt>
                <c:pt idx="3" c:formatCode="General&quot;月&quot;">
                  <c:v>4</c:v>
                </c:pt>
                <c:pt idx="4" c:formatCode="General&quot;月&quot;">
                  <c:v>5</c:v>
                </c:pt>
                <c:pt idx="5" c:formatCode="General&quot;月&quot;">
                  <c:v>6</c:v>
                </c:pt>
                <c:pt idx="6" c:formatCode="General&quot;月&quot;">
                  <c:v>7</c:v>
                </c:pt>
                <c:pt idx="7" c:formatCode="General&quot;月&quot;">
                  <c:v>8</c:v>
                </c:pt>
                <c:pt idx="8" c:formatCode="General&quot;月&quot;">
                  <c:v>9</c:v>
                </c:pt>
                <c:pt idx="9" c:formatCode="General&quot;月&quot;">
                  <c:v>10</c:v>
                </c:pt>
                <c:pt idx="10" c:formatCode="General&quot;月&quot;">
                  <c:v>11</c:v>
                </c:pt>
                <c:pt idx="11" c:formatCode="General&quot;月&quot;">
                  <c:v>12</c:v>
                </c:pt>
              </c:numCache>
            </c:numRef>
          </c:cat>
          <c:val>
            <c:numRef>
              <c:f>案例12!$E$5:$E$16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428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dLbls>
          <c:showLegendKey val="0"/>
          <c:showVal val="1"/>
          <c:showCatName val="1"/>
          <c:showSerName val="0"/>
          <c:showPercent val="0"/>
          <c:showBubbleSize val="0"/>
        </c:dLbls>
        <c:marker val="1"/>
        <c:smooth val="0"/>
        <c:axId val="457190774"/>
        <c:axId val="168443775"/>
      </c:lineChart>
      <c:scatterChart>
        <c:scatterStyle val="lineMarker"/>
        <c:varyColors val="0"/>
        <c:ser>
          <c:idx val="3"/>
          <c:order val="2"/>
          <c:spPr>
            <a:ln w="12700" cap="rnd" cmpd="sng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(案例12!$B$5,案例12!$B$16)</c:f>
              <c:numCache>
                <c:formatCode>General"月"</c:formatCode>
                <c:ptCount val="2"/>
                <c:pt idx="0">
                  <c:v>1</c:v>
                </c:pt>
                <c:pt idx="1">
                  <c:v>12</c:v>
                </c:pt>
              </c:numCache>
            </c:numRef>
          </c:xVal>
          <c:yVal>
            <c:numRef>
              <c:f>(案例12!$F$5,案例12!$F$16)</c:f>
              <c:numCache>
                <c:formatCode>0.0_ </c:formatCode>
                <c:ptCount val="2"/>
                <c:pt idx="0">
                  <c:v>255.416666666667</c:v>
                </c:pt>
                <c:pt idx="1">
                  <c:v>255.416666666667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190774"/>
        <c:axId val="168443775"/>
      </c:scatterChart>
      <c:scatterChart>
        <c:scatterStyle val="smooth"/>
        <c:varyColors val="0"/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案例12!$B$5:$B$16</c:f>
              <c:numCache>
                <c:formatCode>General"月"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案例12!$C$5:$C$16</c:f>
              <c:numCache>
                <c:formatCode>General</c:formatCode>
                <c:ptCount val="12"/>
                <c:pt idx="0">
                  <c:v>338</c:v>
                </c:pt>
                <c:pt idx="1">
                  <c:v>175</c:v>
                </c:pt>
                <c:pt idx="2">
                  <c:v>213</c:v>
                </c:pt>
                <c:pt idx="3">
                  <c:v>428</c:v>
                </c:pt>
                <c:pt idx="4">
                  <c:v>406</c:v>
                </c:pt>
                <c:pt idx="5">
                  <c:v>414</c:v>
                </c:pt>
                <c:pt idx="6">
                  <c:v>146</c:v>
                </c:pt>
                <c:pt idx="7">
                  <c:v>368</c:v>
                </c:pt>
                <c:pt idx="8">
                  <c:v>113</c:v>
                </c:pt>
                <c:pt idx="9">
                  <c:v>162</c:v>
                </c:pt>
                <c:pt idx="10">
                  <c:v>198</c:v>
                </c:pt>
                <c:pt idx="11">
                  <c:v>104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190774"/>
        <c:axId val="168443775"/>
      </c:scatterChart>
      <c:catAx>
        <c:axId val="457190774"/>
        <c:scaling>
          <c:orientation val="minMax"/>
        </c:scaling>
        <c:delete val="1"/>
        <c:axPos val="b"/>
        <c:numFmt formatCode="General&quot;月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443775"/>
        <c:crosses val="autoZero"/>
        <c:auto val="1"/>
        <c:lblAlgn val="ctr"/>
        <c:lblOffset val="100"/>
        <c:noMultiLvlLbl val="0"/>
      </c:catAx>
      <c:valAx>
        <c:axId val="168443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71907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</c:pictureOptions>
          <c:dPt>
            <c:idx val="0"/>
            <c:invertIfNegative val="0"/>
            <c:bubble3D val="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</c:dPt>
          <c:dPt>
            <c:idx val="2"/>
            <c:invertIfNegative val="0"/>
            <c:bubble3D val="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</c:dPt>
          <c:dLbls>
            <c:delete val="1"/>
          </c:dLbls>
          <c:cat>
            <c:strRef>
              <c:f>案例13!$B$5:$B$7</c:f>
              <c:strCache>
                <c:ptCount val="3"/>
                <c:pt idx="0" c:formatCode="General&quot;月&quot;">
                  <c:v>北京</c:v>
                </c:pt>
                <c:pt idx="1" c:formatCode="General&quot;月&quot;">
                  <c:v>上海</c:v>
                </c:pt>
                <c:pt idx="2" c:formatCode="General&quot;月&quot;">
                  <c:v>广州</c:v>
                </c:pt>
              </c:strCache>
            </c:strRef>
          </c:cat>
          <c:val>
            <c:numRef>
              <c:f>案例13!$D$5:$D$7</c:f>
              <c:numCache>
                <c:formatCode>0.0%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</c:ser>
        <c:ser>
          <c:idx val="0"/>
          <c:order val="1"/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</c:pictureOptions>
          <c:dLbls>
            <c:delete val="1"/>
          </c:dLbls>
          <c:cat>
            <c:strRef>
              <c:f>案例13!$B$5:$B$7</c:f>
              <c:strCache>
                <c:ptCount val="3"/>
                <c:pt idx="0" c:formatCode="General&quot;月&quot;">
                  <c:v>北京</c:v>
                </c:pt>
                <c:pt idx="1" c:formatCode="General&quot;月&quot;">
                  <c:v>上海</c:v>
                </c:pt>
                <c:pt idx="2" c:formatCode="General&quot;月&quot;">
                  <c:v>广州</c:v>
                </c:pt>
              </c:strCache>
            </c:strRef>
          </c:cat>
          <c:val>
            <c:numRef>
              <c:f>案例13!$C$5:$C$7</c:f>
              <c:numCache>
                <c:formatCode>0.0%</c:formatCode>
                <c:ptCount val="3"/>
                <c:pt idx="0">
                  <c:v>0.748986161258185</c:v>
                </c:pt>
                <c:pt idx="1">
                  <c:v>0.609636595264173</c:v>
                </c:pt>
                <c:pt idx="2">
                  <c:v>0.360085785889721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4"/>
        <c:overlap val="100"/>
        <c:axId val="877455212"/>
        <c:axId val="686806268"/>
      </c:barChart>
      <c:catAx>
        <c:axId val="877455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6806268"/>
        <c:crosses val="autoZero"/>
        <c:auto val="1"/>
        <c:lblAlgn val="ctr"/>
        <c:lblOffset val="100"/>
        <c:noMultiLvlLbl val="0"/>
      </c:catAx>
      <c:valAx>
        <c:axId val="6868062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7455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0544365813826892"/>
          <c:y val="0.00607410406964973"/>
          <c:w val="0.885320268553802"/>
          <c:h val="0.987851791860701"/>
        </c:manualLayout>
      </c:layout>
      <c:pieChart>
        <c:varyColors val="1"/>
        <c:ser>
          <c:idx val="0"/>
          <c:order val="1"/>
          <c:spPr/>
          <c:explosion val="0"/>
          <c:dPt>
            <c:idx val="0"/>
            <c:bubble3D val="0"/>
            <c:explosion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explosion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explosion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案例14!$C$5:$C$12</c:f>
              <c:strCache>
                <c:ptCount val="8"/>
                <c:pt idx="0" c:formatCode="0.0%">
                  <c:v>华为</c:v>
                </c:pt>
                <c:pt idx="1" c:formatCode="0.0%">
                  <c:v>OPPO</c:v>
                </c:pt>
                <c:pt idx="2" c:formatCode="0.0%">
                  <c:v>VIVO</c:v>
                </c:pt>
                <c:pt idx="3" c:formatCode="0.0%">
                  <c:v>格力</c:v>
                </c:pt>
                <c:pt idx="4" c:formatCode="0.0%">
                  <c:v>美的</c:v>
                </c:pt>
                <c:pt idx="5" c:formatCode="0.0%">
                  <c:v>海尔</c:v>
                </c:pt>
                <c:pt idx="6" c:formatCode="0.0%">
                  <c:v>小天鹅</c:v>
                </c:pt>
                <c:pt idx="7" c:formatCode="0.0%">
                  <c:v>海信</c:v>
                </c:pt>
              </c:strCache>
            </c:strRef>
          </c:cat>
          <c:val>
            <c:numRef>
              <c:f>案例14!$D$5:$D$12</c:f>
              <c:numCache>
                <c:formatCode>General</c:formatCode>
                <c:ptCount val="8"/>
                <c:pt idx="0">
                  <c:v>120</c:v>
                </c:pt>
                <c:pt idx="1">
                  <c:v>89</c:v>
                </c:pt>
                <c:pt idx="2">
                  <c:v>98</c:v>
                </c:pt>
                <c:pt idx="3">
                  <c:v>107</c:v>
                </c:pt>
                <c:pt idx="4">
                  <c:v>116</c:v>
                </c:pt>
                <c:pt idx="5">
                  <c:v>36</c:v>
                </c:pt>
                <c:pt idx="6">
                  <c:v>25</c:v>
                </c:pt>
                <c:pt idx="7">
                  <c:v>44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pieChart>
        <c:varyColors val="1"/>
        <c:ser>
          <c:idx val="1"/>
          <c:order val="0"/>
          <c:spPr/>
          <c:explosion val="107"/>
          <c:dPt>
            <c:idx val="0"/>
            <c:bubble3D val="0"/>
            <c:explosion val="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explosion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explosion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案例14!$B$5:$B$12</c:f>
              <c:strCache>
                <c:ptCount val="8"/>
                <c:pt idx="0" c:formatCode="General&quot;月&quot;">
                  <c:v>手机</c:v>
                </c:pt>
                <c:pt idx="3" c:formatCode="General&quot;月&quot;">
                  <c:v>空调</c:v>
                </c:pt>
                <c:pt idx="5" c:formatCode="General&quot;月&quot;">
                  <c:v>洗衣机</c:v>
                </c:pt>
              </c:strCache>
            </c:strRef>
          </c:cat>
          <c:val>
            <c:numRef>
              <c:f>案例14!$E$5:$E$12</c:f>
              <c:numCache>
                <c:formatCode>General</c:formatCode>
                <c:ptCount val="8"/>
                <c:pt idx="0">
                  <c:v>307</c:v>
                </c:pt>
                <c:pt idx="3">
                  <c:v>223</c:v>
                </c:pt>
                <c:pt idx="5">
                  <c:v>105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25669957686883"/>
          <c:y val="0.110738916256158"/>
          <c:w val="0.945416078984485"/>
          <c:h val="0.83556650246305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22225" cap="flat" cmpd="sng" algn="ctr">
                <a:solidFill>
                  <a:srgbClr val="92D050"/>
                </a:solidFill>
                <a:round/>
              </a:ln>
              <a:effectLst/>
            </c:spPr>
          </c:errBars>
          <c:cat>
            <c:strRef>
              <c:f>案例15!$B$5:$B$12</c:f>
              <c:strCache>
                <c:ptCount val="8"/>
                <c:pt idx="0" c:formatCode="General&quot;月&quot;">
                  <c:v>李三</c:v>
                </c:pt>
                <c:pt idx="1" c:formatCode="General&quot;月&quot;">
                  <c:v>老白</c:v>
                </c:pt>
                <c:pt idx="2" c:formatCode="General&quot;月&quot;">
                  <c:v>老邢</c:v>
                </c:pt>
                <c:pt idx="3" c:formatCode="General&quot;月&quot;">
                  <c:v>小迪</c:v>
                </c:pt>
                <c:pt idx="4" c:formatCode="General&quot;月&quot;">
                  <c:v>佟掌柜</c:v>
                </c:pt>
                <c:pt idx="5" c:formatCode="General&quot;月&quot;">
                  <c:v>书生</c:v>
                </c:pt>
                <c:pt idx="6" c:formatCode="General&quot;月&quot;">
                  <c:v>盗贼</c:v>
                </c:pt>
                <c:pt idx="7" c:formatCode="General&quot;月&quot;">
                  <c:v>黄明</c:v>
                </c:pt>
              </c:strCache>
            </c:strRef>
          </c:cat>
          <c:val>
            <c:numRef>
              <c:f>案例15!$C$5:$C$12</c:f>
              <c:numCache>
                <c:formatCode>General</c:formatCode>
                <c:ptCount val="8"/>
                <c:pt idx="0">
                  <c:v>69</c:v>
                </c:pt>
                <c:pt idx="1">
                  <c:v>79</c:v>
                </c:pt>
                <c:pt idx="2">
                  <c:v>85</c:v>
                </c:pt>
                <c:pt idx="3">
                  <c:v>85</c:v>
                </c:pt>
                <c:pt idx="4">
                  <c:v>54</c:v>
                </c:pt>
                <c:pt idx="5">
                  <c:v>59</c:v>
                </c:pt>
                <c:pt idx="6">
                  <c:v>80</c:v>
                </c:pt>
                <c:pt idx="7">
                  <c:v>88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ash"/>
            <c:size val="10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Lbls>
            <c:delete val="1"/>
          </c:dLbls>
          <c:cat>
            <c:strRef>
              <c:f>案例15!$B$5:$B$12</c:f>
              <c:strCache>
                <c:ptCount val="8"/>
                <c:pt idx="0" c:formatCode="General&quot;月&quot;">
                  <c:v>李三</c:v>
                </c:pt>
                <c:pt idx="1" c:formatCode="General&quot;月&quot;">
                  <c:v>老白</c:v>
                </c:pt>
                <c:pt idx="2" c:formatCode="General&quot;月&quot;">
                  <c:v>老邢</c:v>
                </c:pt>
                <c:pt idx="3" c:formatCode="General&quot;月&quot;">
                  <c:v>小迪</c:v>
                </c:pt>
                <c:pt idx="4" c:formatCode="General&quot;月&quot;">
                  <c:v>佟掌柜</c:v>
                </c:pt>
                <c:pt idx="5" c:formatCode="General&quot;月&quot;">
                  <c:v>书生</c:v>
                </c:pt>
                <c:pt idx="6" c:formatCode="General&quot;月&quot;">
                  <c:v>盗贼</c:v>
                </c:pt>
                <c:pt idx="7" c:formatCode="General&quot;月&quot;">
                  <c:v>黄明</c:v>
                </c:pt>
              </c:strCache>
            </c:strRef>
          </c:cat>
          <c:val>
            <c:numRef>
              <c:f>案例15!$D$5:$D$12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476134"/>
        <c:axId val="304104155"/>
      </c:lineChart>
      <c:catAx>
        <c:axId val="538476134"/>
        <c:scaling>
          <c:orientation val="minMax"/>
        </c:scaling>
        <c:delete val="0"/>
        <c:axPos val="t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4104155"/>
        <c:crosses val="autoZero"/>
        <c:auto val="1"/>
        <c:lblAlgn val="ctr"/>
        <c:lblOffset val="100"/>
        <c:noMultiLvlLbl val="0"/>
      </c:catAx>
      <c:valAx>
        <c:axId val="304104155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84761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80406589554855"/>
          <c:y val="0.0408163265306122"/>
          <c:w val="0.948592125248277"/>
          <c:h val="0.86705009276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案例16!$D$4</c:f>
              <c:strCache>
                <c:ptCount val="1"/>
                <c:pt idx="0">
                  <c:v>英语成绩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案例16!$C$5:$C$16</c:f>
              <c:strCache>
                <c:ptCount val="12"/>
                <c:pt idx="0">
                  <c:v>何朝贤</c:v>
                </c:pt>
                <c:pt idx="1">
                  <c:v>臧鹏</c:v>
                </c:pt>
                <c:pt idx="2">
                  <c:v>大骗子</c:v>
                </c:pt>
                <c:pt idx="3">
                  <c:v>大名</c:v>
                </c:pt>
                <c:pt idx="4">
                  <c:v>小黑</c:v>
                </c:pt>
                <c:pt idx="5">
                  <c:v>王璇正</c:v>
                </c:pt>
                <c:pt idx="6">
                  <c:v>上米饭</c:v>
                </c:pt>
                <c:pt idx="7">
                  <c:v>翟志明</c:v>
                </c:pt>
                <c:pt idx="8">
                  <c:v>吴锋</c:v>
                </c:pt>
                <c:pt idx="9">
                  <c:v>常见</c:v>
                </c:pt>
                <c:pt idx="10">
                  <c:v>夏遂良</c:v>
                </c:pt>
                <c:pt idx="11">
                  <c:v>挺好的</c:v>
                </c:pt>
              </c:strCache>
            </c:strRef>
          </c:cat>
          <c:val>
            <c:numRef>
              <c:f>案例16!$D$5:$D$16</c:f>
              <c:numCache>
                <c:formatCode>General</c:formatCode>
                <c:ptCount val="12"/>
                <c:pt idx="0">
                  <c:v>68</c:v>
                </c:pt>
                <c:pt idx="1">
                  <c:v>71</c:v>
                </c:pt>
                <c:pt idx="2">
                  <c:v>94</c:v>
                </c:pt>
                <c:pt idx="3">
                  <c:v>63</c:v>
                </c:pt>
                <c:pt idx="4">
                  <c:v>56</c:v>
                </c:pt>
                <c:pt idx="5">
                  <c:v>69</c:v>
                </c:pt>
                <c:pt idx="6">
                  <c:v>71</c:v>
                </c:pt>
                <c:pt idx="7">
                  <c:v>51</c:v>
                </c:pt>
                <c:pt idx="8">
                  <c:v>99</c:v>
                </c:pt>
                <c:pt idx="9">
                  <c:v>80</c:v>
                </c:pt>
                <c:pt idx="10">
                  <c:v>85</c:v>
                </c:pt>
                <c:pt idx="11">
                  <c:v>79</c:v>
                </c:pt>
              </c:numCache>
            </c:numRef>
          </c:val>
        </c:ser>
        <c:ser>
          <c:idx val="1"/>
          <c:order val="1"/>
          <c:tx>
            <c:strRef>
              <c:f>"最大值"</c:f>
              <c:strCache>
                <c:ptCount val="1"/>
                <c:pt idx="0">
                  <c:v>最大值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案例16!$C$5:$C$16</c:f>
              <c:strCache>
                <c:ptCount val="12"/>
                <c:pt idx="0">
                  <c:v>何朝贤</c:v>
                </c:pt>
                <c:pt idx="1">
                  <c:v>臧鹏</c:v>
                </c:pt>
                <c:pt idx="2">
                  <c:v>大骗子</c:v>
                </c:pt>
                <c:pt idx="3">
                  <c:v>大名</c:v>
                </c:pt>
                <c:pt idx="4">
                  <c:v>小黑</c:v>
                </c:pt>
                <c:pt idx="5">
                  <c:v>王璇正</c:v>
                </c:pt>
                <c:pt idx="6">
                  <c:v>上米饭</c:v>
                </c:pt>
                <c:pt idx="7">
                  <c:v>翟志明</c:v>
                </c:pt>
                <c:pt idx="8">
                  <c:v>吴锋</c:v>
                </c:pt>
                <c:pt idx="9">
                  <c:v>常见</c:v>
                </c:pt>
                <c:pt idx="10">
                  <c:v>夏遂良</c:v>
                </c:pt>
                <c:pt idx="11">
                  <c:v>挺好的</c:v>
                </c:pt>
              </c:strCache>
            </c:strRef>
          </c:cat>
          <c:val>
            <c:numRef>
              <c:f>案例16!$E$5:$E$16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"最小值"</c:f>
              <c:strCache>
                <c:ptCount val="1"/>
                <c:pt idx="0">
                  <c:v>最小值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案例16!$C$5:$C$16</c:f>
              <c:strCache>
                <c:ptCount val="12"/>
                <c:pt idx="0">
                  <c:v>何朝贤</c:v>
                </c:pt>
                <c:pt idx="1">
                  <c:v>臧鹏</c:v>
                </c:pt>
                <c:pt idx="2">
                  <c:v>大骗子</c:v>
                </c:pt>
                <c:pt idx="3">
                  <c:v>大名</c:v>
                </c:pt>
                <c:pt idx="4">
                  <c:v>小黑</c:v>
                </c:pt>
                <c:pt idx="5">
                  <c:v>王璇正</c:v>
                </c:pt>
                <c:pt idx="6">
                  <c:v>上米饭</c:v>
                </c:pt>
                <c:pt idx="7">
                  <c:v>翟志明</c:v>
                </c:pt>
                <c:pt idx="8">
                  <c:v>吴锋</c:v>
                </c:pt>
                <c:pt idx="9">
                  <c:v>常见</c:v>
                </c:pt>
                <c:pt idx="10">
                  <c:v>夏遂良</c:v>
                </c:pt>
                <c:pt idx="11">
                  <c:v>挺好的</c:v>
                </c:pt>
              </c:strCache>
            </c:strRef>
          </c:cat>
          <c:val>
            <c:numRef>
              <c:f>案例16!$F$5:$F$16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744294531"/>
        <c:axId val="371802083"/>
      </c:barChart>
      <c:catAx>
        <c:axId val="744294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371802083"/>
        <c:crosses val="autoZero"/>
        <c:auto val="1"/>
        <c:lblAlgn val="ctr"/>
        <c:lblOffset val="100"/>
        <c:noMultiLvlLbl val="0"/>
      </c:catAx>
      <c:valAx>
        <c:axId val="3718020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42945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221185675594"/>
          <c:y val="0.223908018894386"/>
          <c:w val="0.697532350285886"/>
          <c:h val="0.702181157225083"/>
        </c:manualLayout>
      </c:layout>
      <c:radarChart>
        <c:radarStyle val="filled"/>
        <c:varyColors val="0"/>
        <c:ser>
          <c:idx val="0"/>
          <c:order val="0"/>
          <c:tx>
            <c:strRef>
              <c:f>"数据1"</c:f>
              <c:strCache>
                <c:ptCount val="1"/>
                <c:pt idx="0">
                  <c:v>数据1</c:v>
                </c:pt>
              </c:strCache>
            </c:strRef>
          </c:tx>
          <c:spPr>
            <a:solidFill>
              <a:schemeClr val="accent1">
                <a:alpha val="10196"/>
              </a:schemeClr>
            </a:solidFill>
            <a:ln w="50800">
              <a:solidFill>
                <a:schemeClr val="accent1">
                  <a:alpha val="30000"/>
                </a:schemeClr>
              </a:solidFill>
            </a:ln>
            <a:effectLst/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b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[2]Sheet1!$B$1:$H$1</c:f>
              <c:strCache>
                <c:ptCount val="7"/>
                <c:pt idx="0">
                  <c:v>篮板</c:v>
                </c:pt>
                <c:pt idx="1">
                  <c:v>助攻</c:v>
                </c:pt>
                <c:pt idx="2">
                  <c:v>得分</c:v>
                </c:pt>
                <c:pt idx="3">
                  <c:v>抢断</c:v>
                </c:pt>
                <c:pt idx="4">
                  <c:v>盖帽</c:v>
                </c:pt>
                <c:pt idx="5">
                  <c:v>投篮命中率</c:v>
                </c:pt>
                <c:pt idx="6">
                  <c:v>三分命中率</c:v>
                </c:pt>
              </c:strCache>
            </c:strRef>
          </c:cat>
          <c:val>
            <c:numRef>
              <c:f>[0]!数据1</c:f>
              <c:numCache>
                <c:formatCode>General</c:formatCode>
                <c:ptCount val="7"/>
                <c:pt idx="0">
                  <c:v>0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</c:numCache>
            </c:numRef>
          </c:val>
        </c:ser>
        <c:ser>
          <c:idx val="1"/>
          <c:order val="1"/>
          <c:tx>
            <c:strRef>
              <c:f>"数据2"</c:f>
              <c:strCache>
                <c:ptCount val="1"/>
                <c:pt idx="0">
                  <c:v>数据2</c:v>
                </c:pt>
              </c:strCache>
            </c:strRef>
          </c:tx>
          <c:spPr>
            <a:solidFill>
              <a:schemeClr val="accent2">
                <a:alpha val="10196"/>
              </a:schemeClr>
            </a:solidFill>
            <a:ln w="50800">
              <a:solidFill>
                <a:schemeClr val="accent2">
                  <a:alpha val="30000"/>
                </a:schemeClr>
              </a:solidFill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0.0081433224755700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[2]Sheet1!$B$1:$H$1</c:f>
              <c:strCache>
                <c:ptCount val="7"/>
                <c:pt idx="0">
                  <c:v>篮板</c:v>
                </c:pt>
                <c:pt idx="1">
                  <c:v>助攻</c:v>
                </c:pt>
                <c:pt idx="2">
                  <c:v>得分</c:v>
                </c:pt>
                <c:pt idx="3">
                  <c:v>抢断</c:v>
                </c:pt>
                <c:pt idx="4">
                  <c:v>盖帽</c:v>
                </c:pt>
                <c:pt idx="5">
                  <c:v>投篮命中率</c:v>
                </c:pt>
                <c:pt idx="6">
                  <c:v>三分命中率</c:v>
                </c:pt>
              </c:strCache>
            </c:strRef>
          </c:cat>
          <c:val>
            <c:numRef>
              <c:f>[0]!数据2</c:f>
              <c:numCache>
                <c:formatCode>General</c:formatCode>
                <c:ptCount val="7"/>
                <c:pt idx="0">
                  <c:v>0</c:v>
                </c:pt>
                <c:pt idx="1">
                  <c:v>8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114674"/>
        <c:axId val="816659370"/>
      </c:radarChart>
      <c:catAx>
        <c:axId val="91811467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659370"/>
        <c:crosses val="autoZero"/>
        <c:auto val="1"/>
        <c:lblAlgn val="ctr"/>
        <c:lblOffset val="100"/>
        <c:noMultiLvlLbl val="0"/>
      </c:catAx>
      <c:valAx>
        <c:axId val="81665937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81146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5260115606936"/>
          <c:y val="0.0379129806824337"/>
          <c:w val="0.589479768786127"/>
          <c:h val="0.920563278570139"/>
        </c:manualLayout>
      </c:layout>
      <c:radarChart>
        <c:radarStyle val="fill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案例18!$E$6:$E$66</c:f>
              <c:numCache>
                <c:formatCode>General</c:formatCode>
                <c:ptCount val="6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案例18!$F$6:$F$66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案例18!$G$6:$G$66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案例18!$H$6:$H$66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案例18!$I$6:$I$66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案例18!$J$6:$J$66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案例18!$K$6:$K$66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案例18!$L$6:$L$66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案例18!$M$6:$M$66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案例18!$N$6:$N$66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案例18!$O$6:$O$66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案例18!$P$6:$P$66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案例18!$Q$6:$Q$66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案例18!$R$6:$R$66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案例18!$S$6:$S$66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160</c:v>
                </c:pt>
                <c:pt idx="56">
                  <c:v>160</c:v>
                </c:pt>
                <c:pt idx="57">
                  <c:v>160</c:v>
                </c:pt>
                <c:pt idx="58">
                  <c:v>160</c:v>
                </c:pt>
                <c:pt idx="59">
                  <c:v>160</c:v>
                </c:pt>
                <c:pt idx="60">
                  <c:v>0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案例18!$T$6:$T$66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474736"/>
        <c:axId val="766248217"/>
      </c:radarChart>
      <c:catAx>
        <c:axId val="791474736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6248217"/>
        <c:crosses val="autoZero"/>
        <c:auto val="1"/>
        <c:lblAlgn val="ctr"/>
        <c:lblOffset val="100"/>
        <c:noMultiLvlLbl val="0"/>
      </c:catAx>
      <c:valAx>
        <c:axId val="76624821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147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x="16" fmlaLink="$J$4" fmlaRange="$B$5:$B$14" max="2" noThreeD="1" page="10" sel="5" val="0"/>
</file>

<file path=xl/ctrlProps/ctrlProp2.xml><?xml version="1.0" encoding="utf-8"?>
<formControlPr xmlns="http://schemas.microsoft.com/office/spreadsheetml/2009/9/main" objectType="Drop" dx="16" fmlaLink="$L$4" fmlaRange="$B$5:$B$14" max="2" noThreeD="1" page="10" sel="3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1.sv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hyperlink" Target="#&#39318;&#39029;!A1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hyperlink" Target="#&#39318;&#39029;!A1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hyperlink" Target="#&#39318;&#39029;!A1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hyperlink" Target="#&#39318;&#39029;!A1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hyperlink" Target="#&#39318;&#39029;!A1"/><Relationship Id="rId22" Type="http://schemas.openxmlformats.org/officeDocument/2006/relationships/image" Target="../media/image53.png"/><Relationship Id="rId21" Type="http://schemas.openxmlformats.org/officeDocument/2006/relationships/image" Target="../media/image52.png"/><Relationship Id="rId20" Type="http://schemas.openxmlformats.org/officeDocument/2006/relationships/image" Target="../media/image51.png"/><Relationship Id="rId2" Type="http://schemas.openxmlformats.org/officeDocument/2006/relationships/chart" Target="../charts/chart6.xml"/><Relationship Id="rId19" Type="http://schemas.openxmlformats.org/officeDocument/2006/relationships/image" Target="../media/image50.png"/><Relationship Id="rId18" Type="http://schemas.openxmlformats.org/officeDocument/2006/relationships/image" Target="../media/image49.png"/><Relationship Id="rId17" Type="http://schemas.openxmlformats.org/officeDocument/2006/relationships/image" Target="../media/image48.png"/><Relationship Id="rId16" Type="http://schemas.openxmlformats.org/officeDocument/2006/relationships/image" Target="../media/image47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3" Type="http://schemas.openxmlformats.org/officeDocument/2006/relationships/image" Target="../media/image44.png"/><Relationship Id="rId12" Type="http://schemas.openxmlformats.org/officeDocument/2006/relationships/image" Target="../media/image43.png"/><Relationship Id="rId11" Type="http://schemas.openxmlformats.org/officeDocument/2006/relationships/image" Target="../media/image42.png"/><Relationship Id="rId10" Type="http://schemas.openxmlformats.org/officeDocument/2006/relationships/image" Target="../media/image41.png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png"/><Relationship Id="rId8" Type="http://schemas.openxmlformats.org/officeDocument/2006/relationships/image" Target="../media/image61.png"/><Relationship Id="rId7" Type="http://schemas.openxmlformats.org/officeDocument/2006/relationships/image" Target="../media/image60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3" Type="http://schemas.openxmlformats.org/officeDocument/2006/relationships/image" Target="../media/image56.png"/><Relationship Id="rId2" Type="http://schemas.openxmlformats.org/officeDocument/2006/relationships/hyperlink" Target="#&#39318;&#39029;!A1"/><Relationship Id="rId10" Type="http://schemas.openxmlformats.org/officeDocument/2006/relationships/image" Target="../media/image63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3" Type="http://schemas.openxmlformats.org/officeDocument/2006/relationships/image" Target="../media/image64.png"/><Relationship Id="rId2" Type="http://schemas.openxmlformats.org/officeDocument/2006/relationships/hyperlink" Target="#&#39318;&#39029;!A1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72.png"/><Relationship Id="rId8" Type="http://schemas.openxmlformats.org/officeDocument/2006/relationships/image" Target="../media/image71.png"/><Relationship Id="rId7" Type="http://schemas.openxmlformats.org/officeDocument/2006/relationships/image" Target="../media/image70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hyperlink" Target="#&#39318;&#39029;!A1"/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3" Type="http://schemas.openxmlformats.org/officeDocument/2006/relationships/image" Target="../media/image76.png"/><Relationship Id="rId12" Type="http://schemas.openxmlformats.org/officeDocument/2006/relationships/image" Target="../media/image75.png"/><Relationship Id="rId11" Type="http://schemas.openxmlformats.org/officeDocument/2006/relationships/image" Target="../media/image74.png"/><Relationship Id="rId10" Type="http://schemas.openxmlformats.org/officeDocument/2006/relationships/image" Target="../media/image73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83.png"/><Relationship Id="rId8" Type="http://schemas.openxmlformats.org/officeDocument/2006/relationships/image" Target="../media/image82.png"/><Relationship Id="rId7" Type="http://schemas.openxmlformats.org/officeDocument/2006/relationships/image" Target="../media/image81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hyperlink" Target="#&#39318;&#39029;!A1"/><Relationship Id="rId10" Type="http://schemas.openxmlformats.org/officeDocument/2006/relationships/image" Target="../media/image84.pn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.png"/><Relationship Id="rId8" Type="http://schemas.openxmlformats.org/officeDocument/2006/relationships/image" Target="../media/image90.png"/><Relationship Id="rId7" Type="http://schemas.openxmlformats.org/officeDocument/2006/relationships/image" Target="../media/image89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3" Type="http://schemas.openxmlformats.org/officeDocument/2006/relationships/image" Target="../media/image85.png"/><Relationship Id="rId2" Type="http://schemas.openxmlformats.org/officeDocument/2006/relationships/hyperlink" Target="#&#39318;&#39029;!A1"/><Relationship Id="rId12" Type="http://schemas.openxmlformats.org/officeDocument/2006/relationships/image" Target="../media/image94.png"/><Relationship Id="rId11" Type="http://schemas.openxmlformats.org/officeDocument/2006/relationships/image" Target="../media/image93.png"/><Relationship Id="rId10" Type="http://schemas.openxmlformats.org/officeDocument/2006/relationships/image" Target="../media/image92.png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0.jpeg"/><Relationship Id="rId8" Type="http://schemas.openxmlformats.org/officeDocument/2006/relationships/image" Target="../media/image99.jpeg"/><Relationship Id="rId7" Type="http://schemas.openxmlformats.org/officeDocument/2006/relationships/image" Target="../media/image98.jpeg"/><Relationship Id="rId6" Type="http://schemas.openxmlformats.org/officeDocument/2006/relationships/image" Target="../media/image97.jpeg"/><Relationship Id="rId5" Type="http://schemas.openxmlformats.org/officeDocument/2006/relationships/image" Target="../media/image96.jpeg"/><Relationship Id="rId4" Type="http://schemas.openxmlformats.org/officeDocument/2006/relationships/image" Target="NULL" TargetMode="External"/><Relationship Id="rId3" Type="http://schemas.openxmlformats.org/officeDocument/2006/relationships/image" Target="../media/image95.jpeg"/><Relationship Id="rId2" Type="http://schemas.openxmlformats.org/officeDocument/2006/relationships/hyperlink" Target="#&#39318;&#39029;!A1"/><Relationship Id="rId13" Type="http://schemas.openxmlformats.org/officeDocument/2006/relationships/image" Target="../media/image104.jpeg"/><Relationship Id="rId12" Type="http://schemas.openxmlformats.org/officeDocument/2006/relationships/image" Target="../media/image103.jpeg"/><Relationship Id="rId11" Type="http://schemas.openxmlformats.org/officeDocument/2006/relationships/image" Target="../media/image102.jpeg"/><Relationship Id="rId10" Type="http://schemas.openxmlformats.org/officeDocument/2006/relationships/image" Target="../media/image101.jpeg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hyperlink" Target="#&#39318;&#39029;!A1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2.png"/><Relationship Id="rId8" Type="http://schemas.openxmlformats.org/officeDocument/2006/relationships/image" Target="../media/image111.png"/><Relationship Id="rId7" Type="http://schemas.openxmlformats.org/officeDocument/2006/relationships/image" Target="../media/image3.sv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2.svg"/><Relationship Id="rId3" Type="http://schemas.openxmlformats.org/officeDocument/2006/relationships/image" Target="../media/image108.png"/><Relationship Id="rId2" Type="http://schemas.openxmlformats.org/officeDocument/2006/relationships/hyperlink" Target="#&#39318;&#39029;!A1"/><Relationship Id="rId11" Type="http://schemas.openxmlformats.org/officeDocument/2006/relationships/image" Target="../media/image114.png"/><Relationship Id="rId10" Type="http://schemas.openxmlformats.org/officeDocument/2006/relationships/image" Target="../media/image113.pn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1.png"/><Relationship Id="rId8" Type="http://schemas.openxmlformats.org/officeDocument/2006/relationships/image" Target="../media/image120.png"/><Relationship Id="rId7" Type="http://schemas.openxmlformats.org/officeDocument/2006/relationships/image" Target="../media/image119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Relationship Id="rId3" Type="http://schemas.openxmlformats.org/officeDocument/2006/relationships/image" Target="../media/image115.png"/><Relationship Id="rId2" Type="http://schemas.openxmlformats.org/officeDocument/2006/relationships/hyperlink" Target="#&#39318;&#39029;!A1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8.png"/><Relationship Id="rId8" Type="http://schemas.openxmlformats.org/officeDocument/2006/relationships/image" Target="../media/image127.png"/><Relationship Id="rId7" Type="http://schemas.openxmlformats.org/officeDocument/2006/relationships/image" Target="../media/image126.png"/><Relationship Id="rId6" Type="http://schemas.openxmlformats.org/officeDocument/2006/relationships/image" Target="../media/image125.png"/><Relationship Id="rId5" Type="http://schemas.openxmlformats.org/officeDocument/2006/relationships/image" Target="../media/image124.png"/><Relationship Id="rId4" Type="http://schemas.openxmlformats.org/officeDocument/2006/relationships/image" Target="../media/image4.svg"/><Relationship Id="rId3" Type="http://schemas.openxmlformats.org/officeDocument/2006/relationships/image" Target="../media/image123.png"/><Relationship Id="rId2" Type="http://schemas.openxmlformats.org/officeDocument/2006/relationships/hyperlink" Target="#&#39318;&#39029;!A1"/><Relationship Id="rId14" Type="http://schemas.openxmlformats.org/officeDocument/2006/relationships/image" Target="../media/image133.png"/><Relationship Id="rId13" Type="http://schemas.openxmlformats.org/officeDocument/2006/relationships/image" Target="../media/image132.png"/><Relationship Id="rId12" Type="http://schemas.openxmlformats.org/officeDocument/2006/relationships/image" Target="../media/image131.png"/><Relationship Id="rId11" Type="http://schemas.openxmlformats.org/officeDocument/2006/relationships/image" Target="../media/image130.png"/><Relationship Id="rId10" Type="http://schemas.openxmlformats.org/officeDocument/2006/relationships/image" Target="../media/image129.pn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0.png"/><Relationship Id="rId8" Type="http://schemas.openxmlformats.org/officeDocument/2006/relationships/image" Target="../media/image139.png"/><Relationship Id="rId7" Type="http://schemas.openxmlformats.org/officeDocument/2006/relationships/image" Target="../media/image138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4" Type="http://schemas.openxmlformats.org/officeDocument/2006/relationships/image" Target="../media/image135.png"/><Relationship Id="rId3" Type="http://schemas.openxmlformats.org/officeDocument/2006/relationships/image" Target="../media/image134.png"/><Relationship Id="rId2" Type="http://schemas.openxmlformats.org/officeDocument/2006/relationships/hyperlink" Target="#&#39318;&#39029;!A1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7" Type="http://schemas.openxmlformats.org/officeDocument/2006/relationships/image" Target="../media/image145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Relationship Id="rId3" Type="http://schemas.openxmlformats.org/officeDocument/2006/relationships/image" Target="../media/image141.png"/><Relationship Id="rId2" Type="http://schemas.openxmlformats.org/officeDocument/2006/relationships/hyperlink" Target="#&#39318;&#39029;!A1"/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&#39318;&#39029;!A1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971550</xdr:colOff>
      <xdr:row>0</xdr:row>
      <xdr:rowOff>126365</xdr:rowOff>
    </xdr:from>
    <xdr:to>
      <xdr:col>1</xdr:col>
      <xdr:colOff>1179830</xdr:colOff>
      <xdr:row>0</xdr:row>
      <xdr:rowOff>379730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1750695" y="126365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488315</xdr:colOff>
      <xdr:row>0</xdr:row>
      <xdr:rowOff>57150</xdr:rowOff>
    </xdr:from>
    <xdr:to>
      <xdr:col>7</xdr:col>
      <xdr:colOff>267335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5460" y="57150"/>
          <a:ext cx="97663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281940</xdr:colOff>
      <xdr:row>2</xdr:row>
      <xdr:rowOff>158750</xdr:rowOff>
    </xdr:from>
    <xdr:to>
      <xdr:col>12</xdr:col>
      <xdr:colOff>586740</xdr:colOff>
      <xdr:row>11</xdr:row>
      <xdr:rowOff>203200</xdr:rowOff>
    </xdr:to>
    <xdr:graphicFrame>
      <xdr:nvGraphicFramePr>
        <xdr:cNvPr id="9" name="图表 8"/>
        <xdr:cNvGraphicFramePr/>
      </xdr:nvGraphicFramePr>
      <xdr:xfrm>
        <a:off x="2839085" y="692150"/>
        <a:ext cx="4496435" cy="2444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16</xdr:row>
      <xdr:rowOff>0</xdr:rowOff>
    </xdr:from>
    <xdr:to>
      <xdr:col>7</xdr:col>
      <xdr:colOff>159385</xdr:colOff>
      <xdr:row>25</xdr:row>
      <xdr:rowOff>236855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" y="4267200"/>
          <a:ext cx="3752215" cy="263715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476250</xdr:colOff>
      <xdr:row>16</xdr:row>
      <xdr:rowOff>12700</xdr:rowOff>
    </xdr:from>
    <xdr:to>
      <xdr:col>15</xdr:col>
      <xdr:colOff>0</xdr:colOff>
      <xdr:row>25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31005" y="4279900"/>
          <a:ext cx="4314190" cy="25781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317500</xdr:colOff>
      <xdr:row>7</xdr:row>
      <xdr:rowOff>44450</xdr:rowOff>
    </xdr:from>
    <xdr:to>
      <xdr:col>15</xdr:col>
      <xdr:colOff>387350</xdr:colOff>
      <xdr:row>11</xdr:row>
      <xdr:rowOff>190500</xdr:rowOff>
    </xdr:to>
    <xdr:sp>
      <xdr:nvSpPr>
        <xdr:cNvPr id="7" name="等腰三角形 6"/>
        <xdr:cNvSpPr/>
      </xdr:nvSpPr>
      <xdr:spPr>
        <a:xfrm>
          <a:off x="8263890" y="1911350"/>
          <a:ext cx="668655" cy="1212850"/>
        </a:xfrm>
        <a:prstGeom prst="triangle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209550</xdr:colOff>
      <xdr:row>3</xdr:row>
      <xdr:rowOff>114300</xdr:rowOff>
    </xdr:from>
    <xdr:to>
      <xdr:col>15</xdr:col>
      <xdr:colOff>514350</xdr:colOff>
      <xdr:row>6</xdr:row>
      <xdr:rowOff>228600</xdr:rowOff>
    </xdr:to>
    <xdr:pic>
      <xdr:nvPicPr>
        <xdr:cNvPr id="8" name="图片 7" descr="20100646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55940" y="914400"/>
          <a:ext cx="90360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28</xdr:row>
      <xdr:rowOff>19050</xdr:rowOff>
    </xdr:from>
    <xdr:to>
      <xdr:col>2</xdr:col>
      <xdr:colOff>233680</xdr:colOff>
      <xdr:row>34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3675" y="7486650"/>
          <a:ext cx="800735" cy="1752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</xdr:col>
      <xdr:colOff>558800</xdr:colOff>
      <xdr:row>28</xdr:row>
      <xdr:rowOff>25400</xdr:rowOff>
    </xdr:from>
    <xdr:to>
      <xdr:col>6</xdr:col>
      <xdr:colOff>311785</xdr:colOff>
      <xdr:row>39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19530" y="7493000"/>
          <a:ext cx="2148205" cy="303212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14</xdr:col>
      <xdr:colOff>203200</xdr:colOff>
      <xdr:row>37</xdr:row>
      <xdr:rowOff>247650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754755" y="7467600"/>
          <a:ext cx="4394835" cy="26479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590550</xdr:colOff>
      <xdr:row>65</xdr:row>
      <xdr:rowOff>63500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925" y="11201400"/>
          <a:ext cx="2386965" cy="6197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239395</xdr:colOff>
      <xdr:row>42</xdr:row>
      <xdr:rowOff>34290</xdr:rowOff>
    </xdr:from>
    <xdr:to>
      <xdr:col>13</xdr:col>
      <xdr:colOff>385445</xdr:colOff>
      <xdr:row>53</xdr:row>
      <xdr:rowOff>123190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96540" y="11235690"/>
          <a:ext cx="4936490" cy="3022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145415</xdr:colOff>
      <xdr:row>0</xdr:row>
      <xdr:rowOff>57150</xdr:rowOff>
    </xdr:from>
    <xdr:to>
      <xdr:col>6</xdr:col>
      <xdr:colOff>534035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110" y="57150"/>
          <a:ext cx="98742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323850</xdr:colOff>
      <xdr:row>3</xdr:row>
      <xdr:rowOff>159385</xdr:rowOff>
    </xdr:from>
    <xdr:to>
      <xdr:col>12</xdr:col>
      <xdr:colOff>196850</xdr:colOff>
      <xdr:row>15</xdr:row>
      <xdr:rowOff>247015</xdr:rowOff>
    </xdr:to>
    <xdr:graphicFrame>
      <xdr:nvGraphicFramePr>
        <xdr:cNvPr id="4" name="图表 3"/>
        <xdr:cNvGraphicFramePr/>
      </xdr:nvGraphicFramePr>
      <xdr:xfrm>
        <a:off x="2618740" y="959485"/>
        <a:ext cx="4663440" cy="3288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95250</xdr:colOff>
      <xdr:row>17</xdr:row>
      <xdr:rowOff>203200</xdr:rowOff>
    </xdr:from>
    <xdr:to>
      <xdr:col>1</xdr:col>
      <xdr:colOff>431165</xdr:colOff>
      <xdr:row>19</xdr:row>
      <xdr:rowOff>5715</xdr:rowOff>
    </xdr:to>
    <xdr:sp>
      <xdr:nvSpPr>
        <xdr:cNvPr id="5" name="椭圆 4"/>
        <xdr:cNvSpPr/>
      </xdr:nvSpPr>
      <xdr:spPr>
        <a:xfrm>
          <a:off x="257175" y="4737100"/>
          <a:ext cx="335915" cy="335915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7</xdr:col>
      <xdr:colOff>529590</xdr:colOff>
      <xdr:row>31</xdr:row>
      <xdr:rowOff>194945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0730" y="5067300"/>
          <a:ext cx="3860165" cy="3395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190500</xdr:colOff>
      <xdr:row>17</xdr:row>
      <xdr:rowOff>241300</xdr:rowOff>
    </xdr:from>
    <xdr:to>
      <xdr:col>8</xdr:col>
      <xdr:colOff>526415</xdr:colOff>
      <xdr:row>19</xdr:row>
      <xdr:rowOff>43815</xdr:rowOff>
    </xdr:to>
    <xdr:sp>
      <xdr:nvSpPr>
        <xdr:cNvPr id="9" name="椭圆 8"/>
        <xdr:cNvSpPr/>
      </xdr:nvSpPr>
      <xdr:spPr>
        <a:xfrm>
          <a:off x="4880610" y="4775200"/>
          <a:ext cx="335915" cy="335915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8</xdr:col>
      <xdr:colOff>577850</xdr:colOff>
      <xdr:row>19</xdr:row>
      <xdr:rowOff>146050</xdr:rowOff>
    </xdr:from>
    <xdr:to>
      <xdr:col>14</xdr:col>
      <xdr:colOff>358775</xdr:colOff>
      <xdr:row>27</xdr:row>
      <xdr:rowOff>69850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67960" y="5213350"/>
          <a:ext cx="337375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299720</xdr:colOff>
      <xdr:row>19</xdr:row>
      <xdr:rowOff>76200</xdr:rowOff>
    </xdr:from>
    <xdr:to>
      <xdr:col>18</xdr:col>
      <xdr:colOff>294005</xdr:colOff>
      <xdr:row>33</xdr:row>
      <xdr:rowOff>69850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181465" y="5143500"/>
          <a:ext cx="1790700" cy="372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32</xdr:row>
      <xdr:rowOff>203200</xdr:rowOff>
    </xdr:from>
    <xdr:to>
      <xdr:col>1</xdr:col>
      <xdr:colOff>488315</xdr:colOff>
      <xdr:row>34</xdr:row>
      <xdr:rowOff>5715</xdr:rowOff>
    </xdr:to>
    <xdr:sp>
      <xdr:nvSpPr>
        <xdr:cNvPr id="12" name="椭圆 11"/>
        <xdr:cNvSpPr/>
      </xdr:nvSpPr>
      <xdr:spPr>
        <a:xfrm>
          <a:off x="314325" y="8737600"/>
          <a:ext cx="335915" cy="335915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495300</xdr:colOff>
      <xdr:row>34</xdr:row>
      <xdr:rowOff>120650</xdr:rowOff>
    </xdr:from>
    <xdr:to>
      <xdr:col>7</xdr:col>
      <xdr:colOff>515620</xdr:colOff>
      <xdr:row>43</xdr:row>
      <xdr:rowOff>114935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57225" y="9188450"/>
          <a:ext cx="3949700" cy="239458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220980</xdr:colOff>
      <xdr:row>49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90110" y="9067800"/>
          <a:ext cx="2017395" cy="411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158750</xdr:colOff>
      <xdr:row>47</xdr:row>
      <xdr:rowOff>254000</xdr:rowOff>
    </xdr:from>
    <xdr:to>
      <xdr:col>1</xdr:col>
      <xdr:colOff>494665</xdr:colOff>
      <xdr:row>49</xdr:row>
      <xdr:rowOff>56515</xdr:rowOff>
    </xdr:to>
    <xdr:sp>
      <xdr:nvSpPr>
        <xdr:cNvPr id="15" name="椭圆 14"/>
        <xdr:cNvSpPr/>
      </xdr:nvSpPr>
      <xdr:spPr>
        <a:xfrm>
          <a:off x="320675" y="12788900"/>
          <a:ext cx="335915" cy="335915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7</xdr:col>
      <xdr:colOff>490220</xdr:colOff>
      <xdr:row>59</xdr:row>
      <xdr:rowOff>241935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730" y="13601700"/>
          <a:ext cx="3820795" cy="237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51</xdr:row>
      <xdr:rowOff>25400</xdr:rowOff>
    </xdr:from>
    <xdr:to>
      <xdr:col>14</xdr:col>
      <xdr:colOff>235585</xdr:colOff>
      <xdr:row>59</xdr:row>
      <xdr:rowOff>222885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61560" y="13627100"/>
          <a:ext cx="3656965" cy="2331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7</xdr:col>
      <xdr:colOff>211455</xdr:colOff>
      <xdr:row>69</xdr:row>
      <xdr:rowOff>76200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0730" y="16268700"/>
          <a:ext cx="354203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10</xdr:col>
      <xdr:colOff>590550</xdr:colOff>
      <xdr:row>65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90110" y="16268700"/>
          <a:ext cx="178816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603885</xdr:colOff>
      <xdr:row>65</xdr:row>
      <xdr:rowOff>133350</xdr:rowOff>
    </xdr:from>
    <xdr:to>
      <xdr:col>11</xdr:col>
      <xdr:colOff>0</xdr:colOff>
      <xdr:row>69</xdr:row>
      <xdr:rowOff>184150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90110" y="17468850"/>
          <a:ext cx="1796415" cy="111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69850</xdr:colOff>
      <xdr:row>69</xdr:row>
      <xdr:rowOff>254000</xdr:rowOff>
    </xdr:from>
    <xdr:to>
      <xdr:col>1</xdr:col>
      <xdr:colOff>405765</xdr:colOff>
      <xdr:row>71</xdr:row>
      <xdr:rowOff>56515</xdr:rowOff>
    </xdr:to>
    <xdr:sp>
      <xdr:nvSpPr>
        <xdr:cNvPr id="21" name="椭圆 20"/>
        <xdr:cNvSpPr/>
      </xdr:nvSpPr>
      <xdr:spPr>
        <a:xfrm>
          <a:off x="231775" y="18656300"/>
          <a:ext cx="335915" cy="335915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31750</xdr:colOff>
      <xdr:row>71</xdr:row>
      <xdr:rowOff>89535</xdr:rowOff>
    </xdr:from>
    <xdr:to>
      <xdr:col>9</xdr:col>
      <xdr:colOff>473710</xdr:colOff>
      <xdr:row>87</xdr:row>
      <xdr:rowOff>197485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92480" y="19025235"/>
          <a:ext cx="4970145" cy="437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462915</xdr:colOff>
      <xdr:row>0</xdr:row>
      <xdr:rowOff>57150</xdr:rowOff>
    </xdr:from>
    <xdr:to>
      <xdr:col>6</xdr:col>
      <xdr:colOff>235585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4190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8</xdr:col>
      <xdr:colOff>482600</xdr:colOff>
      <xdr:row>2</xdr:row>
      <xdr:rowOff>196850</xdr:rowOff>
    </xdr:from>
    <xdr:to>
      <xdr:col>16</xdr:col>
      <xdr:colOff>177800</xdr:colOff>
      <xdr:row>13</xdr:row>
      <xdr:rowOff>6350</xdr:rowOff>
    </xdr:to>
    <xdr:graphicFrame>
      <xdr:nvGraphicFramePr>
        <xdr:cNvPr id="20" name="图表 19"/>
        <xdr:cNvGraphicFramePr/>
      </xdr:nvGraphicFramePr>
      <xdr:xfrm>
        <a:off x="5464810" y="730250"/>
        <a:ext cx="44856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17</xdr:row>
      <xdr:rowOff>260350</xdr:rowOff>
    </xdr:from>
    <xdr:to>
      <xdr:col>6</xdr:col>
      <xdr:colOff>316865</xdr:colOff>
      <xdr:row>26</xdr:row>
      <xdr:rowOff>222885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" y="4794250"/>
          <a:ext cx="3939540" cy="236283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450850</xdr:colOff>
      <xdr:row>38</xdr:row>
      <xdr:rowOff>107950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7734300"/>
          <a:ext cx="4073525" cy="250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28</xdr:row>
      <xdr:rowOff>260350</xdr:rowOff>
    </xdr:from>
    <xdr:to>
      <xdr:col>14</xdr:col>
      <xdr:colOff>104140</xdr:colOff>
      <xdr:row>38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83405" y="7727950"/>
          <a:ext cx="4295775" cy="249364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3</xdr:col>
      <xdr:colOff>248285</xdr:colOff>
      <xdr:row>50</xdr:row>
      <xdr:rowOff>186055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925" y="10668000"/>
          <a:ext cx="1969135" cy="285305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11</xdr:col>
      <xdr:colOff>158750</xdr:colOff>
      <xdr:row>49</xdr:row>
      <xdr:rowOff>146050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81275" y="10668000"/>
          <a:ext cx="4356100" cy="25463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</xdr:col>
      <xdr:colOff>309245</xdr:colOff>
      <xdr:row>64</xdr:row>
      <xdr:rowOff>173355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14135100"/>
          <a:ext cx="2030095" cy="310705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</xdr:col>
      <xdr:colOff>355600</xdr:colOff>
      <xdr:row>75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7602200"/>
          <a:ext cx="3373755" cy="24193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386715</xdr:colOff>
      <xdr:row>0</xdr:row>
      <xdr:rowOff>57150</xdr:rowOff>
    </xdr:from>
    <xdr:to>
      <xdr:col>7</xdr:col>
      <xdr:colOff>159385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355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8</xdr:col>
      <xdr:colOff>431800</xdr:colOff>
      <xdr:row>2</xdr:row>
      <xdr:rowOff>31115</xdr:rowOff>
    </xdr:from>
    <xdr:to>
      <xdr:col>14</xdr:col>
      <xdr:colOff>261620</xdr:colOff>
      <xdr:row>10</xdr:row>
      <xdr:rowOff>190500</xdr:rowOff>
    </xdr:to>
    <xdr:graphicFrame>
      <xdr:nvGraphicFramePr>
        <xdr:cNvPr id="4" name="图表 3"/>
        <xdr:cNvGraphicFramePr/>
      </xdr:nvGraphicFramePr>
      <xdr:xfrm>
        <a:off x="4890770" y="628015"/>
        <a:ext cx="3422650" cy="2292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6350</xdr:colOff>
      <xdr:row>11</xdr:row>
      <xdr:rowOff>254000</xdr:rowOff>
    </xdr:from>
    <xdr:to>
      <xdr:col>4</xdr:col>
      <xdr:colOff>13335</xdr:colOff>
      <xdr:row>17</xdr:row>
      <xdr:rowOff>5715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275" y="3251200"/>
          <a:ext cx="190309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13</xdr:row>
      <xdr:rowOff>0</xdr:rowOff>
    </xdr:from>
    <xdr:to>
      <xdr:col>6</xdr:col>
      <xdr:colOff>558800</xdr:colOff>
      <xdr:row>14</xdr:row>
      <xdr:rowOff>69850</xdr:rowOff>
    </xdr:to>
    <xdr:sp>
      <xdr:nvSpPr>
        <xdr:cNvPr id="5" name="文本框 4"/>
        <xdr:cNvSpPr txBox="1"/>
      </xdr:nvSpPr>
      <xdr:spPr>
        <a:xfrm>
          <a:off x="2688590" y="3530600"/>
          <a:ext cx="1131570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设定值的一半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69850</xdr:colOff>
      <xdr:row>13</xdr:row>
      <xdr:rowOff>146050</xdr:rowOff>
    </xdr:from>
    <xdr:to>
      <xdr:col>4</xdr:col>
      <xdr:colOff>520700</xdr:colOff>
      <xdr:row>13</xdr:row>
      <xdr:rowOff>146050</xdr:rowOff>
    </xdr:to>
    <xdr:cxnSp>
      <xdr:nvCxnSpPr>
        <xdr:cNvPr id="6" name="直接箭头连接符 5"/>
        <xdr:cNvCxnSpPr/>
      </xdr:nvCxnSpPr>
      <xdr:spPr>
        <a:xfrm>
          <a:off x="2127885" y="3676650"/>
          <a:ext cx="4508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14</xdr:row>
      <xdr:rowOff>190500</xdr:rowOff>
    </xdr:from>
    <xdr:to>
      <xdr:col>4</xdr:col>
      <xdr:colOff>539750</xdr:colOff>
      <xdr:row>14</xdr:row>
      <xdr:rowOff>190500</xdr:rowOff>
    </xdr:to>
    <xdr:cxnSp>
      <xdr:nvCxnSpPr>
        <xdr:cNvPr id="7" name="直接箭头连接符 6"/>
        <xdr:cNvCxnSpPr/>
      </xdr:nvCxnSpPr>
      <xdr:spPr>
        <a:xfrm>
          <a:off x="2146935" y="3987800"/>
          <a:ext cx="4508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14</xdr:row>
      <xdr:rowOff>44450</xdr:rowOff>
    </xdr:from>
    <xdr:to>
      <xdr:col>7</xdr:col>
      <xdr:colOff>457200</xdr:colOff>
      <xdr:row>15</xdr:row>
      <xdr:rowOff>114300</xdr:rowOff>
    </xdr:to>
    <xdr:sp>
      <xdr:nvSpPr>
        <xdr:cNvPr id="8" name="文本框 7"/>
        <xdr:cNvSpPr txBox="1"/>
      </xdr:nvSpPr>
      <xdr:spPr>
        <a:xfrm>
          <a:off x="2663190" y="3841750"/>
          <a:ext cx="1654175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设定线条，可作为指针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88900</xdr:colOff>
      <xdr:row>15</xdr:row>
      <xdr:rowOff>190500</xdr:rowOff>
    </xdr:from>
    <xdr:to>
      <xdr:col>4</xdr:col>
      <xdr:colOff>539750</xdr:colOff>
      <xdr:row>15</xdr:row>
      <xdr:rowOff>190500</xdr:rowOff>
    </xdr:to>
    <xdr:cxnSp>
      <xdr:nvCxnSpPr>
        <xdr:cNvPr id="9" name="直接箭头连接符 8"/>
        <xdr:cNvCxnSpPr/>
      </xdr:nvCxnSpPr>
      <xdr:spPr>
        <a:xfrm>
          <a:off x="2146935" y="4254500"/>
          <a:ext cx="4508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15</xdr:row>
      <xdr:rowOff>69850</xdr:rowOff>
    </xdr:from>
    <xdr:to>
      <xdr:col>7</xdr:col>
      <xdr:colOff>508000</xdr:colOff>
      <xdr:row>16</xdr:row>
      <xdr:rowOff>139700</xdr:rowOff>
    </xdr:to>
    <xdr:sp>
      <xdr:nvSpPr>
        <xdr:cNvPr id="10" name="文本框 9"/>
        <xdr:cNvSpPr txBox="1"/>
      </xdr:nvSpPr>
      <xdr:spPr>
        <a:xfrm>
          <a:off x="2713990" y="4133850"/>
          <a:ext cx="1654175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180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°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-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指针的度数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88900</xdr:colOff>
      <xdr:row>16</xdr:row>
      <xdr:rowOff>196850</xdr:rowOff>
    </xdr:from>
    <xdr:to>
      <xdr:col>4</xdr:col>
      <xdr:colOff>539750</xdr:colOff>
      <xdr:row>16</xdr:row>
      <xdr:rowOff>196850</xdr:rowOff>
    </xdr:to>
    <xdr:cxnSp>
      <xdr:nvCxnSpPr>
        <xdr:cNvPr id="11" name="直接箭头连接符 10"/>
        <xdr:cNvCxnSpPr/>
      </xdr:nvCxnSpPr>
      <xdr:spPr>
        <a:xfrm>
          <a:off x="2146935" y="4527550"/>
          <a:ext cx="4508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69850</xdr:colOff>
      <xdr:row>16</xdr:row>
      <xdr:rowOff>63500</xdr:rowOff>
    </xdr:from>
    <xdr:to>
      <xdr:col>7</xdr:col>
      <xdr:colOff>520700</xdr:colOff>
      <xdr:row>17</xdr:row>
      <xdr:rowOff>133350</xdr:rowOff>
    </xdr:to>
    <xdr:sp>
      <xdr:nvSpPr>
        <xdr:cNvPr id="12" name="文本框 11"/>
        <xdr:cNvSpPr txBox="1"/>
      </xdr:nvSpPr>
      <xdr:spPr>
        <a:xfrm>
          <a:off x="2726690" y="4394200"/>
          <a:ext cx="1654175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圆环图的下半部分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</xdr:col>
      <xdr:colOff>0</xdr:colOff>
      <xdr:row>30</xdr:row>
      <xdr:rowOff>265430</xdr:rowOff>
    </xdr:from>
    <xdr:to>
      <xdr:col>4</xdr:col>
      <xdr:colOff>175260</xdr:colOff>
      <xdr:row>39</xdr:row>
      <xdr:rowOff>201930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8329930"/>
          <a:ext cx="2071370" cy="23368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6350</xdr:colOff>
      <xdr:row>17</xdr:row>
      <xdr:rowOff>266065</xdr:rowOff>
    </xdr:from>
    <xdr:to>
      <xdr:col>7</xdr:col>
      <xdr:colOff>575945</xdr:colOff>
      <xdr:row>29</xdr:row>
      <xdr:rowOff>216535</xdr:rowOff>
    </xdr:to>
    <xdr:grpSp>
      <xdr:nvGrpSpPr>
        <xdr:cNvPr id="17" name="组合 16"/>
        <xdr:cNvGrpSpPr/>
      </xdr:nvGrpSpPr>
      <xdr:grpSpPr>
        <a:xfrm>
          <a:off x="168275" y="4863465"/>
          <a:ext cx="4267835" cy="3150870"/>
          <a:chOff x="260" y="7601"/>
          <a:chExt cx="6820" cy="4930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260" y="7601"/>
            <a:ext cx="6820" cy="4930"/>
          </a:xfrm>
          <a:prstGeom prst="rect">
            <a:avLst/>
          </a:prstGeom>
          <a:noFill/>
          <a:ln w="9525"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  <xdr:pic>
        <xdr:nvPicPr>
          <xdr:cNvPr id="16" name="图片 15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384" y="11218"/>
            <a:ext cx="260" cy="287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501650</xdr:colOff>
      <xdr:row>49</xdr:row>
      <xdr:rowOff>215900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925" y="11531600"/>
          <a:ext cx="2397760" cy="18161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584200</xdr:colOff>
      <xdr:row>60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13931900"/>
          <a:ext cx="3079115" cy="2133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386715</xdr:colOff>
      <xdr:row>0</xdr:row>
      <xdr:rowOff>57150</xdr:rowOff>
    </xdr:from>
    <xdr:to>
      <xdr:col>7</xdr:col>
      <xdr:colOff>159385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3"/>
        </xdr:cNvPr>
        <xdr:cNvSpPr/>
      </xdr:nvSpPr>
      <xdr:spPr>
        <a:xfrm>
          <a:off x="304355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101600</xdr:colOff>
      <xdr:row>9</xdr:row>
      <xdr:rowOff>133350</xdr:rowOff>
    </xdr:from>
    <xdr:to>
      <xdr:col>13</xdr:col>
      <xdr:colOff>151765</xdr:colOff>
      <xdr:row>22</xdr:row>
      <xdr:rowOff>75565</xdr:rowOff>
    </xdr:to>
    <xdr:graphicFrame>
      <xdr:nvGraphicFramePr>
        <xdr:cNvPr id="5" name="图表 4"/>
        <xdr:cNvGraphicFramePr/>
      </xdr:nvGraphicFramePr>
      <xdr:xfrm>
        <a:off x="2758440" y="2597150"/>
        <a:ext cx="4846320" cy="3409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495300</xdr:colOff>
      <xdr:row>40</xdr:row>
      <xdr:rowOff>241300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8064500"/>
          <a:ext cx="2990215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31750</xdr:colOff>
      <xdr:row>33</xdr:row>
      <xdr:rowOff>19050</xdr:rowOff>
    </xdr:from>
    <xdr:to>
      <xdr:col>8</xdr:col>
      <xdr:colOff>57150</xdr:colOff>
      <xdr:row>39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rcRect r="83306"/>
        <a:stretch>
          <a:fillRect/>
        </a:stretch>
      </xdr:blipFill>
      <xdr:spPr>
        <a:xfrm>
          <a:off x="3891915" y="8883650"/>
          <a:ext cx="62420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241300</xdr:colOff>
      <xdr:row>33</xdr:row>
      <xdr:rowOff>12700</xdr:rowOff>
    </xdr:from>
    <xdr:to>
      <xdr:col>9</xdr:col>
      <xdr:colOff>260350</xdr:colOff>
      <xdr:row>39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rcRect l="16528" r="66945"/>
        <a:stretch>
          <a:fillRect/>
        </a:stretch>
      </xdr:blipFill>
      <xdr:spPr>
        <a:xfrm>
          <a:off x="4700270" y="8877300"/>
          <a:ext cx="61785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323850</xdr:colOff>
      <xdr:row>36</xdr:row>
      <xdr:rowOff>31750</xdr:rowOff>
    </xdr:from>
    <xdr:to>
      <xdr:col>7</xdr:col>
      <xdr:colOff>31750</xdr:colOff>
      <xdr:row>38</xdr:row>
      <xdr:rowOff>69850</xdr:rowOff>
    </xdr:to>
    <xdr:cxnSp>
      <xdr:nvCxnSpPr>
        <xdr:cNvPr id="10" name="肘形连接符 9"/>
        <xdr:cNvCxnSpPr>
          <a:endCxn id="7" idx="1"/>
        </xdr:cNvCxnSpPr>
      </xdr:nvCxnSpPr>
      <xdr:spPr>
        <a:xfrm flipV="1">
          <a:off x="2381885" y="9696450"/>
          <a:ext cx="1510030" cy="571500"/>
        </a:xfrm>
        <a:prstGeom prst="bentConnector3">
          <a:avLst>
            <a:gd name="adj1" fmla="val 50041"/>
          </a:avLst>
        </a:prstGeom>
        <a:ln w="254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584200</xdr:colOff>
      <xdr:row>39</xdr:row>
      <xdr:rowOff>158750</xdr:rowOff>
    </xdr:from>
    <xdr:ext cx="748665" cy="556895"/>
    <xdr:sp>
      <xdr:nvSpPr>
        <xdr:cNvPr id="11" name="文本框 10"/>
        <xdr:cNvSpPr txBox="1"/>
      </xdr:nvSpPr>
      <xdr:spPr>
        <a:xfrm>
          <a:off x="3845560" y="10623550"/>
          <a:ext cx="748665" cy="5568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spAutoFit/>
        </a:bodyPr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圆环图标签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 editAs="oneCell">
    <xdr:from>
      <xdr:col>9</xdr:col>
      <xdr:colOff>425450</xdr:colOff>
      <xdr:row>33</xdr:row>
      <xdr:rowOff>19050</xdr:rowOff>
    </xdr:from>
    <xdr:to>
      <xdr:col>10</xdr:col>
      <xdr:colOff>552450</xdr:colOff>
      <xdr:row>39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rcRect l="32554" r="48081"/>
        <a:stretch>
          <a:fillRect/>
        </a:stretch>
      </xdr:blipFill>
      <xdr:spPr>
        <a:xfrm>
          <a:off x="5483225" y="8883650"/>
          <a:ext cx="72580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11</xdr:col>
      <xdr:colOff>76200</xdr:colOff>
      <xdr:row>33</xdr:row>
      <xdr:rowOff>31750</xdr:rowOff>
    </xdr:from>
    <xdr:to>
      <xdr:col>12</xdr:col>
      <xdr:colOff>50800</xdr:colOff>
      <xdr:row>39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rcRect l="52253" r="32389"/>
        <a:stretch>
          <a:fillRect/>
        </a:stretch>
      </xdr:blipFill>
      <xdr:spPr>
        <a:xfrm>
          <a:off x="6331585" y="8896350"/>
          <a:ext cx="57340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203200</xdr:colOff>
      <xdr:row>33</xdr:row>
      <xdr:rowOff>44450</xdr:rowOff>
    </xdr:from>
    <xdr:to>
      <xdr:col>13</xdr:col>
      <xdr:colOff>228600</xdr:colOff>
      <xdr:row>39</xdr:row>
      <xdr:rowOff>69850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rcRect l="67444" r="15862"/>
        <a:stretch>
          <a:fillRect/>
        </a:stretch>
      </xdr:blipFill>
      <xdr:spPr>
        <a:xfrm>
          <a:off x="7057390" y="8909050"/>
          <a:ext cx="62420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425450</xdr:colOff>
      <xdr:row>33</xdr:row>
      <xdr:rowOff>38100</xdr:rowOff>
    </xdr:from>
    <xdr:to>
      <xdr:col>14</xdr:col>
      <xdr:colOff>419100</xdr:colOff>
      <xdr:row>39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rcRect l="83804" r="337"/>
        <a:stretch>
          <a:fillRect/>
        </a:stretch>
      </xdr:blipFill>
      <xdr:spPr>
        <a:xfrm>
          <a:off x="7878445" y="8902700"/>
          <a:ext cx="592455" cy="162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546100</xdr:colOff>
      <xdr:row>33</xdr:row>
      <xdr:rowOff>12700</xdr:rowOff>
    </xdr:from>
    <xdr:to>
      <xdr:col>8</xdr:col>
      <xdr:colOff>555625</xdr:colOff>
      <xdr:row>33</xdr:row>
      <xdr:rowOff>260350</xdr:rowOff>
    </xdr:to>
    <xdr:cxnSp>
      <xdr:nvCxnSpPr>
        <xdr:cNvPr id="16" name="肘形连接符 15"/>
        <xdr:cNvCxnSpPr>
          <a:endCxn id="9" idx="0"/>
        </xdr:cNvCxnSpPr>
      </xdr:nvCxnSpPr>
      <xdr:spPr>
        <a:xfrm flipV="1">
          <a:off x="2604135" y="8877300"/>
          <a:ext cx="2410460" cy="247650"/>
        </a:xfrm>
        <a:prstGeom prst="bentConnector4">
          <a:avLst>
            <a:gd name="adj1" fmla="val 43622"/>
            <a:gd name="adj2" fmla="val 196154"/>
          </a:avLst>
        </a:prstGeom>
        <a:ln w="254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215900</xdr:colOff>
      <xdr:row>39</xdr:row>
      <xdr:rowOff>177800</xdr:rowOff>
    </xdr:from>
    <xdr:ext cx="716280" cy="323850"/>
    <xdr:sp>
      <xdr:nvSpPr>
        <xdr:cNvPr id="20" name="文本框 19"/>
        <xdr:cNvSpPr txBox="1"/>
      </xdr:nvSpPr>
      <xdr:spPr>
        <a:xfrm>
          <a:off x="4674870" y="10642600"/>
          <a:ext cx="71628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圆环图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9</xdr:col>
      <xdr:colOff>444500</xdr:colOff>
      <xdr:row>39</xdr:row>
      <xdr:rowOff>177800</xdr:rowOff>
    </xdr:from>
    <xdr:ext cx="716280" cy="323850"/>
    <xdr:sp>
      <xdr:nvSpPr>
        <xdr:cNvPr id="21" name="文本框 20"/>
        <xdr:cNvSpPr txBox="1"/>
      </xdr:nvSpPr>
      <xdr:spPr>
        <a:xfrm>
          <a:off x="5502275" y="10642600"/>
          <a:ext cx="71628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圆环图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11</xdr:col>
      <xdr:colOff>0</xdr:colOff>
      <xdr:row>39</xdr:row>
      <xdr:rowOff>190500</xdr:rowOff>
    </xdr:from>
    <xdr:ext cx="716280" cy="323850"/>
    <xdr:sp>
      <xdr:nvSpPr>
        <xdr:cNvPr id="22" name="文本框 21"/>
        <xdr:cNvSpPr txBox="1"/>
      </xdr:nvSpPr>
      <xdr:spPr>
        <a:xfrm>
          <a:off x="6255385" y="10655300"/>
          <a:ext cx="71628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圆环图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12</xdr:col>
      <xdr:colOff>209550</xdr:colOff>
      <xdr:row>39</xdr:row>
      <xdr:rowOff>196850</xdr:rowOff>
    </xdr:from>
    <xdr:ext cx="538480" cy="323850"/>
    <xdr:sp>
      <xdr:nvSpPr>
        <xdr:cNvPr id="23" name="文本框 22"/>
        <xdr:cNvSpPr txBox="1"/>
      </xdr:nvSpPr>
      <xdr:spPr>
        <a:xfrm>
          <a:off x="7063740" y="10661650"/>
          <a:ext cx="53848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饼图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13</xdr:col>
      <xdr:colOff>412750</xdr:colOff>
      <xdr:row>39</xdr:row>
      <xdr:rowOff>177800</xdr:rowOff>
    </xdr:from>
    <xdr:ext cx="716280" cy="323850"/>
    <xdr:sp>
      <xdr:nvSpPr>
        <xdr:cNvPr id="24" name="文本框 23"/>
        <xdr:cNvSpPr txBox="1"/>
      </xdr:nvSpPr>
      <xdr:spPr>
        <a:xfrm>
          <a:off x="7865745" y="10642600"/>
          <a:ext cx="716280" cy="3238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散点图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4</xdr:col>
      <xdr:colOff>6350</xdr:colOff>
      <xdr:row>31</xdr:row>
      <xdr:rowOff>165100</xdr:rowOff>
    </xdr:from>
    <xdr:to>
      <xdr:col>10</xdr:col>
      <xdr:colOff>184150</xdr:colOff>
      <xdr:row>33</xdr:row>
      <xdr:rowOff>19050</xdr:rowOff>
    </xdr:to>
    <xdr:cxnSp>
      <xdr:nvCxnSpPr>
        <xdr:cNvPr id="26" name="肘形连接符 25"/>
        <xdr:cNvCxnSpPr>
          <a:endCxn id="12" idx="0"/>
        </xdr:cNvCxnSpPr>
      </xdr:nvCxnSpPr>
      <xdr:spPr>
        <a:xfrm>
          <a:off x="2064385" y="8496300"/>
          <a:ext cx="3776345" cy="387350"/>
        </a:xfrm>
        <a:prstGeom prst="bentConnector2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31</xdr:row>
      <xdr:rowOff>19050</xdr:rowOff>
    </xdr:from>
    <xdr:to>
      <xdr:col>11</xdr:col>
      <xdr:colOff>368300</xdr:colOff>
      <xdr:row>33</xdr:row>
      <xdr:rowOff>31750</xdr:rowOff>
    </xdr:to>
    <xdr:cxnSp>
      <xdr:nvCxnSpPr>
        <xdr:cNvPr id="27" name="肘形连接符 26"/>
        <xdr:cNvCxnSpPr>
          <a:endCxn id="13" idx="0"/>
        </xdr:cNvCxnSpPr>
      </xdr:nvCxnSpPr>
      <xdr:spPr>
        <a:xfrm>
          <a:off x="2121535" y="8350250"/>
          <a:ext cx="4502150" cy="546100"/>
        </a:xfrm>
        <a:prstGeom prst="bentConnector2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603250</xdr:colOff>
      <xdr:row>33</xdr:row>
      <xdr:rowOff>44450</xdr:rowOff>
    </xdr:from>
    <xdr:to>
      <xdr:col>12</xdr:col>
      <xdr:colOff>520700</xdr:colOff>
      <xdr:row>34</xdr:row>
      <xdr:rowOff>127000</xdr:rowOff>
    </xdr:to>
    <xdr:cxnSp>
      <xdr:nvCxnSpPr>
        <xdr:cNvPr id="28" name="肘形连接符 27"/>
        <xdr:cNvCxnSpPr>
          <a:endCxn id="14" idx="0"/>
        </xdr:cNvCxnSpPr>
      </xdr:nvCxnSpPr>
      <xdr:spPr>
        <a:xfrm flipV="1">
          <a:off x="1962785" y="8909050"/>
          <a:ext cx="5412105" cy="349250"/>
        </a:xfrm>
        <a:prstGeom prst="bentConnector4">
          <a:avLst>
            <a:gd name="adj1" fmla="val 357"/>
            <a:gd name="adj2" fmla="val 299090"/>
          </a:avLst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317500</xdr:colOff>
      <xdr:row>33</xdr:row>
      <xdr:rowOff>38100</xdr:rowOff>
    </xdr:from>
    <xdr:to>
      <xdr:col>14</xdr:col>
      <xdr:colOff>117475</xdr:colOff>
      <xdr:row>35</xdr:row>
      <xdr:rowOff>88900</xdr:rowOff>
    </xdr:to>
    <xdr:cxnSp>
      <xdr:nvCxnSpPr>
        <xdr:cNvPr id="29" name="肘形连接符 28"/>
        <xdr:cNvCxnSpPr>
          <a:endCxn id="15" idx="0"/>
        </xdr:cNvCxnSpPr>
      </xdr:nvCxnSpPr>
      <xdr:spPr>
        <a:xfrm flipV="1">
          <a:off x="1677035" y="8902700"/>
          <a:ext cx="6492240" cy="584200"/>
        </a:xfrm>
        <a:prstGeom prst="bentConnector4">
          <a:avLst>
            <a:gd name="adj1" fmla="val 201"/>
            <a:gd name="adj2" fmla="val 237500"/>
          </a:avLst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39370</xdr:colOff>
      <xdr:row>173</xdr:row>
      <xdr:rowOff>120650</xdr:rowOff>
    </xdr:from>
    <xdr:to>
      <xdr:col>9</xdr:col>
      <xdr:colOff>153035</xdr:colOff>
      <xdr:row>187</xdr:row>
      <xdr:rowOff>125730</xdr:rowOff>
    </xdr:to>
    <xdr:graphicFrame>
      <xdr:nvGraphicFramePr>
        <xdr:cNvPr id="30" name="图表 29"/>
        <xdr:cNvGraphicFramePr/>
      </xdr:nvGraphicFramePr>
      <xdr:xfrm>
        <a:off x="201295" y="46323250"/>
        <a:ext cx="5009515" cy="373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12700</xdr:colOff>
      <xdr:row>46</xdr:row>
      <xdr:rowOff>96520</xdr:rowOff>
    </xdr:from>
    <xdr:to>
      <xdr:col>8</xdr:col>
      <xdr:colOff>124460</xdr:colOff>
      <xdr:row>60</xdr:row>
      <xdr:rowOff>248285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4625" y="12428220"/>
          <a:ext cx="4408805" cy="388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393700</xdr:colOff>
      <xdr:row>46</xdr:row>
      <xdr:rowOff>133350</xdr:rowOff>
    </xdr:from>
    <xdr:to>
      <xdr:col>16</xdr:col>
      <xdr:colOff>577850</xdr:colOff>
      <xdr:row>60</xdr:row>
      <xdr:rowOff>120650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52670" y="12465050"/>
          <a:ext cx="4974590" cy="372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64</xdr:row>
      <xdr:rowOff>95250</xdr:rowOff>
    </xdr:from>
    <xdr:to>
      <xdr:col>4</xdr:col>
      <xdr:colOff>488950</xdr:colOff>
      <xdr:row>75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050" y="17227550"/>
          <a:ext cx="2400935" cy="29337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469900</xdr:colOff>
      <xdr:row>64</xdr:row>
      <xdr:rowOff>107950</xdr:rowOff>
    </xdr:from>
    <xdr:to>
      <xdr:col>11</xdr:col>
      <xdr:colOff>310515</xdr:colOff>
      <xdr:row>75</xdr:row>
      <xdr:rowOff>133985</xdr:rowOff>
    </xdr:to>
    <xdr:pic>
      <xdr:nvPicPr>
        <xdr:cNvPr id="34" name="图片 3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26740" y="17240250"/>
          <a:ext cx="3439160" cy="2959735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50800</xdr:rowOff>
    </xdr:from>
    <xdr:to>
      <xdr:col>4</xdr:col>
      <xdr:colOff>444500</xdr:colOff>
      <xdr:row>88</xdr:row>
      <xdr:rowOff>25400</xdr:rowOff>
    </xdr:to>
    <xdr:pic>
      <xdr:nvPicPr>
        <xdr:cNvPr id="35" name="图片 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925" y="20650200"/>
          <a:ext cx="2340610" cy="29083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6350</xdr:colOff>
      <xdr:row>77</xdr:row>
      <xdr:rowOff>6350</xdr:rowOff>
    </xdr:from>
    <xdr:to>
      <xdr:col>10</xdr:col>
      <xdr:colOff>534035</xdr:colOff>
      <xdr:row>88</xdr:row>
      <xdr:rowOff>50800</xdr:rowOff>
    </xdr:to>
    <xdr:pic>
      <xdr:nvPicPr>
        <xdr:cNvPr id="36" name="图片 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67710" y="20605750"/>
          <a:ext cx="2922905" cy="297815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590550</xdr:colOff>
      <xdr:row>91</xdr:row>
      <xdr:rowOff>184150</xdr:rowOff>
    </xdr:from>
    <xdr:to>
      <xdr:col>11</xdr:col>
      <xdr:colOff>178435</xdr:colOff>
      <xdr:row>103</xdr:row>
      <xdr:rowOff>96520</xdr:rowOff>
    </xdr:to>
    <xdr:pic>
      <xdr:nvPicPr>
        <xdr:cNvPr id="37" name="图片 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47390" y="24517350"/>
          <a:ext cx="3186430" cy="311277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50800</xdr:colOff>
      <xdr:row>91</xdr:row>
      <xdr:rowOff>19050</xdr:rowOff>
    </xdr:from>
    <xdr:to>
      <xdr:col>4</xdr:col>
      <xdr:colOff>229235</xdr:colOff>
      <xdr:row>103</xdr:row>
      <xdr:rowOff>94615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2725" y="24352250"/>
          <a:ext cx="2074545" cy="3275965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</xdr:col>
      <xdr:colOff>349250</xdr:colOff>
      <xdr:row>118</xdr:row>
      <xdr:rowOff>241300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1925" y="28600400"/>
          <a:ext cx="3448685" cy="31750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12700</xdr:colOff>
      <xdr:row>121</xdr:row>
      <xdr:rowOff>69850</xdr:rowOff>
    </xdr:from>
    <xdr:to>
      <xdr:col>6</xdr:col>
      <xdr:colOff>0</xdr:colOff>
      <xdr:row>130</xdr:row>
      <xdr:rowOff>196850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4625" y="32404050"/>
          <a:ext cx="3086735" cy="25273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558800</xdr:colOff>
      <xdr:row>127</xdr:row>
      <xdr:rowOff>69850</xdr:rowOff>
    </xdr:from>
    <xdr:to>
      <xdr:col>3</xdr:col>
      <xdr:colOff>247650</xdr:colOff>
      <xdr:row>127</xdr:row>
      <xdr:rowOff>69850</xdr:rowOff>
    </xdr:to>
    <xdr:cxnSp>
      <xdr:nvCxnSpPr>
        <xdr:cNvPr id="41" name="直接箭头连接符 40"/>
        <xdr:cNvCxnSpPr/>
      </xdr:nvCxnSpPr>
      <xdr:spPr>
        <a:xfrm>
          <a:off x="720725" y="34004250"/>
          <a:ext cx="886460" cy="0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215900</xdr:colOff>
      <xdr:row>126</xdr:row>
      <xdr:rowOff>203200</xdr:rowOff>
    </xdr:from>
    <xdr:ext cx="1160780" cy="273685"/>
    <xdr:sp>
      <xdr:nvSpPr>
        <xdr:cNvPr id="42" name="文本框 41"/>
        <xdr:cNvSpPr txBox="1"/>
      </xdr:nvSpPr>
      <xdr:spPr>
        <a:xfrm>
          <a:off x="1575435" y="33870900"/>
          <a:ext cx="11607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1100" b="1">
              <a:solidFill>
                <a:srgbClr val="FF0000"/>
              </a:solidFill>
            </a:rPr>
            <a:t>270*</a:t>
          </a:r>
          <a:r>
            <a:rPr lang="zh-CN" altLang="en-US" sz="1100" b="1">
              <a:solidFill>
                <a:srgbClr val="FF0000"/>
              </a:solidFill>
            </a:rPr>
            <a:t>设置值</a:t>
          </a:r>
          <a:r>
            <a:rPr lang="en-US" altLang="zh-CN" sz="1100" b="1">
              <a:solidFill>
                <a:srgbClr val="FF0000"/>
              </a:solidFill>
            </a:rPr>
            <a:t>/100</a:t>
          </a:r>
          <a:endParaRPr lang="en-US" altLang="zh-CN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546100</xdr:colOff>
      <xdr:row>129</xdr:row>
      <xdr:rowOff>18415</xdr:rowOff>
    </xdr:from>
    <xdr:to>
      <xdr:col>3</xdr:col>
      <xdr:colOff>234950</xdr:colOff>
      <xdr:row>129</xdr:row>
      <xdr:rowOff>18415</xdr:rowOff>
    </xdr:to>
    <xdr:cxnSp>
      <xdr:nvCxnSpPr>
        <xdr:cNvPr id="43" name="直接箭头连接符 42"/>
        <xdr:cNvCxnSpPr/>
      </xdr:nvCxnSpPr>
      <xdr:spPr>
        <a:xfrm>
          <a:off x="708025" y="34486215"/>
          <a:ext cx="886460" cy="0"/>
        </a:xfrm>
        <a:prstGeom prst="straightConnector1">
          <a:avLst/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202565</xdr:colOff>
      <xdr:row>128</xdr:row>
      <xdr:rowOff>152400</xdr:rowOff>
    </xdr:from>
    <xdr:ext cx="1421130" cy="273685"/>
    <xdr:sp>
      <xdr:nvSpPr>
        <xdr:cNvPr id="44" name="文本框 43"/>
        <xdr:cNvSpPr txBox="1"/>
      </xdr:nvSpPr>
      <xdr:spPr>
        <a:xfrm>
          <a:off x="1562100" y="34353500"/>
          <a:ext cx="142113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270-</a:t>
          </a:r>
          <a:r>
            <a:rPr lang="zh-CN" altLang="en-US" sz="1100" b="1">
              <a:solidFill>
                <a:srgbClr val="FF0000"/>
              </a:solidFill>
            </a:rPr>
            <a:t>指针第一个数值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6350</xdr:colOff>
      <xdr:row>134</xdr:row>
      <xdr:rowOff>0</xdr:rowOff>
    </xdr:from>
    <xdr:to>
      <xdr:col>5</xdr:col>
      <xdr:colOff>539750</xdr:colOff>
      <xdr:row>144</xdr:row>
      <xdr:rowOff>228600</xdr:rowOff>
    </xdr:to>
    <xdr:pic>
      <xdr:nvPicPr>
        <xdr:cNvPr id="45" name="图片 4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8275" y="35801300"/>
          <a:ext cx="3028315" cy="28956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</xdr:colOff>
      <xdr:row>148</xdr:row>
      <xdr:rowOff>177800</xdr:rowOff>
    </xdr:from>
    <xdr:to>
      <xdr:col>4</xdr:col>
      <xdr:colOff>375285</xdr:colOff>
      <xdr:row>158</xdr:row>
      <xdr:rowOff>153035</xdr:rowOff>
    </xdr:to>
    <xdr:pic>
      <xdr:nvPicPr>
        <xdr:cNvPr id="46" name="图片 4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8275" y="39712900"/>
          <a:ext cx="2265045" cy="2642235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558800</xdr:colOff>
      <xdr:row>148</xdr:row>
      <xdr:rowOff>215900</xdr:rowOff>
    </xdr:from>
    <xdr:to>
      <xdr:col>8</xdr:col>
      <xdr:colOff>584200</xdr:colOff>
      <xdr:row>158</xdr:row>
      <xdr:rowOff>152400</xdr:rowOff>
    </xdr:to>
    <xdr:pic>
      <xdr:nvPicPr>
        <xdr:cNvPr id="47" name="图片 4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16835" y="39751000"/>
          <a:ext cx="2426335" cy="26035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171450</xdr:colOff>
      <xdr:row>148</xdr:row>
      <xdr:rowOff>222250</xdr:rowOff>
    </xdr:from>
    <xdr:to>
      <xdr:col>13</xdr:col>
      <xdr:colOff>336550</xdr:colOff>
      <xdr:row>158</xdr:row>
      <xdr:rowOff>158750</xdr:rowOff>
    </xdr:to>
    <xdr:pic>
      <xdr:nvPicPr>
        <xdr:cNvPr id="48" name="图片 4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29225" y="39757350"/>
          <a:ext cx="2560320" cy="260350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4</xdr:col>
      <xdr:colOff>393700</xdr:colOff>
      <xdr:row>169</xdr:row>
      <xdr:rowOff>44450</xdr:rowOff>
    </xdr:to>
    <xdr:pic>
      <xdr:nvPicPr>
        <xdr:cNvPr id="49" name="图片 4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" y="42735500"/>
          <a:ext cx="2289810" cy="244475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0</xdr:colOff>
      <xdr:row>160</xdr:row>
      <xdr:rowOff>0</xdr:rowOff>
    </xdr:from>
    <xdr:to>
      <xdr:col>7</xdr:col>
      <xdr:colOff>323850</xdr:colOff>
      <xdr:row>170</xdr:row>
      <xdr:rowOff>61595</xdr:rowOff>
    </xdr:to>
    <xdr:pic>
      <xdr:nvPicPr>
        <xdr:cNvPr id="50" name="图片 4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656840" y="42735500"/>
          <a:ext cx="1527175" cy="2728595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0</xdr:colOff>
      <xdr:row>160</xdr:row>
      <xdr:rowOff>0</xdr:rowOff>
    </xdr:from>
    <xdr:to>
      <xdr:col>13</xdr:col>
      <xdr:colOff>76200</xdr:colOff>
      <xdr:row>170</xdr:row>
      <xdr:rowOff>158750</xdr:rowOff>
    </xdr:to>
    <xdr:pic>
      <xdr:nvPicPr>
        <xdr:cNvPr id="51" name="图片 5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458970" y="42735500"/>
          <a:ext cx="3070225" cy="2825750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227965</xdr:colOff>
      <xdr:row>0</xdr:row>
      <xdr:rowOff>57150</xdr:rowOff>
    </xdr:from>
    <xdr:to>
      <xdr:col>7</xdr:col>
      <xdr:colOff>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0380" y="57150"/>
          <a:ext cx="97536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127000</xdr:colOff>
      <xdr:row>2</xdr:row>
      <xdr:rowOff>222250</xdr:rowOff>
    </xdr:from>
    <xdr:to>
      <xdr:col>10</xdr:col>
      <xdr:colOff>128270</xdr:colOff>
      <xdr:row>9</xdr:row>
      <xdr:rowOff>184150</xdr:rowOff>
    </xdr:to>
    <xdr:graphicFrame>
      <xdr:nvGraphicFramePr>
        <xdr:cNvPr id="4" name="图表 3"/>
        <xdr:cNvGraphicFramePr/>
      </xdr:nvGraphicFramePr>
      <xdr:xfrm>
        <a:off x="2939415" y="819150"/>
        <a:ext cx="3001010" cy="182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</xdr:colOff>
      <xdr:row>3</xdr:row>
      <xdr:rowOff>228600</xdr:rowOff>
    </xdr:from>
    <xdr:to>
      <xdr:col>12</xdr:col>
      <xdr:colOff>0</xdr:colOff>
      <xdr:row>4</xdr:row>
      <xdr:rowOff>159385</xdr:rowOff>
    </xdr:to>
    <xdr:sp>
      <xdr:nvSpPr>
        <xdr:cNvPr id="5" name="矩形 4"/>
        <xdr:cNvSpPr/>
      </xdr:nvSpPr>
      <xdr:spPr>
        <a:xfrm>
          <a:off x="6468110" y="1092200"/>
          <a:ext cx="541655" cy="197485"/>
        </a:xfrm>
        <a:prstGeom prst="rect">
          <a:avLst/>
        </a:prstGeom>
        <a:solidFill>
          <a:schemeClr val="bg1">
            <a:lumMod val="85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57150</xdr:colOff>
      <xdr:row>4</xdr:row>
      <xdr:rowOff>254000</xdr:rowOff>
    </xdr:from>
    <xdr:to>
      <xdr:col>12</xdr:col>
      <xdr:colOff>0</xdr:colOff>
      <xdr:row>5</xdr:row>
      <xdr:rowOff>184785</xdr:rowOff>
    </xdr:to>
    <xdr:sp>
      <xdr:nvSpPr>
        <xdr:cNvPr id="7" name="矩形 6"/>
        <xdr:cNvSpPr/>
      </xdr:nvSpPr>
      <xdr:spPr>
        <a:xfrm>
          <a:off x="6468110" y="1384300"/>
          <a:ext cx="541655" cy="197485"/>
        </a:xfrm>
        <a:prstGeom prst="rect">
          <a:avLst/>
        </a:prstGeom>
        <a:solidFill>
          <a:schemeClr val="accent1">
            <a:lumMod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15</xdr:row>
      <xdr:rowOff>6350</xdr:rowOff>
    </xdr:from>
    <xdr:to>
      <xdr:col>6</xdr:col>
      <xdr:colOff>252095</xdr:colOff>
      <xdr:row>22</xdr:row>
      <xdr:rowOff>247650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625" y="3968750"/>
          <a:ext cx="3494405" cy="21082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215900</xdr:colOff>
      <xdr:row>24</xdr:row>
      <xdr:rowOff>12700</xdr:rowOff>
    </xdr:from>
    <xdr:to>
      <xdr:col>7</xdr:col>
      <xdr:colOff>298450</xdr:colOff>
      <xdr:row>26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32835" y="6375400"/>
          <a:ext cx="681355" cy="6413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57150</xdr:colOff>
      <xdr:row>29</xdr:row>
      <xdr:rowOff>38100</xdr:rowOff>
    </xdr:from>
    <xdr:to>
      <xdr:col>3</xdr:col>
      <xdr:colOff>679450</xdr:colOff>
      <xdr:row>39</xdr:row>
      <xdr:rowOff>150495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9075" y="7734300"/>
          <a:ext cx="1975485" cy="277939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152400</xdr:colOff>
      <xdr:row>29</xdr:row>
      <xdr:rowOff>44450</xdr:rowOff>
    </xdr:from>
    <xdr:to>
      <xdr:col>12</xdr:col>
      <xdr:colOff>0</xdr:colOff>
      <xdr:row>39</xdr:row>
      <xdr:rowOff>139065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6010" y="7740650"/>
          <a:ext cx="4643755" cy="276161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44450</xdr:colOff>
      <xdr:row>41</xdr:row>
      <xdr:rowOff>50800</xdr:rowOff>
    </xdr:from>
    <xdr:to>
      <xdr:col>4</xdr:col>
      <xdr:colOff>317500</xdr:colOff>
      <xdr:row>49</xdr:row>
      <xdr:rowOff>228600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375" y="10947400"/>
          <a:ext cx="2324735" cy="23114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63500</xdr:colOff>
      <xdr:row>52</xdr:row>
      <xdr:rowOff>31750</xdr:rowOff>
    </xdr:from>
    <xdr:to>
      <xdr:col>6</xdr:col>
      <xdr:colOff>185420</xdr:colOff>
      <xdr:row>60</xdr:row>
      <xdr:rowOff>48895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5425" y="13862050"/>
          <a:ext cx="3376930" cy="215074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495300</xdr:colOff>
      <xdr:row>41</xdr:row>
      <xdr:rowOff>38100</xdr:rowOff>
    </xdr:from>
    <xdr:to>
      <xdr:col>11</xdr:col>
      <xdr:colOff>161290</xdr:colOff>
      <xdr:row>49</xdr:row>
      <xdr:rowOff>226695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08910" y="10934700"/>
          <a:ext cx="3863340" cy="232219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336550</xdr:colOff>
      <xdr:row>52</xdr:row>
      <xdr:rowOff>31750</xdr:rowOff>
    </xdr:from>
    <xdr:to>
      <xdr:col>13</xdr:col>
      <xdr:colOff>156845</xdr:colOff>
      <xdr:row>60</xdr:row>
      <xdr:rowOff>38735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53485" y="13862050"/>
          <a:ext cx="4011930" cy="214058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145415</xdr:colOff>
      <xdr:row>0</xdr:row>
      <xdr:rowOff>76200</xdr:rowOff>
    </xdr:from>
    <xdr:to>
      <xdr:col>6</xdr:col>
      <xdr:colOff>527050</xdr:colOff>
      <xdr:row>0</xdr:row>
      <xdr:rowOff>381000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8475" y="76200"/>
          <a:ext cx="98615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425450</xdr:colOff>
      <xdr:row>5</xdr:row>
      <xdr:rowOff>69850</xdr:rowOff>
    </xdr:from>
    <xdr:to>
      <xdr:col>13</xdr:col>
      <xdr:colOff>177800</xdr:colOff>
      <xdr:row>16</xdr:row>
      <xdr:rowOff>5715</xdr:rowOff>
    </xdr:to>
    <xdr:graphicFrame>
      <xdr:nvGraphicFramePr>
        <xdr:cNvPr id="14" name="图表 13"/>
        <xdr:cNvGraphicFramePr/>
      </xdr:nvGraphicFramePr>
      <xdr:xfrm>
        <a:off x="3318510" y="1466850"/>
        <a:ext cx="4548505" cy="2869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57150</xdr:colOff>
      <xdr:row>24</xdr:row>
      <xdr:rowOff>88900</xdr:rowOff>
    </xdr:from>
    <xdr:to>
      <xdr:col>6</xdr:col>
      <xdr:colOff>575310</xdr:colOff>
      <xdr:row>33</xdr:row>
      <xdr:rowOff>52705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6553200"/>
          <a:ext cx="3853815" cy="23641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31750</xdr:colOff>
      <xdr:row>37</xdr:row>
      <xdr:rowOff>165100</xdr:rowOff>
    </xdr:from>
    <xdr:to>
      <xdr:col>4</xdr:col>
      <xdr:colOff>292100</xdr:colOff>
      <xdr:row>45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3675" y="10096500"/>
          <a:ext cx="2312035" cy="21717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565150</xdr:colOff>
      <xdr:row>37</xdr:row>
      <xdr:rowOff>114300</xdr:rowOff>
    </xdr:from>
    <xdr:to>
      <xdr:col>8</xdr:col>
      <xdr:colOff>444500</xdr:colOff>
      <xdr:row>52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8760" y="10045700"/>
          <a:ext cx="2360930" cy="39243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7</xdr:col>
      <xdr:colOff>552450</xdr:colOff>
      <xdr:row>64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925" y="14465300"/>
          <a:ext cx="4486910" cy="26670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7</xdr:col>
      <xdr:colOff>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4"/>
        </xdr:cNvPr>
        <xdr:cNvSpPr/>
      </xdr:nvSpPr>
      <xdr:spPr>
        <a:xfrm>
          <a:off x="303974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292735</xdr:colOff>
      <xdr:row>2</xdr:row>
      <xdr:rowOff>127000</xdr:rowOff>
    </xdr:from>
    <xdr:to>
      <xdr:col>8</xdr:col>
      <xdr:colOff>362585</xdr:colOff>
      <xdr:row>11</xdr:row>
      <xdr:rowOff>107950</xdr:rowOff>
    </xdr:to>
    <xdr:graphicFrame>
      <xdr:nvGraphicFramePr>
        <xdr:cNvPr id="11" name="图表 10"/>
        <xdr:cNvGraphicFramePr/>
      </xdr:nvGraphicFramePr>
      <xdr:xfrm>
        <a:off x="2506345" y="723900"/>
        <a:ext cx="2470785" cy="2381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457835</xdr:colOff>
      <xdr:row>2</xdr:row>
      <xdr:rowOff>139700</xdr:rowOff>
    </xdr:from>
    <xdr:to>
      <xdr:col>12</xdr:col>
      <xdr:colOff>534035</xdr:colOff>
      <xdr:row>11</xdr:row>
      <xdr:rowOff>120650</xdr:rowOff>
    </xdr:to>
    <xdr:graphicFrame>
      <xdr:nvGraphicFramePr>
        <xdr:cNvPr id="13" name="图表 12"/>
        <xdr:cNvGraphicFramePr/>
      </xdr:nvGraphicFramePr>
      <xdr:xfrm>
        <a:off x="5072380" y="736600"/>
        <a:ext cx="2471420" cy="2381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527685</xdr:colOff>
      <xdr:row>2</xdr:row>
      <xdr:rowOff>114300</xdr:rowOff>
    </xdr:from>
    <xdr:to>
      <xdr:col>16</xdr:col>
      <xdr:colOff>603885</xdr:colOff>
      <xdr:row>11</xdr:row>
      <xdr:rowOff>95250</xdr:rowOff>
    </xdr:to>
    <xdr:graphicFrame>
      <xdr:nvGraphicFramePr>
        <xdr:cNvPr id="14" name="图表 13"/>
        <xdr:cNvGraphicFramePr/>
      </xdr:nvGraphicFramePr>
      <xdr:xfrm>
        <a:off x="7537450" y="711200"/>
        <a:ext cx="2466340" cy="2381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50800</xdr:colOff>
      <xdr:row>15</xdr:row>
      <xdr:rowOff>88900</xdr:rowOff>
    </xdr:from>
    <xdr:to>
      <xdr:col>5</xdr:col>
      <xdr:colOff>1905</xdr:colOff>
      <xdr:row>21</xdr:row>
      <xdr:rowOff>183515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2725" y="4152900"/>
          <a:ext cx="2607310" cy="1694815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177800</xdr:colOff>
      <xdr:row>15</xdr:row>
      <xdr:rowOff>76200</xdr:rowOff>
    </xdr:from>
    <xdr:to>
      <xdr:col>9</xdr:col>
      <xdr:colOff>568960</xdr:colOff>
      <xdr:row>21</xdr:row>
      <xdr:rowOff>190500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95930" y="4140200"/>
          <a:ext cx="2786380" cy="1714500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10</xdr:col>
      <xdr:colOff>342900</xdr:colOff>
      <xdr:row>15</xdr:row>
      <xdr:rowOff>31750</xdr:rowOff>
    </xdr:from>
    <xdr:to>
      <xdr:col>13</xdr:col>
      <xdr:colOff>323850</xdr:colOff>
      <xdr:row>21</xdr:row>
      <xdr:rowOff>247015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5055" y="4095750"/>
          <a:ext cx="1777365" cy="1815465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31750</xdr:colOff>
      <xdr:row>23</xdr:row>
      <xdr:rowOff>57150</xdr:rowOff>
    </xdr:from>
    <xdr:to>
      <xdr:col>4</xdr:col>
      <xdr:colOff>25400</xdr:colOff>
      <xdr:row>31</xdr:row>
      <xdr:rowOff>12700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3675" y="6254750"/>
          <a:ext cx="2045335" cy="2089150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216535</xdr:colOff>
      <xdr:row>48</xdr:row>
      <xdr:rowOff>113665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8864600"/>
          <a:ext cx="4669155" cy="4114165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596265</xdr:colOff>
      <xdr:row>46</xdr:row>
      <xdr:rowOff>59055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13350" y="8864600"/>
          <a:ext cx="3590290" cy="3526155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165100</xdr:colOff>
      <xdr:row>50</xdr:row>
      <xdr:rowOff>95250</xdr:rowOff>
    </xdr:from>
    <xdr:to>
      <xdr:col>8</xdr:col>
      <xdr:colOff>526415</xdr:colOff>
      <xdr:row>57</xdr:row>
      <xdr:rowOff>202565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83230" y="13493750"/>
          <a:ext cx="2157730" cy="1974215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31750</xdr:colOff>
      <xdr:row>50</xdr:row>
      <xdr:rowOff>25400</xdr:rowOff>
    </xdr:from>
    <xdr:to>
      <xdr:col>4</xdr:col>
      <xdr:colOff>311785</xdr:colOff>
      <xdr:row>57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3675" y="13423900"/>
          <a:ext cx="2331720" cy="1993900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</xdr:col>
      <xdr:colOff>6350</xdr:colOff>
      <xdr:row>69</xdr:row>
      <xdr:rowOff>101600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1925" y="16065500"/>
          <a:ext cx="2058035" cy="2501900"/>
        </a:xfrm>
        <a:prstGeom prst="rect">
          <a:avLst/>
        </a:prstGeom>
        <a:noFill/>
        <a:ln w="9525"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0.237121212121212</cdr:x>
      <cdr:y>0.397333333333333</cdr:y>
    </cdr:from>
    <cdr:to>
      <cdr:x>0.739646464646465</cdr:x>
      <cdr:y>0.741066666666667</cdr:y>
    </cdr:to>
    <cdr:sp textlink="C5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96265" y="946150"/>
          <a:ext cx="1263650" cy="81851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ctr" anchorCtr="0"/>
        <a:p>
          <a:pPr algn="ctr"/>
          <a:fld id="{BB962C8B-B14F-4D97-AF65-F5344CB8AC3E}" type="TxLink">
            <a:rPr lang="zh-CN" altLang="en-US" sz="2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</a:fld>
          <a:endParaRPr lang="zh-CN" altLang="en-US" sz="24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0.275</cdr:x>
      <cdr:y>0.365333333333333</cdr:y>
    </cdr:from>
    <cdr:to>
      <cdr:x>0.777525252525252</cdr:x>
      <cdr:y>0.711733333333333</cdr:y>
    </cdr:to>
    <cdr:sp textlink="C6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691515" y="869950"/>
          <a:ext cx="1263650" cy="82486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ctr" anchorCtr="0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zh-CN" altLang="en-US" sz="2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</a:fld>
          <a:endParaRPr lang="zh-CN" altLang="en-US" sz="24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0.310606060606061</cdr:x>
      <cdr:y>0.4056</cdr:y>
    </cdr:from>
    <cdr:to>
      <cdr:x>0.772727272727273</cdr:x>
      <cdr:y>0.669333333333333</cdr:y>
    </cdr:to>
    <cdr:sp textlink="C7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81050" y="965835"/>
          <a:ext cx="1162050" cy="62801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ctr" anchorCtr="0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zh-CN" altLang="en-US" sz="2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</a:fld>
          <a:endParaRPr lang="zh-CN" altLang="en-US" sz="24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7</xdr:col>
      <xdr:colOff>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74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469900</xdr:colOff>
      <xdr:row>2</xdr:row>
      <xdr:rowOff>82550</xdr:rowOff>
    </xdr:from>
    <xdr:to>
      <xdr:col>11</xdr:col>
      <xdr:colOff>539750</xdr:colOff>
      <xdr:row>10</xdr:row>
      <xdr:rowOff>191135</xdr:rowOff>
    </xdr:to>
    <xdr:graphicFrame>
      <xdr:nvGraphicFramePr>
        <xdr:cNvPr id="16" name="图表 15"/>
        <xdr:cNvGraphicFramePr/>
      </xdr:nvGraphicFramePr>
      <xdr:xfrm>
        <a:off x="2683510" y="679450"/>
        <a:ext cx="4267200" cy="2242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14</xdr:row>
      <xdr:rowOff>63500</xdr:rowOff>
    </xdr:from>
    <xdr:to>
      <xdr:col>6</xdr:col>
      <xdr:colOff>223520</xdr:colOff>
      <xdr:row>20</xdr:row>
      <xdr:rowOff>209550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4475" y="3860800"/>
          <a:ext cx="3395980" cy="17462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76200</xdr:colOff>
      <xdr:row>22</xdr:row>
      <xdr:rowOff>44450</xdr:rowOff>
    </xdr:from>
    <xdr:to>
      <xdr:col>4</xdr:col>
      <xdr:colOff>95885</xdr:colOff>
      <xdr:row>29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8125" y="5975350"/>
          <a:ext cx="2071370" cy="19875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50800</xdr:colOff>
      <xdr:row>31</xdr:row>
      <xdr:rowOff>19050</xdr:rowOff>
    </xdr:from>
    <xdr:to>
      <xdr:col>4</xdr:col>
      <xdr:colOff>450850</xdr:colOff>
      <xdr:row>38</xdr:row>
      <xdr:rowOff>228600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2725" y="8350250"/>
          <a:ext cx="2451735" cy="20764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374650</xdr:colOff>
      <xdr:row>31</xdr:row>
      <xdr:rowOff>12700</xdr:rowOff>
    </xdr:from>
    <xdr:to>
      <xdr:col>9</xdr:col>
      <xdr:colOff>25400</xdr:colOff>
      <xdr:row>38</xdr:row>
      <xdr:rowOff>229235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92780" y="8343900"/>
          <a:ext cx="2045970" cy="208343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69850</xdr:colOff>
      <xdr:row>40</xdr:row>
      <xdr:rowOff>0</xdr:rowOff>
    </xdr:from>
    <xdr:to>
      <xdr:col>7</xdr:col>
      <xdr:colOff>133985</xdr:colOff>
      <xdr:row>47</xdr:row>
      <xdr:rowOff>193675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1775" y="10731500"/>
          <a:ext cx="3917950" cy="206057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39370</xdr:colOff>
      <xdr:row>58</xdr:row>
      <xdr:rowOff>241300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13131800"/>
          <a:ext cx="6887210" cy="2641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</xdr:col>
      <xdr:colOff>299720</xdr:colOff>
      <xdr:row>72</xdr:row>
      <xdr:rowOff>236855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6065500"/>
          <a:ext cx="2351405" cy="343725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165100</xdr:colOff>
      <xdr:row>81</xdr:row>
      <xdr:rowOff>196850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925" y="19799300"/>
          <a:ext cx="4018915" cy="20637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7</xdr:col>
      <xdr:colOff>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74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0</xdr:col>
      <xdr:colOff>152400</xdr:colOff>
      <xdr:row>10</xdr:row>
      <xdr:rowOff>63500</xdr:rowOff>
    </xdr:from>
    <xdr:to>
      <xdr:col>10</xdr:col>
      <xdr:colOff>603250</xdr:colOff>
      <xdr:row>19</xdr:row>
      <xdr:rowOff>215900</xdr:rowOff>
    </xdr:to>
    <xdr:graphicFrame>
      <xdr:nvGraphicFramePr>
        <xdr:cNvPr id="13" name="图表 12"/>
        <xdr:cNvGraphicFramePr/>
      </xdr:nvGraphicFramePr>
      <xdr:xfrm>
        <a:off x="152400" y="2794000"/>
        <a:ext cx="625856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44450</xdr:colOff>
      <xdr:row>23</xdr:row>
      <xdr:rowOff>38100</xdr:rowOff>
    </xdr:from>
    <xdr:to>
      <xdr:col>7</xdr:col>
      <xdr:colOff>95250</xdr:colOff>
      <xdr:row>31</xdr:row>
      <xdr:rowOff>190500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6375" y="6235700"/>
          <a:ext cx="3904615" cy="22860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260350</xdr:colOff>
      <xdr:row>23</xdr:row>
      <xdr:rowOff>19050</xdr:rowOff>
    </xdr:from>
    <xdr:to>
      <xdr:col>14</xdr:col>
      <xdr:colOff>45720</xdr:colOff>
      <xdr:row>31</xdr:row>
      <xdr:rowOff>217170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76090" y="6216650"/>
          <a:ext cx="3977005" cy="233172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50800</xdr:colOff>
      <xdr:row>33</xdr:row>
      <xdr:rowOff>19050</xdr:rowOff>
    </xdr:from>
    <xdr:to>
      <xdr:col>6</xdr:col>
      <xdr:colOff>250190</xdr:colOff>
      <xdr:row>41</xdr:row>
      <xdr:rowOff>85090</xdr:rowOff>
    </xdr:to>
    <xdr:grpSp>
      <xdr:nvGrpSpPr>
        <xdr:cNvPr id="19" name="组合 18"/>
        <xdr:cNvGrpSpPr/>
      </xdr:nvGrpSpPr>
      <xdr:grpSpPr>
        <a:xfrm>
          <a:off x="212725" y="8883650"/>
          <a:ext cx="3454400" cy="2199640"/>
          <a:chOff x="330" y="13980"/>
          <a:chExt cx="5534" cy="3464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330" y="13980"/>
            <a:ext cx="5535" cy="3464"/>
          </a:xfrm>
          <a:prstGeom prst="rect">
            <a:avLst/>
          </a:prstGeom>
          <a:noFill/>
          <a:ln w="9525"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  <xdr:sp>
        <xdr:nvSpPr>
          <xdr:cNvPr id="18" name="矩形 17"/>
          <xdr:cNvSpPr/>
        </xdr:nvSpPr>
        <xdr:spPr>
          <a:xfrm>
            <a:off x="5380" y="15360"/>
            <a:ext cx="420" cy="300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0</xdr:colOff>
      <xdr:row>33</xdr:row>
      <xdr:rowOff>0</xdr:rowOff>
    </xdr:from>
    <xdr:to>
      <xdr:col>14</xdr:col>
      <xdr:colOff>165100</xdr:colOff>
      <xdr:row>41</xdr:row>
      <xdr:rowOff>127000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15740" y="8864600"/>
          <a:ext cx="4356735" cy="2260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273050</xdr:colOff>
      <xdr:row>55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925" y="11531600"/>
          <a:ext cx="2324735" cy="33401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571500</xdr:colOff>
      <xdr:row>43</xdr:row>
      <xdr:rowOff>101600</xdr:rowOff>
    </xdr:from>
    <xdr:to>
      <xdr:col>12</xdr:col>
      <xdr:colOff>171450</xdr:colOff>
      <xdr:row>50</xdr:row>
      <xdr:rowOff>82550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85110" y="11633200"/>
          <a:ext cx="4396105" cy="18478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520700</xdr:colOff>
      <xdr:row>63</xdr:row>
      <xdr:rowOff>234950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5265400"/>
          <a:ext cx="4374515" cy="18351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0</xdr:colOff>
      <xdr:row>74</xdr:row>
      <xdr:rowOff>205105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925" y="17665700"/>
          <a:ext cx="3853815" cy="23387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158750</xdr:colOff>
      <xdr:row>77</xdr:row>
      <xdr:rowOff>6350</xdr:rowOff>
    </xdr:from>
    <xdr:to>
      <xdr:col>4</xdr:col>
      <xdr:colOff>285750</xdr:colOff>
      <xdr:row>87</xdr:row>
      <xdr:rowOff>77470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750" y="20605750"/>
          <a:ext cx="2340610" cy="273812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342900</xdr:colOff>
      <xdr:row>98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1925" y="23799800"/>
          <a:ext cx="5993130" cy="24003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7</xdr:col>
      <xdr:colOff>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745" y="57150"/>
          <a:ext cx="97599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444500</xdr:colOff>
      <xdr:row>2</xdr:row>
      <xdr:rowOff>171450</xdr:rowOff>
    </xdr:from>
    <xdr:to>
      <xdr:col>12</xdr:col>
      <xdr:colOff>133350</xdr:colOff>
      <xdr:row>12</xdr:row>
      <xdr:rowOff>247650</xdr:rowOff>
    </xdr:to>
    <xdr:graphicFrame>
      <xdr:nvGraphicFramePr>
        <xdr:cNvPr id="16" name="图表 15"/>
        <xdr:cNvGraphicFramePr/>
      </xdr:nvGraphicFramePr>
      <xdr:xfrm>
        <a:off x="2658110" y="768350"/>
        <a:ext cx="448500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158750</xdr:colOff>
      <xdr:row>26</xdr:row>
      <xdr:rowOff>31750</xdr:rowOff>
    </xdr:from>
    <xdr:to>
      <xdr:col>7</xdr:col>
      <xdr:colOff>298450</xdr:colOff>
      <xdr:row>36</xdr:row>
      <xdr:rowOff>215900</xdr:rowOff>
    </xdr:to>
    <xdr:pic>
      <xdr:nvPicPr>
        <xdr:cNvPr id="17" name="图片 16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320675" y="7029450"/>
          <a:ext cx="3993515" cy="285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27</xdr:row>
      <xdr:rowOff>0</xdr:rowOff>
    </xdr:from>
    <xdr:to>
      <xdr:col>14</xdr:col>
      <xdr:colOff>577850</xdr:colOff>
      <xdr:row>34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4785995" y="7264400"/>
          <a:ext cx="3999230" cy="203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39</xdr:row>
      <xdr:rowOff>57150</xdr:rowOff>
    </xdr:from>
    <xdr:to>
      <xdr:col>7</xdr:col>
      <xdr:colOff>228600</xdr:colOff>
      <xdr:row>50</xdr:row>
      <xdr:rowOff>177800</xdr:rowOff>
    </xdr:to>
    <xdr:pic>
      <xdr:nvPicPr>
        <xdr:cNvPr id="19" name="图片 18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250825" y="10521950"/>
          <a:ext cx="3993515" cy="305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53</xdr:row>
      <xdr:rowOff>31750</xdr:rowOff>
    </xdr:from>
    <xdr:to>
      <xdr:col>7</xdr:col>
      <xdr:colOff>190500</xdr:colOff>
      <xdr:row>64</xdr:row>
      <xdr:rowOff>69850</xdr:rowOff>
    </xdr:to>
    <xdr:pic>
      <xdr:nvPicPr>
        <xdr:cNvPr id="21" name="图片 20"/>
        <xdr:cNvPicPr>
          <a:picLocks noChangeAspect="1"/>
        </xdr:cNvPicPr>
      </xdr:nvPicPr>
      <xdr:blipFill>
        <a:blip r:embed="rId7" r:link="rId4"/>
        <a:stretch>
          <a:fillRect/>
        </a:stretch>
      </xdr:blipFill>
      <xdr:spPr>
        <a:xfrm>
          <a:off x="212725" y="14230350"/>
          <a:ext cx="3993515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66</xdr:row>
      <xdr:rowOff>19050</xdr:rowOff>
    </xdr:from>
    <xdr:to>
      <xdr:col>7</xdr:col>
      <xdr:colOff>209550</xdr:colOff>
      <xdr:row>76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8" r:link="rId4"/>
        <a:stretch>
          <a:fillRect/>
        </a:stretch>
      </xdr:blipFill>
      <xdr:spPr>
        <a:xfrm>
          <a:off x="231775" y="17684750"/>
          <a:ext cx="3993515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44450</xdr:colOff>
      <xdr:row>66</xdr:row>
      <xdr:rowOff>95250</xdr:rowOff>
    </xdr:from>
    <xdr:to>
      <xdr:col>14</xdr:col>
      <xdr:colOff>450850</xdr:colOff>
      <xdr:row>74</xdr:row>
      <xdr:rowOff>6350</xdr:rowOff>
    </xdr:to>
    <xdr:pic>
      <xdr:nvPicPr>
        <xdr:cNvPr id="23" name="图片 22"/>
        <xdr:cNvPicPr>
          <a:picLocks noChangeAspect="1"/>
        </xdr:cNvPicPr>
      </xdr:nvPicPr>
      <xdr:blipFill>
        <a:blip r:embed="rId9" r:link="rId4"/>
        <a:stretch>
          <a:fillRect/>
        </a:stretch>
      </xdr:blipFill>
      <xdr:spPr>
        <a:xfrm>
          <a:off x="4658995" y="17760950"/>
          <a:ext cx="3999230" cy="204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78</xdr:row>
      <xdr:rowOff>82550</xdr:rowOff>
    </xdr:from>
    <xdr:to>
      <xdr:col>7</xdr:col>
      <xdr:colOff>184150</xdr:colOff>
      <xdr:row>86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10" r:link="rId4"/>
        <a:stretch>
          <a:fillRect/>
        </a:stretch>
      </xdr:blipFill>
      <xdr:spPr>
        <a:xfrm>
          <a:off x="206375" y="20948650"/>
          <a:ext cx="3993515" cy="205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342900</xdr:colOff>
      <xdr:row>78</xdr:row>
      <xdr:rowOff>133350</xdr:rowOff>
    </xdr:from>
    <xdr:to>
      <xdr:col>14</xdr:col>
      <xdr:colOff>139700</xdr:colOff>
      <xdr:row>89</xdr:row>
      <xdr:rowOff>101600</xdr:rowOff>
    </xdr:to>
    <xdr:pic>
      <xdr:nvPicPr>
        <xdr:cNvPr id="25" name="图片 24"/>
        <xdr:cNvPicPr>
          <a:picLocks noChangeAspect="1"/>
        </xdr:cNvPicPr>
      </xdr:nvPicPr>
      <xdr:blipFill>
        <a:blip r:embed="rId11" r:link="rId4"/>
        <a:stretch>
          <a:fillRect/>
        </a:stretch>
      </xdr:blipFill>
      <xdr:spPr>
        <a:xfrm>
          <a:off x="4358640" y="20999450"/>
          <a:ext cx="3988435" cy="290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89</xdr:row>
      <xdr:rowOff>25400</xdr:rowOff>
    </xdr:from>
    <xdr:to>
      <xdr:col>5</xdr:col>
      <xdr:colOff>336550</xdr:colOff>
      <xdr:row>95</xdr:row>
      <xdr:rowOff>260350</xdr:rowOff>
    </xdr:to>
    <xdr:pic>
      <xdr:nvPicPr>
        <xdr:cNvPr id="26" name="图片 25"/>
        <xdr:cNvPicPr>
          <a:picLocks noChangeAspect="1"/>
        </xdr:cNvPicPr>
      </xdr:nvPicPr>
      <xdr:blipFill>
        <a:blip r:embed="rId12" r:link="rId4"/>
        <a:stretch>
          <a:fillRect/>
        </a:stretch>
      </xdr:blipFill>
      <xdr:spPr>
        <a:xfrm>
          <a:off x="152400" y="23825200"/>
          <a:ext cx="3002280" cy="183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540385</xdr:colOff>
      <xdr:row>24</xdr:row>
      <xdr:rowOff>251460</xdr:rowOff>
    </xdr:to>
    <xdr:pic>
      <xdr:nvPicPr>
        <xdr:cNvPr id="27" name="图片 26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161925" y="4330700"/>
          <a:ext cx="3795395" cy="2385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6</xdr:col>
      <xdr:colOff>349250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745" y="57150"/>
          <a:ext cx="98171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6</xdr:col>
      <xdr:colOff>533400</xdr:colOff>
      <xdr:row>4</xdr:row>
      <xdr:rowOff>171450</xdr:rowOff>
    </xdr:from>
    <xdr:to>
      <xdr:col>14</xdr:col>
      <xdr:colOff>228600</xdr:colOff>
      <xdr:row>14</xdr:row>
      <xdr:rowOff>247650</xdr:rowOff>
    </xdr:to>
    <xdr:graphicFrame>
      <xdr:nvGraphicFramePr>
        <xdr:cNvPr id="14" name="图表 13"/>
        <xdr:cNvGraphicFramePr/>
      </xdr:nvGraphicFramePr>
      <xdr:xfrm>
        <a:off x="4205605" y="1301750"/>
        <a:ext cx="44856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27</xdr:row>
      <xdr:rowOff>76200</xdr:rowOff>
    </xdr:from>
    <xdr:to>
      <xdr:col>7</xdr:col>
      <xdr:colOff>241300</xdr:colOff>
      <xdr:row>37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625" y="7340600"/>
          <a:ext cx="4337685" cy="26924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221615</xdr:colOff>
      <xdr:row>0</xdr:row>
      <xdr:rowOff>57150</xdr:rowOff>
    </xdr:from>
    <xdr:to>
      <xdr:col>6</xdr:col>
      <xdr:colOff>349250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9745" y="57150"/>
          <a:ext cx="98171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304800</xdr:colOff>
      <xdr:row>4</xdr:row>
      <xdr:rowOff>6350</xdr:rowOff>
    </xdr:from>
    <xdr:to>
      <xdr:col>13</xdr:col>
      <xdr:colOff>470535</xdr:colOff>
      <xdr:row>10</xdr:row>
      <xdr:rowOff>254000</xdr:rowOff>
    </xdr:to>
    <xdr:pic>
      <xdr:nvPicPr>
        <xdr:cNvPr id="5" name="图片 4" descr="3634346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569835" y="1136650"/>
          <a:ext cx="764540" cy="1847850"/>
        </a:xfrm>
        <a:prstGeom prst="rect">
          <a:avLst/>
        </a:prstGeom>
      </xdr:spPr>
    </xdr:pic>
    <xdr:clientData/>
  </xdr:twoCellAnchor>
  <xdr:twoCellAnchor>
    <xdr:from>
      <xdr:col>4</xdr:col>
      <xdr:colOff>412750</xdr:colOff>
      <xdr:row>2</xdr:row>
      <xdr:rowOff>171450</xdr:rowOff>
    </xdr:from>
    <xdr:to>
      <xdr:col>11</xdr:col>
      <xdr:colOff>450850</xdr:colOff>
      <xdr:row>12</xdr:row>
      <xdr:rowOff>247650</xdr:rowOff>
    </xdr:to>
    <xdr:graphicFrame>
      <xdr:nvGraphicFramePr>
        <xdr:cNvPr id="6" name="图表 5"/>
        <xdr:cNvGraphicFramePr/>
      </xdr:nvGraphicFramePr>
      <xdr:xfrm>
        <a:off x="2626360" y="768350"/>
        <a:ext cx="44907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50800</xdr:colOff>
      <xdr:row>16</xdr:row>
      <xdr:rowOff>31750</xdr:rowOff>
    </xdr:from>
    <xdr:to>
      <xdr:col>7</xdr:col>
      <xdr:colOff>209550</xdr:colOff>
      <xdr:row>25</xdr:row>
      <xdr:rowOff>241300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2725" y="4362450"/>
          <a:ext cx="4267835" cy="26098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95250</xdr:colOff>
      <xdr:row>27</xdr:row>
      <xdr:rowOff>76200</xdr:rowOff>
    </xdr:from>
    <xdr:to>
      <xdr:col>2</xdr:col>
      <xdr:colOff>189230</xdr:colOff>
      <xdr:row>33</xdr:row>
      <xdr:rowOff>153035</xdr:rowOff>
    </xdr:to>
    <xdr:pic>
      <xdr:nvPicPr>
        <xdr:cNvPr id="7" name="图片 6" descr="3634346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57175" y="7340600"/>
          <a:ext cx="692785" cy="167703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36</xdr:row>
      <xdr:rowOff>12700</xdr:rowOff>
    </xdr:from>
    <xdr:to>
      <xdr:col>7</xdr:col>
      <xdr:colOff>266700</xdr:colOff>
      <xdr:row>45</xdr:row>
      <xdr:rowOff>196850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3675" y="9677400"/>
          <a:ext cx="4344035" cy="25844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4</xdr:col>
      <xdr:colOff>558800</xdr:colOff>
      <xdr:row>57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2598400"/>
          <a:ext cx="2610485" cy="28194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82550</xdr:colOff>
      <xdr:row>47</xdr:row>
      <xdr:rowOff>44450</xdr:rowOff>
    </xdr:from>
    <xdr:to>
      <xdr:col>11</xdr:col>
      <xdr:colOff>304800</xdr:colOff>
      <xdr:row>56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00680" y="12642850"/>
          <a:ext cx="4070350" cy="25082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7</xdr:col>
      <xdr:colOff>400050</xdr:colOff>
      <xdr:row>68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" y="15532100"/>
          <a:ext cx="4509135" cy="26670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50165</xdr:colOff>
      <xdr:row>0</xdr:row>
      <xdr:rowOff>57150</xdr:rowOff>
    </xdr:from>
    <xdr:to>
      <xdr:col>6</xdr:col>
      <xdr:colOff>177800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6570" y="57150"/>
          <a:ext cx="98171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221615</xdr:colOff>
      <xdr:row>2</xdr:row>
      <xdr:rowOff>133985</xdr:rowOff>
    </xdr:from>
    <xdr:to>
      <xdr:col>13</xdr:col>
      <xdr:colOff>63500</xdr:colOff>
      <xdr:row>14</xdr:row>
      <xdr:rowOff>69850</xdr:rowOff>
    </xdr:to>
    <xdr:graphicFrame>
      <xdr:nvGraphicFramePr>
        <xdr:cNvPr id="10" name="图表 9"/>
        <xdr:cNvGraphicFramePr/>
      </xdr:nvGraphicFramePr>
      <xdr:xfrm>
        <a:off x="4660900" y="730885"/>
        <a:ext cx="3434715" cy="3136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16</xdr:row>
      <xdr:rowOff>0</xdr:rowOff>
    </xdr:from>
    <xdr:to>
      <xdr:col>4</xdr:col>
      <xdr:colOff>572135</xdr:colOff>
      <xdr:row>24</xdr:row>
      <xdr:rowOff>222250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" y="4330700"/>
          <a:ext cx="2623820" cy="23558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64135</xdr:colOff>
      <xdr:row>37</xdr:row>
      <xdr:rowOff>203200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6997700"/>
          <a:ext cx="4341495" cy="31369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6</xdr:col>
      <xdr:colOff>190500</xdr:colOff>
      <xdr:row>47</xdr:row>
      <xdr:rowOff>207010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" y="10464800"/>
          <a:ext cx="3869055" cy="234061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584200</xdr:colOff>
      <xdr:row>38</xdr:row>
      <xdr:rowOff>247650</xdr:rowOff>
    </xdr:from>
    <xdr:to>
      <xdr:col>10</xdr:col>
      <xdr:colOff>552450</xdr:colOff>
      <xdr:row>47</xdr:row>
      <xdr:rowOff>196850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24680" y="10445750"/>
          <a:ext cx="2363470" cy="23495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184150</xdr:colOff>
      <xdr:row>57</xdr:row>
      <xdr:rowOff>243205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925" y="13131800"/>
          <a:ext cx="2235835" cy="23768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323850</xdr:colOff>
      <xdr:row>49</xdr:row>
      <xdr:rowOff>6350</xdr:rowOff>
    </xdr:from>
    <xdr:to>
      <xdr:col>8</xdr:col>
      <xdr:colOff>146050</xdr:colOff>
      <xdr:row>57</xdr:row>
      <xdr:rowOff>206375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37460" y="13138150"/>
          <a:ext cx="2646680" cy="233362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25400</xdr:colOff>
      <xdr:row>60</xdr:row>
      <xdr:rowOff>6350</xdr:rowOff>
    </xdr:from>
    <xdr:to>
      <xdr:col>4</xdr:col>
      <xdr:colOff>57785</xdr:colOff>
      <xdr:row>68</xdr:row>
      <xdr:rowOff>260985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325" y="16071850"/>
          <a:ext cx="2084070" cy="238823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837565</xdr:colOff>
      <xdr:row>0</xdr:row>
      <xdr:rowOff>57150</xdr:rowOff>
    </xdr:from>
    <xdr:to>
      <xdr:col>6</xdr:col>
      <xdr:colOff>355600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51175" y="57150"/>
          <a:ext cx="970915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501650</xdr:colOff>
      <xdr:row>2</xdr:row>
      <xdr:rowOff>260350</xdr:rowOff>
    </xdr:from>
    <xdr:to>
      <xdr:col>11</xdr:col>
      <xdr:colOff>476250</xdr:colOff>
      <xdr:row>12</xdr:row>
      <xdr:rowOff>171450</xdr:rowOff>
    </xdr:to>
    <xdr:graphicFrame>
      <xdr:nvGraphicFramePr>
        <xdr:cNvPr id="12" name="图表 11"/>
        <xdr:cNvGraphicFramePr/>
      </xdr:nvGraphicFramePr>
      <xdr:xfrm>
        <a:off x="2715260" y="857250"/>
        <a:ext cx="4421505" cy="2578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501650</xdr:colOff>
      <xdr:row>4</xdr:row>
      <xdr:rowOff>12700</xdr:rowOff>
    </xdr:from>
    <xdr:to>
      <xdr:col>14</xdr:col>
      <xdr:colOff>196850</xdr:colOff>
      <xdr:row>7</xdr:row>
      <xdr:rowOff>127000</xdr:rowOff>
    </xdr:to>
    <xdr:pic>
      <xdr:nvPicPr>
        <xdr:cNvPr id="13" name="图片 12" descr="20010320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760970" y="1143000"/>
          <a:ext cx="89281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16</xdr:row>
      <xdr:rowOff>19050</xdr:rowOff>
    </xdr:from>
    <xdr:to>
      <xdr:col>6</xdr:col>
      <xdr:colOff>339090</xdr:colOff>
      <xdr:row>24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6375" y="4349750"/>
          <a:ext cx="3799205" cy="22796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50800</xdr:colOff>
      <xdr:row>26</xdr:row>
      <xdr:rowOff>19050</xdr:rowOff>
    </xdr:from>
    <xdr:to>
      <xdr:col>4</xdr:col>
      <xdr:colOff>12700</xdr:colOff>
      <xdr:row>34</xdr:row>
      <xdr:rowOff>198120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2725" y="7016750"/>
          <a:ext cx="2013585" cy="231267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387350</xdr:colOff>
      <xdr:row>26</xdr:row>
      <xdr:rowOff>19050</xdr:rowOff>
    </xdr:from>
    <xdr:to>
      <xdr:col>10</xdr:col>
      <xdr:colOff>464185</xdr:colOff>
      <xdr:row>34</xdr:row>
      <xdr:rowOff>225425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960" y="7016750"/>
          <a:ext cx="3924935" cy="233997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11</xdr:col>
      <xdr:colOff>127000</xdr:colOff>
      <xdr:row>45</xdr:row>
      <xdr:rowOff>210820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9664700"/>
          <a:ext cx="6625590" cy="261112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46</xdr:row>
      <xdr:rowOff>260350</xdr:rowOff>
    </xdr:from>
    <xdr:to>
      <xdr:col>4</xdr:col>
      <xdr:colOff>237490</xdr:colOff>
      <xdr:row>59</xdr:row>
      <xdr:rowOff>126365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2592050"/>
          <a:ext cx="2289175" cy="333311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546100</xdr:colOff>
      <xdr:row>47</xdr:row>
      <xdr:rowOff>12700</xdr:rowOff>
    </xdr:from>
    <xdr:to>
      <xdr:col>11</xdr:col>
      <xdr:colOff>527050</xdr:colOff>
      <xdr:row>56</xdr:row>
      <xdr:rowOff>209550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59710" y="12611100"/>
          <a:ext cx="4427855" cy="25971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12700</xdr:colOff>
      <xdr:row>61</xdr:row>
      <xdr:rowOff>57150</xdr:rowOff>
    </xdr:from>
    <xdr:to>
      <xdr:col>4</xdr:col>
      <xdr:colOff>7620</xdr:colOff>
      <xdr:row>69</xdr:row>
      <xdr:rowOff>226060</xdr:rowOff>
    </xdr:to>
    <xdr:pic>
      <xdr:nvPicPr>
        <xdr:cNvPr id="4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4625" y="16389350"/>
          <a:ext cx="2046605" cy="230251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482600</xdr:colOff>
      <xdr:row>61</xdr:row>
      <xdr:rowOff>38100</xdr:rowOff>
    </xdr:from>
    <xdr:to>
      <xdr:col>11</xdr:col>
      <xdr:colOff>102870</xdr:colOff>
      <xdr:row>69</xdr:row>
      <xdr:rowOff>231775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96210" y="16370300"/>
          <a:ext cx="4067175" cy="232727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222250</xdr:colOff>
      <xdr:row>72</xdr:row>
      <xdr:rowOff>25400</xdr:rowOff>
    </xdr:from>
    <xdr:to>
      <xdr:col>13</xdr:col>
      <xdr:colOff>527050</xdr:colOff>
      <xdr:row>75</xdr:row>
      <xdr:rowOff>139700</xdr:rowOff>
    </xdr:to>
    <xdr:pic>
      <xdr:nvPicPr>
        <xdr:cNvPr id="6" name="图片 5" descr="20010320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481570" y="19291300"/>
          <a:ext cx="90360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71</xdr:row>
      <xdr:rowOff>31750</xdr:rowOff>
    </xdr:from>
    <xdr:to>
      <xdr:col>4</xdr:col>
      <xdr:colOff>213995</xdr:colOff>
      <xdr:row>81</xdr:row>
      <xdr:rowOff>191135</xdr:rowOff>
    </xdr:to>
    <xdr:pic>
      <xdr:nvPicPr>
        <xdr:cNvPr id="7" name="图片 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8275" y="19030950"/>
          <a:ext cx="2259330" cy="282638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520700</xdr:colOff>
      <xdr:row>72</xdr:row>
      <xdr:rowOff>50800</xdr:rowOff>
    </xdr:from>
    <xdr:to>
      <xdr:col>11</xdr:col>
      <xdr:colOff>558800</xdr:colOff>
      <xdr:row>81</xdr:row>
      <xdr:rowOff>139700</xdr:rowOff>
    </xdr:to>
    <xdr:pic>
      <xdr:nvPicPr>
        <xdr:cNvPr id="8" name="图片 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34310" y="19316700"/>
          <a:ext cx="4485005" cy="24892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735965</xdr:colOff>
      <xdr:row>0</xdr:row>
      <xdr:rowOff>57150</xdr:rowOff>
    </xdr:from>
    <xdr:to>
      <xdr:col>5</xdr:col>
      <xdr:colOff>774700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9270" y="57150"/>
          <a:ext cx="98044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6</xdr:col>
      <xdr:colOff>153035</xdr:colOff>
      <xdr:row>3</xdr:row>
      <xdr:rowOff>25400</xdr:rowOff>
    </xdr:from>
    <xdr:to>
      <xdr:col>15</xdr:col>
      <xdr:colOff>101600</xdr:colOff>
      <xdr:row>15</xdr:row>
      <xdr:rowOff>247650</xdr:rowOff>
    </xdr:to>
    <xdr:graphicFrame>
      <xdr:nvGraphicFramePr>
        <xdr:cNvPr id="18" name="图表 17"/>
        <xdr:cNvGraphicFramePr/>
      </xdr:nvGraphicFramePr>
      <xdr:xfrm>
        <a:off x="4418330" y="889000"/>
        <a:ext cx="5337810" cy="3422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20</xdr:row>
      <xdr:rowOff>0</xdr:rowOff>
    </xdr:from>
    <xdr:to>
      <xdr:col>5</xdr:col>
      <xdr:colOff>876935</xdr:colOff>
      <xdr:row>28</xdr:row>
      <xdr:rowOff>237490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" y="5397500"/>
          <a:ext cx="3970020" cy="237109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698500</xdr:colOff>
      <xdr:row>39</xdr:row>
      <xdr:rowOff>7620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925" y="8064500"/>
          <a:ext cx="3791585" cy="240792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4</xdr:col>
      <xdr:colOff>247650</xdr:colOff>
      <xdr:row>45</xdr:row>
      <xdr:rowOff>222250</xdr:rowOff>
    </xdr:to>
    <xdr:pic>
      <xdr:nvPicPr>
        <xdr:cNvPr id="22" name="图片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" y="10731500"/>
          <a:ext cx="2399030" cy="15557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311150</xdr:colOff>
      <xdr:row>39</xdr:row>
      <xdr:rowOff>247650</xdr:rowOff>
    </xdr:from>
    <xdr:to>
      <xdr:col>7</xdr:col>
      <xdr:colOff>152400</xdr:colOff>
      <xdr:row>45</xdr:row>
      <xdr:rowOff>203200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24455" y="10712450"/>
          <a:ext cx="2392045" cy="15557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209550</xdr:colOff>
      <xdr:row>39</xdr:row>
      <xdr:rowOff>241300</xdr:rowOff>
    </xdr:from>
    <xdr:to>
      <xdr:col>13</xdr:col>
      <xdr:colOff>374650</xdr:colOff>
      <xdr:row>48</xdr:row>
      <xdr:rowOff>156845</xdr:rowOff>
    </xdr:to>
    <xdr:pic>
      <xdr:nvPicPr>
        <xdr:cNvPr id="24" name="图片 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73650" y="10706100"/>
          <a:ext cx="3757930" cy="231584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254000</xdr:colOff>
      <xdr:row>55</xdr:row>
      <xdr:rowOff>247650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925" y="12331700"/>
          <a:ext cx="4357370" cy="264795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50800</xdr:colOff>
      <xdr:row>64</xdr:row>
      <xdr:rowOff>243840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1925" y="15265400"/>
          <a:ext cx="2202180" cy="211074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735965</xdr:colOff>
      <xdr:row>0</xdr:row>
      <xdr:rowOff>57150</xdr:rowOff>
    </xdr:from>
    <xdr:to>
      <xdr:col>5</xdr:col>
      <xdr:colOff>774700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49270" y="57150"/>
          <a:ext cx="98044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9</xdr:col>
      <xdr:colOff>69850</xdr:colOff>
      <xdr:row>2</xdr:row>
      <xdr:rowOff>263525</xdr:rowOff>
    </xdr:from>
    <xdr:to>
      <xdr:col>15</xdr:col>
      <xdr:colOff>22860</xdr:colOff>
      <xdr:row>13</xdr:row>
      <xdr:rowOff>264795</xdr:rowOff>
    </xdr:to>
    <xdr:graphicFrame>
      <xdr:nvGraphicFramePr>
        <xdr:cNvPr id="11" name="图表 10"/>
        <xdr:cNvGraphicFramePr/>
      </xdr:nvGraphicFramePr>
      <xdr:xfrm>
        <a:off x="6430010" y="860425"/>
        <a:ext cx="3545840" cy="293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104775</xdr:colOff>
          <xdr:row>3</xdr:row>
          <xdr:rowOff>222250</xdr:rowOff>
        </xdr:from>
        <xdr:to>
          <xdr:col>13</xdr:col>
          <xdr:colOff>238125</xdr:colOff>
          <xdr:row>4</xdr:row>
          <xdr:rowOff>169545</xdr:rowOff>
        </xdr:to>
        <xdr:sp>
          <xdr:nvSpPr>
            <xdr:cNvPr id="18433" name="Drop Dow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8261350" y="1085850"/>
              <a:ext cx="732155" cy="2139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254000</xdr:colOff>
          <xdr:row>3</xdr:row>
          <xdr:rowOff>222250</xdr:rowOff>
        </xdr:from>
        <xdr:to>
          <xdr:col>14</xdr:col>
          <xdr:colOff>387350</xdr:colOff>
          <xdr:row>4</xdr:row>
          <xdr:rowOff>184150</xdr:rowOff>
        </xdr:to>
        <xdr:sp>
          <xdr:nvSpPr>
            <xdr:cNvPr id="18434" name="Drop Dow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9009380" y="1085850"/>
              <a:ext cx="732155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82550</xdr:colOff>
      <xdr:row>18</xdr:row>
      <xdr:rowOff>19050</xdr:rowOff>
    </xdr:from>
    <xdr:to>
      <xdr:col>4</xdr:col>
      <xdr:colOff>514985</xdr:colOff>
      <xdr:row>29</xdr:row>
      <xdr:rowOff>227330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4475" y="4883150"/>
          <a:ext cx="2583815" cy="314198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666750</xdr:colOff>
      <xdr:row>18</xdr:row>
      <xdr:rowOff>0</xdr:rowOff>
    </xdr:from>
    <xdr:to>
      <xdr:col>7</xdr:col>
      <xdr:colOff>698500</xdr:colOff>
      <xdr:row>29</xdr:row>
      <xdr:rowOff>215900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80055" y="4864100"/>
          <a:ext cx="2582545" cy="31496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381000</xdr:colOff>
      <xdr:row>39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" y="8331200"/>
          <a:ext cx="3474085" cy="22860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514350</xdr:colOff>
      <xdr:row>30</xdr:row>
      <xdr:rowOff>260350</xdr:rowOff>
    </xdr:from>
    <xdr:to>
      <xdr:col>10</xdr:col>
      <xdr:colOff>266700</xdr:colOff>
      <xdr:row>39</xdr:row>
      <xdr:rowOff>146050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69360" y="8324850"/>
          <a:ext cx="3456305" cy="22860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4</xdr:col>
      <xdr:colOff>247650</xdr:colOff>
      <xdr:row>46</xdr:row>
      <xdr:rowOff>222250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925" y="10998200"/>
          <a:ext cx="2399030" cy="15557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361950</xdr:colOff>
      <xdr:row>41</xdr:row>
      <xdr:rowOff>19050</xdr:rowOff>
    </xdr:from>
    <xdr:to>
      <xdr:col>7</xdr:col>
      <xdr:colOff>203200</xdr:colOff>
      <xdr:row>46</xdr:row>
      <xdr:rowOff>241300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75255" y="11017250"/>
          <a:ext cx="2392045" cy="15557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0.0376209803309397</cdr:x>
      <cdr:y>0.0575290394135834</cdr:y>
    </cdr:from>
    <cdr:to>
      <cdr:x>0.446300343428036</cdr:x>
      <cdr:y>0.125538733445695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3035" y="274055"/>
          <a:ext cx="1662430" cy="323983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选择需要比较的球员：</a:t>
          </a:r>
          <a:endParaRPr lang="zh-CN" altLang="en-US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0</xdr:colOff>
      <xdr:row>0</xdr:row>
      <xdr:rowOff>57150</xdr:rowOff>
    </xdr:from>
    <xdr:to>
      <xdr:col>7</xdr:col>
      <xdr:colOff>311150</xdr:colOff>
      <xdr:row>0</xdr:row>
      <xdr:rowOff>361950</xdr:rowOff>
    </xdr:to>
    <xdr:sp>
      <xdr:nvSpPr>
        <xdr:cNvPr id="2" name="圆角矩形 1">
          <a:hlinkClick xmlns:r="http://schemas.openxmlformats.org/officeDocument/2006/relationships" r:id="rId2"/>
        </xdr:cNvPr>
        <xdr:cNvSpPr/>
      </xdr:nvSpPr>
      <xdr:spPr>
        <a:xfrm>
          <a:off x="3036570" y="57150"/>
          <a:ext cx="984250" cy="304800"/>
        </a:xfrm>
        <a:prstGeom prst="roundRect">
          <a:avLst/>
        </a:prstGeom>
        <a:gradFill>
          <a:gsLst>
            <a:gs pos="42000">
              <a:srgbClr val="88CBCC"/>
            </a:gs>
            <a:gs pos="0">
              <a:srgbClr val="ADDBDC"/>
            </a:gs>
            <a:gs pos="100000">
              <a:srgbClr val="62BBBB"/>
            </a:gs>
          </a:gsLst>
          <a:lin ang="5400000" scaled="1"/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返回首页</a:t>
          </a:r>
          <a:endParaRPr lang="zh-CN" altLang="en-US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19050</xdr:colOff>
      <xdr:row>6</xdr:row>
      <xdr:rowOff>88900</xdr:rowOff>
    </xdr:from>
    <xdr:to>
      <xdr:col>20</xdr:col>
      <xdr:colOff>25400</xdr:colOff>
      <xdr:row>19</xdr:row>
      <xdr:rowOff>139065</xdr:rowOff>
    </xdr:to>
    <xdr:graphicFrame>
      <xdr:nvGraphicFramePr>
        <xdr:cNvPr id="12" name="图表 11"/>
        <xdr:cNvGraphicFramePr/>
      </xdr:nvGraphicFramePr>
      <xdr:xfrm>
        <a:off x="2719070" y="1752600"/>
        <a:ext cx="5391150" cy="3517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ric\AppData\Roaming\Kingsoft\office6\templates\download\ffa66354-091c-4b8c-be91-7858a5889423\&#34676;&#34678;&#2227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4212;&#29992;&#31243;&#24207;\&#27700;&#27597;&#30340;&#20113;&#25991;&#26723;\03excel&#25991;&#26723;\&#20844;&#24335;&amp;&#20989;&#25968;\&#29992;&#34920;&#26684;&#38647;&#36798;&#22270;&#27604;&#36739;&#29699;&#21592;&#32508;&#21512;&#33021;&#2114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蝴蝶图"/>
    </sheetNames>
    <sheetDataSet>
      <sheetData sheetId="0">
        <row r="1">
          <cell r="F1" t="str">
            <v>辅助列</v>
          </cell>
        </row>
        <row r="2">
          <cell r="A2" t="str">
            <v>洗衣机</v>
          </cell>
        </row>
        <row r="2">
          <cell r="F2">
            <v>-49</v>
          </cell>
        </row>
        <row r="3">
          <cell r="A3" t="str">
            <v>冰箱</v>
          </cell>
        </row>
        <row r="3">
          <cell r="F3">
            <v>-49</v>
          </cell>
        </row>
        <row r="4">
          <cell r="A4" t="str">
            <v>电视</v>
          </cell>
        </row>
        <row r="4">
          <cell r="F4">
            <v>-49</v>
          </cell>
        </row>
        <row r="5">
          <cell r="A5" t="str">
            <v>油烟机</v>
          </cell>
        </row>
        <row r="5">
          <cell r="F5">
            <v>-49</v>
          </cell>
        </row>
        <row r="6">
          <cell r="A6" t="str">
            <v>空调</v>
          </cell>
        </row>
        <row r="6">
          <cell r="F6">
            <v>-49</v>
          </cell>
        </row>
        <row r="7">
          <cell r="A7" t="str">
            <v>扫地机</v>
          </cell>
        </row>
        <row r="7">
          <cell r="F7">
            <v>-49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篮板</v>
          </cell>
          <cell r="C1" t="str">
            <v>助攻</v>
          </cell>
          <cell r="D1" t="str">
            <v>得分</v>
          </cell>
          <cell r="E1" t="str">
            <v>抢断</v>
          </cell>
          <cell r="F1" t="str">
            <v>盖帽</v>
          </cell>
          <cell r="G1" t="str">
            <v>投篮命中率</v>
          </cell>
          <cell r="H1" t="str">
            <v>三分命中率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8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showGridLines="0" tabSelected="1" workbookViewId="0">
      <pane ySplit="2" topLeftCell="A3" activePane="bottomLeft" state="frozen"/>
      <selection/>
      <selection pane="bottomLeft" activeCell="A1" sqref="A1:C1"/>
    </sheetView>
  </sheetViews>
  <sheetFormatPr defaultColWidth="8.73148148148148" defaultRowHeight="23" customHeight="1" outlineLevelCol="2"/>
  <cols>
    <col min="1" max="1" width="11.3611111111111" style="34" customWidth="1"/>
    <col min="2" max="2" width="36.3611111111111" style="34" customWidth="1"/>
    <col min="3" max="3" width="47.6388888888889" style="34" customWidth="1"/>
  </cols>
  <sheetData>
    <row r="1" s="33" customFormat="1" ht="38" customHeight="1" spans="1:3">
      <c r="A1" s="35" t="s">
        <v>0</v>
      </c>
      <c r="B1" s="35"/>
      <c r="C1" s="35"/>
    </row>
    <row r="2" s="33" customFormat="1" ht="32" customHeight="1" spans="1:3">
      <c r="A2" s="36" t="s">
        <v>1</v>
      </c>
      <c r="B2" s="36" t="s">
        <v>2</v>
      </c>
      <c r="C2" s="36" t="s">
        <v>3</v>
      </c>
    </row>
    <row r="3" ht="33" customHeight="1" spans="1:3">
      <c r="A3" s="37" t="s">
        <v>4</v>
      </c>
      <c r="B3" s="38" t="str">
        <f ca="1" t="shared" ref="B3:B20" si="0">HYPERLINK("#"&amp;A3&amp;"!a1",INDIRECT(A3&amp;"!b1"))</f>
        <v>向日葵图</v>
      </c>
      <c r="C3" s="39" t="s">
        <v>5</v>
      </c>
    </row>
    <row r="4" ht="33" customHeight="1" spans="1:3">
      <c r="A4" s="37" t="s">
        <v>6</v>
      </c>
      <c r="B4" s="38" t="str">
        <f ca="1" t="shared" si="0"/>
        <v>双色填充面积图</v>
      </c>
      <c r="C4" s="39" t="s">
        <v>7</v>
      </c>
    </row>
    <row r="5" ht="33" customHeight="1" spans="1:3">
      <c r="A5" s="37" t="s">
        <v>8</v>
      </c>
      <c r="B5" s="38" t="str">
        <f ca="1" t="shared" si="0"/>
        <v>蝴蝶图</v>
      </c>
      <c r="C5" s="39" t="s">
        <v>9</v>
      </c>
    </row>
    <row r="6" ht="33" customHeight="1" spans="1:3">
      <c r="A6" s="37" t="s">
        <v>10</v>
      </c>
      <c r="B6" s="38" t="str">
        <f ca="1" t="shared" si="0"/>
        <v>半圆指针图</v>
      </c>
      <c r="C6" s="39" t="s">
        <v>11</v>
      </c>
    </row>
    <row r="7" ht="33" customHeight="1" spans="1:3">
      <c r="A7" s="37" t="s">
        <v>12</v>
      </c>
      <c r="B7" s="38" t="str">
        <f ca="1" t="shared" si="0"/>
        <v>仪表盘图表</v>
      </c>
      <c r="C7" s="39" t="s">
        <v>13</v>
      </c>
    </row>
    <row r="8" ht="33" customHeight="1" spans="1:3">
      <c r="A8" s="37" t="s">
        <v>14</v>
      </c>
      <c r="B8" s="38" t="str">
        <f ca="1" t="shared" si="0"/>
        <v>砖块图</v>
      </c>
      <c r="C8" s="39" t="s">
        <v>15</v>
      </c>
    </row>
    <row r="9" ht="33" customHeight="1" spans="1:3">
      <c r="A9" s="37" t="s">
        <v>16</v>
      </c>
      <c r="B9" s="38" t="str">
        <f ca="1" t="shared" si="0"/>
        <v>与目标值数据对比的折线图</v>
      </c>
      <c r="C9" s="39" t="s">
        <v>17</v>
      </c>
    </row>
    <row r="10" ht="33" customHeight="1" spans="1:3">
      <c r="A10" s="37" t="s">
        <v>18</v>
      </c>
      <c r="B10" s="38" t="str">
        <f ca="1" t="shared" si="0"/>
        <v>酷炫有特色的圆环对比图</v>
      </c>
      <c r="C10" s="39" t="s">
        <v>19</v>
      </c>
    </row>
    <row r="11" ht="33" customHeight="1" spans="1:3">
      <c r="A11" s="37" t="s">
        <v>20</v>
      </c>
      <c r="B11" s="38" t="str">
        <f ca="1" t="shared" si="0"/>
        <v>桥梁式折线图</v>
      </c>
      <c r="C11" s="39" t="s">
        <v>21</v>
      </c>
    </row>
    <row r="12" ht="33" customHeight="1" spans="1:3">
      <c r="A12" s="37" t="s">
        <v>22</v>
      </c>
      <c r="B12" s="38" t="str">
        <f ca="1" t="shared" si="0"/>
        <v>横向比较的条形堆积图</v>
      </c>
      <c r="C12" s="39" t="s">
        <v>23</v>
      </c>
    </row>
    <row r="13" ht="33" customHeight="1" spans="1:3">
      <c r="A13" s="37" t="s">
        <v>24</v>
      </c>
      <c r="B13" s="38" t="str">
        <f ca="1" t="shared" si="0"/>
        <v>温度计图</v>
      </c>
      <c r="C13" s="39" t="s">
        <v>25</v>
      </c>
    </row>
    <row r="14" ht="33" customHeight="1" spans="1:3">
      <c r="A14" s="37" t="s">
        <v>26</v>
      </c>
      <c r="B14" s="38" t="str">
        <f ca="1" t="shared" si="0"/>
        <v>最低、最高、平均值走势图</v>
      </c>
      <c r="C14" s="39" t="s">
        <v>27</v>
      </c>
    </row>
    <row r="15" ht="33" customHeight="1" spans="1:3">
      <c r="A15" s="37" t="s">
        <v>28</v>
      </c>
      <c r="B15" s="38" t="str">
        <f ca="1" t="shared" si="0"/>
        <v>数据人形图表</v>
      </c>
      <c r="C15" s="39" t="s">
        <v>29</v>
      </c>
    </row>
    <row r="16" ht="33" customHeight="1" spans="1:3">
      <c r="A16" s="37" t="s">
        <v>30</v>
      </c>
      <c r="B16" s="38" t="str">
        <f ca="1" t="shared" si="0"/>
        <v>双层饼图</v>
      </c>
      <c r="C16" s="39" t="s">
        <v>31</v>
      </c>
    </row>
    <row r="17" ht="33" customHeight="1" spans="1:3">
      <c r="A17" s="37" t="s">
        <v>32</v>
      </c>
      <c r="B17" s="38" t="str">
        <f ca="1" t="shared" si="0"/>
        <v>吊牌图</v>
      </c>
      <c r="C17" s="39" t="s">
        <v>33</v>
      </c>
    </row>
    <row r="18" ht="33" customHeight="1" spans="1:3">
      <c r="A18" s="37" t="s">
        <v>34</v>
      </c>
      <c r="B18" s="38" t="str">
        <f ca="1" t="shared" si="0"/>
        <v>自动标记最大值最小值的柱状图</v>
      </c>
      <c r="C18" s="39" t="s">
        <v>35</v>
      </c>
    </row>
    <row r="19" ht="34" customHeight="1" spans="1:3">
      <c r="A19" s="37" t="s">
        <v>36</v>
      </c>
      <c r="B19" s="38" t="str">
        <f ca="1" t="shared" si="0"/>
        <v>雷达图比较球员能力</v>
      </c>
      <c r="C19" s="39" t="s">
        <v>37</v>
      </c>
    </row>
    <row r="20" ht="34" customHeight="1" spans="1:3">
      <c r="A20" s="37" t="s">
        <v>38</v>
      </c>
      <c r="B20" s="38" t="str">
        <f ca="1" t="shared" si="0"/>
        <v>南丁格尔雷达图</v>
      </c>
      <c r="C20" s="39" t="s">
        <v>39</v>
      </c>
    </row>
    <row r="21" ht="34" customHeight="1" spans="1:3">
      <c r="A21" s="40"/>
      <c r="B21" s="40"/>
      <c r="C21" s="41"/>
    </row>
    <row r="22" ht="34" customHeight="1" spans="1:3">
      <c r="A22" s="40"/>
      <c r="B22" s="40"/>
      <c r="C22" s="39"/>
    </row>
    <row r="23" ht="34" customHeight="1" spans="1:3">
      <c r="A23" s="40"/>
      <c r="B23" s="40"/>
      <c r="C23" s="41"/>
    </row>
    <row r="24" ht="34" customHeight="1" spans="1:3">
      <c r="A24" s="40"/>
      <c r="B24" s="40"/>
      <c r="C24" s="39"/>
    </row>
    <row r="25" ht="34" customHeight="1" spans="1:3">
      <c r="A25" s="40"/>
      <c r="B25" s="40"/>
      <c r="C25" s="41"/>
    </row>
    <row r="26" ht="34" customHeight="1" spans="1:3">
      <c r="A26" s="40"/>
      <c r="B26" s="40"/>
      <c r="C26" s="41"/>
    </row>
    <row r="27" ht="34" customHeight="1" spans="1:3">
      <c r="A27" s="40"/>
      <c r="B27" s="40"/>
      <c r="C27" s="39"/>
    </row>
    <row r="28" ht="34" customHeight="1" spans="1:3">
      <c r="A28" s="40"/>
      <c r="B28" s="40"/>
      <c r="C28" s="41"/>
    </row>
    <row r="29" ht="34" customHeight="1" spans="1:3">
      <c r="A29" s="40"/>
      <c r="B29" s="40"/>
      <c r="C29" s="39"/>
    </row>
    <row r="30" ht="34" customHeight="1" spans="1:3">
      <c r="A30" s="40"/>
      <c r="B30" s="40"/>
      <c r="C30" s="41"/>
    </row>
    <row r="31" ht="34" customHeight="1" spans="1:3">
      <c r="A31" s="40"/>
      <c r="B31" s="40"/>
      <c r="C31" s="41"/>
    </row>
    <row r="32" ht="34" customHeight="1" spans="1:3">
      <c r="A32" s="40"/>
      <c r="B32" s="40"/>
      <c r="C32" s="39"/>
    </row>
    <row r="33" ht="34" customHeight="1" spans="1:3">
      <c r="A33" s="40"/>
      <c r="B33" s="40"/>
      <c r="C33" s="41"/>
    </row>
    <row r="34" ht="34" customHeight="1" spans="1:3">
      <c r="A34" s="40"/>
      <c r="B34" s="40"/>
      <c r="C34" s="39"/>
    </row>
    <row r="35" ht="34" customHeight="1" spans="1:3">
      <c r="A35" s="40"/>
      <c r="B35" s="40"/>
      <c r="C35" s="41"/>
    </row>
    <row r="36" ht="34" customHeight="1" spans="1:3">
      <c r="A36" s="40"/>
      <c r="B36" s="40"/>
      <c r="C36" s="41"/>
    </row>
    <row r="37" ht="34" customHeight="1" spans="1:3">
      <c r="A37" s="40"/>
      <c r="B37" s="40"/>
      <c r="C37" s="39"/>
    </row>
    <row r="38" ht="34" customHeight="1" spans="1:3">
      <c r="A38" s="40"/>
      <c r="B38" s="40"/>
      <c r="C38" s="41"/>
    </row>
    <row r="39" ht="34" customHeight="1" spans="1:3">
      <c r="A39" s="40"/>
      <c r="B39" s="40"/>
      <c r="C39" s="39"/>
    </row>
    <row r="40" ht="34" customHeight="1" spans="1:3">
      <c r="A40" s="40"/>
      <c r="B40" s="40"/>
      <c r="C40" s="41"/>
    </row>
    <row r="41" ht="34" customHeight="1" spans="1:3">
      <c r="A41" s="40"/>
      <c r="B41" s="40"/>
      <c r="C41" s="41"/>
    </row>
    <row r="42" ht="34" customHeight="1" spans="1:3">
      <c r="A42" s="40"/>
      <c r="B42" s="40"/>
      <c r="C42" s="39"/>
    </row>
    <row r="43" ht="34" customHeight="1" spans="1:3">
      <c r="A43" s="40"/>
      <c r="B43" s="40"/>
      <c r="C43" s="41"/>
    </row>
    <row r="44" ht="34" customHeight="1" spans="1:3">
      <c r="A44" s="40"/>
      <c r="B44" s="40"/>
      <c r="C44" s="39"/>
    </row>
    <row r="45" ht="34" customHeight="1" spans="1:3">
      <c r="A45" s="40"/>
      <c r="B45" s="40"/>
      <c r="C45" s="41"/>
    </row>
    <row r="46" ht="34" customHeight="1" spans="1:3">
      <c r="A46" s="40"/>
      <c r="B46" s="40"/>
      <c r="C46" s="41"/>
    </row>
    <row r="47" ht="34" customHeight="1" spans="1:3">
      <c r="A47" s="40"/>
      <c r="B47" s="40"/>
      <c r="C47" s="39"/>
    </row>
    <row r="48" ht="34" customHeight="1" spans="1:3">
      <c r="A48" s="40"/>
      <c r="B48" s="40"/>
      <c r="C48" s="41"/>
    </row>
    <row r="49" ht="34" customHeight="1" spans="1:3">
      <c r="A49" s="40"/>
      <c r="B49" s="40"/>
      <c r="C49" s="39"/>
    </row>
    <row r="50" ht="34" customHeight="1" spans="1:3">
      <c r="A50" s="40"/>
      <c r="B50" s="40"/>
      <c r="C50" s="41"/>
    </row>
    <row r="51" ht="34" customHeight="1" spans="1:3">
      <c r="A51" s="40"/>
      <c r="B51" s="40"/>
      <c r="C51" s="41"/>
    </row>
    <row r="52" ht="34" customHeight="1" spans="1:3">
      <c r="A52" s="40"/>
      <c r="B52" s="40"/>
      <c r="C52" s="39"/>
    </row>
    <row r="53" ht="34" customHeight="1" spans="1:3">
      <c r="A53" s="40"/>
      <c r="B53" s="40"/>
      <c r="C53" s="41"/>
    </row>
    <row r="54" ht="34" customHeight="1" spans="1:3">
      <c r="A54" s="40"/>
      <c r="B54" s="40"/>
      <c r="C54" s="39"/>
    </row>
  </sheetData>
  <sheetProtection password="DB68" sheet="1" objects="1"/>
  <mergeCells count="1">
    <mergeCell ref="A1:C1"/>
  </mergeCells>
  <conditionalFormatting sqref="A3:C54">
    <cfRule type="expression" dxfId="0" priority="1">
      <formula>MOD(ROW(),2)=0</formula>
    </cfRule>
  </conditionalFormatting>
  <pageMargins left="0.511805555555556" right="0.432638888888889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42"/>
  <sheetViews>
    <sheetView showGridLines="0" zoomScale="115" zoomScaleNormal="115" workbookViewId="0">
      <pane ySplit="1" topLeftCell="A2" activePane="bottomLeft" state="frozen"/>
      <selection/>
      <selection pane="bottomLeft" activeCell="R11" sqref="R11"/>
    </sheetView>
  </sheetViews>
  <sheetFormatPr defaultColWidth="8.73148148148148" defaultRowHeight="21" customHeight="1" outlineLevelCol="3"/>
  <cols>
    <col min="1" max="1" width="2.36111111111111" style="2" customWidth="1"/>
    <col min="2" max="16384" width="8.73148148148148" style="2"/>
  </cols>
  <sheetData>
    <row r="1" s="1" customFormat="1" ht="33" customHeight="1" spans="2:2">
      <c r="B1" s="4" t="s">
        <v>40</v>
      </c>
    </row>
    <row r="2" ht="9" customHeight="1"/>
    <row r="3" customHeight="1" spans="2:2">
      <c r="B3" s="5" t="s">
        <v>41</v>
      </c>
    </row>
    <row r="4" customHeight="1" spans="2:4">
      <c r="B4" s="15" t="s">
        <v>42</v>
      </c>
      <c r="C4" s="15" t="s">
        <v>43</v>
      </c>
      <c r="D4" s="15" t="s">
        <v>44</v>
      </c>
    </row>
    <row r="5" customHeight="1" spans="2:4">
      <c r="B5" s="6" t="s">
        <v>45</v>
      </c>
      <c r="C5" s="6">
        <f ca="1" t="shared" ref="C5:C10" si="0">RANDBETWEEN(60,100)</f>
        <v>99</v>
      </c>
      <c r="D5" s="6">
        <f ca="1" t="shared" ref="D5:D10" si="1">C5</f>
        <v>99</v>
      </c>
    </row>
    <row r="6" customHeight="1" spans="2:4">
      <c r="B6" s="6" t="s">
        <v>46</v>
      </c>
      <c r="C6" s="6">
        <f ca="1" t="shared" si="0"/>
        <v>85</v>
      </c>
      <c r="D6" s="6">
        <f ca="1" t="shared" si="1"/>
        <v>85</v>
      </c>
    </row>
    <row r="7" customHeight="1" spans="2:4">
      <c r="B7" s="6" t="s">
        <v>47</v>
      </c>
      <c r="C7" s="6">
        <f ca="1" t="shared" si="0"/>
        <v>62</v>
      </c>
      <c r="D7" s="6">
        <f ca="1" t="shared" si="1"/>
        <v>62</v>
      </c>
    </row>
    <row r="8" customHeight="1" spans="2:4">
      <c r="B8" s="6" t="s">
        <v>48</v>
      </c>
      <c r="C8" s="6">
        <f ca="1" t="shared" si="0"/>
        <v>60</v>
      </c>
      <c r="D8" s="6">
        <f ca="1" t="shared" si="1"/>
        <v>60</v>
      </c>
    </row>
    <row r="9" customHeight="1" spans="2:4">
      <c r="B9" s="6" t="s">
        <v>49</v>
      </c>
      <c r="C9" s="6">
        <f ca="1" t="shared" si="0"/>
        <v>61</v>
      </c>
      <c r="D9" s="6">
        <f ca="1" t="shared" si="1"/>
        <v>61</v>
      </c>
    </row>
    <row r="10" customHeight="1" spans="2:4">
      <c r="B10" s="6" t="s">
        <v>50</v>
      </c>
      <c r="C10" s="6">
        <f ca="1" t="shared" si="0"/>
        <v>82</v>
      </c>
      <c r="D10" s="6">
        <f ca="1" t="shared" si="1"/>
        <v>82</v>
      </c>
    </row>
    <row r="14" customHeight="1" spans="2:2">
      <c r="B14" s="5" t="s">
        <v>51</v>
      </c>
    </row>
    <row r="15" customHeight="1" spans="2:2">
      <c r="B15" s="5" t="s">
        <v>52</v>
      </c>
    </row>
    <row r="16" customHeight="1" spans="2:2">
      <c r="B16" s="5" t="s">
        <v>53</v>
      </c>
    </row>
    <row r="27" customHeight="1" spans="2:2">
      <c r="B27" s="5" t="s">
        <v>54</v>
      </c>
    </row>
    <row r="28" customHeight="1" spans="2:2">
      <c r="B28" s="3" t="s">
        <v>55</v>
      </c>
    </row>
    <row r="41" customHeight="1" spans="2:2">
      <c r="B41" s="5" t="s">
        <v>56</v>
      </c>
    </row>
    <row r="42" customHeight="1" spans="2:2">
      <c r="B42" s="3" t="s">
        <v>57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71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3" width="8.73148148148148" style="2"/>
    <col min="4" max="4" width="13.6388888888889" style="2" customWidth="1"/>
    <col min="5" max="16384" width="8.73148148148148" style="2"/>
  </cols>
  <sheetData>
    <row r="1" s="1" customFormat="1" ht="33" customHeight="1" spans="2:2">
      <c r="B1" s="4" t="s">
        <v>58</v>
      </c>
    </row>
    <row r="2" ht="9" customHeight="1"/>
    <row r="3" customHeight="1" spans="2:2">
      <c r="B3" s="5" t="s">
        <v>41</v>
      </c>
    </row>
    <row r="4" customHeight="1" spans="2:4">
      <c r="B4" s="15" t="s">
        <v>42</v>
      </c>
      <c r="C4" s="15" t="s">
        <v>43</v>
      </c>
      <c r="D4" s="15" t="s">
        <v>59</v>
      </c>
    </row>
    <row r="5" customHeight="1" spans="2:4">
      <c r="B5" s="6" t="s">
        <v>60</v>
      </c>
      <c r="C5" s="6">
        <v>88</v>
      </c>
      <c r="D5" s="31">
        <f>AVERAGE($C$5:$C$16)</f>
        <v>76.0833333333333</v>
      </c>
    </row>
    <row r="6" customHeight="1" spans="2:4">
      <c r="B6" s="6" t="s">
        <v>61</v>
      </c>
      <c r="C6" s="6">
        <v>98</v>
      </c>
      <c r="D6" s="31">
        <f t="shared" ref="D6:D16" si="0">AVERAGE($C$5:$C$16)</f>
        <v>76.0833333333333</v>
      </c>
    </row>
    <row r="7" customHeight="1" spans="2:4">
      <c r="B7" s="6" t="s">
        <v>62</v>
      </c>
      <c r="C7" s="6">
        <v>93</v>
      </c>
      <c r="D7" s="31">
        <f t="shared" si="0"/>
        <v>76.0833333333333</v>
      </c>
    </row>
    <row r="8" customHeight="1" spans="2:4">
      <c r="B8" s="6" t="s">
        <v>63</v>
      </c>
      <c r="C8" s="6">
        <v>67</v>
      </c>
      <c r="D8" s="31">
        <f t="shared" si="0"/>
        <v>76.0833333333333</v>
      </c>
    </row>
    <row r="9" customHeight="1" spans="2:4">
      <c r="B9" s="6" t="s">
        <v>64</v>
      </c>
      <c r="C9" s="6">
        <v>62</v>
      </c>
      <c r="D9" s="31">
        <f t="shared" si="0"/>
        <v>76.0833333333333</v>
      </c>
    </row>
    <row r="10" customHeight="1" spans="2:4">
      <c r="B10" s="6" t="s">
        <v>65</v>
      </c>
      <c r="C10" s="6">
        <v>63</v>
      </c>
      <c r="D10" s="31">
        <f t="shared" si="0"/>
        <v>76.0833333333333</v>
      </c>
    </row>
    <row r="11" customHeight="1" spans="2:4">
      <c r="B11" s="6" t="s">
        <v>66</v>
      </c>
      <c r="C11" s="6">
        <v>91</v>
      </c>
      <c r="D11" s="31">
        <f t="shared" si="0"/>
        <v>76.0833333333333</v>
      </c>
    </row>
    <row r="12" customHeight="1" spans="2:4">
      <c r="B12" s="6" t="s">
        <v>67</v>
      </c>
      <c r="C12" s="6">
        <v>76</v>
      </c>
      <c r="D12" s="31">
        <f t="shared" si="0"/>
        <v>76.0833333333333</v>
      </c>
    </row>
    <row r="13" customHeight="1" spans="2:4">
      <c r="B13" s="6" t="s">
        <v>68</v>
      </c>
      <c r="C13" s="6">
        <v>71</v>
      </c>
      <c r="D13" s="31">
        <f t="shared" si="0"/>
        <v>76.0833333333333</v>
      </c>
    </row>
    <row r="14" customHeight="1" spans="2:4">
      <c r="B14" s="6" t="s">
        <v>69</v>
      </c>
      <c r="C14" s="6">
        <v>64</v>
      </c>
      <c r="D14" s="31">
        <f t="shared" si="0"/>
        <v>76.0833333333333</v>
      </c>
    </row>
    <row r="15" customHeight="1" spans="2:4">
      <c r="B15" s="6" t="s">
        <v>70</v>
      </c>
      <c r="C15" s="6">
        <v>68</v>
      </c>
      <c r="D15" s="31">
        <f t="shared" si="0"/>
        <v>76.0833333333333</v>
      </c>
    </row>
    <row r="16" customHeight="1" spans="2:4">
      <c r="B16" s="6" t="s">
        <v>71</v>
      </c>
      <c r="C16" s="6">
        <v>72</v>
      </c>
      <c r="D16" s="31">
        <f t="shared" si="0"/>
        <v>76.0833333333333</v>
      </c>
    </row>
    <row r="19" customHeight="1" spans="3:10">
      <c r="C19" s="3" t="s">
        <v>72</v>
      </c>
      <c r="J19" s="3" t="s">
        <v>73</v>
      </c>
    </row>
    <row r="29" customHeight="1" spans="10:10">
      <c r="J29" s="3" t="s">
        <v>74</v>
      </c>
    </row>
    <row r="30" customHeight="1" spans="10:10">
      <c r="J30" s="3" t="s">
        <v>75</v>
      </c>
    </row>
    <row r="34" customHeight="1" spans="3:3">
      <c r="C34" s="3" t="s">
        <v>76</v>
      </c>
    </row>
    <row r="35" customHeight="1" spans="13:13">
      <c r="M35" s="3" t="s">
        <v>77</v>
      </c>
    </row>
    <row r="36" customHeight="1" spans="13:13">
      <c r="M36" s="3" t="s">
        <v>78</v>
      </c>
    </row>
    <row r="37" customHeight="1" spans="13:13">
      <c r="M37" s="3" t="s">
        <v>79</v>
      </c>
    </row>
    <row r="38" customHeight="1" spans="13:13">
      <c r="M38" s="3" t="s">
        <v>80</v>
      </c>
    </row>
    <row r="49" customHeight="1" spans="3:3">
      <c r="C49" s="3" t="s">
        <v>81</v>
      </c>
    </row>
    <row r="50" customHeight="1" spans="3:3">
      <c r="C50" s="3" t="s">
        <v>82</v>
      </c>
    </row>
    <row r="51" customHeight="1" spans="3:3">
      <c r="C51" s="3" t="s">
        <v>83</v>
      </c>
    </row>
    <row r="71" customHeight="1" spans="3:3">
      <c r="C71" s="3" t="s">
        <v>84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66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 outlineLevelCol="7"/>
  <cols>
    <col min="1" max="1" width="2.36111111111111" style="2" customWidth="1"/>
    <col min="2" max="2" width="16.3611111111111" style="2"/>
    <col min="3" max="3" width="8.73148148148148" style="2"/>
    <col min="4" max="4" width="10.1851851851852" style="2" customWidth="1"/>
    <col min="5" max="5" width="8.73148148148148" style="2"/>
    <col min="6" max="6" width="8.81481481481481" style="2"/>
    <col min="7" max="16384" width="8.73148148148148" style="2"/>
  </cols>
  <sheetData>
    <row r="1" s="1" customFormat="1" ht="33" customHeight="1" spans="2:2">
      <c r="B1" s="4" t="s">
        <v>85</v>
      </c>
    </row>
    <row r="2" ht="9" customHeight="1"/>
    <row r="3" customHeight="1" spans="2:2">
      <c r="B3" s="5" t="s">
        <v>86</v>
      </c>
    </row>
    <row r="4" customHeight="1" spans="2:8">
      <c r="B4" s="15"/>
      <c r="C4" s="15" t="s">
        <v>87</v>
      </c>
      <c r="D4" s="15" t="s">
        <v>88</v>
      </c>
      <c r="E4" s="15"/>
      <c r="F4" s="15" t="s">
        <v>87</v>
      </c>
      <c r="G4" s="15" t="s">
        <v>44</v>
      </c>
      <c r="H4" s="15" t="s">
        <v>88</v>
      </c>
    </row>
    <row r="5" customHeight="1" spans="2:8">
      <c r="B5" s="6" t="s">
        <v>89</v>
      </c>
      <c r="C5" s="6">
        <v>16</v>
      </c>
      <c r="D5" s="6">
        <v>30</v>
      </c>
      <c r="E5" s="31" t="s">
        <v>89</v>
      </c>
      <c r="F5" s="6">
        <f t="shared" ref="F5:F10" si="0">G5-C5</f>
        <v>-66</v>
      </c>
      <c r="G5" s="31">
        <v>-50</v>
      </c>
      <c r="H5" s="6">
        <v>30</v>
      </c>
    </row>
    <row r="6" customHeight="1" spans="2:8">
      <c r="B6" s="6" t="s">
        <v>90</v>
      </c>
      <c r="C6" s="6">
        <v>75</v>
      </c>
      <c r="D6" s="6">
        <v>95</v>
      </c>
      <c r="E6" s="31" t="s">
        <v>90</v>
      </c>
      <c r="F6" s="6">
        <f t="shared" si="0"/>
        <v>-125</v>
      </c>
      <c r="G6" s="31">
        <v>-50</v>
      </c>
      <c r="H6" s="6">
        <v>95</v>
      </c>
    </row>
    <row r="7" customHeight="1" spans="2:8">
      <c r="B7" s="6" t="s">
        <v>91</v>
      </c>
      <c r="C7" s="6">
        <v>21</v>
      </c>
      <c r="D7" s="6">
        <v>91</v>
      </c>
      <c r="E7" s="31" t="s">
        <v>91</v>
      </c>
      <c r="F7" s="6">
        <f t="shared" si="0"/>
        <v>-71</v>
      </c>
      <c r="G7" s="31">
        <v>-50</v>
      </c>
      <c r="H7" s="6">
        <v>91</v>
      </c>
    </row>
    <row r="8" customHeight="1" spans="2:8">
      <c r="B8" s="6" t="s">
        <v>92</v>
      </c>
      <c r="C8" s="6">
        <v>92</v>
      </c>
      <c r="D8" s="6">
        <v>49</v>
      </c>
      <c r="E8" s="31" t="s">
        <v>92</v>
      </c>
      <c r="F8" s="6">
        <f t="shared" si="0"/>
        <v>-142</v>
      </c>
      <c r="G8" s="31">
        <v>-50</v>
      </c>
      <c r="H8" s="6">
        <v>49</v>
      </c>
    </row>
    <row r="9" customHeight="1" spans="2:8">
      <c r="B9" s="6" t="s">
        <v>93</v>
      </c>
      <c r="C9" s="6">
        <v>62</v>
      </c>
      <c r="D9" s="6">
        <v>11</v>
      </c>
      <c r="E9" s="31" t="s">
        <v>93</v>
      </c>
      <c r="F9" s="6">
        <f t="shared" si="0"/>
        <v>-112</v>
      </c>
      <c r="G9" s="31">
        <v>-50</v>
      </c>
      <c r="H9" s="6">
        <v>11</v>
      </c>
    </row>
    <row r="10" customHeight="1" spans="2:8">
      <c r="B10" s="6" t="s">
        <v>94</v>
      </c>
      <c r="C10" s="6">
        <v>82</v>
      </c>
      <c r="D10" s="6">
        <v>20</v>
      </c>
      <c r="E10" s="31" t="s">
        <v>94</v>
      </c>
      <c r="F10" s="6">
        <f t="shared" si="0"/>
        <v>-132</v>
      </c>
      <c r="G10" s="31">
        <v>-50</v>
      </c>
      <c r="H10" s="6">
        <v>20</v>
      </c>
    </row>
    <row r="13" customHeight="1" spans="2:2">
      <c r="B13" s="5" t="s">
        <v>51</v>
      </c>
    </row>
    <row r="14" customHeight="1" spans="2:2">
      <c r="B14" s="5" t="s">
        <v>95</v>
      </c>
    </row>
    <row r="15" customHeight="1" spans="2:2">
      <c r="B15" s="5" t="s">
        <v>96</v>
      </c>
    </row>
    <row r="16" customHeight="1" spans="2:2">
      <c r="B16" s="5" t="s">
        <v>97</v>
      </c>
    </row>
    <row r="17" customHeight="1" spans="2:2">
      <c r="B17" s="5" t="s">
        <v>98</v>
      </c>
    </row>
    <row r="18" customHeight="1" spans="2:2">
      <c r="B18" s="5" t="s">
        <v>99</v>
      </c>
    </row>
    <row r="19" customHeight="1" spans="2:2">
      <c r="B19" s="5"/>
    </row>
    <row r="28" customHeight="1" spans="2:2">
      <c r="B28" s="5" t="s">
        <v>100</v>
      </c>
    </row>
    <row r="29" customHeight="1" spans="2:2">
      <c r="B29" s="3" t="s">
        <v>101</v>
      </c>
    </row>
    <row r="40" customHeight="1" spans="2:2">
      <c r="B40" s="5" t="s">
        <v>102</v>
      </c>
    </row>
    <row r="52" customHeight="1" spans="2:2">
      <c r="B52" s="5" t="s">
        <v>103</v>
      </c>
    </row>
    <row r="53" customHeight="1" spans="2:2">
      <c r="B53" s="3" t="s">
        <v>104</v>
      </c>
    </row>
    <row r="66" customHeight="1" spans="2:2">
      <c r="B66" s="5" t="s">
        <v>105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52"/>
  <sheetViews>
    <sheetView showGridLines="0" zoomScale="115" zoomScaleNormal="115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 outlineLevelCol="7"/>
  <cols>
    <col min="1" max="1" width="2.36111111111111" style="2" customWidth="1"/>
    <col min="2" max="3" width="8.73148148148148" style="2"/>
    <col min="4" max="4" width="10.1851851851852" style="2" customWidth="1"/>
    <col min="5" max="5" width="8.73148148148148" style="2"/>
    <col min="6" max="6" width="8.81481481481481" style="2"/>
    <col min="7" max="16384" width="8.73148148148148" style="2"/>
  </cols>
  <sheetData>
    <row r="1" s="1" customFormat="1" ht="38" customHeight="1" spans="2:2">
      <c r="B1" s="4" t="s">
        <v>106</v>
      </c>
    </row>
    <row r="2" ht="9" customHeight="1"/>
    <row r="3" customHeight="1" spans="2:2">
      <c r="B3" s="5" t="s">
        <v>86</v>
      </c>
    </row>
    <row r="4" customHeight="1" spans="2:8">
      <c r="B4" s="15"/>
      <c r="C4" s="15" t="s">
        <v>107</v>
      </c>
      <c r="D4" s="15" t="s">
        <v>108</v>
      </c>
      <c r="E4" s="15" t="s">
        <v>109</v>
      </c>
      <c r="H4" s="15" t="s">
        <v>110</v>
      </c>
    </row>
    <row r="5" customHeight="1" spans="2:8">
      <c r="B5" s="6" t="s">
        <v>111</v>
      </c>
      <c r="C5" s="6">
        <f>H5/2</f>
        <v>0.445</v>
      </c>
      <c r="D5" s="6">
        <f>C5</f>
        <v>0.445</v>
      </c>
      <c r="E5" s="31">
        <v>0</v>
      </c>
      <c r="H5" s="32">
        <v>0.89</v>
      </c>
    </row>
    <row r="6" customHeight="1" spans="2:5">
      <c r="B6" s="6" t="s">
        <v>112</v>
      </c>
      <c r="C6" s="6">
        <v>0</v>
      </c>
      <c r="D6" s="6">
        <v>0</v>
      </c>
      <c r="E6" s="31">
        <v>0</v>
      </c>
    </row>
    <row r="7" customHeight="1" spans="2:5">
      <c r="B7" s="30">
        <f>H5</f>
        <v>0.89</v>
      </c>
      <c r="C7" s="6">
        <f>0.5-C5</f>
        <v>0.055</v>
      </c>
      <c r="D7" s="6">
        <f>C7</f>
        <v>0.055</v>
      </c>
      <c r="E7" s="31">
        <v>3</v>
      </c>
    </row>
    <row r="8" customHeight="1" spans="2:5">
      <c r="B8" s="6" t="s">
        <v>113</v>
      </c>
      <c r="C8" s="6">
        <v>0.5</v>
      </c>
      <c r="D8" s="6">
        <f>C8</f>
        <v>0.5</v>
      </c>
      <c r="E8" s="31">
        <v>0</v>
      </c>
    </row>
    <row r="11" customHeight="1" spans="2:2">
      <c r="B11" s="5" t="s">
        <v>51</v>
      </c>
    </row>
    <row r="12" customHeight="1" spans="2:2">
      <c r="B12" s="5" t="s">
        <v>114</v>
      </c>
    </row>
    <row r="13" customHeight="1" spans="2:2">
      <c r="B13" s="5"/>
    </row>
    <row r="14" customHeight="1" spans="2:2">
      <c r="B14" s="5"/>
    </row>
    <row r="15" customHeight="1" spans="2:2">
      <c r="B15" s="5"/>
    </row>
    <row r="16" customHeight="1" spans="2:2">
      <c r="B16" s="5"/>
    </row>
    <row r="17" customHeight="1" spans="2:2">
      <c r="B17" s="5"/>
    </row>
    <row r="18" customHeight="1" spans="2:2">
      <c r="B18" s="5" t="s">
        <v>115</v>
      </c>
    </row>
    <row r="19" customHeight="1" spans="2:2">
      <c r="B19" s="5"/>
    </row>
    <row r="20" customHeight="1" spans="2:2">
      <c r="B20" s="5"/>
    </row>
    <row r="21" customHeight="1" spans="2:2">
      <c r="B21" s="5"/>
    </row>
    <row r="22" customHeight="1" spans="2:2">
      <c r="B22" s="5"/>
    </row>
    <row r="23" customHeight="1" spans="2:2">
      <c r="B23" s="5"/>
    </row>
    <row r="24" customHeight="1" spans="2:2">
      <c r="B24" s="5"/>
    </row>
    <row r="25" customHeight="1" spans="2:2">
      <c r="B25" s="5"/>
    </row>
    <row r="26" customHeight="1" spans="2:2">
      <c r="B26" s="5"/>
    </row>
    <row r="29" customHeight="1" spans="2:2">
      <c r="B29" s="5" t="s">
        <v>115</v>
      </c>
    </row>
    <row r="31" customHeight="1" spans="2:2">
      <c r="B31" s="5" t="s">
        <v>116</v>
      </c>
    </row>
    <row r="41" customHeight="1" spans="2:2">
      <c r="B41" s="5" t="s">
        <v>117</v>
      </c>
    </row>
    <row r="42" customHeight="1" spans="2:2">
      <c r="B42" s="3" t="s">
        <v>118</v>
      </c>
    </row>
    <row r="43" customHeight="1" spans="2:2">
      <c r="B43" s="3" t="s">
        <v>119</v>
      </c>
    </row>
    <row r="51" customHeight="1" spans="2:2">
      <c r="B51" s="5" t="s">
        <v>120</v>
      </c>
    </row>
    <row r="52" customHeight="1" spans="2:2">
      <c r="B52" s="3" t="s">
        <v>121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73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3" width="8.73148148148148" style="2"/>
    <col min="4" max="4" width="10.1851851851852" style="2" customWidth="1"/>
    <col min="5" max="5" width="8.73148148148148" style="2"/>
    <col min="6" max="6" width="8.81481481481481" style="2"/>
    <col min="7" max="16384" width="8.73148148148148" style="2"/>
  </cols>
  <sheetData>
    <row r="1" s="1" customFormat="1" ht="38" customHeight="1" spans="2:2">
      <c r="B1" s="4" t="s">
        <v>122</v>
      </c>
    </row>
    <row r="2" ht="9" customHeight="1"/>
    <row r="3" customHeight="1" spans="2:2">
      <c r="B3" s="5" t="s">
        <v>123</v>
      </c>
    </row>
    <row r="4" customHeight="1" spans="2:10">
      <c r="B4" s="15" t="s">
        <v>124</v>
      </c>
      <c r="C4" s="15" t="s">
        <v>125</v>
      </c>
      <c r="D4" s="15" t="s">
        <v>126</v>
      </c>
      <c r="E4" s="15" t="s">
        <v>127</v>
      </c>
      <c r="F4" s="15" t="s">
        <v>108</v>
      </c>
      <c r="G4" s="15" t="s">
        <v>128</v>
      </c>
      <c r="J4" s="15" t="s">
        <v>110</v>
      </c>
    </row>
    <row r="5" customHeight="1" spans="2:10">
      <c r="B5" s="6">
        <v>0</v>
      </c>
      <c r="C5" s="6">
        <v>0</v>
      </c>
      <c r="D5" s="6">
        <v>270</v>
      </c>
      <c r="E5" s="6">
        <v>0</v>
      </c>
      <c r="F5" s="6">
        <f>270*J5/100</f>
        <v>243</v>
      </c>
      <c r="G5" s="6">
        <v>3</v>
      </c>
      <c r="J5" s="28">
        <v>90</v>
      </c>
    </row>
    <row r="6" customHeight="1" spans="2:7">
      <c r="B6" s="6"/>
      <c r="C6" s="6">
        <v>27</v>
      </c>
      <c r="D6" s="6">
        <v>18</v>
      </c>
      <c r="E6" s="6">
        <v>27</v>
      </c>
      <c r="F6" s="6">
        <v>0</v>
      </c>
      <c r="G6" s="6">
        <v>0</v>
      </c>
    </row>
    <row r="7" customHeight="1" spans="2:7">
      <c r="B7" s="28">
        <v>10</v>
      </c>
      <c r="C7" s="6">
        <v>0</v>
      </c>
      <c r="D7" s="6">
        <v>54</v>
      </c>
      <c r="E7" s="6">
        <v>0</v>
      </c>
      <c r="F7" s="6">
        <f>270-F5</f>
        <v>27</v>
      </c>
      <c r="G7" s="6"/>
    </row>
    <row r="8" customHeight="1" spans="2:7">
      <c r="B8" s="6"/>
      <c r="C8" s="6">
        <v>27</v>
      </c>
      <c r="D8" s="6">
        <v>18</v>
      </c>
      <c r="E8" s="6">
        <v>27</v>
      </c>
      <c r="F8" s="6">
        <v>90</v>
      </c>
      <c r="G8" s="6"/>
    </row>
    <row r="9" customHeight="1" spans="2:7">
      <c r="B9" s="6">
        <v>20</v>
      </c>
      <c r="C9" s="6">
        <v>0</v>
      </c>
      <c r="E9" s="6">
        <v>0</v>
      </c>
      <c r="F9" s="6"/>
      <c r="G9" s="6"/>
    </row>
    <row r="10" customHeight="1" spans="2:5">
      <c r="B10" s="6"/>
      <c r="C10" s="6">
        <v>27</v>
      </c>
      <c r="E10" s="6">
        <v>27</v>
      </c>
    </row>
    <row r="11" customHeight="1" spans="2:5">
      <c r="B11" s="28">
        <v>30</v>
      </c>
      <c r="C11" s="6">
        <v>0</v>
      </c>
      <c r="E11" s="6">
        <v>0</v>
      </c>
    </row>
    <row r="12" customHeight="1" spans="2:5">
      <c r="B12" s="6"/>
      <c r="C12" s="6">
        <v>27</v>
      </c>
      <c r="E12" s="6">
        <v>27</v>
      </c>
    </row>
    <row r="13" customHeight="1" spans="2:8">
      <c r="B13" s="6">
        <v>40</v>
      </c>
      <c r="C13" s="6">
        <v>0</v>
      </c>
      <c r="E13" s="6">
        <v>0</v>
      </c>
      <c r="H13"/>
    </row>
    <row r="14" customHeight="1" spans="2:5">
      <c r="B14" s="6"/>
      <c r="C14" s="6">
        <v>27</v>
      </c>
      <c r="E14" s="6">
        <v>27</v>
      </c>
    </row>
    <row r="15" customHeight="1" spans="2:5">
      <c r="B15" s="28">
        <v>50</v>
      </c>
      <c r="C15" s="6">
        <v>0</v>
      </c>
      <c r="E15" s="6">
        <v>0</v>
      </c>
    </row>
    <row r="16" customHeight="1" spans="2:5">
      <c r="B16" s="6"/>
      <c r="C16" s="6">
        <v>27</v>
      </c>
      <c r="E16" s="6">
        <v>27</v>
      </c>
    </row>
    <row r="17" customHeight="1" spans="2:5">
      <c r="B17" s="6">
        <v>60</v>
      </c>
      <c r="C17" s="6">
        <v>0</v>
      </c>
      <c r="E17" s="6">
        <v>0</v>
      </c>
    </row>
    <row r="18" customHeight="1" spans="2:5">
      <c r="B18" s="6"/>
      <c r="C18" s="6">
        <v>27</v>
      </c>
      <c r="E18" s="6">
        <v>27</v>
      </c>
    </row>
    <row r="19" customHeight="1" spans="2:5">
      <c r="B19" s="28">
        <v>70</v>
      </c>
      <c r="C19" s="6">
        <v>0</v>
      </c>
      <c r="E19" s="6">
        <v>0</v>
      </c>
    </row>
    <row r="20" customHeight="1" spans="2:5">
      <c r="B20" s="6"/>
      <c r="C20" s="6">
        <v>27</v>
      </c>
      <c r="E20" s="6">
        <v>27</v>
      </c>
    </row>
    <row r="21" customHeight="1" spans="2:5">
      <c r="B21" s="6">
        <v>80</v>
      </c>
      <c r="C21" s="6">
        <v>0</v>
      </c>
      <c r="E21" s="6">
        <v>0</v>
      </c>
    </row>
    <row r="22" customHeight="1" spans="2:5">
      <c r="B22" s="6"/>
      <c r="C22" s="6">
        <v>27</v>
      </c>
      <c r="E22" s="6">
        <v>27</v>
      </c>
    </row>
    <row r="23" customHeight="1" spans="2:5">
      <c r="B23" s="28">
        <v>90</v>
      </c>
      <c r="C23" s="6">
        <v>0</v>
      </c>
      <c r="E23" s="6">
        <v>0</v>
      </c>
    </row>
    <row r="24" customHeight="1" spans="2:5">
      <c r="B24" s="6"/>
      <c r="C24" s="6">
        <v>27</v>
      </c>
      <c r="E24" s="6">
        <v>27</v>
      </c>
    </row>
    <row r="25" customHeight="1" spans="2:5">
      <c r="B25" s="6">
        <v>100</v>
      </c>
      <c r="C25" s="6">
        <v>0</v>
      </c>
      <c r="E25" s="6">
        <v>0</v>
      </c>
    </row>
    <row r="26" customHeight="1" spans="2:5">
      <c r="B26" s="6"/>
      <c r="C26" s="6">
        <v>0</v>
      </c>
      <c r="E26" s="6">
        <v>0</v>
      </c>
    </row>
    <row r="27" customHeight="1" spans="2:5">
      <c r="B27" s="6">
        <v>85</v>
      </c>
      <c r="C27" s="6">
        <v>90</v>
      </c>
      <c r="E27" s="6">
        <v>90</v>
      </c>
    </row>
    <row r="29" customHeight="1" spans="2:2">
      <c r="B29" s="5" t="s">
        <v>129</v>
      </c>
    </row>
    <row r="30" customHeight="1" spans="2:2">
      <c r="B30" s="3" t="s">
        <v>130</v>
      </c>
    </row>
    <row r="43" customHeight="1" spans="2:2">
      <c r="B43" s="5" t="s">
        <v>131</v>
      </c>
    </row>
    <row r="45" customHeight="1" spans="2:2">
      <c r="B45" s="5" t="s">
        <v>132</v>
      </c>
    </row>
    <row r="46" customHeight="1" spans="2:2">
      <c r="B46" s="3" t="s">
        <v>133</v>
      </c>
    </row>
    <row r="63" customHeight="1" spans="2:2">
      <c r="B63" s="5" t="s">
        <v>134</v>
      </c>
    </row>
    <row r="64" customHeight="1" spans="2:2">
      <c r="B64" s="3" t="s">
        <v>135</v>
      </c>
    </row>
    <row r="77" customHeight="1" spans="2:2">
      <c r="B77" s="5" t="s">
        <v>136</v>
      </c>
    </row>
    <row r="78" customHeight="1" spans="2:2">
      <c r="B78" s="3"/>
    </row>
    <row r="90" customHeight="1" spans="2:2">
      <c r="B90" s="5" t="s">
        <v>137</v>
      </c>
    </row>
    <row r="91" customHeight="1" spans="2:2">
      <c r="B91" s="3" t="s">
        <v>138</v>
      </c>
    </row>
    <row r="92" customHeight="1" spans="2:2">
      <c r="B92" s="3"/>
    </row>
    <row r="93" customHeight="1" spans="2:2">
      <c r="B93" s="3"/>
    </row>
    <row r="94" customHeight="1" spans="2:2">
      <c r="B94" s="3"/>
    </row>
    <row r="95" customHeight="1" spans="2:2">
      <c r="B95" s="3"/>
    </row>
    <row r="96" customHeight="1" spans="2:2">
      <c r="B96" s="3"/>
    </row>
    <row r="97" customHeight="1" spans="2:2">
      <c r="B97" s="3"/>
    </row>
    <row r="98" customHeight="1" spans="2:2">
      <c r="B98" s="3"/>
    </row>
    <row r="99" customHeight="1" spans="2:2">
      <c r="B99" s="3"/>
    </row>
    <row r="100" customHeight="1" spans="2:2">
      <c r="B100" s="3"/>
    </row>
    <row r="101" customHeight="1" spans="2:2">
      <c r="B101" s="3"/>
    </row>
    <row r="102" customHeight="1" spans="2:2">
      <c r="B102" s="3"/>
    </row>
    <row r="105" customHeight="1" spans="2:2">
      <c r="B105" s="5" t="s">
        <v>139</v>
      </c>
    </row>
    <row r="106" customHeight="1" spans="2:2">
      <c r="B106" s="3" t="s">
        <v>140</v>
      </c>
    </row>
    <row r="107" customHeight="1" spans="2:2">
      <c r="B107" s="3" t="s">
        <v>141</v>
      </c>
    </row>
    <row r="121" customHeight="1" spans="2:2">
      <c r="B121" s="5" t="s">
        <v>142</v>
      </c>
    </row>
    <row r="122" customHeight="1" spans="2:2">
      <c r="B122" s="3"/>
    </row>
    <row r="123" customHeight="1" spans="2:2">
      <c r="B123" s="3"/>
    </row>
    <row r="132" customHeight="1" spans="2:2">
      <c r="B132" s="3" t="s">
        <v>143</v>
      </c>
    </row>
    <row r="133" customHeight="1" spans="2:2">
      <c r="B133" s="3" t="s">
        <v>144</v>
      </c>
    </row>
    <row r="134" customHeight="1" spans="2:2">
      <c r="B134" s="3" t="s">
        <v>145</v>
      </c>
    </row>
    <row r="135" customHeight="1" spans="2:2">
      <c r="B135" s="3"/>
    </row>
    <row r="136" customHeight="1" spans="2:2">
      <c r="B136" s="3"/>
    </row>
    <row r="137" customHeight="1" spans="2:2">
      <c r="B137" s="3"/>
    </row>
    <row r="147" customHeight="1" spans="2:2">
      <c r="B147" s="5" t="s">
        <v>146</v>
      </c>
    </row>
    <row r="148" customHeight="1" spans="2:2">
      <c r="B148" s="3" t="s">
        <v>147</v>
      </c>
    </row>
    <row r="160" customHeight="1" spans="2:2">
      <c r="B160" s="3" t="s">
        <v>148</v>
      </c>
    </row>
    <row r="172" customHeight="1" spans="2:2">
      <c r="B172" s="3" t="s">
        <v>149</v>
      </c>
    </row>
    <row r="173" customHeight="1" spans="2:2">
      <c r="B173" s="3" t="s">
        <v>150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52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 outlineLevelCol="3"/>
  <cols>
    <col min="1" max="1" width="2.36111111111111" style="2" customWidth="1"/>
    <col min="2" max="2" width="8.73148148148148" style="2"/>
    <col min="3" max="3" width="11" style="2" customWidth="1"/>
    <col min="4" max="4" width="10.1851851851852" style="2" customWidth="1"/>
    <col min="5" max="5" width="8.73148148148148" style="2"/>
    <col min="6" max="6" width="8.81481481481481" style="2"/>
    <col min="7" max="16384" width="8.73148148148148" style="2"/>
  </cols>
  <sheetData>
    <row r="1" s="1" customFormat="1" ht="38" customHeight="1" spans="2:2">
      <c r="B1" s="4" t="s">
        <v>151</v>
      </c>
    </row>
    <row r="2" ht="9" customHeight="1"/>
    <row r="3" customHeight="1" spans="2:2">
      <c r="B3" s="5" t="s">
        <v>86</v>
      </c>
    </row>
    <row r="4" customHeight="1" spans="2:4">
      <c r="B4" s="15"/>
      <c r="C4" s="15" t="s">
        <v>152</v>
      </c>
      <c r="D4" s="15" t="s">
        <v>153</v>
      </c>
    </row>
    <row r="5" customHeight="1" spans="2:4">
      <c r="B5" s="6" t="s">
        <v>154</v>
      </c>
      <c r="C5" s="29">
        <f ca="1">RANDBETWEEN(30,100)/100</f>
        <v>0.6</v>
      </c>
      <c r="D5" s="30">
        <v>1</v>
      </c>
    </row>
    <row r="6" customHeight="1" spans="2:4">
      <c r="B6" s="6" t="s">
        <v>155</v>
      </c>
      <c r="C6" s="29">
        <f ca="1">RANDBETWEEN(30,100)/100</f>
        <v>0.85</v>
      </c>
      <c r="D6" s="30">
        <v>1</v>
      </c>
    </row>
    <row r="7" customHeight="1" spans="2:4">
      <c r="B7" s="6" t="s">
        <v>156</v>
      </c>
      <c r="C7" s="29">
        <f ca="1">RANDBETWEEN(30,100)/100</f>
        <v>0.7</v>
      </c>
      <c r="D7" s="30">
        <v>1</v>
      </c>
    </row>
    <row r="8" customHeight="1" spans="2:4">
      <c r="B8" s="6" t="s">
        <v>157</v>
      </c>
      <c r="C8" s="29">
        <f ca="1">RANDBETWEEN(30,100)/100</f>
        <v>0.54</v>
      </c>
      <c r="D8" s="30">
        <v>1</v>
      </c>
    </row>
    <row r="9" customHeight="1" spans="2:4">
      <c r="B9" s="6" t="s">
        <v>158</v>
      </c>
      <c r="C9" s="29">
        <f ca="1">RANDBETWEEN(30,100)/100</f>
        <v>0.85</v>
      </c>
      <c r="D9" s="30">
        <v>1</v>
      </c>
    </row>
    <row r="12" customHeight="1" spans="2:2">
      <c r="B12" s="5" t="s">
        <v>159</v>
      </c>
    </row>
    <row r="13" customHeight="1" spans="2:2">
      <c r="B13" s="3" t="s">
        <v>160</v>
      </c>
    </row>
    <row r="14" ht="13" customHeight="1"/>
    <row r="15" customHeight="1" spans="2:2">
      <c r="B15" s="5" t="s">
        <v>161</v>
      </c>
    </row>
    <row r="16" customHeight="1" spans="2:2">
      <c r="B16" s="3"/>
    </row>
    <row r="25" customHeight="1" spans="2:2">
      <c r="B25" s="5" t="s">
        <v>162</v>
      </c>
    </row>
    <row r="26" customHeight="1" spans="2:2">
      <c r="B26" s="3" t="s">
        <v>163</v>
      </c>
    </row>
    <row r="28" customHeight="1" spans="2:2">
      <c r="B28" s="5" t="s">
        <v>164</v>
      </c>
    </row>
    <row r="29" customHeight="1" spans="2:2">
      <c r="B29" s="3" t="s">
        <v>165</v>
      </c>
    </row>
    <row r="41" customHeight="1" spans="2:2">
      <c r="B41" s="5" t="s">
        <v>166</v>
      </c>
    </row>
    <row r="42" customHeight="1" spans="2:2">
      <c r="B42" s="3"/>
    </row>
    <row r="52" customHeight="1" spans="2:2">
      <c r="B52" s="5" t="s">
        <v>167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66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9.90740740740741" style="2" customWidth="1"/>
    <col min="6" max="6" width="8.81481481481481" style="2"/>
    <col min="7" max="16384" width="8.73148148148148" style="2"/>
  </cols>
  <sheetData>
    <row r="1" s="1" customFormat="1" ht="38" customHeight="1" spans="2:2">
      <c r="B1" s="4" t="s">
        <v>168</v>
      </c>
    </row>
    <row r="2" ht="9" customHeight="1" spans="2:2">
      <c r="B2" s="2"/>
    </row>
    <row r="3" customHeight="1" spans="2:2">
      <c r="B3" s="5" t="s">
        <v>86</v>
      </c>
    </row>
    <row r="4" customHeight="1" spans="2:9">
      <c r="B4" s="15"/>
      <c r="C4" s="15" t="s">
        <v>169</v>
      </c>
      <c r="D4" s="15" t="s">
        <v>170</v>
      </c>
      <c r="E4" s="15" t="s">
        <v>171</v>
      </c>
      <c r="H4" s="15" t="s">
        <v>172</v>
      </c>
      <c r="I4" s="6">
        <v>110</v>
      </c>
    </row>
    <row r="5" customHeight="1" spans="2:5">
      <c r="B5" s="6" t="s">
        <v>60</v>
      </c>
      <c r="C5" s="17">
        <f ca="1">RANDBETWEEN(40,200)</f>
        <v>164</v>
      </c>
      <c r="D5" s="28">
        <f ca="1">IF(C5&gt;$I$4,C5,NA())</f>
        <v>164</v>
      </c>
      <c r="E5" s="6" t="e">
        <f ca="1">IF(C5&gt;$I$4,NA(),C5)</f>
        <v>#N/A</v>
      </c>
    </row>
    <row r="6" customHeight="1" spans="2:5">
      <c r="B6" s="6" t="s">
        <v>61</v>
      </c>
      <c r="C6" s="17">
        <f ca="1" t="shared" ref="C6:C16" si="0">RANDBETWEEN(40,200)</f>
        <v>80</v>
      </c>
      <c r="D6" s="28" t="e">
        <f ca="1" t="shared" ref="D6:D16" si="1">IF(C6&gt;$I$4,C6,NA())</f>
        <v>#N/A</v>
      </c>
      <c r="E6" s="6">
        <f ca="1" t="shared" ref="E6:E16" si="2">IF(C6&gt;$I$4,NA(),C6)</f>
        <v>80</v>
      </c>
    </row>
    <row r="7" customHeight="1" spans="2:5">
      <c r="B7" s="6" t="s">
        <v>62</v>
      </c>
      <c r="C7" s="17">
        <f ca="1" t="shared" si="0"/>
        <v>147</v>
      </c>
      <c r="D7" s="28">
        <f ca="1" t="shared" si="1"/>
        <v>147</v>
      </c>
      <c r="E7" s="6" t="e">
        <f ca="1" t="shared" si="2"/>
        <v>#N/A</v>
      </c>
    </row>
    <row r="8" customHeight="1" spans="2:5">
      <c r="B8" s="6" t="s">
        <v>63</v>
      </c>
      <c r="C8" s="17">
        <f ca="1" t="shared" si="0"/>
        <v>107</v>
      </c>
      <c r="D8" s="28" t="e">
        <f ca="1" t="shared" si="1"/>
        <v>#N/A</v>
      </c>
      <c r="E8" s="6">
        <f ca="1" t="shared" si="2"/>
        <v>107</v>
      </c>
    </row>
    <row r="9" customHeight="1" spans="2:5">
      <c r="B9" s="6" t="s">
        <v>64</v>
      </c>
      <c r="C9" s="17">
        <f ca="1" t="shared" si="0"/>
        <v>44</v>
      </c>
      <c r="D9" s="28" t="e">
        <f ca="1" t="shared" si="1"/>
        <v>#N/A</v>
      </c>
      <c r="E9" s="6">
        <f ca="1" t="shared" si="2"/>
        <v>44</v>
      </c>
    </row>
    <row r="10" customHeight="1" spans="2:5">
      <c r="B10" s="6" t="s">
        <v>65</v>
      </c>
      <c r="C10" s="17">
        <f ca="1" t="shared" si="0"/>
        <v>132</v>
      </c>
      <c r="D10" s="28">
        <f ca="1" t="shared" si="1"/>
        <v>132</v>
      </c>
      <c r="E10" s="6" t="e">
        <f ca="1" t="shared" si="2"/>
        <v>#N/A</v>
      </c>
    </row>
    <row r="11" customHeight="1" spans="2:5">
      <c r="B11" s="6" t="s">
        <v>66</v>
      </c>
      <c r="C11" s="17">
        <f ca="1" t="shared" si="0"/>
        <v>53</v>
      </c>
      <c r="D11" s="28" t="e">
        <f ca="1" t="shared" si="1"/>
        <v>#N/A</v>
      </c>
      <c r="E11" s="6">
        <f ca="1" t="shared" si="2"/>
        <v>53</v>
      </c>
    </row>
    <row r="12" customHeight="1" spans="2:5">
      <c r="B12" s="6" t="s">
        <v>67</v>
      </c>
      <c r="C12" s="17">
        <f ca="1" t="shared" si="0"/>
        <v>51</v>
      </c>
      <c r="D12" s="28" t="e">
        <f ca="1" t="shared" si="1"/>
        <v>#N/A</v>
      </c>
      <c r="E12" s="6">
        <f ca="1" t="shared" si="2"/>
        <v>51</v>
      </c>
    </row>
    <row r="13" customHeight="1" spans="2:5">
      <c r="B13" s="6" t="s">
        <v>68</v>
      </c>
      <c r="C13" s="17">
        <f ca="1" t="shared" si="0"/>
        <v>181</v>
      </c>
      <c r="D13" s="28">
        <f ca="1" t="shared" si="1"/>
        <v>181</v>
      </c>
      <c r="E13" s="6" t="e">
        <f ca="1" t="shared" si="2"/>
        <v>#N/A</v>
      </c>
    </row>
    <row r="14" customHeight="1" spans="2:5">
      <c r="B14" s="6" t="s">
        <v>69</v>
      </c>
      <c r="C14" s="17">
        <f ca="1" t="shared" si="0"/>
        <v>107</v>
      </c>
      <c r="D14" s="28" t="e">
        <f ca="1" t="shared" si="1"/>
        <v>#N/A</v>
      </c>
      <c r="E14" s="6">
        <f ca="1" t="shared" si="2"/>
        <v>107</v>
      </c>
    </row>
    <row r="15" customHeight="1" spans="2:5">
      <c r="B15" s="6" t="s">
        <v>70</v>
      </c>
      <c r="C15" s="17">
        <f ca="1" t="shared" si="0"/>
        <v>60</v>
      </c>
      <c r="D15" s="28" t="e">
        <f ca="1" t="shared" si="1"/>
        <v>#N/A</v>
      </c>
      <c r="E15" s="6">
        <f ca="1" t="shared" si="2"/>
        <v>60</v>
      </c>
    </row>
    <row r="16" customHeight="1" spans="2:5">
      <c r="B16" s="6" t="s">
        <v>71</v>
      </c>
      <c r="C16" s="17">
        <f ca="1" t="shared" si="0"/>
        <v>104</v>
      </c>
      <c r="D16" s="28" t="e">
        <f ca="1" t="shared" si="1"/>
        <v>#N/A</v>
      </c>
      <c r="E16" s="6">
        <f ca="1" t="shared" si="2"/>
        <v>104</v>
      </c>
    </row>
    <row r="17" customHeight="1" spans="2:2">
      <c r="B17" s="2"/>
    </row>
    <row r="18" customHeight="1" spans="2:2">
      <c r="B18" s="5" t="s">
        <v>129</v>
      </c>
    </row>
    <row r="19" customHeight="1" spans="2:2">
      <c r="B19" s="5" t="s">
        <v>173</v>
      </c>
    </row>
    <row r="20" customHeight="1" spans="2:2">
      <c r="B20" s="3" t="s">
        <v>174</v>
      </c>
    </row>
    <row r="21" customHeight="1" spans="2:2">
      <c r="B21" s="3" t="s">
        <v>175</v>
      </c>
    </row>
    <row r="22" customHeight="1" spans="2:2">
      <c r="B22" s="3" t="s">
        <v>176</v>
      </c>
    </row>
    <row r="24" customHeight="1" spans="2:2">
      <c r="B24" s="5" t="s">
        <v>177</v>
      </c>
    </row>
    <row r="35" customHeight="1" spans="2:2">
      <c r="B35" s="5" t="s">
        <v>178</v>
      </c>
    </row>
    <row r="36" customHeight="1" spans="2:2">
      <c r="B36" s="3" t="s">
        <v>179</v>
      </c>
    </row>
    <row r="37" customHeight="1" spans="2:2">
      <c r="B37" s="3" t="s">
        <v>180</v>
      </c>
    </row>
    <row r="54" customHeight="1" spans="2:2">
      <c r="B54" s="5" t="s">
        <v>181</v>
      </c>
    </row>
    <row r="55" customHeight="1" spans="2:2">
      <c r="B55" s="3" t="s">
        <v>182</v>
      </c>
    </row>
    <row r="66" customHeight="1" spans="2:2">
      <c r="B66" s="5" t="s">
        <v>183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71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 outlineLevelCol="3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16383" width="8.73148148148148" style="2"/>
  </cols>
  <sheetData>
    <row r="1" s="1" customFormat="1" ht="38" customHeight="1" spans="2:2">
      <c r="B1" s="4" t="s">
        <v>184</v>
      </c>
    </row>
    <row r="2" ht="9" customHeight="1" spans="2:2">
      <c r="B2" s="2"/>
    </row>
    <row r="3" customHeight="1" spans="2:2">
      <c r="B3" s="5" t="s">
        <v>86</v>
      </c>
    </row>
    <row r="4" customHeight="1" spans="2:4">
      <c r="B4" s="15"/>
      <c r="C4" s="15" t="s">
        <v>169</v>
      </c>
      <c r="D4" s="15" t="s">
        <v>44</v>
      </c>
    </row>
    <row r="5" customHeight="1" spans="2:4">
      <c r="B5" s="6" t="s">
        <v>185</v>
      </c>
      <c r="C5" s="20">
        <f ca="1">RAND()</f>
        <v>0.188173075753362</v>
      </c>
      <c r="D5" s="20">
        <f ca="1">1-C5</f>
        <v>0.811826924246638</v>
      </c>
    </row>
    <row r="6" customHeight="1" spans="2:4">
      <c r="B6" s="6" t="s">
        <v>186</v>
      </c>
      <c r="C6" s="20">
        <f ca="1">RAND()</f>
        <v>0.244309803517972</v>
      </c>
      <c r="D6" s="20">
        <f ca="1">1-C6</f>
        <v>0.755690196482028</v>
      </c>
    </row>
    <row r="7" customHeight="1" spans="2:4">
      <c r="B7" s="6" t="s">
        <v>187</v>
      </c>
      <c r="C7" s="20">
        <f ca="1">RAND()</f>
        <v>0.476795575556312</v>
      </c>
      <c r="D7" s="20">
        <f ca="1">1-C7</f>
        <v>0.523204424443688</v>
      </c>
    </row>
    <row r="8" customHeight="1" spans="2:4">
      <c r="B8" s="25"/>
      <c r="C8" s="18"/>
      <c r="D8" s="11"/>
    </row>
    <row r="9" customHeight="1" spans="2:4">
      <c r="B9" s="25"/>
      <c r="C9" s="18"/>
      <c r="D9" s="11"/>
    </row>
    <row r="10" customHeight="1" spans="2:4">
      <c r="B10" s="25"/>
      <c r="C10" s="18"/>
      <c r="D10" s="11"/>
    </row>
    <row r="11" customHeight="1" spans="2:4">
      <c r="B11" s="25"/>
      <c r="C11" s="18"/>
      <c r="D11" s="11"/>
    </row>
    <row r="12" customHeight="1" spans="2:4">
      <c r="B12" s="26" t="s">
        <v>188</v>
      </c>
      <c r="C12" s="18"/>
      <c r="D12" s="11"/>
    </row>
    <row r="13" customHeight="1" spans="2:4">
      <c r="B13" s="10" t="s">
        <v>189</v>
      </c>
      <c r="C13" s="18"/>
      <c r="D13" s="11"/>
    </row>
    <row r="14" customHeight="1" spans="2:4">
      <c r="B14" s="10" t="s">
        <v>190</v>
      </c>
      <c r="C14" s="18"/>
      <c r="D14" s="11"/>
    </row>
    <row r="15" customHeight="1" spans="2:4">
      <c r="B15" s="10" t="s">
        <v>191</v>
      </c>
      <c r="C15" s="18"/>
      <c r="D15" s="11"/>
    </row>
    <row r="16" customHeight="1" spans="2:4">
      <c r="B16" s="27"/>
      <c r="C16" s="18"/>
      <c r="D16" s="11"/>
    </row>
    <row r="18" customHeight="1" spans="2:2">
      <c r="B18" s="5"/>
    </row>
    <row r="19" customHeight="1" spans="2:2">
      <c r="B19" s="5"/>
    </row>
    <row r="23" customHeight="1" spans="2:2">
      <c r="B23" s="10" t="s">
        <v>192</v>
      </c>
    </row>
    <row r="24" customHeight="1" spans="2:2">
      <c r="B24" s="5"/>
    </row>
    <row r="33" customHeight="1" spans="2:2">
      <c r="B33" s="10" t="s">
        <v>193</v>
      </c>
    </row>
    <row r="35" customHeight="1" spans="2:2">
      <c r="B35" s="5"/>
    </row>
    <row r="50" customHeight="1" spans="2:2">
      <c r="B50" s="10" t="s">
        <v>194</v>
      </c>
    </row>
    <row r="54" customHeight="1" spans="2:2">
      <c r="B54" s="5"/>
    </row>
    <row r="59" customHeight="1" spans="2:2">
      <c r="B59" s="10" t="s">
        <v>195</v>
      </c>
    </row>
    <row r="60" customHeight="1" spans="2:2">
      <c r="B60" s="3" t="s">
        <v>196</v>
      </c>
    </row>
    <row r="71" customHeight="1" spans="2:2">
      <c r="B71" s="10" t="s">
        <v>197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C74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16383" width="8.73148148148148" style="2"/>
  </cols>
  <sheetData>
    <row r="1" s="1" customFormat="1" ht="38" customHeight="1" spans="2:2">
      <c r="B1" s="4" t="s">
        <v>198</v>
      </c>
    </row>
    <row r="2" ht="9" customHeight="1" spans="2:2">
      <c r="B2" s="2"/>
    </row>
    <row r="3" customHeight="1" spans="2:2">
      <c r="B3" s="5" t="s">
        <v>86</v>
      </c>
    </row>
    <row r="4" customHeight="1" spans="2:16383">
      <c r="B4" s="15"/>
      <c r="C4" s="15" t="s">
        <v>169</v>
      </c>
      <c r="XFC4"/>
    </row>
    <row r="5" customHeight="1" spans="2:16383">
      <c r="B5" s="6" t="s">
        <v>185</v>
      </c>
      <c r="C5" s="17">
        <f ca="1" t="shared" ref="C5:C10" si="0">RANDBETWEEN(50,200)</f>
        <v>59</v>
      </c>
      <c r="XFC5"/>
    </row>
    <row r="6" customHeight="1" spans="2:16383">
      <c r="B6" s="6" t="s">
        <v>186</v>
      </c>
      <c r="C6" s="17">
        <f ca="1" t="shared" si="0"/>
        <v>69</v>
      </c>
      <c r="XFC6"/>
    </row>
    <row r="7" customHeight="1" spans="2:16383">
      <c r="B7" s="6" t="s">
        <v>187</v>
      </c>
      <c r="C7" s="17">
        <f ca="1" t="shared" si="0"/>
        <v>183</v>
      </c>
      <c r="XFC7"/>
    </row>
    <row r="8" customHeight="1" spans="2:4">
      <c r="B8" s="6" t="s">
        <v>199</v>
      </c>
      <c r="C8" s="17">
        <f ca="1" t="shared" si="0"/>
        <v>169</v>
      </c>
      <c r="D8" s="11"/>
    </row>
    <row r="9" customHeight="1" spans="2:4">
      <c r="B9" s="6" t="s">
        <v>200</v>
      </c>
      <c r="C9" s="17">
        <f ca="1" t="shared" si="0"/>
        <v>107</v>
      </c>
      <c r="D9" s="11"/>
    </row>
    <row r="10" customHeight="1" spans="2:4">
      <c r="B10" s="6" t="s">
        <v>201</v>
      </c>
      <c r="C10" s="17">
        <f ca="1" t="shared" si="0"/>
        <v>129</v>
      </c>
      <c r="D10" s="11"/>
    </row>
    <row r="11" customHeight="1" spans="2:4">
      <c r="B11" s="25"/>
      <c r="C11" s="18"/>
      <c r="D11" s="11"/>
    </row>
    <row r="12" customHeight="1" spans="2:4">
      <c r="B12" s="26"/>
      <c r="C12" s="18"/>
      <c r="D12" s="11"/>
    </row>
    <row r="13" customHeight="1" spans="2:4">
      <c r="B13" s="10" t="s">
        <v>129</v>
      </c>
      <c r="C13" s="18"/>
      <c r="D13" s="11"/>
    </row>
    <row r="14" customHeight="1" spans="2:4">
      <c r="B14" s="10" t="s">
        <v>202</v>
      </c>
      <c r="C14" s="18"/>
      <c r="D14" s="11"/>
    </row>
    <row r="15" customHeight="1" spans="2:4">
      <c r="B15" s="10"/>
      <c r="C15" s="18"/>
      <c r="D15" s="11"/>
    </row>
    <row r="16" customHeight="1" spans="2:4">
      <c r="B16" s="27"/>
      <c r="C16" s="18"/>
      <c r="D16" s="11"/>
    </row>
    <row r="18" customHeight="1" spans="2:2">
      <c r="B18" s="5"/>
    </row>
    <row r="19" customHeight="1" spans="2:2">
      <c r="B19" s="5"/>
    </row>
    <row r="22" customHeight="1" spans="2:2">
      <c r="B22" s="10" t="s">
        <v>203</v>
      </c>
    </row>
    <row r="23" customHeight="1" spans="2:2">
      <c r="B23" s="10"/>
    </row>
    <row r="24" customHeight="1" spans="2:2">
      <c r="B24" s="5"/>
    </row>
    <row r="31" customHeight="1" spans="2:2">
      <c r="B31" s="10" t="s">
        <v>204</v>
      </c>
    </row>
    <row r="33" customHeight="1" spans="2:2">
      <c r="B33" s="10"/>
    </row>
    <row r="35" customHeight="1" spans="2:2">
      <c r="B35" s="5"/>
    </row>
    <row r="40" customHeight="1" spans="2:2">
      <c r="B40" s="10" t="s">
        <v>205</v>
      </c>
    </row>
    <row r="49" customHeight="1" spans="2:2">
      <c r="B49" s="10" t="s">
        <v>206</v>
      </c>
    </row>
    <row r="50" customHeight="1" spans="2:2">
      <c r="B50" s="10"/>
    </row>
    <row r="54" customHeight="1" spans="2:2">
      <c r="B54" s="5"/>
    </row>
    <row r="58" customHeight="1" spans="2:2">
      <c r="B58" s="10"/>
    </row>
    <row r="59" customHeight="1" spans="2:2">
      <c r="B59" s="10"/>
    </row>
    <row r="60" customHeight="1" spans="2:2">
      <c r="B60" s="10" t="s">
        <v>207</v>
      </c>
    </row>
    <row r="71" customHeight="1" spans="2:2">
      <c r="B71" s="10"/>
    </row>
    <row r="74" customHeight="1" spans="2:2">
      <c r="B74" s="10" t="s">
        <v>208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C89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16383" width="8.73148148148148" style="2"/>
  </cols>
  <sheetData>
    <row r="1" s="1" customFormat="1" ht="38" customHeight="1" spans="2:2">
      <c r="B1" s="4" t="s">
        <v>209</v>
      </c>
    </row>
    <row r="2" ht="9" customHeight="1" spans="2:2">
      <c r="B2" s="2"/>
    </row>
    <row r="3" customHeight="1" spans="2:8">
      <c r="B3" s="5" t="s">
        <v>86</v>
      </c>
      <c r="H3" s="5" t="s">
        <v>210</v>
      </c>
    </row>
    <row r="4" customHeight="1" spans="2:16383">
      <c r="B4" s="15"/>
      <c r="C4" s="15" t="s">
        <v>211</v>
      </c>
      <c r="D4" s="15" t="s">
        <v>212</v>
      </c>
      <c r="E4" s="15" t="s">
        <v>213</v>
      </c>
      <c r="F4" s="15" t="s">
        <v>214</v>
      </c>
      <c r="H4" s="15" t="s">
        <v>214</v>
      </c>
      <c r="I4" s="15" t="s">
        <v>213</v>
      </c>
      <c r="J4" s="15" t="s">
        <v>212</v>
      </c>
      <c r="K4" s="15" t="s">
        <v>211</v>
      </c>
      <c r="XFC4"/>
    </row>
    <row r="5" customHeight="1" spans="2:16383">
      <c r="B5" s="6" t="s">
        <v>215</v>
      </c>
      <c r="C5" s="24">
        <v>0.25</v>
      </c>
      <c r="D5" s="24">
        <v>0.41</v>
      </c>
      <c r="E5" s="24">
        <v>0.22</v>
      </c>
      <c r="F5" s="24">
        <f t="shared" ref="F5:F10" si="0">1-SUM(C5:E5)</f>
        <v>0.12</v>
      </c>
      <c r="H5" s="24">
        <f t="shared" ref="H5:H10" si="1">-F5</f>
        <v>-0.12</v>
      </c>
      <c r="I5" s="24">
        <f t="shared" ref="I5:I10" si="2">-E5</f>
        <v>-0.22</v>
      </c>
      <c r="J5" s="24">
        <f t="shared" ref="J5:J10" si="3">D5</f>
        <v>0.41</v>
      </c>
      <c r="K5" s="24">
        <f t="shared" ref="K5:K10" si="4">C5</f>
        <v>0.25</v>
      </c>
      <c r="XFC5"/>
    </row>
    <row r="6" customHeight="1" spans="2:16383">
      <c r="B6" s="6" t="s">
        <v>216</v>
      </c>
      <c r="C6" s="24">
        <v>0.15</v>
      </c>
      <c r="D6" s="24">
        <v>0.51</v>
      </c>
      <c r="E6" s="24">
        <v>0.26</v>
      </c>
      <c r="F6" s="24">
        <f t="shared" si="0"/>
        <v>0.08</v>
      </c>
      <c r="H6" s="24">
        <f t="shared" si="1"/>
        <v>-0.08</v>
      </c>
      <c r="I6" s="24">
        <f t="shared" si="2"/>
        <v>-0.26</v>
      </c>
      <c r="J6" s="24">
        <f t="shared" si="3"/>
        <v>0.51</v>
      </c>
      <c r="K6" s="24">
        <f t="shared" si="4"/>
        <v>0.15</v>
      </c>
      <c r="XFC6"/>
    </row>
    <row r="7" customHeight="1" spans="2:16383">
      <c r="B7" s="6" t="s">
        <v>217</v>
      </c>
      <c r="C7" s="24">
        <v>0.03</v>
      </c>
      <c r="D7" s="24">
        <v>0.44</v>
      </c>
      <c r="E7" s="24">
        <v>0.24</v>
      </c>
      <c r="F7" s="24">
        <f t="shared" si="0"/>
        <v>0.29</v>
      </c>
      <c r="H7" s="24">
        <f t="shared" si="1"/>
        <v>-0.29</v>
      </c>
      <c r="I7" s="24">
        <f t="shared" si="2"/>
        <v>-0.24</v>
      </c>
      <c r="J7" s="24">
        <f t="shared" si="3"/>
        <v>0.44</v>
      </c>
      <c r="K7" s="24">
        <f t="shared" si="4"/>
        <v>0.03</v>
      </c>
      <c r="XFC7"/>
    </row>
    <row r="8" customHeight="1" spans="2:11">
      <c r="B8" s="6" t="s">
        <v>218</v>
      </c>
      <c r="C8" s="24">
        <v>0.1</v>
      </c>
      <c r="D8" s="24">
        <v>0.37</v>
      </c>
      <c r="E8" s="24">
        <v>0.4</v>
      </c>
      <c r="F8" s="24">
        <f t="shared" si="0"/>
        <v>0.13</v>
      </c>
      <c r="H8" s="24">
        <f t="shared" si="1"/>
        <v>-0.13</v>
      </c>
      <c r="I8" s="24">
        <f t="shared" si="2"/>
        <v>-0.4</v>
      </c>
      <c r="J8" s="24">
        <f t="shared" si="3"/>
        <v>0.37</v>
      </c>
      <c r="K8" s="24">
        <f t="shared" si="4"/>
        <v>0.1</v>
      </c>
    </row>
    <row r="9" customHeight="1" spans="2:11">
      <c r="B9" s="6" t="s">
        <v>219</v>
      </c>
      <c r="C9" s="24">
        <v>0.09</v>
      </c>
      <c r="D9" s="24">
        <v>0.28</v>
      </c>
      <c r="E9" s="24">
        <v>0.24</v>
      </c>
      <c r="F9" s="24">
        <f t="shared" si="0"/>
        <v>0.39</v>
      </c>
      <c r="H9" s="24">
        <f t="shared" si="1"/>
        <v>-0.39</v>
      </c>
      <c r="I9" s="24">
        <f t="shared" si="2"/>
        <v>-0.24</v>
      </c>
      <c r="J9" s="24">
        <f t="shared" si="3"/>
        <v>0.28</v>
      </c>
      <c r="K9" s="24">
        <f t="shared" si="4"/>
        <v>0.09</v>
      </c>
    </row>
    <row r="10" customHeight="1" spans="2:11">
      <c r="B10" s="6" t="s">
        <v>220</v>
      </c>
      <c r="C10" s="24">
        <v>0.06</v>
      </c>
      <c r="D10" s="24">
        <v>0.26</v>
      </c>
      <c r="E10" s="24">
        <v>0.34</v>
      </c>
      <c r="F10" s="24">
        <f t="shared" si="0"/>
        <v>0.34</v>
      </c>
      <c r="H10" s="24">
        <f t="shared" si="1"/>
        <v>-0.34</v>
      </c>
      <c r="I10" s="24">
        <f t="shared" si="2"/>
        <v>-0.34</v>
      </c>
      <c r="J10" s="24">
        <f t="shared" si="3"/>
        <v>0.26</v>
      </c>
      <c r="K10" s="24">
        <f t="shared" si="4"/>
        <v>0.06</v>
      </c>
    </row>
    <row r="11" customHeight="1" spans="2:4">
      <c r="B11" s="25"/>
      <c r="C11" s="18"/>
      <c r="D11" s="11"/>
    </row>
    <row r="12" customHeight="1" spans="2:4">
      <c r="B12" s="26"/>
      <c r="C12" s="18"/>
      <c r="D12" s="11"/>
    </row>
    <row r="13" customHeight="1" spans="2:4">
      <c r="B13" s="10"/>
      <c r="C13" s="18"/>
      <c r="D13" s="11"/>
    </row>
    <row r="14" customHeight="1" spans="2:4">
      <c r="B14" s="10"/>
      <c r="C14" s="18"/>
      <c r="D14" s="11"/>
    </row>
    <row r="15" customHeight="1" spans="2:4">
      <c r="B15" s="10"/>
      <c r="C15" s="18"/>
      <c r="D15" s="11"/>
    </row>
    <row r="16" customHeight="1" spans="2:4">
      <c r="B16" s="27"/>
      <c r="C16" s="18"/>
      <c r="D16" s="11"/>
    </row>
    <row r="18" customHeight="1" spans="2:2">
      <c r="B18" s="5"/>
    </row>
    <row r="19" customHeight="1" spans="2:2">
      <c r="B19" s="5"/>
    </row>
    <row r="21" customHeight="1" spans="2:2">
      <c r="B21" s="5" t="s">
        <v>129</v>
      </c>
    </row>
    <row r="22" customHeight="1" spans="2:2">
      <c r="B22" s="10" t="s">
        <v>221</v>
      </c>
    </row>
    <row r="23" customHeight="1" spans="2:2">
      <c r="B23" s="10" t="s">
        <v>222</v>
      </c>
    </row>
    <row r="24" customHeight="1" spans="2:2">
      <c r="B24" s="5"/>
    </row>
    <row r="31" customHeight="1" spans="2:2">
      <c r="B31" s="10"/>
    </row>
    <row r="33" customHeight="1" spans="2:2">
      <c r="B33" s="10" t="s">
        <v>223</v>
      </c>
    </row>
    <row r="35" customHeight="1" spans="2:2">
      <c r="B35" s="5"/>
    </row>
    <row r="40" customHeight="1" spans="2:2">
      <c r="B40" s="10"/>
    </row>
    <row r="43" customHeight="1" spans="2:2">
      <c r="B43" s="10" t="s">
        <v>224</v>
      </c>
    </row>
    <row r="49" customHeight="1" spans="2:2">
      <c r="B49" s="10"/>
    </row>
    <row r="50" customHeight="1" spans="2:2">
      <c r="B50" s="10"/>
    </row>
    <row r="54" customHeight="1" spans="2:2">
      <c r="B54" s="5"/>
    </row>
    <row r="57" customHeight="1" spans="2:2">
      <c r="B57" s="10" t="s">
        <v>225</v>
      </c>
    </row>
    <row r="58" customHeight="1" spans="2:2">
      <c r="B58" s="10"/>
    </row>
    <row r="59" customHeight="1" spans="2:2">
      <c r="B59" s="10"/>
    </row>
    <row r="60" customHeight="1" spans="2:2">
      <c r="B60" s="10"/>
    </row>
    <row r="65" customHeight="1" spans="2:2">
      <c r="B65" s="10" t="s">
        <v>226</v>
      </c>
    </row>
    <row r="66" customHeight="1" spans="2:2">
      <c r="B66" s="3" t="s">
        <v>227</v>
      </c>
    </row>
    <row r="71" customHeight="1" spans="2:2">
      <c r="B71" s="10"/>
    </row>
    <row r="74" customHeight="1" spans="2:2">
      <c r="B74" s="10"/>
    </row>
    <row r="76" customHeight="1" spans="2:2">
      <c r="B76" s="10" t="s">
        <v>228</v>
      </c>
    </row>
    <row r="77" customHeight="1" spans="2:2">
      <c r="B77" s="3" t="s">
        <v>229</v>
      </c>
    </row>
    <row r="89" customHeight="1" spans="2:2">
      <c r="B89" s="10" t="s">
        <v>230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B102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16383" width="8.73148148148148" style="2"/>
  </cols>
  <sheetData>
    <row r="1" s="1" customFormat="1" ht="38" customHeight="1" spans="2:2">
      <c r="B1" s="4" t="s">
        <v>231</v>
      </c>
    </row>
    <row r="2" ht="9" customHeight="1" spans="2:2">
      <c r="B2" s="2"/>
    </row>
    <row r="3" customHeight="1" spans="2:16380">
      <c r="B3" s="5" t="s">
        <v>86</v>
      </c>
      <c r="XEZ3"/>
    </row>
    <row r="4" customHeight="1" spans="2:16382">
      <c r="B4" s="15"/>
      <c r="C4" s="15" t="s">
        <v>232</v>
      </c>
      <c r="D4" s="15" t="s">
        <v>44</v>
      </c>
      <c r="XEW4"/>
      <c r="XEX4"/>
      <c r="XFB4"/>
    </row>
    <row r="5" customHeight="1" spans="2:16382">
      <c r="B5" s="6" t="s">
        <v>215</v>
      </c>
      <c r="C5" s="24">
        <f ca="1" t="shared" ref="C5:C10" si="0">RAND()</f>
        <v>0.489845113146998</v>
      </c>
      <c r="D5" s="24">
        <v>1</v>
      </c>
      <c r="XEW5"/>
      <c r="XEX5"/>
      <c r="XFB5"/>
    </row>
    <row r="6" customHeight="1" spans="2:16382">
      <c r="B6" s="6" t="s">
        <v>216</v>
      </c>
      <c r="C6" s="24">
        <f ca="1" t="shared" si="0"/>
        <v>0.301400666457503</v>
      </c>
      <c r="D6" s="24">
        <v>1</v>
      </c>
      <c r="XEW6"/>
      <c r="XEX6"/>
      <c r="XFB6"/>
    </row>
    <row r="7" customHeight="1" spans="2:16382">
      <c r="B7" s="6" t="s">
        <v>217</v>
      </c>
      <c r="C7" s="24">
        <f ca="1" t="shared" si="0"/>
        <v>0.592343547619324</v>
      </c>
      <c r="D7" s="24">
        <v>1</v>
      </c>
      <c r="XEW7"/>
      <c r="XEX7"/>
      <c r="XFB7"/>
    </row>
    <row r="8" customHeight="1" spans="2:16382">
      <c r="B8" s="6" t="s">
        <v>218</v>
      </c>
      <c r="C8" s="24">
        <f ca="1" t="shared" si="0"/>
        <v>0.618478662197406</v>
      </c>
      <c r="D8" s="24">
        <v>1</v>
      </c>
      <c r="XEX8"/>
      <c r="XFB8"/>
    </row>
    <row r="9" customHeight="1" spans="2:16382">
      <c r="B9" s="6" t="s">
        <v>219</v>
      </c>
      <c r="C9" s="24">
        <f ca="1" t="shared" si="0"/>
        <v>0.409766200020617</v>
      </c>
      <c r="D9" s="24">
        <v>1</v>
      </c>
      <c r="XEX9"/>
      <c r="XFB9"/>
    </row>
    <row r="10" customHeight="1" spans="2:16382">
      <c r="B10" s="6" t="s">
        <v>220</v>
      </c>
      <c r="C10" s="24">
        <f ca="1" t="shared" si="0"/>
        <v>0.0264299924472908</v>
      </c>
      <c r="D10" s="24">
        <v>1</v>
      </c>
      <c r="XEX10"/>
      <c r="XFB10"/>
    </row>
    <row r="11" customHeight="1" spans="2:4">
      <c r="B11" s="25"/>
      <c r="C11" s="18"/>
      <c r="D11" s="11"/>
    </row>
    <row r="12" customHeight="1" spans="2:4">
      <c r="B12" s="26"/>
      <c r="C12" s="18"/>
      <c r="D12" s="11"/>
    </row>
    <row r="13" customHeight="1" spans="2:4">
      <c r="B13" s="10"/>
      <c r="C13" s="18"/>
      <c r="D13" s="11"/>
    </row>
    <row r="14" customHeight="1" spans="2:4">
      <c r="B14" s="10"/>
      <c r="C14" s="18"/>
      <c r="D14" s="11"/>
    </row>
    <row r="15" customHeight="1" spans="2:4">
      <c r="B15" s="10" t="s">
        <v>233</v>
      </c>
      <c r="C15" s="18"/>
      <c r="D15" s="11"/>
    </row>
    <row r="16" customHeight="1" spans="2:4">
      <c r="B16" s="10" t="s">
        <v>234</v>
      </c>
      <c r="C16" s="18"/>
      <c r="D16" s="11"/>
    </row>
    <row r="17" customHeight="1" spans="2:4">
      <c r="B17"/>
      <c r="C17" s="18"/>
      <c r="D17" s="11"/>
    </row>
    <row r="18" customHeight="1" spans="2:4">
      <c r="B18" s="10"/>
      <c r="C18" s="18"/>
      <c r="D18" s="11"/>
    </row>
    <row r="19" customHeight="1" spans="2:4">
      <c r="B19" s="10"/>
      <c r="C19" s="18"/>
      <c r="D19" s="11"/>
    </row>
    <row r="20" customHeight="1" spans="2:4">
      <c r="B20" s="10"/>
      <c r="C20" s="18"/>
      <c r="D20" s="11"/>
    </row>
    <row r="21" customHeight="1" spans="2:4">
      <c r="B21" s="10"/>
      <c r="C21" s="18"/>
      <c r="D21" s="11"/>
    </row>
    <row r="22" customHeight="1" spans="2:4">
      <c r="B22" s="10"/>
      <c r="C22" s="18"/>
      <c r="D22" s="11"/>
    </row>
    <row r="23" customHeight="1" spans="2:4">
      <c r="B23" s="10"/>
      <c r="C23" s="18"/>
      <c r="D23" s="11"/>
    </row>
    <row r="24" customHeight="1" spans="2:4">
      <c r="B24" s="10"/>
      <c r="C24" s="18"/>
      <c r="D24" s="11"/>
    </row>
    <row r="25" customHeight="1" spans="2:4">
      <c r="B25" s="10"/>
      <c r="C25" s="18"/>
      <c r="D25" s="11"/>
    </row>
    <row r="26" customHeight="1" spans="2:4">
      <c r="B26" s="10" t="s">
        <v>235</v>
      </c>
      <c r="C26" s="18"/>
      <c r="D26" s="11"/>
    </row>
    <row r="27" customHeight="1" spans="2:4">
      <c r="B27" s="10"/>
      <c r="C27" s="18"/>
      <c r="D27" s="11"/>
    </row>
    <row r="28" customHeight="1" spans="2:4">
      <c r="B28" s="10"/>
      <c r="C28" s="18"/>
      <c r="D28" s="11"/>
    </row>
    <row r="29" customHeight="1" spans="3:4">
      <c r="C29" s="18"/>
      <c r="D29" s="11"/>
    </row>
    <row r="30" customHeight="1" spans="2:2">
      <c r="B30"/>
    </row>
    <row r="31" customHeight="1" spans="2:2">
      <c r="B31"/>
    </row>
    <row r="32" customHeight="1" spans="2:2">
      <c r="B32"/>
    </row>
    <row r="33" customHeight="1" spans="2:2">
      <c r="B33"/>
    </row>
    <row r="34" customHeight="1" spans="2:2">
      <c r="B34"/>
    </row>
    <row r="36" customHeight="1" spans="2:2">
      <c r="B36"/>
    </row>
    <row r="37" customHeight="1" spans="2:2">
      <c r="B37"/>
    </row>
    <row r="38" customHeight="1" spans="2:2">
      <c r="B38" s="10" t="s">
        <v>236</v>
      </c>
    </row>
    <row r="39" customHeight="1" spans="2:2">
      <c r="B39" s="10" t="s">
        <v>237</v>
      </c>
    </row>
    <row r="40" customHeight="1" spans="2:2">
      <c r="B40"/>
    </row>
    <row r="41" customHeight="1" spans="2:2">
      <c r="B41" s="10"/>
    </row>
    <row r="42" customHeight="1" spans="2:2">
      <c r="B42"/>
    </row>
    <row r="43" customHeight="1" spans="2:2">
      <c r="B43"/>
    </row>
    <row r="44" customHeight="1" spans="2:2">
      <c r="B44" s="12"/>
    </row>
    <row r="45" customHeight="1" spans="2:2">
      <c r="B45"/>
    </row>
    <row r="46" customHeight="1" spans="2:2">
      <c r="B46"/>
    </row>
    <row r="47" customHeight="1" spans="2:2">
      <c r="B47"/>
    </row>
    <row r="48" customHeight="1" spans="2:2">
      <c r="B48"/>
    </row>
    <row r="49" customHeight="1" spans="2:2">
      <c r="B49"/>
    </row>
    <row r="51" customHeight="1" spans="2:2">
      <c r="B51"/>
    </row>
    <row r="52" customHeight="1" spans="2:2">
      <c r="B52" s="10" t="s">
        <v>238</v>
      </c>
    </row>
    <row r="53" customHeight="1" spans="2:2">
      <c r="B53" s="10" t="s">
        <v>239</v>
      </c>
    </row>
    <row r="54" customHeight="1" spans="2:2">
      <c r="B54"/>
    </row>
    <row r="55" customHeight="1" spans="2:2">
      <c r="B55"/>
    </row>
    <row r="57" customHeight="1" spans="2:2">
      <c r="B57"/>
    </row>
    <row r="58" customHeight="1" spans="2:2">
      <c r="B58"/>
    </row>
    <row r="60" customHeight="1" spans="2:2">
      <c r="B60"/>
    </row>
    <row r="61" customHeight="1" spans="2:2">
      <c r="B61"/>
    </row>
    <row r="62" customHeight="1" spans="2:2">
      <c r="B62"/>
    </row>
    <row r="63" customHeight="1" spans="2:2">
      <c r="B63"/>
    </row>
    <row r="64" customHeight="1" spans="2:2">
      <c r="B64"/>
    </row>
    <row r="66" customHeight="1" spans="2:2">
      <c r="B66" s="10" t="s">
        <v>240</v>
      </c>
    </row>
    <row r="67" customHeight="1" spans="2:2">
      <c r="B67"/>
    </row>
    <row r="68" customHeight="1" spans="2:2">
      <c r="B68"/>
    </row>
    <row r="69" customHeight="1" spans="2:2">
      <c r="B69"/>
    </row>
    <row r="70" customHeight="1" spans="2:2">
      <c r="B70"/>
    </row>
    <row r="71" customHeight="1" spans="2:2">
      <c r="B71" s="12"/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 s="10" t="s">
        <v>241</v>
      </c>
    </row>
    <row r="79" customHeight="1" spans="2:2">
      <c r="B79"/>
    </row>
    <row r="81" customHeight="1" spans="2:2">
      <c r="B81"/>
    </row>
    <row r="82" customHeight="1" spans="2:2">
      <c r="B82"/>
    </row>
    <row r="83" customHeight="1" spans="2:2">
      <c r="B83"/>
    </row>
    <row r="84" customHeight="1" spans="2:2">
      <c r="B84"/>
    </row>
    <row r="85" customHeight="1" spans="2:2">
      <c r="B85"/>
    </row>
    <row r="86" customHeight="1" spans="2:2">
      <c r="B86" s="12" t="s">
        <v>242</v>
      </c>
    </row>
    <row r="87" customHeight="1" spans="2:2">
      <c r="B87"/>
    </row>
    <row r="88" customHeight="1" spans="2:2">
      <c r="B88" s="10" t="s">
        <v>243</v>
      </c>
    </row>
    <row r="89" customHeight="1" spans="2:2">
      <c r="B89"/>
    </row>
    <row r="90" customHeight="1" spans="2:2">
      <c r="B90"/>
    </row>
    <row r="91" customHeight="1" spans="2:2">
      <c r="B91"/>
    </row>
    <row r="93" customHeight="1" spans="2:2">
      <c r="B93"/>
    </row>
    <row r="94" customHeight="1" spans="2:2">
      <c r="B94"/>
    </row>
    <row r="95" customHeight="1" spans="2:2">
      <c r="B95"/>
    </row>
    <row r="102" customHeight="1" spans="2:2">
      <c r="B102" s="10"/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B102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6" width="12.4537037037037" style="2" customWidth="1"/>
    <col min="7" max="16383" width="8.73148148148148" style="2"/>
  </cols>
  <sheetData>
    <row r="1" s="1" customFormat="1" ht="38" customHeight="1" spans="2:2">
      <c r="B1" s="4" t="s">
        <v>244</v>
      </c>
    </row>
    <row r="2" ht="9" customHeight="1" spans="2:2">
      <c r="B2" s="2"/>
    </row>
    <row r="3" customHeight="1" spans="2:16380">
      <c r="B3" s="5" t="s">
        <v>86</v>
      </c>
      <c r="XEZ3"/>
    </row>
    <row r="4" customHeight="1" spans="2:16382">
      <c r="B4" s="15"/>
      <c r="C4" s="15" t="s">
        <v>232</v>
      </c>
      <c r="D4" s="15" t="s">
        <v>245</v>
      </c>
      <c r="E4" s="15" t="s">
        <v>246</v>
      </c>
      <c r="F4" s="15" t="s">
        <v>247</v>
      </c>
      <c r="XEW4"/>
      <c r="XEX4"/>
      <c r="XFB4"/>
    </row>
    <row r="5" customHeight="1" spans="2:16382">
      <c r="B5" s="16">
        <v>1</v>
      </c>
      <c r="C5" s="17">
        <f ca="1">RANDBETWEEN(50,500)</f>
        <v>338</v>
      </c>
      <c r="D5" s="17" t="e">
        <f ca="1">IF(C5=MIN($C$5:$C$16),C5,#N/A)</f>
        <v>#N/A</v>
      </c>
      <c r="E5" s="17" t="e">
        <f ca="1">IF(C5=MAX($C$5:$C$16),C5,#N/A)</f>
        <v>#N/A</v>
      </c>
      <c r="F5" s="23">
        <f ca="1">AVERAGE($C$5:$C$16)</f>
        <v>255.416666666667</v>
      </c>
      <c r="XEW5"/>
      <c r="XEX5"/>
      <c r="XFB5"/>
    </row>
    <row r="6" customHeight="1" spans="2:16382">
      <c r="B6" s="16">
        <v>2</v>
      </c>
      <c r="C6" s="17">
        <f ca="1" t="shared" ref="C6:C16" si="0">RANDBETWEEN(50,500)</f>
        <v>175</v>
      </c>
      <c r="D6" s="17" t="e">
        <f ca="1" t="shared" ref="D6:D16" si="1">IF(C6=MIN($C$5:$C$16),C6,#N/A)</f>
        <v>#N/A</v>
      </c>
      <c r="E6" s="17" t="e">
        <f ca="1" t="shared" ref="E6:E16" si="2">IF(C6=MAX($C$5:$C$16),C6,#N/A)</f>
        <v>#N/A</v>
      </c>
      <c r="F6" s="17"/>
      <c r="XEW6"/>
      <c r="XEX6"/>
      <c r="XFB6"/>
    </row>
    <row r="7" customHeight="1" spans="2:16382">
      <c r="B7" s="16">
        <v>3</v>
      </c>
      <c r="C7" s="17">
        <f ca="1" t="shared" si="0"/>
        <v>213</v>
      </c>
      <c r="D7" s="17" t="e">
        <f ca="1" t="shared" si="1"/>
        <v>#N/A</v>
      </c>
      <c r="E7" s="17" t="e">
        <f ca="1" t="shared" si="2"/>
        <v>#N/A</v>
      </c>
      <c r="F7" s="17"/>
      <c r="XEW7"/>
      <c r="XEX7"/>
      <c r="XFB7"/>
    </row>
    <row r="8" customHeight="1" spans="2:16382">
      <c r="B8" s="16">
        <v>4</v>
      </c>
      <c r="C8" s="17">
        <f ca="1" t="shared" si="0"/>
        <v>428</v>
      </c>
      <c r="D8" s="17" t="e">
        <f ca="1" t="shared" si="1"/>
        <v>#N/A</v>
      </c>
      <c r="E8" s="17">
        <f ca="1" t="shared" si="2"/>
        <v>428</v>
      </c>
      <c r="F8" s="17"/>
      <c r="XEX8"/>
      <c r="XFB8"/>
    </row>
    <row r="9" customHeight="1" spans="2:16382">
      <c r="B9" s="16">
        <v>5</v>
      </c>
      <c r="C9" s="17">
        <f ca="1" t="shared" si="0"/>
        <v>406</v>
      </c>
      <c r="D9" s="17" t="e">
        <f ca="1" t="shared" si="1"/>
        <v>#N/A</v>
      </c>
      <c r="E9" s="17" t="e">
        <f ca="1" t="shared" si="2"/>
        <v>#N/A</v>
      </c>
      <c r="F9" s="17"/>
      <c r="XEX9"/>
      <c r="XFB9"/>
    </row>
    <row r="10" customHeight="1" spans="2:16382">
      <c r="B10" s="16">
        <v>6</v>
      </c>
      <c r="C10" s="17">
        <f ca="1" t="shared" si="0"/>
        <v>414</v>
      </c>
      <c r="D10" s="17" t="e">
        <f ca="1" t="shared" si="1"/>
        <v>#N/A</v>
      </c>
      <c r="E10" s="17" t="e">
        <f ca="1" t="shared" si="2"/>
        <v>#N/A</v>
      </c>
      <c r="F10" s="17"/>
      <c r="XEX10"/>
      <c r="XFB10"/>
    </row>
    <row r="11" customHeight="1" spans="2:6">
      <c r="B11" s="16">
        <v>7</v>
      </c>
      <c r="C11" s="17">
        <f ca="1" t="shared" si="0"/>
        <v>146</v>
      </c>
      <c r="D11" s="17" t="e">
        <f ca="1" t="shared" si="1"/>
        <v>#N/A</v>
      </c>
      <c r="E11" s="17" t="e">
        <f ca="1" t="shared" si="2"/>
        <v>#N/A</v>
      </c>
      <c r="F11" s="17"/>
    </row>
    <row r="12" customHeight="1" spans="2:6">
      <c r="B12" s="16">
        <v>8</v>
      </c>
      <c r="C12" s="17">
        <f ca="1" t="shared" si="0"/>
        <v>368</v>
      </c>
      <c r="D12" s="17" t="e">
        <f ca="1" t="shared" si="1"/>
        <v>#N/A</v>
      </c>
      <c r="E12" s="17" t="e">
        <f ca="1" t="shared" si="2"/>
        <v>#N/A</v>
      </c>
      <c r="F12" s="17"/>
    </row>
    <row r="13" customHeight="1" spans="2:6">
      <c r="B13" s="16">
        <v>9</v>
      </c>
      <c r="C13" s="17">
        <f ca="1" t="shared" si="0"/>
        <v>113</v>
      </c>
      <c r="D13" s="17" t="e">
        <f ca="1" t="shared" si="1"/>
        <v>#N/A</v>
      </c>
      <c r="E13" s="17" t="e">
        <f ca="1" t="shared" si="2"/>
        <v>#N/A</v>
      </c>
      <c r="F13" s="17"/>
    </row>
    <row r="14" customHeight="1" spans="2:6">
      <c r="B14" s="16">
        <v>10</v>
      </c>
      <c r="C14" s="17">
        <f ca="1" t="shared" si="0"/>
        <v>162</v>
      </c>
      <c r="D14" s="17" t="e">
        <f ca="1" t="shared" si="1"/>
        <v>#N/A</v>
      </c>
      <c r="E14" s="17" t="e">
        <f ca="1" t="shared" si="2"/>
        <v>#N/A</v>
      </c>
      <c r="F14" s="17"/>
    </row>
    <row r="15" customHeight="1" spans="2:6">
      <c r="B15" s="16">
        <v>11</v>
      </c>
      <c r="C15" s="17">
        <f ca="1" t="shared" si="0"/>
        <v>198</v>
      </c>
      <c r="D15" s="17" t="e">
        <f ca="1" t="shared" si="1"/>
        <v>#N/A</v>
      </c>
      <c r="E15" s="17" t="e">
        <f ca="1" t="shared" si="2"/>
        <v>#N/A</v>
      </c>
      <c r="F15" s="17"/>
    </row>
    <row r="16" customHeight="1" spans="2:6">
      <c r="B16" s="16">
        <v>12</v>
      </c>
      <c r="C16" s="17">
        <f ca="1" t="shared" si="0"/>
        <v>104</v>
      </c>
      <c r="D16" s="17">
        <f ca="1" t="shared" si="1"/>
        <v>104</v>
      </c>
      <c r="E16" s="17" t="e">
        <f ca="1" t="shared" si="2"/>
        <v>#N/A</v>
      </c>
      <c r="F16" s="23">
        <f ca="1">AVERAGE($C$5:$C$16)</f>
        <v>255.416666666667</v>
      </c>
    </row>
    <row r="17" customHeight="1" spans="2:4">
      <c r="B17"/>
      <c r="C17" s="18"/>
      <c r="D17" s="11"/>
    </row>
    <row r="18" customHeight="1" spans="2:4">
      <c r="B18" s="10" t="s">
        <v>51</v>
      </c>
      <c r="C18" s="18"/>
      <c r="D18" s="11"/>
    </row>
    <row r="19" customHeight="1" spans="2:4">
      <c r="B19" s="10" t="s">
        <v>248</v>
      </c>
      <c r="C19" s="18"/>
      <c r="D19" s="11"/>
    </row>
    <row r="20" customHeight="1" spans="2:4">
      <c r="B20" s="10" t="s">
        <v>249</v>
      </c>
      <c r="C20" s="18"/>
      <c r="D20" s="11"/>
    </row>
    <row r="21" customHeight="1" spans="2:4">
      <c r="B21" s="10" t="s">
        <v>250</v>
      </c>
      <c r="C21" s="18"/>
      <c r="D21" s="11"/>
    </row>
    <row r="22" customHeight="1" spans="2:4">
      <c r="B22" s="10" t="s">
        <v>251</v>
      </c>
      <c r="C22" s="18"/>
      <c r="D22" s="11"/>
    </row>
    <row r="23" customHeight="1" spans="2:4">
      <c r="B23" s="10" t="s">
        <v>252</v>
      </c>
      <c r="C23" s="18"/>
      <c r="D23" s="11"/>
    </row>
    <row r="24" customHeight="1" spans="2:4">
      <c r="B24" s="10" t="s">
        <v>253</v>
      </c>
      <c r="C24" s="18"/>
      <c r="D24" s="11"/>
    </row>
    <row r="25" customHeight="1" spans="2:4">
      <c r="B25" s="10" t="s">
        <v>254</v>
      </c>
      <c r="C25" s="18"/>
      <c r="D25" s="11"/>
    </row>
    <row r="26" customHeight="1" spans="2:4">
      <c r="B26" s="10" t="s">
        <v>255</v>
      </c>
      <c r="C26" s="18"/>
      <c r="D26" s="11"/>
    </row>
    <row r="27" customHeight="1" spans="2:4">
      <c r="B27" s="10" t="s">
        <v>256</v>
      </c>
      <c r="C27" s="18"/>
      <c r="D27" s="11"/>
    </row>
    <row r="28" customHeight="1" spans="2:4">
      <c r="B28" s="10"/>
      <c r="C28" s="18"/>
      <c r="D28" s="11"/>
    </row>
    <row r="29" customHeight="1" spans="3:4">
      <c r="C29" s="18"/>
      <c r="D29" s="11"/>
    </row>
    <row r="30" customHeight="1" spans="2:2">
      <c r="B30"/>
    </row>
    <row r="31" customHeight="1" spans="2:2">
      <c r="B31"/>
    </row>
    <row r="32" customHeight="1" spans="2:2">
      <c r="B32"/>
    </row>
    <row r="33" customHeight="1" spans="2:2">
      <c r="B33"/>
    </row>
    <row r="34" customHeight="1" spans="2:2">
      <c r="B34"/>
    </row>
    <row r="36" customHeight="1" spans="2:2">
      <c r="B36"/>
    </row>
    <row r="37" customHeight="1" spans="2:2">
      <c r="B37"/>
    </row>
    <row r="38" customHeight="1" spans="2:2">
      <c r="B38" s="10"/>
    </row>
    <row r="39" customHeight="1" spans="2:2">
      <c r="B39" s="10" t="s">
        <v>257</v>
      </c>
    </row>
    <row r="40" customHeight="1" spans="2:2">
      <c r="B40"/>
    </row>
    <row r="41" customHeight="1" spans="2:2">
      <c r="B41" s="10"/>
    </row>
    <row r="42" customHeight="1" spans="2:2">
      <c r="B42"/>
    </row>
    <row r="43" customHeight="1" spans="2:2">
      <c r="B43"/>
    </row>
    <row r="44" customHeight="1" spans="2:2">
      <c r="B44" s="12"/>
    </row>
    <row r="45" customHeight="1" spans="2:2">
      <c r="B45"/>
    </row>
    <row r="46" customHeight="1" spans="2:2">
      <c r="B46"/>
    </row>
    <row r="47" customHeight="1" spans="2:2">
      <c r="B47"/>
    </row>
    <row r="48" customHeight="1" spans="2:2">
      <c r="B48"/>
    </row>
    <row r="49" customHeight="1" spans="2:2">
      <c r="B49"/>
    </row>
    <row r="51" customHeight="1" spans="2:2">
      <c r="B51"/>
    </row>
    <row r="52" customHeight="1" spans="2:2">
      <c r="B52" s="10"/>
    </row>
    <row r="53" customHeight="1" spans="2:2">
      <c r="B53" s="10"/>
    </row>
    <row r="54" customHeight="1" spans="2:2">
      <c r="B54"/>
    </row>
    <row r="55" customHeight="1" spans="2:2">
      <c r="B55"/>
    </row>
    <row r="57" customHeight="1" spans="2:2">
      <c r="B57"/>
    </row>
    <row r="58" customHeight="1" spans="2:2">
      <c r="B58"/>
    </row>
    <row r="60" customHeight="1" spans="2:2">
      <c r="B60"/>
    </row>
    <row r="61" customHeight="1" spans="2:2">
      <c r="B61"/>
    </row>
    <row r="62" customHeight="1" spans="2:2">
      <c r="B62"/>
    </row>
    <row r="63" customHeight="1" spans="2:2">
      <c r="B63"/>
    </row>
    <row r="64" customHeight="1" spans="2:2">
      <c r="B64"/>
    </row>
    <row r="66" customHeight="1" spans="2:2">
      <c r="B66" s="10"/>
    </row>
    <row r="67" customHeight="1" spans="2:2">
      <c r="B67"/>
    </row>
    <row r="68" customHeight="1" spans="2:2">
      <c r="B68"/>
    </row>
    <row r="69" customHeight="1" spans="2:2">
      <c r="B69"/>
    </row>
    <row r="70" customHeight="1" spans="2:2">
      <c r="B70"/>
    </row>
    <row r="71" customHeight="1" spans="2:2">
      <c r="B71" s="12"/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 s="10"/>
    </row>
    <row r="79" customHeight="1" spans="2:2">
      <c r="B79"/>
    </row>
    <row r="81" customHeight="1" spans="2:2">
      <c r="B81"/>
    </row>
    <row r="82" customHeight="1" spans="2:2">
      <c r="B82"/>
    </row>
    <row r="83" customHeight="1" spans="2:2">
      <c r="B83"/>
    </row>
    <row r="84" customHeight="1" spans="2:2">
      <c r="B84"/>
    </row>
    <row r="85" customHeight="1" spans="2:2">
      <c r="B85"/>
    </row>
    <row r="86" customHeight="1" spans="2:2">
      <c r="B86" s="12"/>
    </row>
    <row r="87" customHeight="1" spans="2:2">
      <c r="B87"/>
    </row>
    <row r="88" customHeight="1" spans="2:2">
      <c r="B88" s="10"/>
    </row>
    <row r="89" customHeight="1" spans="2:2">
      <c r="B89"/>
    </row>
    <row r="90" customHeight="1" spans="2:2">
      <c r="B90"/>
    </row>
    <row r="91" customHeight="1" spans="2:2">
      <c r="B91"/>
    </row>
    <row r="93" customHeight="1" spans="2:2">
      <c r="B93"/>
    </row>
    <row r="94" customHeight="1" spans="2:2">
      <c r="B94"/>
    </row>
    <row r="95" customHeight="1" spans="2:2">
      <c r="B95"/>
    </row>
    <row r="102" customHeight="1" spans="2:2">
      <c r="B102" s="10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A93"/>
  <sheetViews>
    <sheetView showGridLines="0" workbookViewId="0">
      <pane ySplit="1" topLeftCell="A2" activePane="bottomLeft" state="frozen"/>
      <selection/>
      <selection pane="bottomLeft" activeCell="M15" sqref="M15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8.81481481481481" style="2"/>
    <col min="6" max="6" width="12.4537037037037" style="2" customWidth="1"/>
    <col min="7" max="16383" width="8.73148148148148" style="2"/>
  </cols>
  <sheetData>
    <row r="1" s="1" customFormat="1" ht="38" customHeight="1" spans="2:2">
      <c r="B1" s="4" t="s">
        <v>258</v>
      </c>
    </row>
    <row r="2" ht="9" customHeight="1" spans="2:2">
      <c r="B2" s="2"/>
    </row>
    <row r="3" customHeight="1" spans="2:16380">
      <c r="B3" s="5" t="s">
        <v>86</v>
      </c>
      <c r="XEZ3"/>
    </row>
    <row r="4" customHeight="1" spans="2:16381">
      <c r="B4" s="15"/>
      <c r="C4" s="15" t="s">
        <v>232</v>
      </c>
      <c r="D4" s="15" t="s">
        <v>44</v>
      </c>
      <c r="XET4"/>
      <c r="XEU4"/>
      <c r="XEY4"/>
      <c r="XFA4"/>
    </row>
    <row r="5" customHeight="1" spans="2:16381">
      <c r="B5" s="16" t="s">
        <v>259</v>
      </c>
      <c r="C5" s="20">
        <f ca="1">RAND()</f>
        <v>0.748986161258185</v>
      </c>
      <c r="D5" s="20">
        <v>1</v>
      </c>
      <c r="XET5"/>
      <c r="XEU5"/>
      <c r="XEY5"/>
      <c r="XFA5"/>
    </row>
    <row r="6" customHeight="1" spans="2:16381">
      <c r="B6" s="16" t="s">
        <v>260</v>
      </c>
      <c r="C6" s="20">
        <f ca="1">RAND()</f>
        <v>0.609636595264173</v>
      </c>
      <c r="D6" s="20">
        <v>1</v>
      </c>
      <c r="XET6"/>
      <c r="XEU6"/>
      <c r="XEY6"/>
      <c r="XFA6"/>
    </row>
    <row r="7" customHeight="1" spans="2:16381">
      <c r="B7" s="16" t="s">
        <v>261</v>
      </c>
      <c r="C7" s="20">
        <f ca="1">RAND()</f>
        <v>0.360085785889721</v>
      </c>
      <c r="D7" s="20">
        <v>1</v>
      </c>
      <c r="XET7"/>
      <c r="XEU7"/>
      <c r="XEY7"/>
      <c r="XFA7"/>
    </row>
    <row r="8" customHeight="1" spans="2:16381">
      <c r="B8"/>
      <c r="C8" s="18"/>
      <c r="XEU8"/>
      <c r="XEY8"/>
      <c r="XFA8"/>
    </row>
    <row r="9" customHeight="1" spans="2:16381">
      <c r="B9" s="10"/>
      <c r="C9" s="18"/>
      <c r="XEU9"/>
      <c r="XEY9"/>
      <c r="XFA9"/>
    </row>
    <row r="10" customHeight="1" spans="2:16381">
      <c r="B10" s="10"/>
      <c r="C10" s="18"/>
      <c r="XEU10"/>
      <c r="XEY10"/>
      <c r="XFA10"/>
    </row>
    <row r="11" customHeight="1" spans="2:16381">
      <c r="B11" s="10"/>
      <c r="C11" s="18"/>
      <c r="XFA11"/>
    </row>
    <row r="12" customHeight="1" spans="2:16381">
      <c r="B12" s="10"/>
      <c r="C12" s="18"/>
      <c r="XFA12"/>
    </row>
    <row r="13" customHeight="1" spans="2:16381">
      <c r="B13" s="10"/>
      <c r="C13" s="18"/>
      <c r="XFA13"/>
    </row>
    <row r="14" customHeight="1" spans="2:16381">
      <c r="B14" s="10" t="s">
        <v>51</v>
      </c>
      <c r="C14" s="18"/>
      <c r="XFA14"/>
    </row>
    <row r="15" customHeight="1" spans="2:16381">
      <c r="B15" s="10" t="s">
        <v>262</v>
      </c>
      <c r="C15" s="18"/>
      <c r="XFA15"/>
    </row>
    <row r="16" customHeight="1" spans="2:16381">
      <c r="B16" s="10" t="s">
        <v>263</v>
      </c>
      <c r="C16" s="18"/>
      <c r="XFA16"/>
    </row>
    <row r="17" customHeight="1" spans="2:4">
      <c r="B17" s="10"/>
      <c r="C17" s="18"/>
      <c r="D17" s="11"/>
    </row>
    <row r="18" customHeight="1" spans="2:4">
      <c r="B18" s="10"/>
      <c r="C18" s="18"/>
      <c r="D18" s="11"/>
    </row>
    <row r="19" customHeight="1" spans="2:4">
      <c r="B19" s="10"/>
      <c r="C19" s="18"/>
      <c r="D19" s="11"/>
    </row>
    <row r="20" customHeight="1" spans="3:4">
      <c r="C20" s="18"/>
      <c r="D20" s="11"/>
    </row>
    <row r="21" customHeight="1" spans="2:4">
      <c r="B21"/>
      <c r="D21" s="11"/>
    </row>
    <row r="22" customHeight="1" spans="2:4">
      <c r="B22"/>
      <c r="D22" s="11"/>
    </row>
    <row r="23" customHeight="1" spans="2:4">
      <c r="B23"/>
      <c r="D23" s="11"/>
    </row>
    <row r="24" customHeight="1" spans="2:4">
      <c r="B24"/>
      <c r="D24" s="11"/>
    </row>
    <row r="25" customHeight="1" spans="2:4">
      <c r="B25"/>
      <c r="D25" s="11"/>
    </row>
    <row r="26" customHeight="1" spans="4:4">
      <c r="D26" s="11"/>
    </row>
    <row r="27" customHeight="1" spans="2:4">
      <c r="B27" s="10" t="s">
        <v>264</v>
      </c>
      <c r="D27" s="11"/>
    </row>
    <row r="28" customHeight="1" spans="2:4">
      <c r="B28"/>
      <c r="D28" s="11"/>
    </row>
    <row r="29" customHeight="1" spans="2:4">
      <c r="B29" s="10"/>
      <c r="D29" s="11"/>
    </row>
    <row r="30" customHeight="1" spans="2:2">
      <c r="B30" s="10"/>
    </row>
    <row r="31" customHeight="1" spans="2:2">
      <c r="B31"/>
    </row>
    <row r="32" customHeight="1" spans="2:2">
      <c r="B32" s="10"/>
    </row>
    <row r="33" customHeight="1" spans="2:2">
      <c r="B33"/>
    </row>
    <row r="34" customHeight="1" spans="2:2">
      <c r="B34"/>
    </row>
    <row r="35" customHeight="1" spans="2:2">
      <c r="B35" s="10" t="s">
        <v>265</v>
      </c>
    </row>
    <row r="36" customHeight="1" spans="2:2">
      <c r="B36" s="10" t="s">
        <v>266</v>
      </c>
    </row>
    <row r="37" customHeight="1" spans="2:2">
      <c r="B37"/>
    </row>
    <row r="38" customHeight="1" spans="2:2">
      <c r="B38"/>
    </row>
    <row r="39" customHeight="1" spans="2:2">
      <c r="B39"/>
    </row>
    <row r="40" customHeight="1" spans="2:2">
      <c r="B40"/>
    </row>
    <row r="42" customHeight="1" spans="2:2">
      <c r="B42"/>
    </row>
    <row r="43" customHeight="1" spans="2:2">
      <c r="B43" s="10"/>
    </row>
    <row r="44" customHeight="1" spans="2:2">
      <c r="B44" s="10"/>
    </row>
    <row r="45" customHeight="1" spans="2:2">
      <c r="B45"/>
    </row>
    <row r="46" customHeight="1" spans="2:2">
      <c r="B46"/>
    </row>
    <row r="47" customHeight="1" spans="2:2">
      <c r="B47" s="10" t="s">
        <v>267</v>
      </c>
    </row>
    <row r="48" customHeight="1" spans="2:2">
      <c r="B48"/>
    </row>
    <row r="49" customHeight="1" spans="2:2">
      <c r="B49"/>
    </row>
    <row r="51" customHeight="1" spans="2:2">
      <c r="B51"/>
    </row>
    <row r="52" customHeight="1" spans="2:2">
      <c r="B52"/>
    </row>
    <row r="53" customHeight="1" spans="2:2">
      <c r="B53"/>
    </row>
    <row r="54" customHeight="1" spans="2:2">
      <c r="B54"/>
    </row>
    <row r="55" customHeight="1" spans="2:2">
      <c r="B55"/>
    </row>
    <row r="57" customHeight="1" spans="2:2">
      <c r="B57" s="10"/>
    </row>
    <row r="58" customHeight="1" spans="2:2">
      <c r="B58"/>
    </row>
    <row r="59" customHeight="1" spans="2:2">
      <c r="B59"/>
    </row>
    <row r="60" customHeight="1" spans="2:2">
      <c r="B60"/>
    </row>
    <row r="61" customHeight="1" spans="2:2">
      <c r="B61"/>
    </row>
    <row r="62" customHeight="1" spans="2:2">
      <c r="B62" s="12"/>
    </row>
    <row r="63" customHeight="1" spans="2:2">
      <c r="B63"/>
    </row>
    <row r="64" customHeight="1" spans="2:2">
      <c r="B64"/>
    </row>
    <row r="65" customHeight="1" spans="2:2">
      <c r="B65"/>
    </row>
    <row r="66" customHeight="1" spans="2:2">
      <c r="B66"/>
    </row>
    <row r="67" customHeight="1" spans="2:2">
      <c r="B67"/>
    </row>
    <row r="68" customHeight="1" spans="2:2">
      <c r="B68" s="12"/>
    </row>
    <row r="69" customHeight="1" spans="2:2">
      <c r="B69" s="10"/>
    </row>
    <row r="70" customHeight="1" spans="2:2">
      <c r="B70"/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/>
    </row>
    <row r="79" customHeight="1" spans="2:2">
      <c r="B79" s="10"/>
    </row>
    <row r="80" customHeight="1" spans="2:2">
      <c r="B80"/>
    </row>
    <row r="81" customHeight="1" spans="2:2">
      <c r="B81"/>
    </row>
    <row r="82" customHeight="1" spans="2:2">
      <c r="B82"/>
    </row>
    <row r="84" customHeight="1" spans="2:2">
      <c r="B84"/>
    </row>
    <row r="85" customHeight="1" spans="2:2">
      <c r="B85"/>
    </row>
    <row r="86" customHeight="1" spans="2:2">
      <c r="B86"/>
    </row>
    <row r="93" customHeight="1" spans="2:2">
      <c r="B93" s="10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A93"/>
  <sheetViews>
    <sheetView showGridLines="0" workbookViewId="0">
      <pane ySplit="1" topLeftCell="A2" activePane="bottomLeft" state="frozen"/>
      <selection/>
      <selection pane="bottomLeft" activeCell="O11" sqref="O1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11.2685185185185" style="2"/>
    <col min="6" max="6" width="12.4537037037037" style="2" customWidth="1"/>
    <col min="7" max="16383" width="8.73148148148148" style="2"/>
  </cols>
  <sheetData>
    <row r="1" s="1" customFormat="1" ht="38" customHeight="1" spans="2:2">
      <c r="B1" s="4" t="s">
        <v>268</v>
      </c>
    </row>
    <row r="2" ht="9" customHeight="1" spans="2:2">
      <c r="B2" s="2"/>
    </row>
    <row r="3" customHeight="1" spans="2:16380">
      <c r="B3" s="5" t="s">
        <v>86</v>
      </c>
      <c r="XEZ3"/>
    </row>
    <row r="4" customHeight="1" spans="2:16381">
      <c r="B4" s="15" t="s">
        <v>269</v>
      </c>
      <c r="C4" s="15" t="s">
        <v>270</v>
      </c>
      <c r="D4" s="15" t="s">
        <v>271</v>
      </c>
      <c r="E4" s="15" t="s">
        <v>272</v>
      </c>
      <c r="XET4"/>
      <c r="XEU4"/>
      <c r="XEY4"/>
      <c r="XFA4"/>
    </row>
    <row r="5" customHeight="1" spans="2:16381">
      <c r="B5" s="19" t="s">
        <v>273</v>
      </c>
      <c r="C5" s="20" t="s">
        <v>274</v>
      </c>
      <c r="D5" s="17">
        <v>120</v>
      </c>
      <c r="E5" s="17">
        <f>SUM(D5:D7)</f>
        <v>307</v>
      </c>
      <c r="XET5"/>
      <c r="XEU5"/>
      <c r="XEY5"/>
      <c r="XFA5"/>
    </row>
    <row r="6" customHeight="1" spans="2:16381">
      <c r="B6" s="21"/>
      <c r="C6" s="20" t="s">
        <v>275</v>
      </c>
      <c r="D6" s="17">
        <v>89</v>
      </c>
      <c r="E6" s="17"/>
      <c r="XET6"/>
      <c r="XEU6"/>
      <c r="XEY6"/>
      <c r="XFA6"/>
    </row>
    <row r="7" customHeight="1" spans="2:16381">
      <c r="B7" s="22"/>
      <c r="C7" s="20" t="s">
        <v>276</v>
      </c>
      <c r="D7" s="17">
        <v>98</v>
      </c>
      <c r="E7" s="17"/>
      <c r="XET7"/>
      <c r="XEU7"/>
      <c r="XEY7"/>
      <c r="XFA7"/>
    </row>
    <row r="8" customHeight="1" spans="2:16381">
      <c r="B8" s="19" t="s">
        <v>93</v>
      </c>
      <c r="C8" s="20" t="s">
        <v>277</v>
      </c>
      <c r="D8" s="17">
        <v>107</v>
      </c>
      <c r="E8" s="17">
        <f>SUM(D8:D9)</f>
        <v>223</v>
      </c>
      <c r="XEU8"/>
      <c r="XEY8"/>
      <c r="XFA8"/>
    </row>
    <row r="9" customHeight="1" spans="2:16381">
      <c r="B9" s="22"/>
      <c r="C9" s="20" t="s">
        <v>278</v>
      </c>
      <c r="D9" s="17">
        <v>116</v>
      </c>
      <c r="E9" s="17"/>
      <c r="XEU9"/>
      <c r="XEY9"/>
      <c r="XFA9"/>
    </row>
    <row r="10" customHeight="1" spans="2:16381">
      <c r="B10" s="19" t="s">
        <v>89</v>
      </c>
      <c r="C10" s="20" t="s">
        <v>279</v>
      </c>
      <c r="D10" s="17">
        <v>36</v>
      </c>
      <c r="E10" s="17">
        <f>SUM(D10:D12)</f>
        <v>105</v>
      </c>
      <c r="XEU10"/>
      <c r="XEY10"/>
      <c r="XFA10"/>
    </row>
    <row r="11" customHeight="1" spans="2:16381">
      <c r="B11" s="21"/>
      <c r="C11" s="20" t="s">
        <v>280</v>
      </c>
      <c r="D11" s="17">
        <v>25</v>
      </c>
      <c r="E11" s="17"/>
      <c r="XFA11"/>
    </row>
    <row r="12" customHeight="1" spans="2:16381">
      <c r="B12" s="22"/>
      <c r="C12" s="20" t="s">
        <v>281</v>
      </c>
      <c r="D12" s="17">
        <v>44</v>
      </c>
      <c r="E12" s="17"/>
      <c r="XFA12"/>
    </row>
    <row r="13" customHeight="1" spans="2:16381">
      <c r="B13" s="10"/>
      <c r="C13" s="18"/>
      <c r="XFA13"/>
    </row>
    <row r="14" customHeight="1" spans="2:16381">
      <c r="B14" s="10"/>
      <c r="C14" s="18"/>
      <c r="XFA14"/>
    </row>
    <row r="15" customHeight="1" spans="2:16381">
      <c r="B15" s="10" t="s">
        <v>129</v>
      </c>
      <c r="C15" s="18"/>
      <c r="XFA15"/>
    </row>
    <row r="16" customHeight="1" spans="2:16381">
      <c r="B16" s="10" t="s">
        <v>282</v>
      </c>
      <c r="C16" s="18"/>
      <c r="XFA16"/>
    </row>
    <row r="17" customHeight="1" spans="2:4">
      <c r="B17" s="10"/>
      <c r="C17" s="18"/>
      <c r="D17" s="11"/>
    </row>
    <row r="18" customHeight="1" spans="2:4">
      <c r="B18" s="10"/>
      <c r="C18" s="18"/>
      <c r="D18" s="11"/>
    </row>
    <row r="19" customHeight="1" spans="2:4">
      <c r="B19" s="10"/>
      <c r="C19" s="18"/>
      <c r="D19" s="11"/>
    </row>
    <row r="20" customHeight="1" spans="3:4">
      <c r="C20" s="18"/>
      <c r="D20" s="11"/>
    </row>
    <row r="21" customHeight="1" spans="2:4">
      <c r="B21"/>
      <c r="D21" s="11"/>
    </row>
    <row r="22" customHeight="1" spans="2:4">
      <c r="B22"/>
      <c r="D22" s="11"/>
    </row>
    <row r="23" customHeight="1" spans="2:4">
      <c r="B23"/>
      <c r="D23" s="11"/>
    </row>
    <row r="24" customHeight="1" spans="2:4">
      <c r="B24"/>
      <c r="D24" s="11"/>
    </row>
    <row r="25" customHeight="1" spans="2:4">
      <c r="B25"/>
      <c r="D25" s="11"/>
    </row>
    <row r="26" customHeight="1" spans="2:4">
      <c r="B26" s="10" t="s">
        <v>283</v>
      </c>
      <c r="D26" s="11"/>
    </row>
    <row r="27" customHeight="1" spans="2:4">
      <c r="B27"/>
      <c r="D27" s="11"/>
    </row>
    <row r="28" customHeight="1" spans="2:4">
      <c r="B28"/>
      <c r="D28" s="11"/>
    </row>
    <row r="29" customHeight="1" spans="2:4">
      <c r="B29" s="10"/>
      <c r="D29" s="11"/>
    </row>
    <row r="30" customHeight="1" spans="2:2">
      <c r="B30" s="10"/>
    </row>
    <row r="31" customHeight="1" spans="2:2">
      <c r="B31"/>
    </row>
    <row r="32" customHeight="1" spans="2:2">
      <c r="B32" s="10"/>
    </row>
    <row r="33" customHeight="1" spans="2:2">
      <c r="B33"/>
    </row>
    <row r="34" customHeight="1" spans="2:2">
      <c r="B34"/>
    </row>
    <row r="35" customHeight="1" spans="2:2">
      <c r="B35" s="12"/>
    </row>
    <row r="36" customHeight="1" spans="2:2">
      <c r="B36"/>
    </row>
    <row r="37" customHeight="1" spans="2:2">
      <c r="B37"/>
    </row>
    <row r="38" customHeight="1" spans="2:2">
      <c r="B38"/>
    </row>
    <row r="39" customHeight="1" spans="2:2">
      <c r="B39" s="10" t="s">
        <v>284</v>
      </c>
    </row>
    <row r="40" customHeight="1" spans="2:2">
      <c r="B40"/>
    </row>
    <row r="42" customHeight="1" spans="2:2">
      <c r="B42"/>
    </row>
    <row r="43" customHeight="1" spans="2:2">
      <c r="B43" s="10"/>
    </row>
    <row r="44" customHeight="1" spans="2:2">
      <c r="B44" s="10"/>
    </row>
    <row r="45" customHeight="1" spans="2:2">
      <c r="B45"/>
    </row>
    <row r="46" customHeight="1" spans="2:2">
      <c r="B46"/>
    </row>
    <row r="48" customHeight="1" spans="2:2">
      <c r="B48"/>
    </row>
    <row r="49" customHeight="1" spans="2:2">
      <c r="B49" s="10" t="s">
        <v>285</v>
      </c>
    </row>
    <row r="51" customHeight="1" spans="2:2">
      <c r="B51"/>
    </row>
    <row r="52" customHeight="1" spans="2:2">
      <c r="B52"/>
    </row>
    <row r="53" customHeight="1" spans="2:2">
      <c r="B53"/>
    </row>
    <row r="54" customHeight="1" spans="2:2">
      <c r="B54"/>
    </row>
    <row r="55" customHeight="1" spans="2:2">
      <c r="B55"/>
    </row>
    <row r="57" customHeight="1" spans="2:2">
      <c r="B57" s="10"/>
    </row>
    <row r="58" customHeight="1" spans="2:2">
      <c r="B58"/>
    </row>
    <row r="59" customHeight="1" spans="2:2">
      <c r="B59" s="10" t="s">
        <v>286</v>
      </c>
    </row>
    <row r="60" customHeight="1" spans="2:2">
      <c r="B60" s="10" t="s">
        <v>287</v>
      </c>
    </row>
    <row r="61" customHeight="1" spans="2:2">
      <c r="B61"/>
    </row>
    <row r="62" customHeight="1" spans="2:2">
      <c r="B62" s="12"/>
    </row>
    <row r="63" customHeight="1" spans="2:2">
      <c r="B63"/>
    </row>
    <row r="64" customHeight="1" spans="2:2">
      <c r="B64"/>
    </row>
    <row r="65" customHeight="1" spans="2:2">
      <c r="B65"/>
    </row>
    <row r="66" customHeight="1" spans="2:2">
      <c r="B66"/>
    </row>
    <row r="67" customHeight="1" spans="2:2">
      <c r="B67"/>
    </row>
    <row r="68" customHeight="1" spans="2:2">
      <c r="B68" s="12"/>
    </row>
    <row r="69" customHeight="1" spans="2:2">
      <c r="B69" s="10"/>
    </row>
    <row r="70" customHeight="1" spans="2:2">
      <c r="B70" s="10" t="s">
        <v>288</v>
      </c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/>
    </row>
    <row r="79" customHeight="1" spans="2:2">
      <c r="B79" s="10"/>
    </row>
    <row r="80" customHeight="1" spans="2:2">
      <c r="B80"/>
    </row>
    <row r="81" customHeight="1" spans="2:2">
      <c r="B81"/>
    </row>
    <row r="82" customHeight="1" spans="2:2">
      <c r="B82"/>
    </row>
    <row r="84" customHeight="1" spans="2:2">
      <c r="B84"/>
    </row>
    <row r="85" customHeight="1" spans="2:2">
      <c r="B85"/>
    </row>
    <row r="86" customHeight="1" spans="2:2">
      <c r="B86"/>
    </row>
    <row r="93" customHeight="1" spans="2:2">
      <c r="B93" s="10"/>
    </row>
  </sheetData>
  <mergeCells count="6">
    <mergeCell ref="B5:B7"/>
    <mergeCell ref="B8:B9"/>
    <mergeCell ref="B10:B12"/>
    <mergeCell ref="E5:E7"/>
    <mergeCell ref="E8:E9"/>
    <mergeCell ref="E10:E12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EZ93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1" style="2" customWidth="1"/>
    <col min="4" max="4" width="10.1851851851852" style="2" customWidth="1"/>
    <col min="5" max="5" width="12.4537037037037" style="2" customWidth="1"/>
    <col min="6" max="16382" width="8.73148148148148" style="2"/>
  </cols>
  <sheetData>
    <row r="1" s="1" customFormat="1" ht="38" customHeight="1" spans="2:2">
      <c r="B1" s="4" t="s">
        <v>289</v>
      </c>
    </row>
    <row r="2" ht="9" customHeight="1" spans="2:2">
      <c r="B2" s="2"/>
    </row>
    <row r="3" customHeight="1" spans="2:16379">
      <c r="B3" s="5" t="s">
        <v>86</v>
      </c>
      <c r="XEY3"/>
    </row>
    <row r="4" customHeight="1" spans="2:16380">
      <c r="B4" s="15" t="s">
        <v>42</v>
      </c>
      <c r="C4" s="15" t="s">
        <v>290</v>
      </c>
      <c r="D4" s="15" t="s">
        <v>44</v>
      </c>
      <c r="XES4"/>
      <c r="XET4"/>
      <c r="XEX4"/>
      <c r="XEZ4"/>
    </row>
    <row r="5" customHeight="1" spans="2:16380">
      <c r="B5" s="16" t="s">
        <v>291</v>
      </c>
      <c r="C5" s="17">
        <f ca="1">RANDBETWEEN(50,100)</f>
        <v>69</v>
      </c>
      <c r="D5" s="17">
        <v>0</v>
      </c>
      <c r="XES5"/>
      <c r="XET5"/>
      <c r="XEX5"/>
      <c r="XEZ5"/>
    </row>
    <row r="6" customHeight="1" spans="2:16380">
      <c r="B6" s="16" t="s">
        <v>292</v>
      </c>
      <c r="C6" s="17">
        <f ca="1" t="shared" ref="C6:C12" si="0">RANDBETWEEN(50,100)</f>
        <v>79</v>
      </c>
      <c r="D6" s="17">
        <v>0</v>
      </c>
      <c r="XES6"/>
      <c r="XET6"/>
      <c r="XEX6"/>
      <c r="XEZ6"/>
    </row>
    <row r="7" customHeight="1" spans="2:16380">
      <c r="B7" s="16" t="s">
        <v>293</v>
      </c>
      <c r="C7" s="17">
        <f ca="1" t="shared" si="0"/>
        <v>85</v>
      </c>
      <c r="D7" s="17">
        <v>0</v>
      </c>
      <c r="XES7"/>
      <c r="XET7"/>
      <c r="XEX7"/>
      <c r="XEZ7"/>
    </row>
    <row r="8" customHeight="1" spans="2:16380">
      <c r="B8" s="16" t="s">
        <v>294</v>
      </c>
      <c r="C8" s="17">
        <f ca="1" t="shared" si="0"/>
        <v>85</v>
      </c>
      <c r="D8" s="17">
        <v>0</v>
      </c>
      <c r="XET8"/>
      <c r="XEX8"/>
      <c r="XEZ8"/>
    </row>
    <row r="9" customHeight="1" spans="2:16380">
      <c r="B9" s="16" t="s">
        <v>295</v>
      </c>
      <c r="C9" s="17">
        <f ca="1" t="shared" si="0"/>
        <v>54</v>
      </c>
      <c r="D9" s="17">
        <v>0</v>
      </c>
      <c r="XET9"/>
      <c r="XEX9"/>
      <c r="XEZ9"/>
    </row>
    <row r="10" customHeight="1" spans="2:16380">
      <c r="B10" s="16" t="s">
        <v>296</v>
      </c>
      <c r="C10" s="17">
        <f ca="1" t="shared" si="0"/>
        <v>59</v>
      </c>
      <c r="D10" s="17">
        <v>0</v>
      </c>
      <c r="XET10"/>
      <c r="XEX10"/>
      <c r="XEZ10"/>
    </row>
    <row r="11" customHeight="1" spans="2:16380">
      <c r="B11" s="16" t="s">
        <v>297</v>
      </c>
      <c r="C11" s="17">
        <f ca="1" t="shared" si="0"/>
        <v>80</v>
      </c>
      <c r="D11" s="17">
        <v>0</v>
      </c>
      <c r="XEZ11"/>
    </row>
    <row r="12" customHeight="1" spans="2:16380">
      <c r="B12" s="16" t="s">
        <v>298</v>
      </c>
      <c r="C12" s="17">
        <f ca="1" t="shared" si="0"/>
        <v>88</v>
      </c>
      <c r="D12" s="17">
        <v>0</v>
      </c>
      <c r="XEZ12"/>
    </row>
    <row r="13" customHeight="1" spans="2:16380">
      <c r="B13" s="10"/>
      <c r="C13" s="18"/>
      <c r="XEZ13"/>
    </row>
    <row r="14" customHeight="1" spans="2:16380">
      <c r="B14" s="10" t="s">
        <v>129</v>
      </c>
      <c r="C14" s="18"/>
      <c r="XEZ14"/>
    </row>
    <row r="15" customHeight="1" spans="2:16380">
      <c r="B15" s="10" t="s">
        <v>299</v>
      </c>
      <c r="C15" s="18"/>
      <c r="XEZ15"/>
    </row>
    <row r="16" customHeight="1" spans="2:16380">
      <c r="B16" s="10" t="s">
        <v>300</v>
      </c>
      <c r="C16" s="18"/>
      <c r="XEZ16"/>
    </row>
    <row r="17" customHeight="1" spans="2:4">
      <c r="B17" s="10"/>
      <c r="C17" s="18"/>
      <c r="D17" s="11"/>
    </row>
    <row r="18" customHeight="1" spans="2:4">
      <c r="B18" s="10"/>
      <c r="C18" s="18"/>
      <c r="D18" s="11"/>
    </row>
    <row r="19" customHeight="1" spans="2:4">
      <c r="B19" s="10"/>
      <c r="C19" s="18"/>
      <c r="D19" s="11"/>
    </row>
    <row r="20" customHeight="1" spans="3:4">
      <c r="C20" s="18"/>
      <c r="D20" s="11"/>
    </row>
    <row r="21" customHeight="1" spans="2:4">
      <c r="B21"/>
      <c r="D21" s="11"/>
    </row>
    <row r="22" customHeight="1" spans="2:4">
      <c r="B22"/>
      <c r="D22" s="11"/>
    </row>
    <row r="23" customHeight="1" spans="2:4">
      <c r="B23"/>
      <c r="D23" s="11"/>
    </row>
    <row r="24" customHeight="1" spans="2:4">
      <c r="B24"/>
      <c r="D24" s="11"/>
    </row>
    <row r="25" customHeight="1" spans="2:4">
      <c r="B25"/>
      <c r="D25" s="11"/>
    </row>
    <row r="26" customHeight="1" spans="2:4">
      <c r="B26" s="10" t="s">
        <v>301</v>
      </c>
      <c r="D26" s="11"/>
    </row>
    <row r="27" customHeight="1" spans="2:4">
      <c r="B27"/>
      <c r="D27" s="11"/>
    </row>
    <row r="28" customHeight="1" spans="2:4">
      <c r="B28"/>
      <c r="D28" s="11"/>
    </row>
    <row r="29" customHeight="1" spans="2:4">
      <c r="B29" s="10"/>
      <c r="D29" s="11"/>
    </row>
    <row r="30" customHeight="1" spans="2:2">
      <c r="B30" s="10"/>
    </row>
    <row r="31" customHeight="1" spans="2:2">
      <c r="B31"/>
    </row>
    <row r="32" customHeight="1" spans="2:2">
      <c r="B32" s="10"/>
    </row>
    <row r="33" customHeight="1" spans="2:2">
      <c r="B33"/>
    </row>
    <row r="34" customHeight="1" spans="2:2">
      <c r="B34"/>
    </row>
    <row r="35" customHeight="1" spans="2:2">
      <c r="B35" s="12"/>
    </row>
    <row r="36" customHeight="1" spans="2:2">
      <c r="B36" s="10" t="s">
        <v>302</v>
      </c>
    </row>
    <row r="37" customHeight="1" spans="2:2">
      <c r="B37"/>
    </row>
    <row r="38" customHeight="1" spans="2:2">
      <c r="B38"/>
    </row>
    <row r="39" customHeight="1" spans="2:2">
      <c r="B39" s="10"/>
    </row>
    <row r="40" customHeight="1" spans="2:2">
      <c r="B40"/>
    </row>
    <row r="42" customHeight="1" spans="2:2">
      <c r="B42"/>
    </row>
    <row r="43" customHeight="1" spans="2:2">
      <c r="B43" s="10"/>
    </row>
    <row r="44" customHeight="1" spans="2:2">
      <c r="B44" s="10"/>
    </row>
    <row r="45" customHeight="1" spans="2:2">
      <c r="B45"/>
    </row>
    <row r="46" customHeight="1" spans="2:2">
      <c r="B46"/>
    </row>
    <row r="47" customHeight="1" spans="2:2">
      <c r="B47" s="10" t="s">
        <v>303</v>
      </c>
    </row>
    <row r="48" customHeight="1" spans="2:2">
      <c r="B48"/>
    </row>
    <row r="49" customHeight="1" spans="2:2">
      <c r="B49" s="10"/>
    </row>
    <row r="51" customHeight="1" spans="2:2">
      <c r="B51"/>
    </row>
    <row r="52" customHeight="1" spans="2:2">
      <c r="B52"/>
    </row>
    <row r="53" customHeight="1" spans="2:2">
      <c r="B53"/>
    </row>
    <row r="54" customHeight="1" spans="2:2">
      <c r="B54"/>
    </row>
    <row r="55" customHeight="1" spans="2:2">
      <c r="B55"/>
    </row>
    <row r="57" customHeight="1" spans="2:2">
      <c r="B57" s="10"/>
    </row>
    <row r="58" customHeight="1" spans="2:2">
      <c r="B58"/>
    </row>
    <row r="59" customHeight="1" spans="2:2">
      <c r="B59" s="10"/>
    </row>
    <row r="60" customHeight="1" spans="2:2">
      <c r="B60" s="10"/>
    </row>
    <row r="61" customHeight="1" spans="2:2">
      <c r="B61" s="10" t="s">
        <v>304</v>
      </c>
    </row>
    <row r="62" customHeight="1" spans="2:2">
      <c r="B62" s="12"/>
    </row>
    <row r="63" customHeight="1" spans="2:2">
      <c r="B63"/>
    </row>
    <row r="64" customHeight="1" spans="2:2">
      <c r="B64"/>
    </row>
    <row r="65" customHeight="1" spans="2:2">
      <c r="B65"/>
    </row>
    <row r="66" customHeight="1" spans="2:2">
      <c r="B66"/>
    </row>
    <row r="67" customHeight="1" spans="2:2">
      <c r="B67"/>
    </row>
    <row r="68" customHeight="1" spans="2:2">
      <c r="B68" s="12"/>
    </row>
    <row r="69" customHeight="1" spans="2:2">
      <c r="B69" s="10"/>
    </row>
    <row r="70" customHeight="1" spans="2:2">
      <c r="B70" s="10"/>
    </row>
    <row r="71" customHeight="1" spans="2:2">
      <c r="B71" s="10" t="s">
        <v>305</v>
      </c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/>
    </row>
    <row r="79" customHeight="1" spans="2:2">
      <c r="B79" s="10"/>
    </row>
    <row r="80" customHeight="1" spans="2:2">
      <c r="B80"/>
    </row>
    <row r="81" customHeight="1" spans="2:2">
      <c r="B81"/>
    </row>
    <row r="82" customHeight="1" spans="2:2">
      <c r="B82"/>
    </row>
    <row r="83" customHeight="1" spans="2:2">
      <c r="B83" s="10" t="s">
        <v>306</v>
      </c>
    </row>
    <row r="84" customHeight="1" spans="2:2">
      <c r="B84"/>
    </row>
    <row r="85" customHeight="1" spans="2:2">
      <c r="B85"/>
    </row>
    <row r="86" customHeight="1" spans="2:2">
      <c r="B86"/>
    </row>
    <row r="93" customHeight="1" spans="2:2">
      <c r="B93" s="10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EY93"/>
  <sheetViews>
    <sheetView showGridLines="0" workbookViewId="0">
      <pane ySplit="1" topLeftCell="A2" activePane="bottomLeft" state="frozen"/>
      <selection/>
      <selection pane="bottomLeft" activeCell="G18" sqref="G18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0.1851851851852" style="2" customWidth="1"/>
    <col min="4" max="4" width="12.4537037037037" style="2" customWidth="1"/>
    <col min="5" max="5" width="13.7314814814815" style="2" customWidth="1"/>
    <col min="6" max="6" width="14.7314814814815" style="2" customWidth="1"/>
    <col min="7" max="16381" width="8.73148148148148" style="2"/>
  </cols>
  <sheetData>
    <row r="1" s="1" customFormat="1" ht="38" customHeight="1" spans="2:2">
      <c r="B1" s="4" t="s">
        <v>307</v>
      </c>
    </row>
    <row r="2" ht="9" customHeight="1" spans="2:2">
      <c r="B2" s="2"/>
    </row>
    <row r="3" customHeight="1" spans="2:16378">
      <c r="B3" s="5" t="s">
        <v>86</v>
      </c>
      <c r="XEX3"/>
    </row>
    <row r="4" customHeight="1" spans="2:16379">
      <c r="B4" s="15" t="s">
        <v>308</v>
      </c>
      <c r="C4" s="15" t="s">
        <v>42</v>
      </c>
      <c r="D4" s="15" t="s">
        <v>309</v>
      </c>
      <c r="E4" s="15" t="s">
        <v>310</v>
      </c>
      <c r="F4" s="15" t="s">
        <v>311</v>
      </c>
      <c r="XER4"/>
      <c r="XES4"/>
      <c r="XEW4"/>
      <c r="XEY4"/>
    </row>
    <row r="5" customHeight="1" spans="2:16379">
      <c r="B5" s="6">
        <v>1</v>
      </c>
      <c r="C5" s="6" t="s">
        <v>312</v>
      </c>
      <c r="D5" s="6">
        <f ca="1">RANDBETWEEN(50,100)</f>
        <v>68</v>
      </c>
      <c r="E5" s="6" t="str">
        <f ca="1">IF(D5=MAX($D$5:$D$16),D5,"")</f>
        <v/>
      </c>
      <c r="F5" s="6" t="str">
        <f ca="1">IF(D5=MIN($D$5:$D$16),D5,"")</f>
        <v/>
      </c>
      <c r="G5"/>
      <c r="XER5"/>
      <c r="XES5"/>
      <c r="XEW5"/>
      <c r="XEY5"/>
    </row>
    <row r="6" customHeight="1" spans="2:16379">
      <c r="B6" s="6">
        <v>2</v>
      </c>
      <c r="C6" s="6" t="s">
        <v>313</v>
      </c>
      <c r="D6" s="6">
        <f ca="1" t="shared" ref="D6:D16" si="0">RANDBETWEEN(50,100)</f>
        <v>71</v>
      </c>
      <c r="E6" s="6" t="str">
        <f ca="1">IF(D6=MAX($D$5:$D$16),D6,"")</f>
        <v/>
      </c>
      <c r="F6" s="6" t="str">
        <f ca="1" t="shared" ref="F6:F16" si="1">IF(D6=MIN($D$5:$D$16),D6,"")</f>
        <v/>
      </c>
      <c r="G6"/>
      <c r="XER6"/>
      <c r="XES6"/>
      <c r="XEW6"/>
      <c r="XEY6"/>
    </row>
    <row r="7" customHeight="1" spans="2:16379">
      <c r="B7" s="6">
        <v>3</v>
      </c>
      <c r="C7" s="6" t="s">
        <v>314</v>
      </c>
      <c r="D7" s="6">
        <f ca="1" t="shared" si="0"/>
        <v>94</v>
      </c>
      <c r="E7" s="6" t="str">
        <f ca="1" t="shared" ref="E6:E16" si="2">IF(D7=MAX($D$5:$D$16),D7,"")</f>
        <v/>
      </c>
      <c r="F7" s="6" t="str">
        <f ca="1" t="shared" si="1"/>
        <v/>
      </c>
      <c r="G7"/>
      <c r="XER7"/>
      <c r="XES7"/>
      <c r="XEW7"/>
      <c r="XEY7"/>
    </row>
    <row r="8" customHeight="1" spans="2:16379">
      <c r="B8" s="6">
        <v>4</v>
      </c>
      <c r="C8" s="6" t="s">
        <v>315</v>
      </c>
      <c r="D8" s="6">
        <f ca="1" t="shared" si="0"/>
        <v>63</v>
      </c>
      <c r="E8" s="6" t="str">
        <f ca="1" t="shared" si="2"/>
        <v/>
      </c>
      <c r="F8" s="6" t="str">
        <f ca="1" t="shared" si="1"/>
        <v/>
      </c>
      <c r="G8"/>
      <c r="XES8"/>
      <c r="XEW8"/>
      <c r="XEY8"/>
    </row>
    <row r="9" customHeight="1" spans="2:16379">
      <c r="B9" s="6">
        <v>5</v>
      </c>
      <c r="C9" s="6" t="s">
        <v>316</v>
      </c>
      <c r="D9" s="6">
        <f ca="1" t="shared" si="0"/>
        <v>56</v>
      </c>
      <c r="E9" s="6" t="str">
        <f ca="1" t="shared" si="2"/>
        <v/>
      </c>
      <c r="F9" s="6" t="str">
        <f ca="1" t="shared" si="1"/>
        <v/>
      </c>
      <c r="G9"/>
      <c r="XES9"/>
      <c r="XEW9"/>
      <c r="XEY9"/>
    </row>
    <row r="10" customHeight="1" spans="2:16379">
      <c r="B10" s="6">
        <v>6</v>
      </c>
      <c r="C10" s="6" t="s">
        <v>317</v>
      </c>
      <c r="D10" s="6">
        <f ca="1" t="shared" si="0"/>
        <v>69</v>
      </c>
      <c r="E10" s="6" t="str">
        <f ca="1" t="shared" si="2"/>
        <v/>
      </c>
      <c r="F10" s="6" t="str">
        <f ca="1" t="shared" si="1"/>
        <v/>
      </c>
      <c r="G10"/>
      <c r="XES10"/>
      <c r="XEW10"/>
      <c r="XEY10"/>
    </row>
    <row r="11" customHeight="1" spans="2:16379">
      <c r="B11" s="6">
        <v>7</v>
      </c>
      <c r="C11" s="6" t="s">
        <v>318</v>
      </c>
      <c r="D11" s="6">
        <f ca="1" t="shared" si="0"/>
        <v>71</v>
      </c>
      <c r="E11" s="6" t="str">
        <f ca="1" t="shared" si="2"/>
        <v/>
      </c>
      <c r="F11" s="6" t="str">
        <f ca="1" t="shared" si="1"/>
        <v/>
      </c>
      <c r="G11"/>
      <c r="XEY11"/>
    </row>
    <row r="12" customHeight="1" spans="2:16379">
      <c r="B12" s="6">
        <v>8</v>
      </c>
      <c r="C12" s="6" t="s">
        <v>319</v>
      </c>
      <c r="D12" s="6">
        <f ca="1" t="shared" si="0"/>
        <v>51</v>
      </c>
      <c r="E12" s="6" t="str">
        <f ca="1" t="shared" si="2"/>
        <v/>
      </c>
      <c r="F12" s="6">
        <f ca="1" t="shared" si="1"/>
        <v>51</v>
      </c>
      <c r="G12"/>
      <c r="XEY12"/>
    </row>
    <row r="13" customHeight="1" spans="2:16379">
      <c r="B13" s="6">
        <v>9</v>
      </c>
      <c r="C13" s="6" t="s">
        <v>320</v>
      </c>
      <c r="D13" s="6">
        <f ca="1" t="shared" si="0"/>
        <v>99</v>
      </c>
      <c r="E13" s="6">
        <f ca="1" t="shared" si="2"/>
        <v>99</v>
      </c>
      <c r="F13" s="6" t="str">
        <f ca="1" t="shared" si="1"/>
        <v/>
      </c>
      <c r="G13"/>
      <c r="XEY13"/>
    </row>
    <row r="14" customHeight="1" spans="2:16379">
      <c r="B14" s="6">
        <v>10</v>
      </c>
      <c r="C14" s="6" t="s">
        <v>321</v>
      </c>
      <c r="D14" s="6">
        <f ca="1" t="shared" si="0"/>
        <v>80</v>
      </c>
      <c r="E14" s="6" t="str">
        <f ca="1" t="shared" si="2"/>
        <v/>
      </c>
      <c r="F14" s="6" t="str">
        <f ca="1" t="shared" si="1"/>
        <v/>
      </c>
      <c r="G14"/>
      <c r="XEY14"/>
    </row>
    <row r="15" customHeight="1" spans="2:16379">
      <c r="B15" s="6">
        <v>11</v>
      </c>
      <c r="C15" s="6" t="s">
        <v>322</v>
      </c>
      <c r="D15" s="6">
        <f ca="1" t="shared" si="0"/>
        <v>85</v>
      </c>
      <c r="E15" s="6" t="str">
        <f ca="1" t="shared" si="2"/>
        <v/>
      </c>
      <c r="F15" s="6" t="str">
        <f ca="1" t="shared" si="1"/>
        <v/>
      </c>
      <c r="G15"/>
      <c r="XEY15"/>
    </row>
    <row r="16" customHeight="1" spans="2:16379">
      <c r="B16" s="6">
        <v>12</v>
      </c>
      <c r="C16" s="6" t="s">
        <v>323</v>
      </c>
      <c r="D16" s="6">
        <f ca="1" t="shared" si="0"/>
        <v>79</v>
      </c>
      <c r="E16" s="6" t="str">
        <f ca="1" t="shared" si="2"/>
        <v/>
      </c>
      <c r="F16" s="6" t="str">
        <f ca="1" t="shared" si="1"/>
        <v/>
      </c>
      <c r="G16"/>
      <c r="XEY16"/>
    </row>
    <row r="17" customHeight="1" spans="2:3">
      <c r="B17" s="10"/>
      <c r="C17" s="11"/>
    </row>
    <row r="18" customHeight="1" spans="2:3">
      <c r="B18" s="10" t="s">
        <v>129</v>
      </c>
      <c r="C18" s="11"/>
    </row>
    <row r="19" customHeight="1" spans="2:3">
      <c r="B19" s="10" t="s">
        <v>324</v>
      </c>
      <c r="C19" s="11"/>
    </row>
    <row r="20" customHeight="1" spans="2:3">
      <c r="B20" s="10" t="s">
        <v>325</v>
      </c>
      <c r="C20" s="11"/>
    </row>
    <row r="21" customHeight="1" spans="2:3">
      <c r="B21"/>
      <c r="C21" s="11"/>
    </row>
    <row r="22" customHeight="1" spans="2:3">
      <c r="B22"/>
      <c r="C22" s="11"/>
    </row>
    <row r="23" customHeight="1" spans="2:3">
      <c r="B23"/>
      <c r="C23" s="11"/>
    </row>
    <row r="24" customHeight="1" spans="2:3">
      <c r="B24"/>
      <c r="C24" s="11"/>
    </row>
    <row r="25" customHeight="1" spans="2:3">
      <c r="B25"/>
      <c r="C25" s="11"/>
    </row>
    <row r="26" customHeight="1" spans="2:3">
      <c r="B26" s="10"/>
      <c r="C26" s="11"/>
    </row>
    <row r="27" customHeight="1" spans="2:3">
      <c r="B27"/>
      <c r="C27" s="11"/>
    </row>
    <row r="28" customHeight="1" spans="2:3">
      <c r="B28"/>
      <c r="C28" s="11"/>
    </row>
    <row r="29" customHeight="1" spans="2:3">
      <c r="B29" s="10"/>
      <c r="C29" s="11"/>
    </row>
    <row r="30" customHeight="1" spans="2:2">
      <c r="B30" s="10" t="s">
        <v>326</v>
      </c>
    </row>
    <row r="31" customHeight="1" spans="2:2">
      <c r="B31"/>
    </row>
    <row r="32" customHeight="1" spans="2:2">
      <c r="B32" s="10"/>
    </row>
    <row r="33" customHeight="1" spans="2:2">
      <c r="B33"/>
    </row>
    <row r="34" customHeight="1" spans="2:2">
      <c r="B34"/>
    </row>
    <row r="35" customHeight="1" spans="2:2">
      <c r="B35" s="12"/>
    </row>
    <row r="36" customHeight="1" spans="2:2">
      <c r="B36" s="10"/>
    </row>
    <row r="37" customHeight="1" spans="2:2">
      <c r="B37"/>
    </row>
    <row r="38" customHeight="1" spans="2:2">
      <c r="B38"/>
    </row>
    <row r="39" customHeight="1" spans="2:2">
      <c r="B39" s="10"/>
    </row>
    <row r="40" customHeight="1" spans="2:2">
      <c r="B40" s="10" t="s">
        <v>327</v>
      </c>
    </row>
    <row r="42" customHeight="1" spans="2:2">
      <c r="B42"/>
    </row>
    <row r="43" customHeight="1" spans="2:2">
      <c r="B43" s="10"/>
    </row>
    <row r="44" customHeight="1" spans="2:2">
      <c r="B44" s="10"/>
    </row>
    <row r="45" customHeight="1" spans="2:2">
      <c r="B45"/>
    </row>
    <row r="46" customHeight="1" spans="2:2">
      <c r="B46"/>
    </row>
    <row r="47" customHeight="1" spans="2:2">
      <c r="B47" s="10"/>
    </row>
    <row r="48" customHeight="1" spans="2:2">
      <c r="B48"/>
    </row>
    <row r="49" customHeight="1" spans="2:2">
      <c r="B49" s="10"/>
    </row>
    <row r="51" customHeight="1" spans="2:2">
      <c r="B51"/>
    </row>
    <row r="52" customHeight="1" spans="2:2">
      <c r="B52"/>
    </row>
    <row r="53" customHeight="1" spans="2:2">
      <c r="B53"/>
    </row>
    <row r="54" customHeight="1" spans="2:2">
      <c r="B54"/>
    </row>
    <row r="55" customHeight="1" spans="2:2">
      <c r="B55"/>
    </row>
    <row r="57" customHeight="1" spans="2:2">
      <c r="B57" s="10" t="s">
        <v>328</v>
      </c>
    </row>
    <row r="58" customHeight="1" spans="2:2">
      <c r="B58"/>
    </row>
    <row r="59" customHeight="1" spans="2:2">
      <c r="B59" s="10"/>
    </row>
    <row r="60" customHeight="1" spans="2:2">
      <c r="B60" s="10"/>
    </row>
    <row r="61" customHeight="1" spans="2:2">
      <c r="B61" s="10"/>
    </row>
    <row r="62" customHeight="1" spans="2:2">
      <c r="B62" s="12"/>
    </row>
    <row r="63" customHeight="1" spans="2:2">
      <c r="B63"/>
    </row>
    <row r="64" customHeight="1" spans="2:2">
      <c r="B64"/>
    </row>
    <row r="65" customHeight="1" spans="2:2">
      <c r="B65"/>
    </row>
    <row r="66" customHeight="1" spans="2:2">
      <c r="B66" s="10" t="s">
        <v>329</v>
      </c>
    </row>
    <row r="67" customHeight="1" spans="2:2">
      <c r="B67"/>
    </row>
    <row r="68" customHeight="1" spans="2:2">
      <c r="B68" s="12"/>
    </row>
    <row r="69" customHeight="1" spans="2:2">
      <c r="B69" s="10"/>
    </row>
    <row r="70" customHeight="1" spans="2:2">
      <c r="B70" s="10"/>
    </row>
    <row r="71" customHeight="1" spans="2:2">
      <c r="B71" s="10"/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/>
    </row>
    <row r="77" customHeight="1" spans="2:2">
      <c r="B77" s="12"/>
    </row>
    <row r="78" customHeight="1" spans="2:2">
      <c r="B78"/>
    </row>
    <row r="79" customHeight="1" spans="2:2">
      <c r="B79" s="10"/>
    </row>
    <row r="80" customHeight="1" spans="2:2">
      <c r="B80"/>
    </row>
    <row r="81" customHeight="1" spans="2:2">
      <c r="B81"/>
    </row>
    <row r="82" customHeight="1" spans="2:2">
      <c r="B82"/>
    </row>
    <row r="83" customHeight="1" spans="2:2">
      <c r="B83" s="10"/>
    </row>
    <row r="84" customHeight="1" spans="2:2">
      <c r="B84"/>
    </row>
    <row r="85" customHeight="1" spans="2:2">
      <c r="B85"/>
    </row>
    <row r="86" customHeight="1" spans="2:2">
      <c r="B86"/>
    </row>
    <row r="93" customHeight="1" spans="2:2">
      <c r="B93" s="10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EY92"/>
  <sheetViews>
    <sheetView showGridLines="0" workbookViewId="0">
      <pane ySplit="1" topLeftCell="A44" activePane="bottomLeft" state="frozen"/>
      <selection/>
      <selection pane="bottomLeft" activeCell="G49" sqref="G49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0.1851851851852" style="2" customWidth="1"/>
    <col min="4" max="4" width="12.4537037037037" style="2" customWidth="1"/>
    <col min="5" max="5" width="13.7314814814815" style="2" customWidth="1"/>
    <col min="6" max="6" width="14.7314814814815" style="2" customWidth="1"/>
    <col min="7" max="7" width="8.73148148148148" style="2"/>
    <col min="8" max="8" width="10.8148148148148" style="2" customWidth="1"/>
    <col min="9" max="9" width="11" style="2" customWidth="1"/>
    <col min="10" max="16381" width="8.73148148148148" style="2"/>
  </cols>
  <sheetData>
    <row r="1" s="1" customFormat="1" ht="38" customHeight="1" spans="2:2">
      <c r="B1" s="4" t="s">
        <v>330</v>
      </c>
    </row>
    <row r="2" ht="9" customHeight="1" spans="2:2">
      <c r="B2" s="2"/>
    </row>
    <row r="3" customHeight="1" spans="2:16378">
      <c r="B3" s="5" t="s">
        <v>86</v>
      </c>
      <c r="XEX3"/>
    </row>
    <row r="4" customHeight="1" spans="2:16379">
      <c r="B4" s="13"/>
      <c r="C4" s="13" t="s">
        <v>331</v>
      </c>
      <c r="D4" s="13" t="s">
        <v>332</v>
      </c>
      <c r="E4" s="13" t="s">
        <v>333</v>
      </c>
      <c r="F4" s="13" t="s">
        <v>334</v>
      </c>
      <c r="G4" s="13" t="s">
        <v>335</v>
      </c>
      <c r="H4" s="13" t="s">
        <v>336</v>
      </c>
      <c r="I4" s="13" t="s">
        <v>337</v>
      </c>
      <c r="J4">
        <v>5</v>
      </c>
      <c r="K4">
        <v>4</v>
      </c>
      <c r="L4">
        <v>3</v>
      </c>
      <c r="M4">
        <v>10</v>
      </c>
      <c r="N4"/>
      <c r="O4"/>
      <c r="P4"/>
      <c r="XER4"/>
      <c r="XES4"/>
      <c r="XEW4"/>
      <c r="XEY4"/>
    </row>
    <row r="5" customHeight="1" spans="2:16379">
      <c r="B5" s="14" t="s">
        <v>338</v>
      </c>
      <c r="C5" s="14">
        <v>7</v>
      </c>
      <c r="D5" s="14">
        <v>8</v>
      </c>
      <c r="E5" s="14">
        <v>10</v>
      </c>
      <c r="F5" s="14">
        <v>6</v>
      </c>
      <c r="G5" s="14">
        <v>10</v>
      </c>
      <c r="H5" s="14">
        <v>9</v>
      </c>
      <c r="I5" s="14">
        <v>5</v>
      </c>
      <c r="J5"/>
      <c r="K5"/>
      <c r="L5"/>
      <c r="M5"/>
      <c r="N5"/>
      <c r="O5"/>
      <c r="P5"/>
      <c r="XER5"/>
      <c r="XES5"/>
      <c r="XEW5"/>
      <c r="XEY5"/>
    </row>
    <row r="6" customHeight="1" spans="2:16379">
      <c r="B6" s="14" t="s">
        <v>339</v>
      </c>
      <c r="C6" s="14">
        <v>5</v>
      </c>
      <c r="D6" s="14">
        <v>7</v>
      </c>
      <c r="E6" s="14">
        <v>6</v>
      </c>
      <c r="F6" s="14">
        <v>3</v>
      </c>
      <c r="G6" s="14">
        <v>7</v>
      </c>
      <c r="H6" s="14">
        <v>10</v>
      </c>
      <c r="I6" s="14">
        <v>9</v>
      </c>
      <c r="J6"/>
      <c r="K6">
        <f>INDEX($A$2:$A$11,K4)</f>
        <v>0</v>
      </c>
      <c r="L6"/>
      <c r="M6">
        <f>INDEX($A$2:$A$11,M4)</f>
        <v>0</v>
      </c>
      <c r="N6"/>
      <c r="O6"/>
      <c r="P6"/>
      <c r="XER6"/>
      <c r="XES6"/>
      <c r="XEW6"/>
      <c r="XEY6"/>
    </row>
    <row r="7" customHeight="1" spans="2:16379">
      <c r="B7" s="14" t="s">
        <v>340</v>
      </c>
      <c r="C7" s="14">
        <v>8</v>
      </c>
      <c r="D7" s="14">
        <v>6</v>
      </c>
      <c r="E7" s="14">
        <v>3</v>
      </c>
      <c r="F7" s="14">
        <v>5</v>
      </c>
      <c r="G7" s="14">
        <v>8</v>
      </c>
      <c r="H7" s="14">
        <v>3</v>
      </c>
      <c r="I7" s="14">
        <v>7</v>
      </c>
      <c r="J7"/>
      <c r="K7"/>
      <c r="L7"/>
      <c r="M7"/>
      <c r="N7"/>
      <c r="O7"/>
      <c r="P7"/>
      <c r="XER7"/>
      <c r="XES7"/>
      <c r="XEW7"/>
      <c r="XEY7"/>
    </row>
    <row r="8" customHeight="1" spans="2:16379">
      <c r="B8" s="14" t="s">
        <v>341</v>
      </c>
      <c r="C8" s="14">
        <v>10</v>
      </c>
      <c r="D8" s="14">
        <v>9</v>
      </c>
      <c r="E8" s="14">
        <v>3</v>
      </c>
      <c r="F8" s="14">
        <v>5</v>
      </c>
      <c r="G8" s="14">
        <v>10</v>
      </c>
      <c r="H8" s="14">
        <v>3</v>
      </c>
      <c r="I8" s="14">
        <v>5</v>
      </c>
      <c r="J8"/>
      <c r="K8"/>
      <c r="L8"/>
      <c r="M8"/>
      <c r="N8"/>
      <c r="O8"/>
      <c r="P8"/>
      <c r="XES8"/>
      <c r="XEW8"/>
      <c r="XEY8"/>
    </row>
    <row r="9" customHeight="1" spans="2:16379">
      <c r="B9" s="14" t="s">
        <v>342</v>
      </c>
      <c r="C9" s="14">
        <v>6</v>
      </c>
      <c r="D9" s="14">
        <v>8</v>
      </c>
      <c r="E9" s="14">
        <v>9</v>
      </c>
      <c r="F9" s="14">
        <v>6</v>
      </c>
      <c r="G9" s="14">
        <v>4</v>
      </c>
      <c r="H9" s="14">
        <v>7</v>
      </c>
      <c r="I9" s="14">
        <v>4</v>
      </c>
      <c r="J9"/>
      <c r="K9"/>
      <c r="L9"/>
      <c r="M9"/>
      <c r="N9"/>
      <c r="O9"/>
      <c r="P9"/>
      <c r="XES9"/>
      <c r="XEW9"/>
      <c r="XEY9"/>
    </row>
    <row r="10" customHeight="1" spans="2:16379">
      <c r="B10" s="14" t="s">
        <v>343</v>
      </c>
      <c r="C10" s="14">
        <v>3</v>
      </c>
      <c r="D10" s="14">
        <v>10</v>
      </c>
      <c r="E10" s="14">
        <v>3</v>
      </c>
      <c r="F10" s="14">
        <v>3</v>
      </c>
      <c r="G10" s="14">
        <v>7</v>
      </c>
      <c r="H10" s="14">
        <v>6</v>
      </c>
      <c r="I10" s="14">
        <v>8</v>
      </c>
      <c r="J10"/>
      <c r="K10"/>
      <c r="L10"/>
      <c r="M10"/>
      <c r="N10"/>
      <c r="O10"/>
      <c r="P10"/>
      <c r="XES10"/>
      <c r="XEW10"/>
      <c r="XEY10"/>
    </row>
    <row r="11" customHeight="1" spans="2:16379">
      <c r="B11" s="14" t="s">
        <v>344</v>
      </c>
      <c r="C11" s="14">
        <v>8</v>
      </c>
      <c r="D11" s="14">
        <v>10</v>
      </c>
      <c r="E11" s="14">
        <v>8</v>
      </c>
      <c r="F11" s="14">
        <v>5</v>
      </c>
      <c r="G11" s="14">
        <v>6</v>
      </c>
      <c r="H11" s="14">
        <v>5</v>
      </c>
      <c r="I11" s="14">
        <v>7</v>
      </c>
      <c r="J11"/>
      <c r="K11"/>
      <c r="L11"/>
      <c r="M11"/>
      <c r="N11"/>
      <c r="O11"/>
      <c r="P11"/>
      <c r="XEY11"/>
    </row>
    <row r="12" customHeight="1" spans="2:16379">
      <c r="B12" s="14" t="s">
        <v>345</v>
      </c>
      <c r="C12" s="14">
        <v>8</v>
      </c>
      <c r="D12" s="14">
        <v>8</v>
      </c>
      <c r="E12" s="14">
        <v>8</v>
      </c>
      <c r="F12" s="14">
        <v>10</v>
      </c>
      <c r="G12" s="14">
        <v>7</v>
      </c>
      <c r="H12" s="14">
        <v>5</v>
      </c>
      <c r="I12" s="14">
        <v>7</v>
      </c>
      <c r="J12"/>
      <c r="K12"/>
      <c r="L12"/>
      <c r="M12"/>
      <c r="N12"/>
      <c r="O12"/>
      <c r="P12"/>
      <c r="XEY12"/>
    </row>
    <row r="13" customHeight="1" spans="2:16379">
      <c r="B13" s="14" t="s">
        <v>346</v>
      </c>
      <c r="C13" s="14">
        <v>3</v>
      </c>
      <c r="D13" s="14">
        <v>6</v>
      </c>
      <c r="E13" s="14">
        <v>6</v>
      </c>
      <c r="F13" s="14">
        <v>10</v>
      </c>
      <c r="G13" s="14">
        <v>8</v>
      </c>
      <c r="H13" s="14">
        <v>5</v>
      </c>
      <c r="I13" s="14">
        <v>10</v>
      </c>
      <c r="J13"/>
      <c r="K13"/>
      <c r="L13"/>
      <c r="M13"/>
      <c r="N13"/>
      <c r="O13"/>
      <c r="P13"/>
      <c r="XEY13"/>
    </row>
    <row r="14" customHeight="1" spans="2:16379">
      <c r="B14" s="14" t="s">
        <v>347</v>
      </c>
      <c r="C14" s="14">
        <v>4</v>
      </c>
      <c r="D14" s="14">
        <v>8</v>
      </c>
      <c r="E14" s="14">
        <v>7</v>
      </c>
      <c r="F14" s="14">
        <v>5</v>
      </c>
      <c r="G14" s="14">
        <v>8</v>
      </c>
      <c r="H14" s="14">
        <v>8</v>
      </c>
      <c r="I14" s="14">
        <v>6</v>
      </c>
      <c r="J14"/>
      <c r="K14"/>
      <c r="L14"/>
      <c r="M14"/>
      <c r="N14"/>
      <c r="O14"/>
      <c r="P14"/>
      <c r="XEY14"/>
    </row>
    <row r="15" customHeight="1" spans="2:16379"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XEY15"/>
    </row>
    <row r="16" customHeight="1" spans="2:16379">
      <c r="B16" s="10" t="s">
        <v>188</v>
      </c>
      <c r="C16" s="11"/>
      <c r="G16"/>
      <c r="XEY16"/>
    </row>
    <row r="17" customHeight="1" spans="2:3">
      <c r="B17" s="10" t="s">
        <v>348</v>
      </c>
      <c r="C17" s="11"/>
    </row>
    <row r="18" customHeight="1" spans="2:3">
      <c r="B18" s="10" t="s">
        <v>349</v>
      </c>
      <c r="C18" s="11"/>
    </row>
    <row r="19" customHeight="1" spans="2:3">
      <c r="B19" s="10"/>
      <c r="C19" s="11"/>
    </row>
    <row r="20" customHeight="1" spans="2:3">
      <c r="B20"/>
      <c r="C20" s="11"/>
    </row>
    <row r="21" customHeight="1" spans="2:3">
      <c r="B21"/>
      <c r="C21" s="11"/>
    </row>
    <row r="22" customHeight="1" spans="2:3">
      <c r="B22"/>
      <c r="C22" s="11"/>
    </row>
    <row r="23" customHeight="1" spans="2:3">
      <c r="B23"/>
      <c r="C23" s="11"/>
    </row>
    <row r="24" customHeight="1" spans="2:3">
      <c r="B24"/>
      <c r="C24" s="11"/>
    </row>
    <row r="25" customHeight="1" spans="2:3">
      <c r="B25" s="10"/>
      <c r="C25" s="11"/>
    </row>
    <row r="26" customHeight="1" spans="2:3">
      <c r="B26"/>
      <c r="C26" s="11"/>
    </row>
    <row r="27" customHeight="1" spans="2:3">
      <c r="B27"/>
      <c r="C27" s="11"/>
    </row>
    <row r="28" customHeight="1" spans="2:3">
      <c r="B28" s="10"/>
      <c r="C28" s="11"/>
    </row>
    <row r="29" customHeight="1" spans="2:2">
      <c r="B29" s="10"/>
    </row>
    <row r="30" customHeight="1" spans="2:2">
      <c r="B30"/>
    </row>
    <row r="31" customHeight="1" spans="2:2">
      <c r="B31" s="10" t="s">
        <v>350</v>
      </c>
    </row>
    <row r="32" customHeight="1" spans="2:2">
      <c r="B32"/>
    </row>
    <row r="33" customHeight="1" spans="2:2">
      <c r="B33"/>
    </row>
    <row r="34" customHeight="1" spans="2:2">
      <c r="B34" s="12"/>
    </row>
    <row r="35" customHeight="1" spans="2:2">
      <c r="B35" s="10"/>
    </row>
    <row r="36" customHeight="1" spans="2:2">
      <c r="B36"/>
    </row>
    <row r="37" customHeight="1" spans="2:2">
      <c r="B37"/>
    </row>
    <row r="38" customHeight="1" spans="2:2">
      <c r="B38" s="10"/>
    </row>
    <row r="39" customHeight="1" spans="2:2">
      <c r="B39" s="10"/>
    </row>
    <row r="41" customHeight="1" spans="2:2">
      <c r="B41" s="10" t="s">
        <v>351</v>
      </c>
    </row>
    <row r="42" customHeight="1" spans="2:2">
      <c r="B42" s="10"/>
    </row>
    <row r="43" customHeight="1" spans="2:2">
      <c r="B43" s="10"/>
    </row>
    <row r="44" customHeight="1" spans="2:2">
      <c r="B44"/>
    </row>
    <row r="45" customHeight="1" spans="2:2">
      <c r="B45"/>
    </row>
    <row r="46" customHeight="1" spans="2:2">
      <c r="B46" s="10"/>
    </row>
    <row r="47" customHeight="1" spans="2:2">
      <c r="B47"/>
    </row>
    <row r="48" customHeight="1" spans="2:2">
      <c r="B48" s="10"/>
    </row>
    <row r="50" customHeight="1" spans="2:2">
      <c r="B50"/>
    </row>
    <row r="51" customHeight="1" spans="2:2">
      <c r="B51"/>
    </row>
    <row r="52" customHeight="1" spans="2:2">
      <c r="B52"/>
    </row>
    <row r="53" customHeight="1" spans="2:2">
      <c r="B53"/>
    </row>
    <row r="54" customHeight="1" spans="2:2">
      <c r="B54"/>
    </row>
    <row r="56" customHeight="1" spans="2:2">
      <c r="B56" s="10"/>
    </row>
    <row r="57" customHeight="1" spans="2:2">
      <c r="B57"/>
    </row>
    <row r="58" customHeight="1" spans="2:2">
      <c r="B58" s="10"/>
    </row>
    <row r="59" customHeight="1" spans="2:2">
      <c r="B59" s="10"/>
    </row>
    <row r="60" customHeight="1" spans="2:2">
      <c r="B60" s="10"/>
    </row>
    <row r="61" customHeight="1" spans="2:2">
      <c r="B61" s="12"/>
    </row>
    <row r="62" customHeight="1" spans="2:2">
      <c r="B62"/>
    </row>
    <row r="63" customHeight="1" spans="2:2">
      <c r="B63"/>
    </row>
    <row r="64" customHeight="1" spans="2:2">
      <c r="B64"/>
    </row>
    <row r="65" customHeight="1" spans="2:2">
      <c r="B65" s="10"/>
    </row>
    <row r="66" customHeight="1" spans="2:2">
      <c r="B66"/>
    </row>
    <row r="67" customHeight="1" spans="2:2">
      <c r="B67" s="12"/>
    </row>
    <row r="68" customHeight="1" spans="2:2">
      <c r="B68" s="10"/>
    </row>
    <row r="69" customHeight="1" spans="2:2">
      <c r="B69" s="10"/>
    </row>
    <row r="70" customHeight="1" spans="2:2">
      <c r="B70" s="10"/>
    </row>
    <row r="71" customHeight="1" spans="2:2">
      <c r="B71"/>
    </row>
    <row r="72" customHeight="1" spans="2:2">
      <c r="B72"/>
    </row>
    <row r="73" customHeight="1" spans="2:2">
      <c r="B73"/>
    </row>
    <row r="74" customHeight="1" spans="2:2">
      <c r="B74"/>
    </row>
    <row r="75" customHeight="1" spans="2:2">
      <c r="B75"/>
    </row>
    <row r="76" customHeight="1" spans="2:2">
      <c r="B76" s="12"/>
    </row>
    <row r="77" customHeight="1" spans="2:2">
      <c r="B77"/>
    </row>
    <row r="78" customHeight="1" spans="2:2">
      <c r="B78" s="10"/>
    </row>
    <row r="79" customHeight="1" spans="2:2">
      <c r="B79"/>
    </row>
    <row r="80" customHeight="1" spans="2:2">
      <c r="B80"/>
    </row>
    <row r="81" customHeight="1" spans="2:2">
      <c r="B81"/>
    </row>
    <row r="82" customHeight="1" spans="2:2">
      <c r="B82" s="10"/>
    </row>
    <row r="83" customHeight="1" spans="2:2">
      <c r="B83"/>
    </row>
    <row r="84" customHeight="1" spans="2:2">
      <c r="B84"/>
    </row>
    <row r="85" customHeight="1" spans="2:2">
      <c r="B85"/>
    </row>
    <row r="92" customHeight="1" spans="2:2">
      <c r="B92" s="10"/>
    </row>
  </sheetData>
  <pageMargins left="0.75" right="0.75" top="1" bottom="1" header="0.5" footer="0.5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name="Drop Down 1" r:id="rId3">
              <controlPr defaultSize="0">
                <anchor moveWithCells="1">
                  <from>
                    <xdr:col>12</xdr:col>
                    <xdr:colOff>104775</xdr:colOff>
                    <xdr:row>3</xdr:row>
                    <xdr:rowOff>222250</xdr:rowOff>
                  </from>
                  <to>
                    <xdr:col>13</xdr:col>
                    <xdr:colOff>238125</xdr:colOff>
                    <xdr:row>4</xdr:row>
                    <xdr:rowOff>169545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name="Drop Down 2" r:id="rId4">
              <controlPr defaultSize="0">
                <anchor moveWithCells="1">
                  <from>
                    <xdr:col>13</xdr:col>
                    <xdr:colOff>254000</xdr:colOff>
                    <xdr:row>3</xdr:row>
                    <xdr:rowOff>222250</xdr:rowOff>
                  </from>
                  <to>
                    <xdr:col>14</xdr:col>
                    <xdr:colOff>387350</xdr:colOff>
                    <xdr:row>4</xdr:row>
                    <xdr:rowOff>184150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EY92"/>
  <sheetViews>
    <sheetView showGridLines="0" workbookViewId="0">
      <pane ySplit="1" topLeftCell="A2" activePane="bottomLeft" state="frozen"/>
      <selection/>
      <selection pane="bottomLeft" activeCell="A1" sqref="A1"/>
    </sheetView>
  </sheetViews>
  <sheetFormatPr defaultColWidth="8.73148148148148" defaultRowHeight="21" customHeight="1"/>
  <cols>
    <col min="1" max="1" width="2.36111111111111" style="2" customWidth="1"/>
    <col min="2" max="2" width="8.73148148148148" style="3"/>
    <col min="3" max="3" width="10.1851851851852" style="2" customWidth="1"/>
    <col min="4" max="4" width="18.0925925925926" style="2" customWidth="1"/>
    <col min="5" max="20" width="4.90740740740741" style="2" customWidth="1"/>
    <col min="21" max="16381" width="8.73148148148148" style="2"/>
  </cols>
  <sheetData>
    <row r="1" s="1" customFormat="1" ht="38" customHeight="1" spans="2:2">
      <c r="B1" s="4" t="s">
        <v>352</v>
      </c>
    </row>
    <row r="2" ht="9" customHeight="1" spans="2:2">
      <c r="B2" s="2"/>
    </row>
    <row r="3" customHeight="1" spans="2:16378">
      <c r="B3" s="5" t="s">
        <v>86</v>
      </c>
      <c r="XEX3"/>
    </row>
    <row r="4" customHeight="1" spans="2:16376">
      <c r="B4" s="6" t="s">
        <v>353</v>
      </c>
      <c r="C4" s="6">
        <v>20</v>
      </c>
      <c r="D4" s="7" t="s">
        <v>354</v>
      </c>
      <c r="E4" s="8">
        <f>(COLUMN(A1)-1)*(360/15)</f>
        <v>0</v>
      </c>
      <c r="F4" s="8">
        <f>(COLUMN(B1)-1)*(360/15)</f>
        <v>24</v>
      </c>
      <c r="G4" s="8">
        <f t="shared" ref="G4:T4" si="0">(COLUMN(C1)-1)*(360/15)</f>
        <v>48</v>
      </c>
      <c r="H4" s="8">
        <f t="shared" si="0"/>
        <v>72</v>
      </c>
      <c r="I4" s="8">
        <f t="shared" si="0"/>
        <v>96</v>
      </c>
      <c r="J4" s="8">
        <f t="shared" si="0"/>
        <v>120</v>
      </c>
      <c r="K4" s="8">
        <f t="shared" si="0"/>
        <v>144</v>
      </c>
      <c r="L4" s="8">
        <f t="shared" si="0"/>
        <v>168</v>
      </c>
      <c r="M4" s="8">
        <f t="shared" si="0"/>
        <v>192</v>
      </c>
      <c r="N4" s="8">
        <f t="shared" si="0"/>
        <v>216</v>
      </c>
      <c r="O4" s="8">
        <f t="shared" si="0"/>
        <v>240</v>
      </c>
      <c r="P4" s="8">
        <f t="shared" si="0"/>
        <v>264</v>
      </c>
      <c r="Q4" s="8">
        <f t="shared" si="0"/>
        <v>288</v>
      </c>
      <c r="R4" s="8">
        <f t="shared" si="0"/>
        <v>312</v>
      </c>
      <c r="S4" s="8">
        <f t="shared" si="0"/>
        <v>336</v>
      </c>
      <c r="T4" s="8">
        <f t="shared" si="0"/>
        <v>360</v>
      </c>
      <c r="V4" s="5" t="s">
        <v>51</v>
      </c>
      <c r="XEJ4"/>
      <c r="XEK4"/>
      <c r="XEO4"/>
      <c r="XEQ4"/>
      <c r="XET4"/>
      <c r="XEU4"/>
      <c r="XEV4"/>
    </row>
    <row r="5" customHeight="1" spans="2:16376">
      <c r="B5" s="6" t="s">
        <v>355</v>
      </c>
      <c r="C5" s="6">
        <v>30</v>
      </c>
      <c r="D5" s="7" t="s">
        <v>356</v>
      </c>
      <c r="E5" s="8">
        <v>20</v>
      </c>
      <c r="F5" s="8">
        <v>30</v>
      </c>
      <c r="G5" s="8">
        <v>40</v>
      </c>
      <c r="H5" s="8">
        <v>50</v>
      </c>
      <c r="I5" s="8">
        <v>60</v>
      </c>
      <c r="J5" s="8">
        <v>70</v>
      </c>
      <c r="K5" s="8">
        <v>80</v>
      </c>
      <c r="L5" s="8">
        <v>90</v>
      </c>
      <c r="M5" s="8">
        <v>100</v>
      </c>
      <c r="N5" s="8">
        <v>110</v>
      </c>
      <c r="O5" s="8">
        <v>120</v>
      </c>
      <c r="P5" s="8">
        <v>130</v>
      </c>
      <c r="Q5" s="8">
        <v>140</v>
      </c>
      <c r="R5" s="8">
        <v>150</v>
      </c>
      <c r="S5" s="8">
        <v>160</v>
      </c>
      <c r="T5" s="8"/>
      <c r="V5" s="3" t="s">
        <v>357</v>
      </c>
      <c r="XEJ5"/>
      <c r="XEK5"/>
      <c r="XEO5"/>
      <c r="XEQ5"/>
      <c r="XET5"/>
      <c r="XEU5"/>
      <c r="XEV5"/>
    </row>
    <row r="6" customHeight="1" spans="2:16376">
      <c r="B6" s="6" t="s">
        <v>358</v>
      </c>
      <c r="C6" s="6">
        <v>40</v>
      </c>
      <c r="D6" s="9">
        <v>0</v>
      </c>
      <c r="E6" s="6">
        <f>IF(AND($D6&gt;=E$4-6,$D6&lt;E$4+24),E$5,0)</f>
        <v>20</v>
      </c>
      <c r="F6" s="6">
        <f>IF(AND($D6&gt;=F$4-6,$D6&lt;F$4+24),F$5,0)</f>
        <v>0</v>
      </c>
      <c r="G6" s="6">
        <f t="shared" ref="G6:T6" si="1">IF(AND($D6&gt;=G$4-6,$D6&lt;G$4+24),G$5,0)</f>
        <v>0</v>
      </c>
      <c r="H6" s="6">
        <f t="shared" si="1"/>
        <v>0</v>
      </c>
      <c r="I6" s="6">
        <f t="shared" si="1"/>
        <v>0</v>
      </c>
      <c r="J6" s="6">
        <f t="shared" si="1"/>
        <v>0</v>
      </c>
      <c r="K6" s="6">
        <f t="shared" si="1"/>
        <v>0</v>
      </c>
      <c r="L6" s="6">
        <f t="shared" si="1"/>
        <v>0</v>
      </c>
      <c r="M6" s="6">
        <f t="shared" si="1"/>
        <v>0</v>
      </c>
      <c r="N6" s="6">
        <f t="shared" si="1"/>
        <v>0</v>
      </c>
      <c r="O6" s="6">
        <f t="shared" si="1"/>
        <v>0</v>
      </c>
      <c r="P6" s="6">
        <f t="shared" si="1"/>
        <v>0</v>
      </c>
      <c r="Q6" s="6">
        <f t="shared" si="1"/>
        <v>0</v>
      </c>
      <c r="R6" s="6">
        <f t="shared" si="1"/>
        <v>0</v>
      </c>
      <c r="S6" s="6">
        <f t="shared" si="1"/>
        <v>0</v>
      </c>
      <c r="T6" s="6">
        <f t="shared" si="1"/>
        <v>0</v>
      </c>
      <c r="V6" s="3" t="s">
        <v>359</v>
      </c>
      <c r="XEJ6"/>
      <c r="XEK6"/>
      <c r="XEO6"/>
      <c r="XEQ6"/>
      <c r="XET6"/>
      <c r="XEU6"/>
      <c r="XEV6"/>
    </row>
    <row r="7" customHeight="1" spans="2:16376">
      <c r="B7" s="6" t="s">
        <v>360</v>
      </c>
      <c r="C7" s="6">
        <v>50</v>
      </c>
      <c r="D7" s="9">
        <v>6</v>
      </c>
      <c r="E7" s="6">
        <f>IF(AND($D7&gt;=E$4-6,$D7&lt;E$4+24),E$5,0)</f>
        <v>20</v>
      </c>
      <c r="F7" s="6">
        <f>IF(AND($D7&gt;=F$4-6,$D7&lt;F$4+24),F$5,0)</f>
        <v>0</v>
      </c>
      <c r="G7" s="6">
        <f t="shared" ref="G7:T7" si="2">IF(AND($D7&gt;=G$4-6,$D7&lt;G$4+24),G$5,0)</f>
        <v>0</v>
      </c>
      <c r="H7" s="6">
        <f t="shared" si="2"/>
        <v>0</v>
      </c>
      <c r="I7" s="6">
        <f t="shared" si="2"/>
        <v>0</v>
      </c>
      <c r="J7" s="6">
        <f t="shared" si="2"/>
        <v>0</v>
      </c>
      <c r="K7" s="6">
        <f t="shared" si="2"/>
        <v>0</v>
      </c>
      <c r="L7" s="6">
        <f t="shared" si="2"/>
        <v>0</v>
      </c>
      <c r="M7" s="6">
        <f t="shared" si="2"/>
        <v>0</v>
      </c>
      <c r="N7" s="6">
        <f t="shared" si="2"/>
        <v>0</v>
      </c>
      <c r="O7" s="6">
        <f t="shared" si="2"/>
        <v>0</v>
      </c>
      <c r="P7" s="6">
        <f t="shared" si="2"/>
        <v>0</v>
      </c>
      <c r="Q7" s="6">
        <f t="shared" si="2"/>
        <v>0</v>
      </c>
      <c r="R7" s="6">
        <f t="shared" si="2"/>
        <v>0</v>
      </c>
      <c r="S7" s="6">
        <f t="shared" si="2"/>
        <v>0</v>
      </c>
      <c r="T7" s="6">
        <f t="shared" si="2"/>
        <v>0</v>
      </c>
      <c r="V7" s="3" t="s">
        <v>361</v>
      </c>
      <c r="XEJ7"/>
      <c r="XEK7"/>
      <c r="XEO7"/>
      <c r="XEQ7"/>
      <c r="XET7"/>
      <c r="XEU7"/>
      <c r="XEV7"/>
    </row>
    <row r="8" customHeight="1" spans="2:16376">
      <c r="B8" s="6" t="s">
        <v>362</v>
      </c>
      <c r="C8" s="6">
        <v>60</v>
      </c>
      <c r="D8" s="9">
        <v>12</v>
      </c>
      <c r="E8" s="6">
        <f>IF(AND($D8&gt;=E$4-6,$D8&lt;E$4+24),E$5,0)</f>
        <v>20</v>
      </c>
      <c r="F8" s="6">
        <f>IF(AND($D8&gt;=F$4-6,$D8&lt;F$4+24),F$5,0)</f>
        <v>0</v>
      </c>
      <c r="G8" s="6">
        <f t="shared" ref="G8:T8" si="3">IF(AND($D8&gt;=G$4-6,$D8&lt;G$4+24),G$5,0)</f>
        <v>0</v>
      </c>
      <c r="H8" s="6">
        <f t="shared" si="3"/>
        <v>0</v>
      </c>
      <c r="I8" s="6">
        <f t="shared" si="3"/>
        <v>0</v>
      </c>
      <c r="J8" s="6">
        <f t="shared" si="3"/>
        <v>0</v>
      </c>
      <c r="K8" s="6">
        <f t="shared" si="3"/>
        <v>0</v>
      </c>
      <c r="L8" s="6">
        <f t="shared" si="3"/>
        <v>0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3"/>
        <v>0</v>
      </c>
      <c r="Q8" s="6">
        <f t="shared" si="3"/>
        <v>0</v>
      </c>
      <c r="R8" s="6">
        <f t="shared" si="3"/>
        <v>0</v>
      </c>
      <c r="S8" s="6">
        <f t="shared" si="3"/>
        <v>0</v>
      </c>
      <c r="T8" s="6">
        <f t="shared" si="3"/>
        <v>0</v>
      </c>
      <c r="V8" s="3" t="s">
        <v>363</v>
      </c>
      <c r="XEK8"/>
      <c r="XEO8"/>
      <c r="XEQ8"/>
      <c r="XET8"/>
      <c r="XEU8"/>
      <c r="XEV8"/>
    </row>
    <row r="9" customHeight="1" spans="2:16376">
      <c r="B9" s="6" t="s">
        <v>364</v>
      </c>
      <c r="C9" s="6">
        <v>70</v>
      </c>
      <c r="D9" s="9">
        <v>18</v>
      </c>
      <c r="E9" s="6">
        <f>IF(AND($D9&gt;=E$4-6,$D9&lt;E$4+24),E$5,0)</f>
        <v>20</v>
      </c>
      <c r="F9" s="6">
        <f>IF(AND($D9&gt;=F$4-6,$D9&lt;F$4+24),F$5,0)</f>
        <v>30</v>
      </c>
      <c r="G9" s="6">
        <f t="shared" ref="G9:T9" si="4">IF(AND($D9&gt;=G$4-6,$D9&lt;G$4+24),G$5,0)</f>
        <v>0</v>
      </c>
      <c r="H9" s="6">
        <f t="shared" si="4"/>
        <v>0</v>
      </c>
      <c r="I9" s="6">
        <f t="shared" si="4"/>
        <v>0</v>
      </c>
      <c r="J9" s="6">
        <f t="shared" si="4"/>
        <v>0</v>
      </c>
      <c r="K9" s="6">
        <f t="shared" si="4"/>
        <v>0</v>
      </c>
      <c r="L9" s="6">
        <f t="shared" si="4"/>
        <v>0</v>
      </c>
      <c r="M9" s="6">
        <f t="shared" si="4"/>
        <v>0</v>
      </c>
      <c r="N9" s="6">
        <f t="shared" si="4"/>
        <v>0</v>
      </c>
      <c r="O9" s="6">
        <f t="shared" si="4"/>
        <v>0</v>
      </c>
      <c r="P9" s="6">
        <f t="shared" si="4"/>
        <v>0</v>
      </c>
      <c r="Q9" s="6">
        <f t="shared" si="4"/>
        <v>0</v>
      </c>
      <c r="R9" s="6">
        <f t="shared" si="4"/>
        <v>0</v>
      </c>
      <c r="S9" s="6">
        <f t="shared" si="4"/>
        <v>0</v>
      </c>
      <c r="T9" s="6">
        <f t="shared" si="4"/>
        <v>0</v>
      </c>
      <c r="V9" s="3" t="s">
        <v>365</v>
      </c>
      <c r="XEK9"/>
      <c r="XEO9"/>
      <c r="XEQ9"/>
      <c r="XET9"/>
      <c r="XEU9"/>
      <c r="XEV9"/>
    </row>
    <row r="10" customHeight="1" spans="2:16376">
      <c r="B10" s="6" t="s">
        <v>366</v>
      </c>
      <c r="C10" s="6">
        <v>80</v>
      </c>
      <c r="D10" s="9">
        <v>24</v>
      </c>
      <c r="E10" s="6">
        <f>IF(AND($D10&gt;=E$4-6,$D10&lt;E$4+24),E$5,0)</f>
        <v>0</v>
      </c>
      <c r="F10" s="6">
        <f>IF(AND($D10&gt;=F$4-6,$D10&lt;F$4+24),F$5,0)</f>
        <v>30</v>
      </c>
      <c r="G10" s="6">
        <f t="shared" ref="G10:T10" si="5">IF(AND($D10&gt;=G$4-6,$D10&lt;G$4+24),G$5,0)</f>
        <v>0</v>
      </c>
      <c r="H10" s="6">
        <f t="shared" si="5"/>
        <v>0</v>
      </c>
      <c r="I10" s="6">
        <f t="shared" si="5"/>
        <v>0</v>
      </c>
      <c r="J10" s="6">
        <f t="shared" si="5"/>
        <v>0</v>
      </c>
      <c r="K10" s="6">
        <f t="shared" si="5"/>
        <v>0</v>
      </c>
      <c r="L10" s="6">
        <f t="shared" si="5"/>
        <v>0</v>
      </c>
      <c r="M10" s="6">
        <f t="shared" si="5"/>
        <v>0</v>
      </c>
      <c r="N10" s="6">
        <f t="shared" si="5"/>
        <v>0</v>
      </c>
      <c r="O10" s="6">
        <f t="shared" si="5"/>
        <v>0</v>
      </c>
      <c r="P10" s="6">
        <f t="shared" si="5"/>
        <v>0</v>
      </c>
      <c r="Q10" s="6">
        <f t="shared" si="5"/>
        <v>0</v>
      </c>
      <c r="R10" s="6">
        <f t="shared" si="5"/>
        <v>0</v>
      </c>
      <c r="S10" s="6">
        <f t="shared" si="5"/>
        <v>0</v>
      </c>
      <c r="T10" s="6">
        <f t="shared" si="5"/>
        <v>0</v>
      </c>
      <c r="V10" s="3" t="s">
        <v>367</v>
      </c>
      <c r="XEK10"/>
      <c r="XEO10"/>
      <c r="XEQ10"/>
      <c r="XET10"/>
      <c r="XEU10"/>
      <c r="XEV10"/>
    </row>
    <row r="11" customHeight="1" spans="2:16376">
      <c r="B11" s="6" t="s">
        <v>368</v>
      </c>
      <c r="C11" s="6">
        <v>90</v>
      </c>
      <c r="D11" s="9">
        <v>30</v>
      </c>
      <c r="E11" s="6">
        <f t="shared" ref="E11:E42" si="6">IF(AND($D11&gt;=E$4-6,$D11&lt;E$4+24),E$5,0)</f>
        <v>0</v>
      </c>
      <c r="F11" s="6">
        <f t="shared" ref="F11:F42" si="7">IF(AND($D11&gt;=F$4-6,$D11&lt;F$4+24),F$5,0)</f>
        <v>30</v>
      </c>
      <c r="G11" s="6">
        <f t="shared" ref="G11:G42" si="8">IF(AND($D11&gt;=G$4-6,$D11&lt;G$4+24),G$5,0)</f>
        <v>0</v>
      </c>
      <c r="H11" s="6">
        <f t="shared" ref="H11:H42" si="9">IF(AND($D11&gt;=H$4-6,$D11&lt;H$4+24),H$5,0)</f>
        <v>0</v>
      </c>
      <c r="I11" s="6">
        <f t="shared" ref="I11:I42" si="10">IF(AND($D11&gt;=I$4-6,$D11&lt;I$4+24),I$5,0)</f>
        <v>0</v>
      </c>
      <c r="J11" s="6">
        <f t="shared" ref="J11:J42" si="11">IF(AND($D11&gt;=J$4-6,$D11&lt;J$4+24),J$5,0)</f>
        <v>0</v>
      </c>
      <c r="K11" s="6">
        <f t="shared" ref="K11:K42" si="12">IF(AND($D11&gt;=K$4-6,$D11&lt;K$4+24),K$5,0)</f>
        <v>0</v>
      </c>
      <c r="L11" s="6">
        <f t="shared" ref="L11:L42" si="13">IF(AND($D11&gt;=L$4-6,$D11&lt;L$4+24),L$5,0)</f>
        <v>0</v>
      </c>
      <c r="M11" s="6">
        <f t="shared" ref="M11:M42" si="14">IF(AND($D11&gt;=M$4-6,$D11&lt;M$4+24),M$5,0)</f>
        <v>0</v>
      </c>
      <c r="N11" s="6">
        <f t="shared" ref="N11:N42" si="15">IF(AND($D11&gt;=N$4-6,$D11&lt;N$4+24),N$5,0)</f>
        <v>0</v>
      </c>
      <c r="O11" s="6">
        <f t="shared" ref="O11:O42" si="16">IF(AND($D11&gt;=O$4-6,$D11&lt;O$4+24),O$5,0)</f>
        <v>0</v>
      </c>
      <c r="P11" s="6">
        <f t="shared" ref="P11:P42" si="17">IF(AND($D11&gt;=P$4-6,$D11&lt;P$4+24),P$5,0)</f>
        <v>0</v>
      </c>
      <c r="Q11" s="6">
        <f t="shared" ref="Q11:Q42" si="18">IF(AND($D11&gt;=Q$4-6,$D11&lt;Q$4+24),Q$5,0)</f>
        <v>0</v>
      </c>
      <c r="R11" s="6">
        <f t="shared" ref="R11:R42" si="19">IF(AND($D11&gt;=R$4-6,$D11&lt;R$4+24),R$5,0)</f>
        <v>0</v>
      </c>
      <c r="S11" s="6">
        <f t="shared" ref="S11:S42" si="20">IF(AND($D11&gt;=S$4-6,$D11&lt;S$4+24),S$5,0)</f>
        <v>0</v>
      </c>
      <c r="T11" s="6">
        <f t="shared" ref="T11:T42" si="21">IF(AND($D11&gt;=T$4-6,$D11&lt;T$4+24),T$5,0)</f>
        <v>0</v>
      </c>
      <c r="V11" s="3" t="s">
        <v>369</v>
      </c>
      <c r="XEQ11"/>
      <c r="XET11"/>
      <c r="XEU11"/>
      <c r="XEV11"/>
    </row>
    <row r="12" customHeight="1" spans="2:16376">
      <c r="B12" s="6" t="s">
        <v>259</v>
      </c>
      <c r="C12" s="6">
        <v>100</v>
      </c>
      <c r="D12" s="9">
        <v>36</v>
      </c>
      <c r="E12" s="6">
        <f t="shared" si="6"/>
        <v>0</v>
      </c>
      <c r="F12" s="6">
        <f t="shared" si="7"/>
        <v>30</v>
      </c>
      <c r="G12" s="6">
        <f t="shared" si="8"/>
        <v>0</v>
      </c>
      <c r="H12" s="6">
        <f t="shared" si="9"/>
        <v>0</v>
      </c>
      <c r="I12" s="6">
        <f t="shared" si="10"/>
        <v>0</v>
      </c>
      <c r="J12" s="6">
        <f t="shared" si="11"/>
        <v>0</v>
      </c>
      <c r="K12" s="6">
        <f t="shared" si="12"/>
        <v>0</v>
      </c>
      <c r="L12" s="6">
        <f t="shared" si="13"/>
        <v>0</v>
      </c>
      <c r="M12" s="6">
        <f t="shared" si="14"/>
        <v>0</v>
      </c>
      <c r="N12" s="6">
        <f t="shared" si="15"/>
        <v>0</v>
      </c>
      <c r="O12" s="6">
        <f t="shared" si="16"/>
        <v>0</v>
      </c>
      <c r="P12" s="6">
        <f t="shared" si="17"/>
        <v>0</v>
      </c>
      <c r="Q12" s="6">
        <f t="shared" si="18"/>
        <v>0</v>
      </c>
      <c r="R12" s="6">
        <f t="shared" si="19"/>
        <v>0</v>
      </c>
      <c r="S12" s="6">
        <f t="shared" si="20"/>
        <v>0</v>
      </c>
      <c r="T12" s="6">
        <f t="shared" si="21"/>
        <v>0</v>
      </c>
      <c r="XEQ12"/>
      <c r="XET12"/>
      <c r="XEU12"/>
      <c r="XEV12"/>
    </row>
    <row r="13" customHeight="1" spans="2:16376">
      <c r="B13" s="6" t="s">
        <v>370</v>
      </c>
      <c r="C13" s="6">
        <v>110</v>
      </c>
      <c r="D13" s="9">
        <v>42</v>
      </c>
      <c r="E13" s="6">
        <f t="shared" si="6"/>
        <v>0</v>
      </c>
      <c r="F13" s="6">
        <f t="shared" si="7"/>
        <v>30</v>
      </c>
      <c r="G13" s="6">
        <f t="shared" si="8"/>
        <v>40</v>
      </c>
      <c r="H13" s="6">
        <f t="shared" si="9"/>
        <v>0</v>
      </c>
      <c r="I13" s="6">
        <f t="shared" si="10"/>
        <v>0</v>
      </c>
      <c r="J13" s="6">
        <f t="shared" si="11"/>
        <v>0</v>
      </c>
      <c r="K13" s="6">
        <f t="shared" si="12"/>
        <v>0</v>
      </c>
      <c r="L13" s="6">
        <f t="shared" si="13"/>
        <v>0</v>
      </c>
      <c r="M13" s="6">
        <f t="shared" si="14"/>
        <v>0</v>
      </c>
      <c r="N13" s="6">
        <f t="shared" si="15"/>
        <v>0</v>
      </c>
      <c r="O13" s="6">
        <f t="shared" si="16"/>
        <v>0</v>
      </c>
      <c r="P13" s="6">
        <f t="shared" si="17"/>
        <v>0</v>
      </c>
      <c r="Q13" s="6">
        <f t="shared" si="18"/>
        <v>0</v>
      </c>
      <c r="R13" s="6">
        <f t="shared" si="19"/>
        <v>0</v>
      </c>
      <c r="S13" s="6">
        <f t="shared" si="20"/>
        <v>0</v>
      </c>
      <c r="T13" s="6">
        <f t="shared" si="21"/>
        <v>0</v>
      </c>
      <c r="XEQ13"/>
      <c r="XET13"/>
      <c r="XEU13"/>
      <c r="XEV13"/>
    </row>
    <row r="14" customHeight="1" spans="2:16376">
      <c r="B14" s="6" t="s">
        <v>371</v>
      </c>
      <c r="C14" s="6">
        <v>120</v>
      </c>
      <c r="D14" s="9">
        <v>48</v>
      </c>
      <c r="E14" s="6">
        <f t="shared" si="6"/>
        <v>0</v>
      </c>
      <c r="F14" s="6">
        <f t="shared" si="7"/>
        <v>0</v>
      </c>
      <c r="G14" s="6">
        <f t="shared" si="8"/>
        <v>40</v>
      </c>
      <c r="H14" s="6">
        <f t="shared" si="9"/>
        <v>0</v>
      </c>
      <c r="I14" s="6">
        <f t="shared" si="10"/>
        <v>0</v>
      </c>
      <c r="J14" s="6">
        <f t="shared" si="11"/>
        <v>0</v>
      </c>
      <c r="K14" s="6">
        <f t="shared" si="12"/>
        <v>0</v>
      </c>
      <c r="L14" s="6">
        <f t="shared" si="13"/>
        <v>0</v>
      </c>
      <c r="M14" s="6">
        <f t="shared" si="14"/>
        <v>0</v>
      </c>
      <c r="N14" s="6">
        <f t="shared" si="15"/>
        <v>0</v>
      </c>
      <c r="O14" s="6">
        <f t="shared" si="16"/>
        <v>0</v>
      </c>
      <c r="P14" s="6">
        <f t="shared" si="17"/>
        <v>0</v>
      </c>
      <c r="Q14" s="6">
        <f t="shared" si="18"/>
        <v>0</v>
      </c>
      <c r="R14" s="6">
        <f t="shared" si="19"/>
        <v>0</v>
      </c>
      <c r="S14" s="6">
        <f t="shared" si="20"/>
        <v>0</v>
      </c>
      <c r="T14" s="6">
        <f t="shared" si="21"/>
        <v>0</v>
      </c>
      <c r="XEQ14"/>
      <c r="XET14"/>
      <c r="XEU14"/>
      <c r="XEV14"/>
    </row>
    <row r="15" customHeight="1" spans="2:16379">
      <c r="B15" s="6" t="s">
        <v>372</v>
      </c>
      <c r="C15" s="6">
        <v>130</v>
      </c>
      <c r="D15" s="9">
        <v>54</v>
      </c>
      <c r="E15" s="6">
        <f t="shared" si="6"/>
        <v>0</v>
      </c>
      <c r="F15" s="6">
        <f t="shared" si="7"/>
        <v>0</v>
      </c>
      <c r="G15" s="6">
        <f t="shared" si="8"/>
        <v>40</v>
      </c>
      <c r="H15" s="6">
        <f t="shared" si="9"/>
        <v>0</v>
      </c>
      <c r="I15" s="6">
        <f t="shared" si="10"/>
        <v>0</v>
      </c>
      <c r="J15" s="6">
        <f t="shared" si="11"/>
        <v>0</v>
      </c>
      <c r="K15" s="6">
        <f t="shared" si="12"/>
        <v>0</v>
      </c>
      <c r="L15" s="6">
        <f t="shared" si="13"/>
        <v>0</v>
      </c>
      <c r="M15" s="6">
        <f t="shared" si="14"/>
        <v>0</v>
      </c>
      <c r="N15" s="6">
        <f t="shared" si="15"/>
        <v>0</v>
      </c>
      <c r="O15" s="6">
        <f t="shared" si="16"/>
        <v>0</v>
      </c>
      <c r="P15" s="6">
        <f t="shared" si="17"/>
        <v>0</v>
      </c>
      <c r="Q15" s="6">
        <f t="shared" si="18"/>
        <v>0</v>
      </c>
      <c r="R15" s="6">
        <f t="shared" si="19"/>
        <v>0</v>
      </c>
      <c r="S15" s="6">
        <f t="shared" si="20"/>
        <v>0</v>
      </c>
      <c r="T15" s="6">
        <f t="shared" si="21"/>
        <v>0</v>
      </c>
      <c r="XEY15"/>
    </row>
    <row r="16" customHeight="1" spans="2:16379">
      <c r="B16" s="6" t="s">
        <v>373</v>
      </c>
      <c r="C16" s="6">
        <v>140</v>
      </c>
      <c r="D16" s="9">
        <v>60</v>
      </c>
      <c r="E16" s="6">
        <f t="shared" si="6"/>
        <v>0</v>
      </c>
      <c r="F16" s="6">
        <f t="shared" si="7"/>
        <v>0</v>
      </c>
      <c r="G16" s="6">
        <f t="shared" si="8"/>
        <v>40</v>
      </c>
      <c r="H16" s="6">
        <f t="shared" si="9"/>
        <v>0</v>
      </c>
      <c r="I16" s="6">
        <f t="shared" si="10"/>
        <v>0</v>
      </c>
      <c r="J16" s="6">
        <f t="shared" si="11"/>
        <v>0</v>
      </c>
      <c r="K16" s="6">
        <f t="shared" si="12"/>
        <v>0</v>
      </c>
      <c r="L16" s="6">
        <f t="shared" si="13"/>
        <v>0</v>
      </c>
      <c r="M16" s="6">
        <f t="shared" si="14"/>
        <v>0</v>
      </c>
      <c r="N16" s="6">
        <f t="shared" si="15"/>
        <v>0</v>
      </c>
      <c r="O16" s="6">
        <f t="shared" si="16"/>
        <v>0</v>
      </c>
      <c r="P16" s="6">
        <f t="shared" si="17"/>
        <v>0</v>
      </c>
      <c r="Q16" s="6">
        <f t="shared" si="18"/>
        <v>0</v>
      </c>
      <c r="R16" s="6">
        <f t="shared" si="19"/>
        <v>0</v>
      </c>
      <c r="S16" s="6">
        <f t="shared" si="20"/>
        <v>0</v>
      </c>
      <c r="T16" s="6">
        <f t="shared" si="21"/>
        <v>0</v>
      </c>
      <c r="XEY16"/>
    </row>
    <row r="17" customHeight="1" spans="2:20">
      <c r="B17" s="6" t="s">
        <v>374</v>
      </c>
      <c r="C17" s="6">
        <v>150</v>
      </c>
      <c r="D17" s="9">
        <v>66</v>
      </c>
      <c r="E17" s="6">
        <f t="shared" si="6"/>
        <v>0</v>
      </c>
      <c r="F17" s="6">
        <f t="shared" si="7"/>
        <v>0</v>
      </c>
      <c r="G17" s="6">
        <f t="shared" si="8"/>
        <v>40</v>
      </c>
      <c r="H17" s="6">
        <f t="shared" si="9"/>
        <v>50</v>
      </c>
      <c r="I17" s="6">
        <f t="shared" si="10"/>
        <v>0</v>
      </c>
      <c r="J17" s="6">
        <f t="shared" si="11"/>
        <v>0</v>
      </c>
      <c r="K17" s="6">
        <f t="shared" si="12"/>
        <v>0</v>
      </c>
      <c r="L17" s="6">
        <f t="shared" si="13"/>
        <v>0</v>
      </c>
      <c r="M17" s="6">
        <f t="shared" si="14"/>
        <v>0</v>
      </c>
      <c r="N17" s="6">
        <f t="shared" si="15"/>
        <v>0</v>
      </c>
      <c r="O17" s="6">
        <f t="shared" si="16"/>
        <v>0</v>
      </c>
      <c r="P17" s="6">
        <f t="shared" si="17"/>
        <v>0</v>
      </c>
      <c r="Q17" s="6">
        <f t="shared" si="18"/>
        <v>0</v>
      </c>
      <c r="R17" s="6">
        <f t="shared" si="19"/>
        <v>0</v>
      </c>
      <c r="S17" s="6">
        <f t="shared" si="20"/>
        <v>0</v>
      </c>
      <c r="T17" s="6">
        <f t="shared" si="21"/>
        <v>0</v>
      </c>
    </row>
    <row r="18" customHeight="1" spans="2:20">
      <c r="B18" s="6" t="s">
        <v>375</v>
      </c>
      <c r="C18" s="6">
        <v>160</v>
      </c>
      <c r="D18" s="9">
        <v>72</v>
      </c>
      <c r="E18" s="6">
        <f t="shared" si="6"/>
        <v>0</v>
      </c>
      <c r="F18" s="6">
        <f t="shared" si="7"/>
        <v>0</v>
      </c>
      <c r="G18" s="6">
        <f t="shared" si="8"/>
        <v>0</v>
      </c>
      <c r="H18" s="6">
        <f t="shared" si="9"/>
        <v>50</v>
      </c>
      <c r="I18" s="6">
        <f t="shared" si="10"/>
        <v>0</v>
      </c>
      <c r="J18" s="6">
        <f t="shared" si="11"/>
        <v>0</v>
      </c>
      <c r="K18" s="6">
        <f t="shared" si="12"/>
        <v>0</v>
      </c>
      <c r="L18" s="6">
        <f t="shared" si="13"/>
        <v>0</v>
      </c>
      <c r="M18" s="6">
        <f t="shared" si="14"/>
        <v>0</v>
      </c>
      <c r="N18" s="6">
        <f t="shared" si="15"/>
        <v>0</v>
      </c>
      <c r="O18" s="6">
        <f t="shared" si="16"/>
        <v>0</v>
      </c>
      <c r="P18" s="6">
        <f t="shared" si="17"/>
        <v>0</v>
      </c>
      <c r="Q18" s="6">
        <f t="shared" si="18"/>
        <v>0</v>
      </c>
      <c r="R18" s="6">
        <f t="shared" si="19"/>
        <v>0</v>
      </c>
      <c r="S18" s="6">
        <f t="shared" si="20"/>
        <v>0</v>
      </c>
      <c r="T18" s="6">
        <f t="shared" si="21"/>
        <v>0</v>
      </c>
    </row>
    <row r="19" customHeight="1" spans="2:20">
      <c r="B19" s="10"/>
      <c r="C19" s="11"/>
      <c r="D19" s="9">
        <v>78</v>
      </c>
      <c r="E19" s="6">
        <f t="shared" si="6"/>
        <v>0</v>
      </c>
      <c r="F19" s="6">
        <f t="shared" si="7"/>
        <v>0</v>
      </c>
      <c r="G19" s="6">
        <f t="shared" si="8"/>
        <v>0</v>
      </c>
      <c r="H19" s="6">
        <f t="shared" si="9"/>
        <v>50</v>
      </c>
      <c r="I19" s="6">
        <f t="shared" si="10"/>
        <v>0</v>
      </c>
      <c r="J19" s="6">
        <f t="shared" si="11"/>
        <v>0</v>
      </c>
      <c r="K19" s="6">
        <f t="shared" si="12"/>
        <v>0</v>
      </c>
      <c r="L19" s="6">
        <f t="shared" si="13"/>
        <v>0</v>
      </c>
      <c r="M19" s="6">
        <f t="shared" si="14"/>
        <v>0</v>
      </c>
      <c r="N19" s="6">
        <f t="shared" si="15"/>
        <v>0</v>
      </c>
      <c r="O19" s="6">
        <f t="shared" si="16"/>
        <v>0</v>
      </c>
      <c r="P19" s="6">
        <f t="shared" si="17"/>
        <v>0</v>
      </c>
      <c r="Q19" s="6">
        <f t="shared" si="18"/>
        <v>0</v>
      </c>
      <c r="R19" s="6">
        <f t="shared" si="19"/>
        <v>0</v>
      </c>
      <c r="S19" s="6">
        <f t="shared" si="20"/>
        <v>0</v>
      </c>
      <c r="T19" s="6">
        <f t="shared" si="21"/>
        <v>0</v>
      </c>
    </row>
    <row r="20" customHeight="1" spans="2:20">
      <c r="B20"/>
      <c r="C20" s="11"/>
      <c r="D20" s="9">
        <v>84</v>
      </c>
      <c r="E20" s="6">
        <f t="shared" si="6"/>
        <v>0</v>
      </c>
      <c r="F20" s="6">
        <f t="shared" si="7"/>
        <v>0</v>
      </c>
      <c r="G20" s="6">
        <f t="shared" si="8"/>
        <v>0</v>
      </c>
      <c r="H20" s="6">
        <f t="shared" si="9"/>
        <v>50</v>
      </c>
      <c r="I20" s="6">
        <f t="shared" si="10"/>
        <v>0</v>
      </c>
      <c r="J20" s="6">
        <f t="shared" si="11"/>
        <v>0</v>
      </c>
      <c r="K20" s="6">
        <f t="shared" si="12"/>
        <v>0</v>
      </c>
      <c r="L20" s="6">
        <f t="shared" si="13"/>
        <v>0</v>
      </c>
      <c r="M20" s="6">
        <f t="shared" si="14"/>
        <v>0</v>
      </c>
      <c r="N20" s="6">
        <f t="shared" si="15"/>
        <v>0</v>
      </c>
      <c r="O20" s="6">
        <f t="shared" si="16"/>
        <v>0</v>
      </c>
      <c r="P20" s="6">
        <f t="shared" si="17"/>
        <v>0</v>
      </c>
      <c r="Q20" s="6">
        <f t="shared" si="18"/>
        <v>0</v>
      </c>
      <c r="R20" s="6">
        <f t="shared" si="19"/>
        <v>0</v>
      </c>
      <c r="S20" s="6">
        <f t="shared" si="20"/>
        <v>0</v>
      </c>
      <c r="T20" s="6">
        <f t="shared" si="21"/>
        <v>0</v>
      </c>
    </row>
    <row r="21" customHeight="1" spans="2:20">
      <c r="B21"/>
      <c r="C21" s="11"/>
      <c r="D21" s="9">
        <v>90</v>
      </c>
      <c r="E21" s="6">
        <f t="shared" si="6"/>
        <v>0</v>
      </c>
      <c r="F21" s="6">
        <f t="shared" si="7"/>
        <v>0</v>
      </c>
      <c r="G21" s="6">
        <f t="shared" si="8"/>
        <v>0</v>
      </c>
      <c r="H21" s="6">
        <f t="shared" si="9"/>
        <v>50</v>
      </c>
      <c r="I21" s="6">
        <f t="shared" si="10"/>
        <v>60</v>
      </c>
      <c r="J21" s="6">
        <f t="shared" si="11"/>
        <v>0</v>
      </c>
      <c r="K21" s="6">
        <f t="shared" si="12"/>
        <v>0</v>
      </c>
      <c r="L21" s="6">
        <f t="shared" si="13"/>
        <v>0</v>
      </c>
      <c r="M21" s="6">
        <f t="shared" si="14"/>
        <v>0</v>
      </c>
      <c r="N21" s="6">
        <f t="shared" si="15"/>
        <v>0</v>
      </c>
      <c r="O21" s="6">
        <f t="shared" si="16"/>
        <v>0</v>
      </c>
      <c r="P21" s="6">
        <f t="shared" si="17"/>
        <v>0</v>
      </c>
      <c r="Q21" s="6">
        <f t="shared" si="18"/>
        <v>0</v>
      </c>
      <c r="R21" s="6">
        <f t="shared" si="19"/>
        <v>0</v>
      </c>
      <c r="S21" s="6">
        <f t="shared" si="20"/>
        <v>0</v>
      </c>
      <c r="T21" s="6">
        <f t="shared" si="21"/>
        <v>0</v>
      </c>
    </row>
    <row r="22" customHeight="1" spans="2:20">
      <c r="B22"/>
      <c r="C22" s="11"/>
      <c r="D22" s="9">
        <v>96</v>
      </c>
      <c r="E22" s="6">
        <f t="shared" si="6"/>
        <v>0</v>
      </c>
      <c r="F22" s="6">
        <f t="shared" si="7"/>
        <v>0</v>
      </c>
      <c r="G22" s="6">
        <f t="shared" si="8"/>
        <v>0</v>
      </c>
      <c r="H22" s="6">
        <f t="shared" si="9"/>
        <v>0</v>
      </c>
      <c r="I22" s="6">
        <f t="shared" si="10"/>
        <v>60</v>
      </c>
      <c r="J22" s="6">
        <f t="shared" si="11"/>
        <v>0</v>
      </c>
      <c r="K22" s="6">
        <f t="shared" si="12"/>
        <v>0</v>
      </c>
      <c r="L22" s="6">
        <f t="shared" si="13"/>
        <v>0</v>
      </c>
      <c r="M22" s="6">
        <f t="shared" si="14"/>
        <v>0</v>
      </c>
      <c r="N22" s="6">
        <f t="shared" si="15"/>
        <v>0</v>
      </c>
      <c r="O22" s="6">
        <f t="shared" si="16"/>
        <v>0</v>
      </c>
      <c r="P22" s="6">
        <f t="shared" si="17"/>
        <v>0</v>
      </c>
      <c r="Q22" s="6">
        <f t="shared" si="18"/>
        <v>0</v>
      </c>
      <c r="R22" s="6">
        <f t="shared" si="19"/>
        <v>0</v>
      </c>
      <c r="S22" s="6">
        <f t="shared" si="20"/>
        <v>0</v>
      </c>
      <c r="T22" s="6">
        <f t="shared" si="21"/>
        <v>0</v>
      </c>
    </row>
    <row r="23" customHeight="1" spans="2:20">
      <c r="B23"/>
      <c r="C23" s="11"/>
      <c r="D23" s="9">
        <v>102</v>
      </c>
      <c r="E23" s="6">
        <f t="shared" si="6"/>
        <v>0</v>
      </c>
      <c r="F23" s="6">
        <f t="shared" si="7"/>
        <v>0</v>
      </c>
      <c r="G23" s="6">
        <f t="shared" si="8"/>
        <v>0</v>
      </c>
      <c r="H23" s="6">
        <f t="shared" si="9"/>
        <v>0</v>
      </c>
      <c r="I23" s="6">
        <f t="shared" si="10"/>
        <v>60</v>
      </c>
      <c r="J23" s="6">
        <f t="shared" si="11"/>
        <v>0</v>
      </c>
      <c r="K23" s="6">
        <f t="shared" si="12"/>
        <v>0</v>
      </c>
      <c r="L23" s="6">
        <f t="shared" si="13"/>
        <v>0</v>
      </c>
      <c r="M23" s="6">
        <f t="shared" si="14"/>
        <v>0</v>
      </c>
      <c r="N23" s="6">
        <f t="shared" si="15"/>
        <v>0</v>
      </c>
      <c r="O23" s="6">
        <f t="shared" si="16"/>
        <v>0</v>
      </c>
      <c r="P23" s="6">
        <f t="shared" si="17"/>
        <v>0</v>
      </c>
      <c r="Q23" s="6">
        <f t="shared" si="18"/>
        <v>0</v>
      </c>
      <c r="R23" s="6">
        <f t="shared" si="19"/>
        <v>0</v>
      </c>
      <c r="S23" s="6">
        <f t="shared" si="20"/>
        <v>0</v>
      </c>
      <c r="T23" s="6">
        <f t="shared" si="21"/>
        <v>0</v>
      </c>
    </row>
    <row r="24" customHeight="1" spans="2:20">
      <c r="B24"/>
      <c r="C24" s="11"/>
      <c r="D24" s="9">
        <v>108</v>
      </c>
      <c r="E24" s="6">
        <f t="shared" si="6"/>
        <v>0</v>
      </c>
      <c r="F24" s="6">
        <f t="shared" si="7"/>
        <v>0</v>
      </c>
      <c r="G24" s="6">
        <f t="shared" si="8"/>
        <v>0</v>
      </c>
      <c r="H24" s="6">
        <f t="shared" si="9"/>
        <v>0</v>
      </c>
      <c r="I24" s="6">
        <f t="shared" si="10"/>
        <v>60</v>
      </c>
      <c r="J24" s="6">
        <f t="shared" si="11"/>
        <v>0</v>
      </c>
      <c r="K24" s="6">
        <f t="shared" si="12"/>
        <v>0</v>
      </c>
      <c r="L24" s="6">
        <f t="shared" si="13"/>
        <v>0</v>
      </c>
      <c r="M24" s="6">
        <f t="shared" si="14"/>
        <v>0</v>
      </c>
      <c r="N24" s="6">
        <f t="shared" si="15"/>
        <v>0</v>
      </c>
      <c r="O24" s="6">
        <f t="shared" si="16"/>
        <v>0</v>
      </c>
      <c r="P24" s="6">
        <f t="shared" si="17"/>
        <v>0</v>
      </c>
      <c r="Q24" s="6">
        <f t="shared" si="18"/>
        <v>0</v>
      </c>
      <c r="R24" s="6">
        <f t="shared" si="19"/>
        <v>0</v>
      </c>
      <c r="S24" s="6">
        <f t="shared" si="20"/>
        <v>0</v>
      </c>
      <c r="T24" s="6">
        <f t="shared" si="21"/>
        <v>0</v>
      </c>
    </row>
    <row r="25" customHeight="1" spans="2:20">
      <c r="B25" s="10"/>
      <c r="C25" s="11"/>
      <c r="D25" s="9">
        <v>114</v>
      </c>
      <c r="E25" s="6">
        <f t="shared" si="6"/>
        <v>0</v>
      </c>
      <c r="F25" s="6">
        <f t="shared" si="7"/>
        <v>0</v>
      </c>
      <c r="G25" s="6">
        <f t="shared" si="8"/>
        <v>0</v>
      </c>
      <c r="H25" s="6">
        <f t="shared" si="9"/>
        <v>0</v>
      </c>
      <c r="I25" s="6">
        <f t="shared" si="10"/>
        <v>60</v>
      </c>
      <c r="J25" s="6">
        <f t="shared" si="11"/>
        <v>70</v>
      </c>
      <c r="K25" s="6">
        <f t="shared" si="12"/>
        <v>0</v>
      </c>
      <c r="L25" s="6">
        <f t="shared" si="13"/>
        <v>0</v>
      </c>
      <c r="M25" s="6">
        <f t="shared" si="14"/>
        <v>0</v>
      </c>
      <c r="N25" s="6">
        <f t="shared" si="15"/>
        <v>0</v>
      </c>
      <c r="O25" s="6">
        <f t="shared" si="16"/>
        <v>0</v>
      </c>
      <c r="P25" s="6">
        <f t="shared" si="17"/>
        <v>0</v>
      </c>
      <c r="Q25" s="6">
        <f t="shared" si="18"/>
        <v>0</v>
      </c>
      <c r="R25" s="6">
        <f t="shared" si="19"/>
        <v>0</v>
      </c>
      <c r="S25" s="6">
        <f t="shared" si="20"/>
        <v>0</v>
      </c>
      <c r="T25" s="6">
        <f t="shared" si="21"/>
        <v>0</v>
      </c>
    </row>
    <row r="26" customHeight="1" spans="2:20">
      <c r="B26"/>
      <c r="C26" s="11"/>
      <c r="D26" s="9">
        <v>120</v>
      </c>
      <c r="E26" s="6">
        <f t="shared" si="6"/>
        <v>0</v>
      </c>
      <c r="F26" s="6">
        <f t="shared" si="7"/>
        <v>0</v>
      </c>
      <c r="G26" s="6">
        <f t="shared" si="8"/>
        <v>0</v>
      </c>
      <c r="H26" s="6">
        <f t="shared" si="9"/>
        <v>0</v>
      </c>
      <c r="I26" s="6">
        <f t="shared" si="10"/>
        <v>0</v>
      </c>
      <c r="J26" s="6">
        <f t="shared" si="11"/>
        <v>70</v>
      </c>
      <c r="K26" s="6">
        <f t="shared" si="12"/>
        <v>0</v>
      </c>
      <c r="L26" s="6">
        <f t="shared" si="13"/>
        <v>0</v>
      </c>
      <c r="M26" s="6">
        <f t="shared" si="14"/>
        <v>0</v>
      </c>
      <c r="N26" s="6">
        <f t="shared" si="15"/>
        <v>0</v>
      </c>
      <c r="O26" s="6">
        <f t="shared" si="16"/>
        <v>0</v>
      </c>
      <c r="P26" s="6">
        <f t="shared" si="17"/>
        <v>0</v>
      </c>
      <c r="Q26" s="6">
        <f t="shared" si="18"/>
        <v>0</v>
      </c>
      <c r="R26" s="6">
        <f t="shared" si="19"/>
        <v>0</v>
      </c>
      <c r="S26" s="6">
        <f t="shared" si="20"/>
        <v>0</v>
      </c>
      <c r="T26" s="6">
        <f t="shared" si="21"/>
        <v>0</v>
      </c>
    </row>
    <row r="27" customHeight="1" spans="2:20">
      <c r="B27"/>
      <c r="C27" s="11"/>
      <c r="D27" s="9">
        <v>126</v>
      </c>
      <c r="E27" s="6">
        <f t="shared" si="6"/>
        <v>0</v>
      </c>
      <c r="F27" s="6">
        <f t="shared" si="7"/>
        <v>0</v>
      </c>
      <c r="G27" s="6">
        <f t="shared" si="8"/>
        <v>0</v>
      </c>
      <c r="H27" s="6">
        <f t="shared" si="9"/>
        <v>0</v>
      </c>
      <c r="I27" s="6">
        <f t="shared" si="10"/>
        <v>0</v>
      </c>
      <c r="J27" s="6">
        <f t="shared" si="11"/>
        <v>70</v>
      </c>
      <c r="K27" s="6">
        <f t="shared" si="12"/>
        <v>0</v>
      </c>
      <c r="L27" s="6">
        <f t="shared" si="13"/>
        <v>0</v>
      </c>
      <c r="M27" s="6">
        <f t="shared" si="14"/>
        <v>0</v>
      </c>
      <c r="N27" s="6">
        <f t="shared" si="15"/>
        <v>0</v>
      </c>
      <c r="O27" s="6">
        <f t="shared" si="16"/>
        <v>0</v>
      </c>
      <c r="P27" s="6">
        <f t="shared" si="17"/>
        <v>0</v>
      </c>
      <c r="Q27" s="6">
        <f t="shared" si="18"/>
        <v>0</v>
      </c>
      <c r="R27" s="6">
        <f t="shared" si="19"/>
        <v>0</v>
      </c>
      <c r="S27" s="6">
        <f t="shared" si="20"/>
        <v>0</v>
      </c>
      <c r="T27" s="6">
        <f t="shared" si="21"/>
        <v>0</v>
      </c>
    </row>
    <row r="28" customHeight="1" spans="2:20">
      <c r="B28" s="10"/>
      <c r="C28" s="11"/>
      <c r="D28" s="9">
        <v>132</v>
      </c>
      <c r="E28" s="6">
        <f t="shared" si="6"/>
        <v>0</v>
      </c>
      <c r="F28" s="6">
        <f t="shared" si="7"/>
        <v>0</v>
      </c>
      <c r="G28" s="6">
        <f t="shared" si="8"/>
        <v>0</v>
      </c>
      <c r="H28" s="6">
        <f t="shared" si="9"/>
        <v>0</v>
      </c>
      <c r="I28" s="6">
        <f t="shared" si="10"/>
        <v>0</v>
      </c>
      <c r="J28" s="6">
        <f t="shared" si="11"/>
        <v>70</v>
      </c>
      <c r="K28" s="6">
        <f t="shared" si="12"/>
        <v>0</v>
      </c>
      <c r="L28" s="6">
        <f t="shared" si="13"/>
        <v>0</v>
      </c>
      <c r="M28" s="6">
        <f t="shared" si="14"/>
        <v>0</v>
      </c>
      <c r="N28" s="6">
        <f t="shared" si="15"/>
        <v>0</v>
      </c>
      <c r="O28" s="6">
        <f t="shared" si="16"/>
        <v>0</v>
      </c>
      <c r="P28" s="6">
        <f t="shared" si="17"/>
        <v>0</v>
      </c>
      <c r="Q28" s="6">
        <f t="shared" si="18"/>
        <v>0</v>
      </c>
      <c r="R28" s="6">
        <f t="shared" si="19"/>
        <v>0</v>
      </c>
      <c r="S28" s="6">
        <f t="shared" si="20"/>
        <v>0</v>
      </c>
      <c r="T28" s="6">
        <f t="shared" si="21"/>
        <v>0</v>
      </c>
    </row>
    <row r="29" customHeight="1" spans="2:20">
      <c r="B29" s="10"/>
      <c r="D29" s="9">
        <v>138</v>
      </c>
      <c r="E29" s="6">
        <f t="shared" si="6"/>
        <v>0</v>
      </c>
      <c r="F29" s="6">
        <f t="shared" si="7"/>
        <v>0</v>
      </c>
      <c r="G29" s="6">
        <f t="shared" si="8"/>
        <v>0</v>
      </c>
      <c r="H29" s="6">
        <f t="shared" si="9"/>
        <v>0</v>
      </c>
      <c r="I29" s="6">
        <f t="shared" si="10"/>
        <v>0</v>
      </c>
      <c r="J29" s="6">
        <f t="shared" si="11"/>
        <v>70</v>
      </c>
      <c r="K29" s="6">
        <f t="shared" si="12"/>
        <v>80</v>
      </c>
      <c r="L29" s="6">
        <f t="shared" si="13"/>
        <v>0</v>
      </c>
      <c r="M29" s="6">
        <f t="shared" si="14"/>
        <v>0</v>
      </c>
      <c r="N29" s="6">
        <f t="shared" si="15"/>
        <v>0</v>
      </c>
      <c r="O29" s="6">
        <f t="shared" si="16"/>
        <v>0</v>
      </c>
      <c r="P29" s="6">
        <f t="shared" si="17"/>
        <v>0</v>
      </c>
      <c r="Q29" s="6">
        <f t="shared" si="18"/>
        <v>0</v>
      </c>
      <c r="R29" s="6">
        <f t="shared" si="19"/>
        <v>0</v>
      </c>
      <c r="S29" s="6">
        <f t="shared" si="20"/>
        <v>0</v>
      </c>
      <c r="T29" s="6">
        <f t="shared" si="21"/>
        <v>0</v>
      </c>
    </row>
    <row r="30" customHeight="1" spans="2:20">
      <c r="B30"/>
      <c r="D30" s="9">
        <v>144</v>
      </c>
      <c r="E30" s="6">
        <f t="shared" si="6"/>
        <v>0</v>
      </c>
      <c r="F30" s="6">
        <f t="shared" si="7"/>
        <v>0</v>
      </c>
      <c r="G30" s="6">
        <f t="shared" si="8"/>
        <v>0</v>
      </c>
      <c r="H30" s="6">
        <f t="shared" si="9"/>
        <v>0</v>
      </c>
      <c r="I30" s="6">
        <f t="shared" si="10"/>
        <v>0</v>
      </c>
      <c r="J30" s="6">
        <f t="shared" si="11"/>
        <v>0</v>
      </c>
      <c r="K30" s="6">
        <f t="shared" si="12"/>
        <v>80</v>
      </c>
      <c r="L30" s="6">
        <f t="shared" si="13"/>
        <v>0</v>
      </c>
      <c r="M30" s="6">
        <f t="shared" si="14"/>
        <v>0</v>
      </c>
      <c r="N30" s="6">
        <f t="shared" si="15"/>
        <v>0</v>
      </c>
      <c r="O30" s="6">
        <f t="shared" si="16"/>
        <v>0</v>
      </c>
      <c r="P30" s="6">
        <f t="shared" si="17"/>
        <v>0</v>
      </c>
      <c r="Q30" s="6">
        <f t="shared" si="18"/>
        <v>0</v>
      </c>
      <c r="R30" s="6">
        <f t="shared" si="19"/>
        <v>0</v>
      </c>
      <c r="S30" s="6">
        <f t="shared" si="20"/>
        <v>0</v>
      </c>
      <c r="T30" s="6">
        <f t="shared" si="21"/>
        <v>0</v>
      </c>
    </row>
    <row r="31" customHeight="1" spans="2:20">
      <c r="B31" s="10"/>
      <c r="D31" s="9">
        <v>150</v>
      </c>
      <c r="E31" s="6">
        <f t="shared" si="6"/>
        <v>0</v>
      </c>
      <c r="F31" s="6">
        <f t="shared" si="7"/>
        <v>0</v>
      </c>
      <c r="G31" s="6">
        <f t="shared" si="8"/>
        <v>0</v>
      </c>
      <c r="H31" s="6">
        <f t="shared" si="9"/>
        <v>0</v>
      </c>
      <c r="I31" s="6">
        <f t="shared" si="10"/>
        <v>0</v>
      </c>
      <c r="J31" s="6">
        <f t="shared" si="11"/>
        <v>0</v>
      </c>
      <c r="K31" s="6">
        <f t="shared" si="12"/>
        <v>80</v>
      </c>
      <c r="L31" s="6">
        <f t="shared" si="13"/>
        <v>0</v>
      </c>
      <c r="M31" s="6">
        <f t="shared" si="14"/>
        <v>0</v>
      </c>
      <c r="N31" s="6">
        <f t="shared" si="15"/>
        <v>0</v>
      </c>
      <c r="O31" s="6">
        <f t="shared" si="16"/>
        <v>0</v>
      </c>
      <c r="P31" s="6">
        <f t="shared" si="17"/>
        <v>0</v>
      </c>
      <c r="Q31" s="6">
        <f t="shared" si="18"/>
        <v>0</v>
      </c>
      <c r="R31" s="6">
        <f t="shared" si="19"/>
        <v>0</v>
      </c>
      <c r="S31" s="6">
        <f t="shared" si="20"/>
        <v>0</v>
      </c>
      <c r="T31" s="6">
        <f t="shared" si="21"/>
        <v>0</v>
      </c>
    </row>
    <row r="32" customHeight="1" spans="2:20">
      <c r="B32"/>
      <c r="D32" s="9">
        <v>156</v>
      </c>
      <c r="E32" s="6">
        <f t="shared" si="6"/>
        <v>0</v>
      </c>
      <c r="F32" s="6">
        <f t="shared" si="7"/>
        <v>0</v>
      </c>
      <c r="G32" s="6">
        <f t="shared" si="8"/>
        <v>0</v>
      </c>
      <c r="H32" s="6">
        <f t="shared" si="9"/>
        <v>0</v>
      </c>
      <c r="I32" s="6">
        <f t="shared" si="10"/>
        <v>0</v>
      </c>
      <c r="J32" s="6">
        <f t="shared" si="11"/>
        <v>0</v>
      </c>
      <c r="K32" s="6">
        <f t="shared" si="12"/>
        <v>80</v>
      </c>
      <c r="L32" s="6">
        <f t="shared" si="13"/>
        <v>0</v>
      </c>
      <c r="M32" s="6">
        <f t="shared" si="14"/>
        <v>0</v>
      </c>
      <c r="N32" s="6">
        <f t="shared" si="15"/>
        <v>0</v>
      </c>
      <c r="O32" s="6">
        <f t="shared" si="16"/>
        <v>0</v>
      </c>
      <c r="P32" s="6">
        <f t="shared" si="17"/>
        <v>0</v>
      </c>
      <c r="Q32" s="6">
        <f t="shared" si="18"/>
        <v>0</v>
      </c>
      <c r="R32" s="6">
        <f t="shared" si="19"/>
        <v>0</v>
      </c>
      <c r="S32" s="6">
        <f t="shared" si="20"/>
        <v>0</v>
      </c>
      <c r="T32" s="6">
        <f t="shared" si="21"/>
        <v>0</v>
      </c>
    </row>
    <row r="33" customHeight="1" spans="2:20">
      <c r="B33"/>
      <c r="D33" s="9">
        <v>162</v>
      </c>
      <c r="E33" s="6">
        <f t="shared" si="6"/>
        <v>0</v>
      </c>
      <c r="F33" s="6">
        <f t="shared" si="7"/>
        <v>0</v>
      </c>
      <c r="G33" s="6">
        <f t="shared" si="8"/>
        <v>0</v>
      </c>
      <c r="H33" s="6">
        <f t="shared" si="9"/>
        <v>0</v>
      </c>
      <c r="I33" s="6">
        <f t="shared" si="10"/>
        <v>0</v>
      </c>
      <c r="J33" s="6">
        <f t="shared" si="11"/>
        <v>0</v>
      </c>
      <c r="K33" s="6">
        <f t="shared" si="12"/>
        <v>80</v>
      </c>
      <c r="L33" s="6">
        <f t="shared" si="13"/>
        <v>90</v>
      </c>
      <c r="M33" s="6">
        <f t="shared" si="14"/>
        <v>0</v>
      </c>
      <c r="N33" s="6">
        <f t="shared" si="15"/>
        <v>0</v>
      </c>
      <c r="O33" s="6">
        <f t="shared" si="16"/>
        <v>0</v>
      </c>
      <c r="P33" s="6">
        <f t="shared" si="17"/>
        <v>0</v>
      </c>
      <c r="Q33" s="6">
        <f t="shared" si="18"/>
        <v>0</v>
      </c>
      <c r="R33" s="6">
        <f t="shared" si="19"/>
        <v>0</v>
      </c>
      <c r="S33" s="6">
        <f t="shared" si="20"/>
        <v>0</v>
      </c>
      <c r="T33" s="6">
        <f t="shared" si="21"/>
        <v>0</v>
      </c>
    </row>
    <row r="34" customHeight="1" spans="2:20">
      <c r="B34" s="12"/>
      <c r="D34" s="9">
        <v>168</v>
      </c>
      <c r="E34" s="6">
        <f t="shared" si="6"/>
        <v>0</v>
      </c>
      <c r="F34" s="6">
        <f t="shared" si="7"/>
        <v>0</v>
      </c>
      <c r="G34" s="6">
        <f t="shared" si="8"/>
        <v>0</v>
      </c>
      <c r="H34" s="6">
        <f t="shared" si="9"/>
        <v>0</v>
      </c>
      <c r="I34" s="6">
        <f t="shared" si="10"/>
        <v>0</v>
      </c>
      <c r="J34" s="6">
        <f t="shared" si="11"/>
        <v>0</v>
      </c>
      <c r="K34" s="6">
        <f t="shared" si="12"/>
        <v>0</v>
      </c>
      <c r="L34" s="6">
        <f t="shared" si="13"/>
        <v>90</v>
      </c>
      <c r="M34" s="6">
        <f t="shared" si="14"/>
        <v>0</v>
      </c>
      <c r="N34" s="6">
        <f t="shared" si="15"/>
        <v>0</v>
      </c>
      <c r="O34" s="6">
        <f t="shared" si="16"/>
        <v>0</v>
      </c>
      <c r="P34" s="6">
        <f t="shared" si="17"/>
        <v>0</v>
      </c>
      <c r="Q34" s="6">
        <f t="shared" si="18"/>
        <v>0</v>
      </c>
      <c r="R34" s="6">
        <f t="shared" si="19"/>
        <v>0</v>
      </c>
      <c r="S34" s="6">
        <f t="shared" si="20"/>
        <v>0</v>
      </c>
      <c r="T34" s="6">
        <f t="shared" si="21"/>
        <v>0</v>
      </c>
    </row>
    <row r="35" customHeight="1" spans="2:20">
      <c r="B35" s="10"/>
      <c r="D35" s="9">
        <v>174</v>
      </c>
      <c r="E35" s="6">
        <f t="shared" si="6"/>
        <v>0</v>
      </c>
      <c r="F35" s="6">
        <f t="shared" si="7"/>
        <v>0</v>
      </c>
      <c r="G35" s="6">
        <f t="shared" si="8"/>
        <v>0</v>
      </c>
      <c r="H35" s="6">
        <f t="shared" si="9"/>
        <v>0</v>
      </c>
      <c r="I35" s="6">
        <f t="shared" si="10"/>
        <v>0</v>
      </c>
      <c r="J35" s="6">
        <f t="shared" si="11"/>
        <v>0</v>
      </c>
      <c r="K35" s="6">
        <f t="shared" si="12"/>
        <v>0</v>
      </c>
      <c r="L35" s="6">
        <f t="shared" si="13"/>
        <v>90</v>
      </c>
      <c r="M35" s="6">
        <f t="shared" si="14"/>
        <v>0</v>
      </c>
      <c r="N35" s="6">
        <f t="shared" si="15"/>
        <v>0</v>
      </c>
      <c r="O35" s="6">
        <f t="shared" si="16"/>
        <v>0</v>
      </c>
      <c r="P35" s="6">
        <f t="shared" si="17"/>
        <v>0</v>
      </c>
      <c r="Q35" s="6">
        <f t="shared" si="18"/>
        <v>0</v>
      </c>
      <c r="R35" s="6">
        <f t="shared" si="19"/>
        <v>0</v>
      </c>
      <c r="S35" s="6">
        <f t="shared" si="20"/>
        <v>0</v>
      </c>
      <c r="T35" s="6">
        <f t="shared" si="21"/>
        <v>0</v>
      </c>
    </row>
    <row r="36" customHeight="1" spans="2:20">
      <c r="B36"/>
      <c r="D36" s="9">
        <v>180</v>
      </c>
      <c r="E36" s="6">
        <f t="shared" si="6"/>
        <v>0</v>
      </c>
      <c r="F36" s="6">
        <f t="shared" si="7"/>
        <v>0</v>
      </c>
      <c r="G36" s="6">
        <f t="shared" si="8"/>
        <v>0</v>
      </c>
      <c r="H36" s="6">
        <f t="shared" si="9"/>
        <v>0</v>
      </c>
      <c r="I36" s="6">
        <f t="shared" si="10"/>
        <v>0</v>
      </c>
      <c r="J36" s="6">
        <f t="shared" si="11"/>
        <v>0</v>
      </c>
      <c r="K36" s="6">
        <f t="shared" si="12"/>
        <v>0</v>
      </c>
      <c r="L36" s="6">
        <f t="shared" si="13"/>
        <v>90</v>
      </c>
      <c r="M36" s="6">
        <f t="shared" si="14"/>
        <v>0</v>
      </c>
      <c r="N36" s="6">
        <f t="shared" si="15"/>
        <v>0</v>
      </c>
      <c r="O36" s="6">
        <f t="shared" si="16"/>
        <v>0</v>
      </c>
      <c r="P36" s="6">
        <f t="shared" si="17"/>
        <v>0</v>
      </c>
      <c r="Q36" s="6">
        <f t="shared" si="18"/>
        <v>0</v>
      </c>
      <c r="R36" s="6">
        <f t="shared" si="19"/>
        <v>0</v>
      </c>
      <c r="S36" s="6">
        <f t="shared" si="20"/>
        <v>0</v>
      </c>
      <c r="T36" s="6">
        <f t="shared" si="21"/>
        <v>0</v>
      </c>
    </row>
    <row r="37" customHeight="1" spans="2:20">
      <c r="B37"/>
      <c r="D37" s="9">
        <v>186</v>
      </c>
      <c r="E37" s="6">
        <f t="shared" si="6"/>
        <v>0</v>
      </c>
      <c r="F37" s="6">
        <f t="shared" si="7"/>
        <v>0</v>
      </c>
      <c r="G37" s="6">
        <f t="shared" si="8"/>
        <v>0</v>
      </c>
      <c r="H37" s="6">
        <f t="shared" si="9"/>
        <v>0</v>
      </c>
      <c r="I37" s="6">
        <f t="shared" si="10"/>
        <v>0</v>
      </c>
      <c r="J37" s="6">
        <f t="shared" si="11"/>
        <v>0</v>
      </c>
      <c r="K37" s="6">
        <f t="shared" si="12"/>
        <v>0</v>
      </c>
      <c r="L37" s="6">
        <f t="shared" si="13"/>
        <v>90</v>
      </c>
      <c r="M37" s="6">
        <f t="shared" si="14"/>
        <v>100</v>
      </c>
      <c r="N37" s="6">
        <f t="shared" si="15"/>
        <v>0</v>
      </c>
      <c r="O37" s="6">
        <f t="shared" si="16"/>
        <v>0</v>
      </c>
      <c r="P37" s="6">
        <f t="shared" si="17"/>
        <v>0</v>
      </c>
      <c r="Q37" s="6">
        <f t="shared" si="18"/>
        <v>0</v>
      </c>
      <c r="R37" s="6">
        <f t="shared" si="19"/>
        <v>0</v>
      </c>
      <c r="S37" s="6">
        <f t="shared" si="20"/>
        <v>0</v>
      </c>
      <c r="T37" s="6">
        <f t="shared" si="21"/>
        <v>0</v>
      </c>
    </row>
    <row r="38" customHeight="1" spans="2:20">
      <c r="B38" s="10"/>
      <c r="D38" s="9">
        <v>192</v>
      </c>
      <c r="E38" s="6">
        <f t="shared" si="6"/>
        <v>0</v>
      </c>
      <c r="F38" s="6">
        <f t="shared" si="7"/>
        <v>0</v>
      </c>
      <c r="G38" s="6">
        <f t="shared" si="8"/>
        <v>0</v>
      </c>
      <c r="H38" s="6">
        <f t="shared" si="9"/>
        <v>0</v>
      </c>
      <c r="I38" s="6">
        <f t="shared" si="10"/>
        <v>0</v>
      </c>
      <c r="J38" s="6">
        <f t="shared" si="11"/>
        <v>0</v>
      </c>
      <c r="K38" s="6">
        <f t="shared" si="12"/>
        <v>0</v>
      </c>
      <c r="L38" s="6">
        <f t="shared" si="13"/>
        <v>0</v>
      </c>
      <c r="M38" s="6">
        <f t="shared" si="14"/>
        <v>100</v>
      </c>
      <c r="N38" s="6">
        <f t="shared" si="15"/>
        <v>0</v>
      </c>
      <c r="O38" s="6">
        <f t="shared" si="16"/>
        <v>0</v>
      </c>
      <c r="P38" s="6">
        <f t="shared" si="17"/>
        <v>0</v>
      </c>
      <c r="Q38" s="6">
        <f t="shared" si="18"/>
        <v>0</v>
      </c>
      <c r="R38" s="6">
        <f t="shared" si="19"/>
        <v>0</v>
      </c>
      <c r="S38" s="6">
        <f t="shared" si="20"/>
        <v>0</v>
      </c>
      <c r="T38" s="6">
        <f t="shared" si="21"/>
        <v>0</v>
      </c>
    </row>
    <row r="39" customHeight="1" spans="2:20">
      <c r="B39" s="10"/>
      <c r="D39" s="9">
        <v>198</v>
      </c>
      <c r="E39" s="6">
        <f t="shared" si="6"/>
        <v>0</v>
      </c>
      <c r="F39" s="6">
        <f t="shared" si="7"/>
        <v>0</v>
      </c>
      <c r="G39" s="6">
        <f t="shared" si="8"/>
        <v>0</v>
      </c>
      <c r="H39" s="6">
        <f t="shared" si="9"/>
        <v>0</v>
      </c>
      <c r="I39" s="6">
        <f t="shared" si="10"/>
        <v>0</v>
      </c>
      <c r="J39" s="6">
        <f t="shared" si="11"/>
        <v>0</v>
      </c>
      <c r="K39" s="6">
        <f t="shared" si="12"/>
        <v>0</v>
      </c>
      <c r="L39" s="6">
        <f t="shared" si="13"/>
        <v>0</v>
      </c>
      <c r="M39" s="6">
        <f t="shared" si="14"/>
        <v>100</v>
      </c>
      <c r="N39" s="6">
        <f t="shared" si="15"/>
        <v>0</v>
      </c>
      <c r="O39" s="6">
        <f t="shared" si="16"/>
        <v>0</v>
      </c>
      <c r="P39" s="6">
        <f t="shared" si="17"/>
        <v>0</v>
      </c>
      <c r="Q39" s="6">
        <f t="shared" si="18"/>
        <v>0</v>
      </c>
      <c r="R39" s="6">
        <f t="shared" si="19"/>
        <v>0</v>
      </c>
      <c r="S39" s="6">
        <f t="shared" si="20"/>
        <v>0</v>
      </c>
      <c r="T39" s="6">
        <f t="shared" si="21"/>
        <v>0</v>
      </c>
    </row>
    <row r="40" customHeight="1" spans="4:20">
      <c r="D40" s="9">
        <v>204</v>
      </c>
      <c r="E40" s="6">
        <f t="shared" si="6"/>
        <v>0</v>
      </c>
      <c r="F40" s="6">
        <f t="shared" si="7"/>
        <v>0</v>
      </c>
      <c r="G40" s="6">
        <f t="shared" si="8"/>
        <v>0</v>
      </c>
      <c r="H40" s="6">
        <f t="shared" si="9"/>
        <v>0</v>
      </c>
      <c r="I40" s="6">
        <f t="shared" si="10"/>
        <v>0</v>
      </c>
      <c r="J40" s="6">
        <f t="shared" si="11"/>
        <v>0</v>
      </c>
      <c r="K40" s="6">
        <f t="shared" si="12"/>
        <v>0</v>
      </c>
      <c r="L40" s="6">
        <f t="shared" si="13"/>
        <v>0</v>
      </c>
      <c r="M40" s="6">
        <f t="shared" si="14"/>
        <v>100</v>
      </c>
      <c r="N40" s="6">
        <f t="shared" si="15"/>
        <v>0</v>
      </c>
      <c r="O40" s="6">
        <f t="shared" si="16"/>
        <v>0</v>
      </c>
      <c r="P40" s="6">
        <f t="shared" si="17"/>
        <v>0</v>
      </c>
      <c r="Q40" s="6">
        <f t="shared" si="18"/>
        <v>0</v>
      </c>
      <c r="R40" s="6">
        <f t="shared" si="19"/>
        <v>0</v>
      </c>
      <c r="S40" s="6">
        <f t="shared" si="20"/>
        <v>0</v>
      </c>
      <c r="T40" s="6">
        <f t="shared" si="21"/>
        <v>0</v>
      </c>
    </row>
    <row r="41" customHeight="1" spans="2:20">
      <c r="B41" s="10"/>
      <c r="D41" s="9">
        <v>210</v>
      </c>
      <c r="E41" s="6">
        <f t="shared" si="6"/>
        <v>0</v>
      </c>
      <c r="F41" s="6">
        <f t="shared" si="7"/>
        <v>0</v>
      </c>
      <c r="G41" s="6">
        <f t="shared" si="8"/>
        <v>0</v>
      </c>
      <c r="H41" s="6">
        <f t="shared" si="9"/>
        <v>0</v>
      </c>
      <c r="I41" s="6">
        <f t="shared" si="10"/>
        <v>0</v>
      </c>
      <c r="J41" s="6">
        <f t="shared" si="11"/>
        <v>0</v>
      </c>
      <c r="K41" s="6">
        <f t="shared" si="12"/>
        <v>0</v>
      </c>
      <c r="L41" s="6">
        <f t="shared" si="13"/>
        <v>0</v>
      </c>
      <c r="M41" s="6">
        <f t="shared" si="14"/>
        <v>100</v>
      </c>
      <c r="N41" s="6">
        <f t="shared" si="15"/>
        <v>110</v>
      </c>
      <c r="O41" s="6">
        <f t="shared" si="16"/>
        <v>0</v>
      </c>
      <c r="P41" s="6">
        <f t="shared" si="17"/>
        <v>0</v>
      </c>
      <c r="Q41" s="6">
        <f t="shared" si="18"/>
        <v>0</v>
      </c>
      <c r="R41" s="6">
        <f t="shared" si="19"/>
        <v>0</v>
      </c>
      <c r="S41" s="6">
        <f t="shared" si="20"/>
        <v>0</v>
      </c>
      <c r="T41" s="6">
        <f t="shared" si="21"/>
        <v>0</v>
      </c>
    </row>
    <row r="42" customHeight="1" spans="2:20">
      <c r="B42" s="10"/>
      <c r="D42" s="9">
        <v>216</v>
      </c>
      <c r="E42" s="6">
        <f t="shared" si="6"/>
        <v>0</v>
      </c>
      <c r="F42" s="6">
        <f t="shared" si="7"/>
        <v>0</v>
      </c>
      <c r="G42" s="6">
        <f t="shared" si="8"/>
        <v>0</v>
      </c>
      <c r="H42" s="6">
        <f t="shared" si="9"/>
        <v>0</v>
      </c>
      <c r="I42" s="6">
        <f t="shared" si="10"/>
        <v>0</v>
      </c>
      <c r="J42" s="6">
        <f t="shared" si="11"/>
        <v>0</v>
      </c>
      <c r="K42" s="6">
        <f t="shared" si="12"/>
        <v>0</v>
      </c>
      <c r="L42" s="6">
        <f t="shared" si="13"/>
        <v>0</v>
      </c>
      <c r="M42" s="6">
        <f t="shared" si="14"/>
        <v>0</v>
      </c>
      <c r="N42" s="6">
        <f t="shared" si="15"/>
        <v>110</v>
      </c>
      <c r="O42" s="6">
        <f t="shared" si="16"/>
        <v>0</v>
      </c>
      <c r="P42" s="6">
        <f t="shared" si="17"/>
        <v>0</v>
      </c>
      <c r="Q42" s="6">
        <f t="shared" si="18"/>
        <v>0</v>
      </c>
      <c r="R42" s="6">
        <f t="shared" si="19"/>
        <v>0</v>
      </c>
      <c r="S42" s="6">
        <f t="shared" si="20"/>
        <v>0</v>
      </c>
      <c r="T42" s="6">
        <f t="shared" si="21"/>
        <v>0</v>
      </c>
    </row>
    <row r="43" customHeight="1" spans="2:20">
      <c r="B43" s="10"/>
      <c r="D43" s="9">
        <v>222</v>
      </c>
      <c r="E43" s="6">
        <f t="shared" ref="E43:E66" si="22">IF(AND($D43&gt;=E$4-6,$D43&lt;E$4+24),E$5,0)</f>
        <v>0</v>
      </c>
      <c r="F43" s="6">
        <f t="shared" ref="F43:F66" si="23">IF(AND($D43&gt;=F$4-6,$D43&lt;F$4+24),F$5,0)</f>
        <v>0</v>
      </c>
      <c r="G43" s="6">
        <f t="shared" ref="G43:G66" si="24">IF(AND($D43&gt;=G$4-6,$D43&lt;G$4+24),G$5,0)</f>
        <v>0</v>
      </c>
      <c r="H43" s="6">
        <f t="shared" ref="H43:H66" si="25">IF(AND($D43&gt;=H$4-6,$D43&lt;H$4+24),H$5,0)</f>
        <v>0</v>
      </c>
      <c r="I43" s="6">
        <f t="shared" ref="I43:I66" si="26">IF(AND($D43&gt;=I$4-6,$D43&lt;I$4+24),I$5,0)</f>
        <v>0</v>
      </c>
      <c r="J43" s="6">
        <f t="shared" ref="J43:J66" si="27">IF(AND($D43&gt;=J$4-6,$D43&lt;J$4+24),J$5,0)</f>
        <v>0</v>
      </c>
      <c r="K43" s="6">
        <f t="shared" ref="K43:K66" si="28">IF(AND($D43&gt;=K$4-6,$D43&lt;K$4+24),K$5,0)</f>
        <v>0</v>
      </c>
      <c r="L43" s="6">
        <f t="shared" ref="L43:L66" si="29">IF(AND($D43&gt;=L$4-6,$D43&lt;L$4+24),L$5,0)</f>
        <v>0</v>
      </c>
      <c r="M43" s="6">
        <f t="shared" ref="M43:M66" si="30">IF(AND($D43&gt;=M$4-6,$D43&lt;M$4+24),M$5,0)</f>
        <v>0</v>
      </c>
      <c r="N43" s="6">
        <f t="shared" ref="N43:N66" si="31">IF(AND($D43&gt;=N$4-6,$D43&lt;N$4+24),N$5,0)</f>
        <v>110</v>
      </c>
      <c r="O43" s="6">
        <f t="shared" ref="O43:O66" si="32">IF(AND($D43&gt;=O$4-6,$D43&lt;O$4+24),O$5,0)</f>
        <v>0</v>
      </c>
      <c r="P43" s="6">
        <f t="shared" ref="P43:P66" si="33">IF(AND($D43&gt;=P$4-6,$D43&lt;P$4+24),P$5,0)</f>
        <v>0</v>
      </c>
      <c r="Q43" s="6">
        <f t="shared" ref="Q43:Q66" si="34">IF(AND($D43&gt;=Q$4-6,$D43&lt;Q$4+24),Q$5,0)</f>
        <v>0</v>
      </c>
      <c r="R43" s="6">
        <f t="shared" ref="R43:R66" si="35">IF(AND($D43&gt;=R$4-6,$D43&lt;R$4+24),R$5,0)</f>
        <v>0</v>
      </c>
      <c r="S43" s="6">
        <f t="shared" ref="S43:S66" si="36">IF(AND($D43&gt;=S$4-6,$D43&lt;S$4+24),S$5,0)</f>
        <v>0</v>
      </c>
      <c r="T43" s="6">
        <f t="shared" ref="T43:T66" si="37">IF(AND($D43&gt;=T$4-6,$D43&lt;T$4+24),T$5,0)</f>
        <v>0</v>
      </c>
    </row>
    <row r="44" customHeight="1" spans="2:20">
      <c r="B44"/>
      <c r="D44" s="9">
        <v>228</v>
      </c>
      <c r="E44" s="6">
        <f t="shared" si="22"/>
        <v>0</v>
      </c>
      <c r="F44" s="6">
        <f t="shared" si="23"/>
        <v>0</v>
      </c>
      <c r="G44" s="6">
        <f t="shared" si="24"/>
        <v>0</v>
      </c>
      <c r="H44" s="6">
        <f t="shared" si="25"/>
        <v>0</v>
      </c>
      <c r="I44" s="6">
        <f t="shared" si="26"/>
        <v>0</v>
      </c>
      <c r="J44" s="6">
        <f t="shared" si="27"/>
        <v>0</v>
      </c>
      <c r="K44" s="6">
        <f t="shared" si="28"/>
        <v>0</v>
      </c>
      <c r="L44" s="6">
        <f t="shared" si="29"/>
        <v>0</v>
      </c>
      <c r="M44" s="6">
        <f t="shared" si="30"/>
        <v>0</v>
      </c>
      <c r="N44" s="6">
        <f t="shared" si="31"/>
        <v>110</v>
      </c>
      <c r="O44" s="6">
        <f t="shared" si="32"/>
        <v>0</v>
      </c>
      <c r="P44" s="6">
        <f t="shared" si="33"/>
        <v>0</v>
      </c>
      <c r="Q44" s="6">
        <f t="shared" si="34"/>
        <v>0</v>
      </c>
      <c r="R44" s="6">
        <f t="shared" si="35"/>
        <v>0</v>
      </c>
      <c r="S44" s="6">
        <f t="shared" si="36"/>
        <v>0</v>
      </c>
      <c r="T44" s="6">
        <f t="shared" si="37"/>
        <v>0</v>
      </c>
    </row>
    <row r="45" customHeight="1" spans="2:20">
      <c r="B45"/>
      <c r="D45" s="9">
        <v>234</v>
      </c>
      <c r="E45" s="6">
        <f t="shared" si="22"/>
        <v>0</v>
      </c>
      <c r="F45" s="6">
        <f t="shared" si="23"/>
        <v>0</v>
      </c>
      <c r="G45" s="6">
        <f t="shared" si="24"/>
        <v>0</v>
      </c>
      <c r="H45" s="6">
        <f t="shared" si="25"/>
        <v>0</v>
      </c>
      <c r="I45" s="6">
        <f t="shared" si="26"/>
        <v>0</v>
      </c>
      <c r="J45" s="6">
        <f t="shared" si="27"/>
        <v>0</v>
      </c>
      <c r="K45" s="6">
        <f t="shared" si="28"/>
        <v>0</v>
      </c>
      <c r="L45" s="6">
        <f t="shared" si="29"/>
        <v>0</v>
      </c>
      <c r="M45" s="6">
        <f t="shared" si="30"/>
        <v>0</v>
      </c>
      <c r="N45" s="6">
        <f t="shared" si="31"/>
        <v>110</v>
      </c>
      <c r="O45" s="6">
        <f t="shared" si="32"/>
        <v>120</v>
      </c>
      <c r="P45" s="6">
        <f t="shared" si="33"/>
        <v>0</v>
      </c>
      <c r="Q45" s="6">
        <f t="shared" si="34"/>
        <v>0</v>
      </c>
      <c r="R45" s="6">
        <f t="shared" si="35"/>
        <v>0</v>
      </c>
      <c r="S45" s="6">
        <f t="shared" si="36"/>
        <v>0</v>
      </c>
      <c r="T45" s="6">
        <f t="shared" si="37"/>
        <v>0</v>
      </c>
    </row>
    <row r="46" customHeight="1" spans="2:20">
      <c r="B46" s="10"/>
      <c r="D46" s="9">
        <v>240</v>
      </c>
      <c r="E46" s="6">
        <f t="shared" si="22"/>
        <v>0</v>
      </c>
      <c r="F46" s="6">
        <f t="shared" si="23"/>
        <v>0</v>
      </c>
      <c r="G46" s="6">
        <f t="shared" si="24"/>
        <v>0</v>
      </c>
      <c r="H46" s="6">
        <f t="shared" si="25"/>
        <v>0</v>
      </c>
      <c r="I46" s="6">
        <f t="shared" si="26"/>
        <v>0</v>
      </c>
      <c r="J46" s="6">
        <f t="shared" si="27"/>
        <v>0</v>
      </c>
      <c r="K46" s="6">
        <f t="shared" si="28"/>
        <v>0</v>
      </c>
      <c r="L46" s="6">
        <f t="shared" si="29"/>
        <v>0</v>
      </c>
      <c r="M46" s="6">
        <f t="shared" si="30"/>
        <v>0</v>
      </c>
      <c r="N46" s="6">
        <f t="shared" si="31"/>
        <v>0</v>
      </c>
      <c r="O46" s="6">
        <f t="shared" si="32"/>
        <v>120</v>
      </c>
      <c r="P46" s="6">
        <f t="shared" si="33"/>
        <v>0</v>
      </c>
      <c r="Q46" s="6">
        <f t="shared" si="34"/>
        <v>0</v>
      </c>
      <c r="R46" s="6">
        <f t="shared" si="35"/>
        <v>0</v>
      </c>
      <c r="S46" s="6">
        <f t="shared" si="36"/>
        <v>0</v>
      </c>
      <c r="T46" s="6">
        <f t="shared" si="37"/>
        <v>0</v>
      </c>
    </row>
    <row r="47" customHeight="1" spans="2:20">
      <c r="B47"/>
      <c r="D47" s="9">
        <v>246</v>
      </c>
      <c r="E47" s="6">
        <f t="shared" si="22"/>
        <v>0</v>
      </c>
      <c r="F47" s="6">
        <f t="shared" si="23"/>
        <v>0</v>
      </c>
      <c r="G47" s="6">
        <f t="shared" si="24"/>
        <v>0</v>
      </c>
      <c r="H47" s="6">
        <f t="shared" si="25"/>
        <v>0</v>
      </c>
      <c r="I47" s="6">
        <f t="shared" si="26"/>
        <v>0</v>
      </c>
      <c r="J47" s="6">
        <f t="shared" si="27"/>
        <v>0</v>
      </c>
      <c r="K47" s="6">
        <f t="shared" si="28"/>
        <v>0</v>
      </c>
      <c r="L47" s="6">
        <f t="shared" si="29"/>
        <v>0</v>
      </c>
      <c r="M47" s="6">
        <f t="shared" si="30"/>
        <v>0</v>
      </c>
      <c r="N47" s="6">
        <f t="shared" si="31"/>
        <v>0</v>
      </c>
      <c r="O47" s="6">
        <f t="shared" si="32"/>
        <v>120</v>
      </c>
      <c r="P47" s="6">
        <f t="shared" si="33"/>
        <v>0</v>
      </c>
      <c r="Q47" s="6">
        <f t="shared" si="34"/>
        <v>0</v>
      </c>
      <c r="R47" s="6">
        <f t="shared" si="35"/>
        <v>0</v>
      </c>
      <c r="S47" s="6">
        <f t="shared" si="36"/>
        <v>0</v>
      </c>
      <c r="T47" s="6">
        <f t="shared" si="37"/>
        <v>0</v>
      </c>
    </row>
    <row r="48" customHeight="1" spans="2:20">
      <c r="B48" s="10"/>
      <c r="D48" s="9">
        <v>252</v>
      </c>
      <c r="E48" s="6">
        <f t="shared" si="22"/>
        <v>0</v>
      </c>
      <c r="F48" s="6">
        <f t="shared" si="23"/>
        <v>0</v>
      </c>
      <c r="G48" s="6">
        <f t="shared" si="24"/>
        <v>0</v>
      </c>
      <c r="H48" s="6">
        <f t="shared" si="25"/>
        <v>0</v>
      </c>
      <c r="I48" s="6">
        <f t="shared" si="26"/>
        <v>0</v>
      </c>
      <c r="J48" s="6">
        <f t="shared" si="27"/>
        <v>0</v>
      </c>
      <c r="K48" s="6">
        <f t="shared" si="28"/>
        <v>0</v>
      </c>
      <c r="L48" s="6">
        <f t="shared" si="29"/>
        <v>0</v>
      </c>
      <c r="M48" s="6">
        <f t="shared" si="30"/>
        <v>0</v>
      </c>
      <c r="N48" s="6">
        <f t="shared" si="31"/>
        <v>0</v>
      </c>
      <c r="O48" s="6">
        <f t="shared" si="32"/>
        <v>120</v>
      </c>
      <c r="P48" s="6">
        <f t="shared" si="33"/>
        <v>0</v>
      </c>
      <c r="Q48" s="6">
        <f t="shared" si="34"/>
        <v>0</v>
      </c>
      <c r="R48" s="6">
        <f t="shared" si="35"/>
        <v>0</v>
      </c>
      <c r="S48" s="6">
        <f t="shared" si="36"/>
        <v>0</v>
      </c>
      <c r="T48" s="6">
        <f t="shared" si="37"/>
        <v>0</v>
      </c>
    </row>
    <row r="49" customHeight="1" spans="4:20">
      <c r="D49" s="9">
        <v>258</v>
      </c>
      <c r="E49" s="6">
        <f t="shared" si="22"/>
        <v>0</v>
      </c>
      <c r="F49" s="6">
        <f t="shared" si="23"/>
        <v>0</v>
      </c>
      <c r="G49" s="6">
        <f t="shared" si="24"/>
        <v>0</v>
      </c>
      <c r="H49" s="6">
        <f t="shared" si="25"/>
        <v>0</v>
      </c>
      <c r="I49" s="6">
        <f t="shared" si="26"/>
        <v>0</v>
      </c>
      <c r="J49" s="6">
        <f t="shared" si="27"/>
        <v>0</v>
      </c>
      <c r="K49" s="6">
        <f t="shared" si="28"/>
        <v>0</v>
      </c>
      <c r="L49" s="6">
        <f t="shared" si="29"/>
        <v>0</v>
      </c>
      <c r="M49" s="6">
        <f t="shared" si="30"/>
        <v>0</v>
      </c>
      <c r="N49" s="6">
        <f t="shared" si="31"/>
        <v>0</v>
      </c>
      <c r="O49" s="6">
        <f t="shared" si="32"/>
        <v>120</v>
      </c>
      <c r="P49" s="6">
        <f t="shared" si="33"/>
        <v>130</v>
      </c>
      <c r="Q49" s="6">
        <f t="shared" si="34"/>
        <v>0</v>
      </c>
      <c r="R49" s="6">
        <f t="shared" si="35"/>
        <v>0</v>
      </c>
      <c r="S49" s="6">
        <f t="shared" si="36"/>
        <v>0</v>
      </c>
      <c r="T49" s="6">
        <f t="shared" si="37"/>
        <v>0</v>
      </c>
    </row>
    <row r="50" customHeight="1" spans="2:20">
      <c r="B50"/>
      <c r="D50" s="9">
        <v>264</v>
      </c>
      <c r="E50" s="6">
        <f t="shared" si="22"/>
        <v>0</v>
      </c>
      <c r="F50" s="6">
        <f t="shared" si="23"/>
        <v>0</v>
      </c>
      <c r="G50" s="6">
        <f t="shared" si="24"/>
        <v>0</v>
      </c>
      <c r="H50" s="6">
        <f t="shared" si="25"/>
        <v>0</v>
      </c>
      <c r="I50" s="6">
        <f t="shared" si="26"/>
        <v>0</v>
      </c>
      <c r="J50" s="6">
        <f t="shared" si="27"/>
        <v>0</v>
      </c>
      <c r="K50" s="6">
        <f t="shared" si="28"/>
        <v>0</v>
      </c>
      <c r="L50" s="6">
        <f t="shared" si="29"/>
        <v>0</v>
      </c>
      <c r="M50" s="6">
        <f t="shared" si="30"/>
        <v>0</v>
      </c>
      <c r="N50" s="6">
        <f t="shared" si="31"/>
        <v>0</v>
      </c>
      <c r="O50" s="6">
        <f t="shared" si="32"/>
        <v>0</v>
      </c>
      <c r="P50" s="6">
        <f t="shared" si="33"/>
        <v>130</v>
      </c>
      <c r="Q50" s="6">
        <f t="shared" si="34"/>
        <v>0</v>
      </c>
      <c r="R50" s="6">
        <f t="shared" si="35"/>
        <v>0</v>
      </c>
      <c r="S50" s="6">
        <f t="shared" si="36"/>
        <v>0</v>
      </c>
      <c r="T50" s="6">
        <f t="shared" si="37"/>
        <v>0</v>
      </c>
    </row>
    <row r="51" customHeight="1" spans="2:20">
      <c r="B51"/>
      <c r="D51" s="9">
        <v>270</v>
      </c>
      <c r="E51" s="6">
        <f t="shared" si="22"/>
        <v>0</v>
      </c>
      <c r="F51" s="6">
        <f t="shared" si="23"/>
        <v>0</v>
      </c>
      <c r="G51" s="6">
        <f t="shared" si="24"/>
        <v>0</v>
      </c>
      <c r="H51" s="6">
        <f t="shared" si="25"/>
        <v>0</v>
      </c>
      <c r="I51" s="6">
        <f t="shared" si="26"/>
        <v>0</v>
      </c>
      <c r="J51" s="6">
        <f t="shared" si="27"/>
        <v>0</v>
      </c>
      <c r="K51" s="6">
        <f t="shared" si="28"/>
        <v>0</v>
      </c>
      <c r="L51" s="6">
        <f t="shared" si="29"/>
        <v>0</v>
      </c>
      <c r="M51" s="6">
        <f t="shared" si="30"/>
        <v>0</v>
      </c>
      <c r="N51" s="6">
        <f t="shared" si="31"/>
        <v>0</v>
      </c>
      <c r="O51" s="6">
        <f t="shared" si="32"/>
        <v>0</v>
      </c>
      <c r="P51" s="6">
        <f t="shared" si="33"/>
        <v>130</v>
      </c>
      <c r="Q51" s="6">
        <f t="shared" si="34"/>
        <v>0</v>
      </c>
      <c r="R51" s="6">
        <f t="shared" si="35"/>
        <v>0</v>
      </c>
      <c r="S51" s="6">
        <f t="shared" si="36"/>
        <v>0</v>
      </c>
      <c r="T51" s="6">
        <f t="shared" si="37"/>
        <v>0</v>
      </c>
    </row>
    <row r="52" customHeight="1" spans="2:20">
      <c r="B52"/>
      <c r="D52" s="9">
        <v>276</v>
      </c>
      <c r="E52" s="6">
        <f t="shared" si="22"/>
        <v>0</v>
      </c>
      <c r="F52" s="6">
        <f t="shared" si="23"/>
        <v>0</v>
      </c>
      <c r="G52" s="6">
        <f t="shared" si="24"/>
        <v>0</v>
      </c>
      <c r="H52" s="6">
        <f t="shared" si="25"/>
        <v>0</v>
      </c>
      <c r="I52" s="6">
        <f t="shared" si="26"/>
        <v>0</v>
      </c>
      <c r="J52" s="6">
        <f t="shared" si="27"/>
        <v>0</v>
      </c>
      <c r="K52" s="6">
        <f t="shared" si="28"/>
        <v>0</v>
      </c>
      <c r="L52" s="6">
        <f t="shared" si="29"/>
        <v>0</v>
      </c>
      <c r="M52" s="6">
        <f t="shared" si="30"/>
        <v>0</v>
      </c>
      <c r="N52" s="6">
        <f t="shared" si="31"/>
        <v>0</v>
      </c>
      <c r="O52" s="6">
        <f t="shared" si="32"/>
        <v>0</v>
      </c>
      <c r="P52" s="6">
        <f t="shared" si="33"/>
        <v>130</v>
      </c>
      <c r="Q52" s="6">
        <f t="shared" si="34"/>
        <v>0</v>
      </c>
      <c r="R52" s="6">
        <f t="shared" si="35"/>
        <v>0</v>
      </c>
      <c r="S52" s="6">
        <f t="shared" si="36"/>
        <v>0</v>
      </c>
      <c r="T52" s="6">
        <f t="shared" si="37"/>
        <v>0</v>
      </c>
    </row>
    <row r="53" customHeight="1" spans="2:20">
      <c r="B53"/>
      <c r="D53" s="9">
        <v>282</v>
      </c>
      <c r="E53" s="6">
        <f t="shared" si="22"/>
        <v>0</v>
      </c>
      <c r="F53" s="6">
        <f t="shared" si="23"/>
        <v>0</v>
      </c>
      <c r="G53" s="6">
        <f t="shared" si="24"/>
        <v>0</v>
      </c>
      <c r="H53" s="6">
        <f t="shared" si="25"/>
        <v>0</v>
      </c>
      <c r="I53" s="6">
        <f t="shared" si="26"/>
        <v>0</v>
      </c>
      <c r="J53" s="6">
        <f t="shared" si="27"/>
        <v>0</v>
      </c>
      <c r="K53" s="6">
        <f t="shared" si="28"/>
        <v>0</v>
      </c>
      <c r="L53" s="6">
        <f t="shared" si="29"/>
        <v>0</v>
      </c>
      <c r="M53" s="6">
        <f t="shared" si="30"/>
        <v>0</v>
      </c>
      <c r="N53" s="6">
        <f t="shared" si="31"/>
        <v>0</v>
      </c>
      <c r="O53" s="6">
        <f t="shared" si="32"/>
        <v>0</v>
      </c>
      <c r="P53" s="6">
        <f t="shared" si="33"/>
        <v>130</v>
      </c>
      <c r="Q53" s="6">
        <f t="shared" si="34"/>
        <v>140</v>
      </c>
      <c r="R53" s="6">
        <f t="shared" si="35"/>
        <v>0</v>
      </c>
      <c r="S53" s="6">
        <f t="shared" si="36"/>
        <v>0</v>
      </c>
      <c r="T53" s="6">
        <f t="shared" si="37"/>
        <v>0</v>
      </c>
    </row>
    <row r="54" customHeight="1" spans="2:20">
      <c r="B54"/>
      <c r="D54" s="9">
        <v>288</v>
      </c>
      <c r="E54" s="6">
        <f t="shared" si="22"/>
        <v>0</v>
      </c>
      <c r="F54" s="6">
        <f t="shared" si="23"/>
        <v>0</v>
      </c>
      <c r="G54" s="6">
        <f t="shared" si="24"/>
        <v>0</v>
      </c>
      <c r="H54" s="6">
        <f t="shared" si="25"/>
        <v>0</v>
      </c>
      <c r="I54" s="6">
        <f t="shared" si="26"/>
        <v>0</v>
      </c>
      <c r="J54" s="6">
        <f t="shared" si="27"/>
        <v>0</v>
      </c>
      <c r="K54" s="6">
        <f t="shared" si="28"/>
        <v>0</v>
      </c>
      <c r="L54" s="6">
        <f t="shared" si="29"/>
        <v>0</v>
      </c>
      <c r="M54" s="6">
        <f t="shared" si="30"/>
        <v>0</v>
      </c>
      <c r="N54" s="6">
        <f t="shared" si="31"/>
        <v>0</v>
      </c>
      <c r="O54" s="6">
        <f t="shared" si="32"/>
        <v>0</v>
      </c>
      <c r="P54" s="6">
        <f t="shared" si="33"/>
        <v>0</v>
      </c>
      <c r="Q54" s="6">
        <f t="shared" si="34"/>
        <v>140</v>
      </c>
      <c r="R54" s="6">
        <f t="shared" si="35"/>
        <v>0</v>
      </c>
      <c r="S54" s="6">
        <f t="shared" si="36"/>
        <v>0</v>
      </c>
      <c r="T54" s="6">
        <f t="shared" si="37"/>
        <v>0</v>
      </c>
    </row>
    <row r="55" customHeight="1" spans="4:20">
      <c r="D55" s="9">
        <v>294</v>
      </c>
      <c r="E55" s="6">
        <f t="shared" si="22"/>
        <v>0</v>
      </c>
      <c r="F55" s="6">
        <f t="shared" si="23"/>
        <v>0</v>
      </c>
      <c r="G55" s="6">
        <f t="shared" si="24"/>
        <v>0</v>
      </c>
      <c r="H55" s="6">
        <f t="shared" si="25"/>
        <v>0</v>
      </c>
      <c r="I55" s="6">
        <f t="shared" si="26"/>
        <v>0</v>
      </c>
      <c r="J55" s="6">
        <f t="shared" si="27"/>
        <v>0</v>
      </c>
      <c r="K55" s="6">
        <f t="shared" si="28"/>
        <v>0</v>
      </c>
      <c r="L55" s="6">
        <f t="shared" si="29"/>
        <v>0</v>
      </c>
      <c r="M55" s="6">
        <f t="shared" si="30"/>
        <v>0</v>
      </c>
      <c r="N55" s="6">
        <f t="shared" si="31"/>
        <v>0</v>
      </c>
      <c r="O55" s="6">
        <f t="shared" si="32"/>
        <v>0</v>
      </c>
      <c r="P55" s="6">
        <f t="shared" si="33"/>
        <v>0</v>
      </c>
      <c r="Q55" s="6">
        <f t="shared" si="34"/>
        <v>140</v>
      </c>
      <c r="R55" s="6">
        <f t="shared" si="35"/>
        <v>0</v>
      </c>
      <c r="S55" s="6">
        <f t="shared" si="36"/>
        <v>0</v>
      </c>
      <c r="T55" s="6">
        <f t="shared" si="37"/>
        <v>0</v>
      </c>
    </row>
    <row r="56" customHeight="1" spans="2:20">
      <c r="B56" s="10"/>
      <c r="D56" s="9">
        <v>300</v>
      </c>
      <c r="E56" s="6">
        <f t="shared" si="22"/>
        <v>0</v>
      </c>
      <c r="F56" s="6">
        <f t="shared" si="23"/>
        <v>0</v>
      </c>
      <c r="G56" s="6">
        <f t="shared" si="24"/>
        <v>0</v>
      </c>
      <c r="H56" s="6">
        <f t="shared" si="25"/>
        <v>0</v>
      </c>
      <c r="I56" s="6">
        <f t="shared" si="26"/>
        <v>0</v>
      </c>
      <c r="J56" s="6">
        <f t="shared" si="27"/>
        <v>0</v>
      </c>
      <c r="K56" s="6">
        <f t="shared" si="28"/>
        <v>0</v>
      </c>
      <c r="L56" s="6">
        <f t="shared" si="29"/>
        <v>0</v>
      </c>
      <c r="M56" s="6">
        <f t="shared" si="30"/>
        <v>0</v>
      </c>
      <c r="N56" s="6">
        <f t="shared" si="31"/>
        <v>0</v>
      </c>
      <c r="O56" s="6">
        <f t="shared" si="32"/>
        <v>0</v>
      </c>
      <c r="P56" s="6">
        <f t="shared" si="33"/>
        <v>0</v>
      </c>
      <c r="Q56" s="6">
        <f t="shared" si="34"/>
        <v>140</v>
      </c>
      <c r="R56" s="6">
        <f t="shared" si="35"/>
        <v>0</v>
      </c>
      <c r="S56" s="6">
        <f t="shared" si="36"/>
        <v>0</v>
      </c>
      <c r="T56" s="6">
        <f t="shared" si="37"/>
        <v>0</v>
      </c>
    </row>
    <row r="57" customHeight="1" spans="2:20">
      <c r="B57"/>
      <c r="D57" s="9">
        <v>306</v>
      </c>
      <c r="E57" s="6">
        <f t="shared" si="22"/>
        <v>0</v>
      </c>
      <c r="F57" s="6">
        <f t="shared" si="23"/>
        <v>0</v>
      </c>
      <c r="G57" s="6">
        <f t="shared" si="24"/>
        <v>0</v>
      </c>
      <c r="H57" s="6">
        <f t="shared" si="25"/>
        <v>0</v>
      </c>
      <c r="I57" s="6">
        <f t="shared" si="26"/>
        <v>0</v>
      </c>
      <c r="J57" s="6">
        <f t="shared" si="27"/>
        <v>0</v>
      </c>
      <c r="K57" s="6">
        <f t="shared" si="28"/>
        <v>0</v>
      </c>
      <c r="L57" s="6">
        <f t="shared" si="29"/>
        <v>0</v>
      </c>
      <c r="M57" s="6">
        <f t="shared" si="30"/>
        <v>0</v>
      </c>
      <c r="N57" s="6">
        <f t="shared" si="31"/>
        <v>0</v>
      </c>
      <c r="O57" s="6">
        <f t="shared" si="32"/>
        <v>0</v>
      </c>
      <c r="P57" s="6">
        <f t="shared" si="33"/>
        <v>0</v>
      </c>
      <c r="Q57" s="6">
        <f t="shared" si="34"/>
        <v>140</v>
      </c>
      <c r="R57" s="6">
        <f t="shared" si="35"/>
        <v>150</v>
      </c>
      <c r="S57" s="6">
        <f t="shared" si="36"/>
        <v>0</v>
      </c>
      <c r="T57" s="6">
        <f t="shared" si="37"/>
        <v>0</v>
      </c>
    </row>
    <row r="58" customHeight="1" spans="2:20">
      <c r="B58" s="10"/>
      <c r="D58" s="9">
        <v>312</v>
      </c>
      <c r="E58" s="6">
        <f t="shared" si="22"/>
        <v>0</v>
      </c>
      <c r="F58" s="6">
        <f t="shared" si="23"/>
        <v>0</v>
      </c>
      <c r="G58" s="6">
        <f t="shared" si="24"/>
        <v>0</v>
      </c>
      <c r="H58" s="6">
        <f t="shared" si="25"/>
        <v>0</v>
      </c>
      <c r="I58" s="6">
        <f t="shared" si="26"/>
        <v>0</v>
      </c>
      <c r="J58" s="6">
        <f t="shared" si="27"/>
        <v>0</v>
      </c>
      <c r="K58" s="6">
        <f t="shared" si="28"/>
        <v>0</v>
      </c>
      <c r="L58" s="6">
        <f t="shared" si="29"/>
        <v>0</v>
      </c>
      <c r="M58" s="6">
        <f t="shared" si="30"/>
        <v>0</v>
      </c>
      <c r="N58" s="6">
        <f t="shared" si="31"/>
        <v>0</v>
      </c>
      <c r="O58" s="6">
        <f t="shared" si="32"/>
        <v>0</v>
      </c>
      <c r="P58" s="6">
        <f t="shared" si="33"/>
        <v>0</v>
      </c>
      <c r="Q58" s="6">
        <f t="shared" si="34"/>
        <v>0</v>
      </c>
      <c r="R58" s="6">
        <f t="shared" si="35"/>
        <v>150</v>
      </c>
      <c r="S58" s="6">
        <f t="shared" si="36"/>
        <v>0</v>
      </c>
      <c r="T58" s="6">
        <f t="shared" si="37"/>
        <v>0</v>
      </c>
    </row>
    <row r="59" customHeight="1" spans="2:20">
      <c r="B59" s="10"/>
      <c r="D59" s="9">
        <v>318</v>
      </c>
      <c r="E59" s="6">
        <f t="shared" si="22"/>
        <v>0</v>
      </c>
      <c r="F59" s="6">
        <f t="shared" si="23"/>
        <v>0</v>
      </c>
      <c r="G59" s="6">
        <f t="shared" si="24"/>
        <v>0</v>
      </c>
      <c r="H59" s="6">
        <f t="shared" si="25"/>
        <v>0</v>
      </c>
      <c r="I59" s="6">
        <f t="shared" si="26"/>
        <v>0</v>
      </c>
      <c r="J59" s="6">
        <f t="shared" si="27"/>
        <v>0</v>
      </c>
      <c r="K59" s="6">
        <f t="shared" si="28"/>
        <v>0</v>
      </c>
      <c r="L59" s="6">
        <f t="shared" si="29"/>
        <v>0</v>
      </c>
      <c r="M59" s="6">
        <f t="shared" si="30"/>
        <v>0</v>
      </c>
      <c r="N59" s="6">
        <f t="shared" si="31"/>
        <v>0</v>
      </c>
      <c r="O59" s="6">
        <f t="shared" si="32"/>
        <v>0</v>
      </c>
      <c r="P59" s="6">
        <f t="shared" si="33"/>
        <v>0</v>
      </c>
      <c r="Q59" s="6">
        <f t="shared" si="34"/>
        <v>0</v>
      </c>
      <c r="R59" s="6">
        <f t="shared" si="35"/>
        <v>150</v>
      </c>
      <c r="S59" s="6">
        <f t="shared" si="36"/>
        <v>0</v>
      </c>
      <c r="T59" s="6">
        <f t="shared" si="37"/>
        <v>0</v>
      </c>
    </row>
    <row r="60" customHeight="1" spans="2:20">
      <c r="B60" s="10"/>
      <c r="D60" s="9">
        <v>324</v>
      </c>
      <c r="E60" s="6">
        <f t="shared" si="22"/>
        <v>0</v>
      </c>
      <c r="F60" s="6">
        <f t="shared" si="23"/>
        <v>0</v>
      </c>
      <c r="G60" s="6">
        <f t="shared" si="24"/>
        <v>0</v>
      </c>
      <c r="H60" s="6">
        <f t="shared" si="25"/>
        <v>0</v>
      </c>
      <c r="I60" s="6">
        <f t="shared" si="26"/>
        <v>0</v>
      </c>
      <c r="J60" s="6">
        <f t="shared" si="27"/>
        <v>0</v>
      </c>
      <c r="K60" s="6">
        <f t="shared" si="28"/>
        <v>0</v>
      </c>
      <c r="L60" s="6">
        <f t="shared" si="29"/>
        <v>0</v>
      </c>
      <c r="M60" s="6">
        <f t="shared" si="30"/>
        <v>0</v>
      </c>
      <c r="N60" s="6">
        <f t="shared" si="31"/>
        <v>0</v>
      </c>
      <c r="O60" s="6">
        <f t="shared" si="32"/>
        <v>0</v>
      </c>
      <c r="P60" s="6">
        <f t="shared" si="33"/>
        <v>0</v>
      </c>
      <c r="Q60" s="6">
        <f t="shared" si="34"/>
        <v>0</v>
      </c>
      <c r="R60" s="6">
        <f t="shared" si="35"/>
        <v>150</v>
      </c>
      <c r="S60" s="6">
        <f t="shared" si="36"/>
        <v>0</v>
      </c>
      <c r="T60" s="6">
        <f t="shared" si="37"/>
        <v>0</v>
      </c>
    </row>
    <row r="61" customHeight="1" spans="2:20">
      <c r="B61" s="12"/>
      <c r="D61" s="9">
        <v>330</v>
      </c>
      <c r="E61" s="6">
        <f t="shared" si="22"/>
        <v>0</v>
      </c>
      <c r="F61" s="6">
        <f t="shared" si="23"/>
        <v>0</v>
      </c>
      <c r="G61" s="6">
        <f t="shared" si="24"/>
        <v>0</v>
      </c>
      <c r="H61" s="6">
        <f t="shared" si="25"/>
        <v>0</v>
      </c>
      <c r="I61" s="6">
        <f t="shared" si="26"/>
        <v>0</v>
      </c>
      <c r="J61" s="6">
        <f t="shared" si="27"/>
        <v>0</v>
      </c>
      <c r="K61" s="6">
        <f t="shared" si="28"/>
        <v>0</v>
      </c>
      <c r="L61" s="6">
        <f t="shared" si="29"/>
        <v>0</v>
      </c>
      <c r="M61" s="6">
        <f t="shared" si="30"/>
        <v>0</v>
      </c>
      <c r="N61" s="6">
        <f t="shared" si="31"/>
        <v>0</v>
      </c>
      <c r="O61" s="6">
        <f t="shared" si="32"/>
        <v>0</v>
      </c>
      <c r="P61" s="6">
        <f t="shared" si="33"/>
        <v>0</v>
      </c>
      <c r="Q61" s="6">
        <f t="shared" si="34"/>
        <v>0</v>
      </c>
      <c r="R61" s="6">
        <f t="shared" si="35"/>
        <v>150</v>
      </c>
      <c r="S61" s="6">
        <f t="shared" si="36"/>
        <v>160</v>
      </c>
      <c r="T61" s="6">
        <f t="shared" si="37"/>
        <v>0</v>
      </c>
    </row>
    <row r="62" customHeight="1" spans="2:20">
      <c r="B62"/>
      <c r="D62" s="9">
        <v>336</v>
      </c>
      <c r="E62" s="6">
        <f t="shared" si="22"/>
        <v>0</v>
      </c>
      <c r="F62" s="6">
        <f t="shared" si="23"/>
        <v>0</v>
      </c>
      <c r="G62" s="6">
        <f t="shared" si="24"/>
        <v>0</v>
      </c>
      <c r="H62" s="6">
        <f t="shared" si="25"/>
        <v>0</v>
      </c>
      <c r="I62" s="6">
        <f t="shared" si="26"/>
        <v>0</v>
      </c>
      <c r="J62" s="6">
        <f t="shared" si="27"/>
        <v>0</v>
      </c>
      <c r="K62" s="6">
        <f t="shared" si="28"/>
        <v>0</v>
      </c>
      <c r="L62" s="6">
        <f t="shared" si="29"/>
        <v>0</v>
      </c>
      <c r="M62" s="6">
        <f t="shared" si="30"/>
        <v>0</v>
      </c>
      <c r="N62" s="6">
        <f t="shared" si="31"/>
        <v>0</v>
      </c>
      <c r="O62" s="6">
        <f t="shared" si="32"/>
        <v>0</v>
      </c>
      <c r="P62" s="6">
        <f t="shared" si="33"/>
        <v>0</v>
      </c>
      <c r="Q62" s="6">
        <f t="shared" si="34"/>
        <v>0</v>
      </c>
      <c r="R62" s="6">
        <f t="shared" si="35"/>
        <v>0</v>
      </c>
      <c r="S62" s="6">
        <f t="shared" si="36"/>
        <v>160</v>
      </c>
      <c r="T62" s="6">
        <f t="shared" si="37"/>
        <v>0</v>
      </c>
    </row>
    <row r="63" customHeight="1" spans="2:20">
      <c r="B63"/>
      <c r="D63" s="9">
        <v>342</v>
      </c>
      <c r="E63" s="6">
        <f t="shared" si="22"/>
        <v>0</v>
      </c>
      <c r="F63" s="6">
        <f t="shared" si="23"/>
        <v>0</v>
      </c>
      <c r="G63" s="6">
        <f t="shared" si="24"/>
        <v>0</v>
      </c>
      <c r="H63" s="6">
        <f t="shared" si="25"/>
        <v>0</v>
      </c>
      <c r="I63" s="6">
        <f t="shared" si="26"/>
        <v>0</v>
      </c>
      <c r="J63" s="6">
        <f t="shared" si="27"/>
        <v>0</v>
      </c>
      <c r="K63" s="6">
        <f t="shared" si="28"/>
        <v>0</v>
      </c>
      <c r="L63" s="6">
        <f t="shared" si="29"/>
        <v>0</v>
      </c>
      <c r="M63" s="6">
        <f t="shared" si="30"/>
        <v>0</v>
      </c>
      <c r="N63" s="6">
        <f t="shared" si="31"/>
        <v>0</v>
      </c>
      <c r="O63" s="6">
        <f t="shared" si="32"/>
        <v>0</v>
      </c>
      <c r="P63" s="6">
        <f t="shared" si="33"/>
        <v>0</v>
      </c>
      <c r="Q63" s="6">
        <f t="shared" si="34"/>
        <v>0</v>
      </c>
      <c r="R63" s="6">
        <f t="shared" si="35"/>
        <v>0</v>
      </c>
      <c r="S63" s="6">
        <f t="shared" si="36"/>
        <v>160</v>
      </c>
      <c r="T63" s="6">
        <f t="shared" si="37"/>
        <v>0</v>
      </c>
    </row>
    <row r="64" customHeight="1" spans="2:20">
      <c r="B64"/>
      <c r="D64" s="9">
        <v>348</v>
      </c>
      <c r="E64" s="6">
        <f t="shared" si="22"/>
        <v>0</v>
      </c>
      <c r="F64" s="6">
        <f t="shared" si="23"/>
        <v>0</v>
      </c>
      <c r="G64" s="6">
        <f t="shared" si="24"/>
        <v>0</v>
      </c>
      <c r="H64" s="6">
        <f t="shared" si="25"/>
        <v>0</v>
      </c>
      <c r="I64" s="6">
        <f t="shared" si="26"/>
        <v>0</v>
      </c>
      <c r="J64" s="6">
        <f t="shared" si="27"/>
        <v>0</v>
      </c>
      <c r="K64" s="6">
        <f t="shared" si="28"/>
        <v>0</v>
      </c>
      <c r="L64" s="6">
        <f t="shared" si="29"/>
        <v>0</v>
      </c>
      <c r="M64" s="6">
        <f t="shared" si="30"/>
        <v>0</v>
      </c>
      <c r="N64" s="6">
        <f t="shared" si="31"/>
        <v>0</v>
      </c>
      <c r="O64" s="6">
        <f t="shared" si="32"/>
        <v>0</v>
      </c>
      <c r="P64" s="6">
        <f t="shared" si="33"/>
        <v>0</v>
      </c>
      <c r="Q64" s="6">
        <f t="shared" si="34"/>
        <v>0</v>
      </c>
      <c r="R64" s="6">
        <f t="shared" si="35"/>
        <v>0</v>
      </c>
      <c r="S64" s="6">
        <f t="shared" si="36"/>
        <v>160</v>
      </c>
      <c r="T64" s="6">
        <f t="shared" si="37"/>
        <v>0</v>
      </c>
    </row>
    <row r="65" customHeight="1" spans="2:20">
      <c r="B65" s="10"/>
      <c r="D65" s="9">
        <v>354</v>
      </c>
      <c r="E65" s="6">
        <f t="shared" si="22"/>
        <v>0</v>
      </c>
      <c r="F65" s="6">
        <f t="shared" si="23"/>
        <v>0</v>
      </c>
      <c r="G65" s="6">
        <f t="shared" si="24"/>
        <v>0</v>
      </c>
      <c r="H65" s="6">
        <f t="shared" si="25"/>
        <v>0</v>
      </c>
      <c r="I65" s="6">
        <f t="shared" si="26"/>
        <v>0</v>
      </c>
      <c r="J65" s="6">
        <f t="shared" si="27"/>
        <v>0</v>
      </c>
      <c r="K65" s="6">
        <f t="shared" si="28"/>
        <v>0</v>
      </c>
      <c r="L65" s="6">
        <f t="shared" si="29"/>
        <v>0</v>
      </c>
      <c r="M65" s="6">
        <f t="shared" si="30"/>
        <v>0</v>
      </c>
      <c r="N65" s="6">
        <f t="shared" si="31"/>
        <v>0</v>
      </c>
      <c r="O65" s="6">
        <f t="shared" si="32"/>
        <v>0</v>
      </c>
      <c r="P65" s="6">
        <f t="shared" si="33"/>
        <v>0</v>
      </c>
      <c r="Q65" s="6">
        <f t="shared" si="34"/>
        <v>0</v>
      </c>
      <c r="R65" s="6">
        <f t="shared" si="35"/>
        <v>0</v>
      </c>
      <c r="S65" s="6">
        <f t="shared" si="36"/>
        <v>160</v>
      </c>
      <c r="T65" s="6">
        <f t="shared" si="37"/>
        <v>0</v>
      </c>
    </row>
    <row r="66" customHeight="1" spans="2:20">
      <c r="B66"/>
      <c r="D66" s="9">
        <v>360</v>
      </c>
      <c r="E66" s="6">
        <f t="shared" si="22"/>
        <v>0</v>
      </c>
      <c r="F66" s="6">
        <f t="shared" si="23"/>
        <v>0</v>
      </c>
      <c r="G66" s="6">
        <f t="shared" si="24"/>
        <v>0</v>
      </c>
      <c r="H66" s="6">
        <f t="shared" si="25"/>
        <v>0</v>
      </c>
      <c r="I66" s="6">
        <f t="shared" si="26"/>
        <v>0</v>
      </c>
      <c r="J66" s="6">
        <f t="shared" si="27"/>
        <v>0</v>
      </c>
      <c r="K66" s="6">
        <f t="shared" si="28"/>
        <v>0</v>
      </c>
      <c r="L66" s="6">
        <f t="shared" si="29"/>
        <v>0</v>
      </c>
      <c r="M66" s="6">
        <f t="shared" si="30"/>
        <v>0</v>
      </c>
      <c r="N66" s="6">
        <f t="shared" si="31"/>
        <v>0</v>
      </c>
      <c r="O66" s="6">
        <f t="shared" si="32"/>
        <v>0</v>
      </c>
      <c r="P66" s="6">
        <f t="shared" si="33"/>
        <v>0</v>
      </c>
      <c r="Q66" s="6">
        <f t="shared" si="34"/>
        <v>0</v>
      </c>
      <c r="R66" s="6">
        <f t="shared" si="35"/>
        <v>0</v>
      </c>
      <c r="S66" s="6">
        <f t="shared" si="36"/>
        <v>0</v>
      </c>
      <c r="T66" s="6">
        <f t="shared" si="37"/>
        <v>0</v>
      </c>
    </row>
    <row r="67" customHeight="1" spans="2:4">
      <c r="B67" s="12"/>
      <c r="D67"/>
    </row>
    <row r="68" customHeight="1" spans="2:4">
      <c r="B68" s="10"/>
      <c r="D68"/>
    </row>
    <row r="69" customHeight="1" spans="2:4">
      <c r="B69" s="10"/>
      <c r="D69"/>
    </row>
    <row r="70" customHeight="1" spans="2:4">
      <c r="B70" s="10"/>
      <c r="D70"/>
    </row>
    <row r="71" customHeight="1" spans="2:4">
      <c r="B71"/>
      <c r="D71"/>
    </row>
    <row r="72" customHeight="1" spans="2:4">
      <c r="B72"/>
      <c r="D72"/>
    </row>
    <row r="73" customHeight="1" spans="2:4">
      <c r="B73"/>
      <c r="D73"/>
    </row>
    <row r="74" customHeight="1" spans="2:4">
      <c r="B74"/>
      <c r="D74"/>
    </row>
    <row r="75" customHeight="1" spans="2:4">
      <c r="B75"/>
      <c r="D75"/>
    </row>
    <row r="76" customHeight="1" spans="2:4">
      <c r="B76" s="12"/>
      <c r="D76"/>
    </row>
    <row r="77" customHeight="1" spans="2:4">
      <c r="B77"/>
      <c r="D77"/>
    </row>
    <row r="78" customHeight="1" spans="2:4">
      <c r="B78" s="10"/>
      <c r="D78"/>
    </row>
    <row r="79" customHeight="1" spans="2:4">
      <c r="B79"/>
      <c r="D79"/>
    </row>
    <row r="80" customHeight="1" spans="2:4">
      <c r="B80"/>
      <c r="D80"/>
    </row>
    <row r="81" customHeight="1" spans="2:4">
      <c r="B81"/>
      <c r="D81"/>
    </row>
    <row r="82" customHeight="1" spans="2:2">
      <c r="B82" s="10"/>
    </row>
    <row r="83" customHeight="1" spans="2:2">
      <c r="B83"/>
    </row>
    <row r="84" customHeight="1" spans="2:2">
      <c r="B84"/>
    </row>
    <row r="85" customHeight="1" spans="2:2">
      <c r="B85"/>
    </row>
    <row r="92" customHeight="1" spans="2:2">
      <c r="B92" s="10"/>
    </row>
  </sheetData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NetdiskSupbooks xmlns="http://www.wps.cn/et/2019/netdiskSupbooks">
  <NetdiskSupbook Target="file:///C:\Users\Eric\AppData\Roaming\Kingsoft\office6\templates\download\ffa66354-091c-4b8c-be91-7858a5889423\蝴蝶图.xlsx" FileId="60781199921" NetdiskName="yunwps"/>
  <NetdiskSupbook Target="file:///C:\应用程序\水母的云文档\03excel文档\公式&amp;函数\用表格雷达图比较球员综合能力.xlsx" FileId="22848651375" NetdiskName="yunwps"/>
</NetdiskSupbooks>
</file>

<file path=customXml/itemProps1.xml><?xml version="1.0" encoding="utf-8"?>
<ds:datastoreItem xmlns:ds="http://schemas.openxmlformats.org/officeDocument/2006/customXml" ds:itemID="{8CA11897-456E-43AF-AC28-93E1BBEC0A59}">
  <ds:schemaRefs>
    <ds:schemaRef ds:uri="http://www.wps.cn/et/2019/netdiskSupbook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首页</vt:lpstr>
      <vt:lpstr>案例1</vt:lpstr>
      <vt:lpstr>案例2</vt:lpstr>
      <vt:lpstr>案例3</vt:lpstr>
      <vt:lpstr>案例4</vt:lpstr>
      <vt:lpstr>案例5</vt:lpstr>
      <vt:lpstr>案例6</vt:lpstr>
      <vt:lpstr>案例7</vt:lpstr>
      <vt:lpstr>案例8</vt:lpstr>
      <vt:lpstr>案例9</vt:lpstr>
      <vt:lpstr>案例10</vt:lpstr>
      <vt:lpstr>案例11</vt:lpstr>
      <vt:lpstr>案例12</vt:lpstr>
      <vt:lpstr>案例13</vt:lpstr>
      <vt:lpstr>案例14</vt:lpstr>
      <vt:lpstr>案例15</vt:lpstr>
      <vt:lpstr>案例16</vt:lpstr>
      <vt:lpstr>案例17</vt:lpstr>
      <vt:lpstr>案例18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zhj</dc:creator>
  <cp:lastModifiedBy>SVIP</cp:lastModifiedBy>
  <dcterms:created xsi:type="dcterms:W3CDTF">2020-05-02T02:41:00Z</dcterms:created>
  <dcterms:modified xsi:type="dcterms:W3CDTF">2021-08-22T08:12:34Z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1412B835C2ED4D7E8EB43058015AF9A7</vt:lpwstr>
  </property>
  <property fmtid="{D5CDD505-2E9C-101B-9397-08002B2CF9AE}" pid="3" name="KSOProductBuildVer">
    <vt:lpwstr>2052-11.1.0.10700</vt:lpwstr>
  </property>
  <property fmtid="{D5CDD505-2E9C-101B-9397-08002B2CF9AE}" pid="4" name="KSOTemplateUUID">
    <vt:lpwstr>v1.0_mb_JGQF0IW1CPH/kHRPH0rEEg==</vt:lpwstr>
  </property>
</Properties>
</file>