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firstSheet="1" activeTab="1"/>
  </bookViews>
  <sheets>
    <sheet name="Demanda Dinamica" sheetId="1" r:id="rId1"/>
    <sheet name="Presupuesto de Inver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E100" i="2"/>
  <c r="C100" i="2"/>
  <c r="D99" i="2"/>
  <c r="E99" i="2"/>
  <c r="C99" i="2"/>
  <c r="D98" i="2"/>
  <c r="E98" i="2"/>
  <c r="C98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E71" i="2"/>
  <c r="E74" i="2" s="1"/>
  <c r="H28" i="2"/>
  <c r="I28" i="2"/>
  <c r="G28" i="2"/>
  <c r="H71" i="2" l="1"/>
  <c r="F71" i="2"/>
  <c r="F74" i="2" s="1"/>
  <c r="G71" i="2"/>
  <c r="G74" i="2" s="1"/>
  <c r="G68" i="2"/>
  <c r="F68" i="2"/>
  <c r="V34" i="1" l="1"/>
  <c r="F64" i="2"/>
  <c r="G64" i="2"/>
  <c r="E64" i="2"/>
  <c r="F55" i="2"/>
  <c r="G55" i="2" s="1"/>
  <c r="F56" i="2"/>
  <c r="G56" i="2" s="1"/>
  <c r="E56" i="2"/>
  <c r="C46" i="2"/>
  <c r="J31" i="2"/>
  <c r="J28" i="2"/>
  <c r="C27" i="2"/>
  <c r="G27" i="2" s="1"/>
  <c r="J27" i="2" s="1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D13" i="1"/>
  <c r="E13" i="1"/>
  <c r="F13" i="1"/>
  <c r="G13" i="1"/>
  <c r="H13" i="1"/>
  <c r="I13" i="1"/>
  <c r="J13" i="1"/>
  <c r="K13" i="1"/>
  <c r="L13" i="1"/>
  <c r="M13" i="1"/>
  <c r="N13" i="1"/>
  <c r="C13" i="1"/>
  <c r="W43" i="1" l="1"/>
  <c r="D46" i="2"/>
  <c r="L57" i="1"/>
  <c r="C49" i="2"/>
  <c r="H37" i="1"/>
  <c r="I37" i="1" s="1"/>
  <c r="C48" i="2"/>
  <c r="U55" i="1"/>
  <c r="H38" i="1"/>
  <c r="I38" i="1" s="1"/>
  <c r="C47" i="2"/>
  <c r="O13" i="1"/>
  <c r="L55" i="1"/>
  <c r="L56" i="1"/>
  <c r="D49" i="2"/>
  <c r="D48" i="2"/>
  <c r="D47" i="2"/>
  <c r="C36" i="2"/>
  <c r="E16" i="2"/>
  <c r="D54" i="2" s="1"/>
  <c r="E54" i="2" s="1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Q13" i="1" s="1"/>
  <c r="G43" i="1"/>
  <c r="F36" i="1"/>
  <c r="F66" i="2" l="1"/>
  <c r="G66" i="2"/>
  <c r="Y50" i="1"/>
  <c r="Y51" i="1"/>
  <c r="Y53" i="1"/>
  <c r="H43" i="1"/>
  <c r="I39" i="1"/>
  <c r="P13" i="1"/>
  <c r="G65" i="2"/>
  <c r="H39" i="1"/>
  <c r="F65" i="2"/>
  <c r="D50" i="2"/>
  <c r="F47" i="2" s="1"/>
  <c r="E60" i="2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F60" i="2" l="1"/>
  <c r="G54" i="2"/>
  <c r="G60" i="2" s="1"/>
  <c r="M36" i="1"/>
  <c r="M43" i="1" s="1"/>
  <c r="N36" i="1" l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G78" i="2" s="1"/>
  <c r="F67" i="2"/>
  <c r="F69" i="2" s="1"/>
  <c r="F75" i="2" s="1"/>
  <c r="F78" i="2" s="1"/>
  <c r="E69" i="2"/>
  <c r="E75" i="2" s="1"/>
  <c r="E78" i="2" s="1"/>
  <c r="D83" i="2" l="1"/>
  <c r="D82" i="2"/>
  <c r="G83" i="2" l="1"/>
  <c r="G82" i="2"/>
  <c r="G86" i="2" s="1"/>
  <c r="G84" i="2"/>
  <c r="G85" i="2"/>
  <c r="E89" i="2" l="1"/>
  <c r="D92" i="2" s="1"/>
  <c r="D93" i="2" s="1"/>
  <c r="G89" i="2"/>
  <c r="F89" i="2"/>
</calcChain>
</file>

<file path=xl/sharedStrings.xml><?xml version="1.0" encoding="utf-8"?>
<sst xmlns="http://schemas.openxmlformats.org/spreadsheetml/2006/main" count="315" uniqueCount="226">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</sst>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80" formatCode="_-[$$-240A]\ * #,##0_ ;_-[$$-240A]\ * \-#,##0\ ;_-[$$-240A]\ 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180" fontId="0" fillId="0" borderId="9" xfId="1" applyNumberFormat="1" applyFont="1" applyBorder="1"/>
    <xf numFmtId="180" fontId="2" fillId="6" borderId="9" xfId="0" applyNumberFormat="1" applyFont="1" applyFill="1" applyBorder="1"/>
    <xf numFmtId="0" fontId="12" fillId="0" borderId="0" xfId="0" applyFont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16</c:v>
                </c:pt>
                <c:pt idx="1">
                  <c:v>50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14</c:v>
                </c:pt>
                <c:pt idx="6">
                  <c:v>10</c:v>
                </c:pt>
                <c:pt idx="7">
                  <c:v>48</c:v>
                </c:pt>
                <c:pt idx="8">
                  <c:v>32</c:v>
                </c:pt>
                <c:pt idx="9">
                  <c:v>28</c:v>
                </c:pt>
                <c:pt idx="10">
                  <c:v>33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284</c:v>
                </c:pt>
                <c:pt idx="1">
                  <c:v>357</c:v>
                </c:pt>
                <c:pt idx="2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S30" workbookViewId="0">
      <selection activeCell="X42" sqref="X42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76" t="s">
        <v>0</v>
      </c>
      <c r="B2" s="76"/>
      <c r="C2" s="76"/>
      <c r="D2" s="76"/>
    </row>
    <row r="4" spans="1:19">
      <c r="A4" s="110" t="s">
        <v>215</v>
      </c>
      <c r="C4" s="77" t="s">
        <v>1</v>
      </c>
      <c r="D4" s="77"/>
      <c r="I4" s="2" t="s">
        <v>5</v>
      </c>
      <c r="J4" s="4">
        <v>0.19</v>
      </c>
      <c r="M4" s="80" t="s">
        <v>7</v>
      </c>
      <c r="N4" s="81"/>
      <c r="O4" s="79"/>
      <c r="R4" s="71" t="s">
        <v>10</v>
      </c>
      <c r="S4" s="72"/>
    </row>
    <row r="5" spans="1:19">
      <c r="A5" s="11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78" t="s">
        <v>8</v>
      </c>
      <c r="O5" s="79"/>
      <c r="R5" s="73"/>
      <c r="S5" s="74"/>
    </row>
    <row r="6" spans="1:19">
      <c r="A6" s="110" t="s">
        <v>217</v>
      </c>
      <c r="C6" s="2" t="s">
        <v>3</v>
      </c>
      <c r="D6" s="4">
        <v>0.06</v>
      </c>
      <c r="M6" s="6">
        <v>0.5</v>
      </c>
      <c r="N6" s="78" t="s">
        <v>9</v>
      </c>
      <c r="O6" s="79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70" t="s">
        <v>29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20</v>
      </c>
      <c r="D11" s="10">
        <v>50</v>
      </c>
      <c r="E11" s="10">
        <v>50</v>
      </c>
      <c r="F11" s="10">
        <v>50</v>
      </c>
      <c r="G11" s="10">
        <v>50</v>
      </c>
      <c r="H11" s="10">
        <v>20</v>
      </c>
      <c r="I11" s="10">
        <v>20</v>
      </c>
      <c r="J11" s="10">
        <v>50</v>
      </c>
      <c r="K11" s="10">
        <v>50</v>
      </c>
      <c r="L11" s="10">
        <v>50</v>
      </c>
      <c r="M11" s="10">
        <v>50</v>
      </c>
      <c r="N11" s="10">
        <v>50</v>
      </c>
      <c r="O11" s="10">
        <f>SUM(C11:N11)</f>
        <v>510</v>
      </c>
      <c r="P11" s="12">
        <f>O11+(O11*$S$6)</f>
        <v>550.79999999999995</v>
      </c>
      <c r="Q11" s="12">
        <f>P11+(P11*$S$7)</f>
        <v>633.41999999999996</v>
      </c>
    </row>
    <row r="12" spans="1:19">
      <c r="B12" s="10" t="s">
        <v>14</v>
      </c>
      <c r="C12" s="10">
        <v>10</v>
      </c>
      <c r="D12" s="10">
        <v>20</v>
      </c>
      <c r="E12" s="10">
        <v>20</v>
      </c>
      <c r="F12" s="10">
        <v>20</v>
      </c>
      <c r="G12" s="10">
        <v>20</v>
      </c>
      <c r="H12" s="10">
        <v>10</v>
      </c>
      <c r="I12" s="10">
        <v>10</v>
      </c>
      <c r="J12" s="10">
        <v>20</v>
      </c>
      <c r="K12" s="10">
        <v>20</v>
      </c>
      <c r="L12" s="10">
        <v>20</v>
      </c>
      <c r="M12" s="10">
        <v>20</v>
      </c>
      <c r="N12" s="10">
        <v>20</v>
      </c>
      <c r="O12" s="10">
        <f t="shared" ref="O12" si="0">SUM(C12:N12)</f>
        <v>210</v>
      </c>
      <c r="P12" s="12">
        <f>O12+(O12*$S$6)</f>
        <v>226.8</v>
      </c>
      <c r="Q12" s="12">
        <f>P12+(P12*$S$7)</f>
        <v>260.82</v>
      </c>
    </row>
    <row r="13" spans="1:19" ht="15.75" customHeight="1">
      <c r="B13" s="14" t="s">
        <v>37</v>
      </c>
      <c r="C13" s="15">
        <f ca="1">RANDBETWEEN(C12,C11)</f>
        <v>16</v>
      </c>
      <c r="D13" s="15">
        <f t="shared" ref="D13:N13" ca="1" si="1">RANDBETWEEN(D12,D11)</f>
        <v>50</v>
      </c>
      <c r="E13" s="15">
        <f t="shared" ca="1" si="1"/>
        <v>20</v>
      </c>
      <c r="F13" s="15">
        <f t="shared" ca="1" si="1"/>
        <v>24</v>
      </c>
      <c r="G13" s="15">
        <f t="shared" ca="1" si="1"/>
        <v>30</v>
      </c>
      <c r="H13" s="15">
        <f t="shared" ca="1" si="1"/>
        <v>14</v>
      </c>
      <c r="I13" s="15">
        <f t="shared" ca="1" si="1"/>
        <v>10</v>
      </c>
      <c r="J13" s="15">
        <f t="shared" ca="1" si="1"/>
        <v>48</v>
      </c>
      <c r="K13" s="15">
        <f t="shared" ca="1" si="1"/>
        <v>32</v>
      </c>
      <c r="L13" s="15">
        <f t="shared" ca="1" si="1"/>
        <v>28</v>
      </c>
      <c r="M13" s="15">
        <f t="shared" ca="1" si="1"/>
        <v>33</v>
      </c>
      <c r="N13" s="15">
        <f t="shared" ca="1" si="1"/>
        <v>21</v>
      </c>
      <c r="O13" s="15">
        <f t="shared" ref="O13" ca="1" si="2">RANDBETWEEN(O12,O11)</f>
        <v>284</v>
      </c>
      <c r="P13" s="15">
        <f t="shared" ref="P13" ca="1" si="3">RANDBETWEEN(P12,P11)</f>
        <v>357</v>
      </c>
      <c r="Q13" s="15">
        <f t="shared" ref="Q13" ca="1" si="4">RANDBETWEEN(Q12,Q11)</f>
        <v>524</v>
      </c>
    </row>
    <row r="32" spans="2:24">
      <c r="B32" s="75" t="s">
        <v>48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66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66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66"/>
      <c r="C36" s="21" t="s">
        <v>46</v>
      </c>
      <c r="D36" s="21">
        <f>SUM(D34:D35)</f>
        <v>2</v>
      </c>
      <c r="E36" s="25">
        <f t="shared" ref="E36:V36" si="5">SUM(E34:E35)</f>
        <v>1500000</v>
      </c>
      <c r="F36" s="33">
        <f t="shared" si="5"/>
        <v>2.0333000323972472</v>
      </c>
      <c r="G36" s="21">
        <f t="shared" si="5"/>
        <v>0</v>
      </c>
      <c r="H36" s="25">
        <f t="shared" si="5"/>
        <v>680290</v>
      </c>
      <c r="I36" s="25">
        <f t="shared" si="5"/>
        <v>2180290</v>
      </c>
      <c r="J36" s="25">
        <f t="shared" si="5"/>
        <v>200000</v>
      </c>
      <c r="K36" s="25">
        <f t="shared" si="5"/>
        <v>200000</v>
      </c>
      <c r="L36" s="25">
        <f t="shared" si="5"/>
        <v>200000</v>
      </c>
      <c r="M36" s="25">
        <f t="shared" si="5"/>
        <v>200000</v>
      </c>
      <c r="N36" s="25">
        <f t="shared" si="5"/>
        <v>200000</v>
      </c>
      <c r="O36" s="25">
        <f t="shared" si="5"/>
        <v>2180290</v>
      </c>
      <c r="P36" s="25">
        <f t="shared" si="5"/>
        <v>2180290</v>
      </c>
      <c r="Q36" s="25">
        <f t="shared" si="5"/>
        <v>2180290</v>
      </c>
      <c r="R36" s="25">
        <f t="shared" si="5"/>
        <v>2180290</v>
      </c>
      <c r="S36" s="25">
        <f t="shared" si="5"/>
        <v>2180290</v>
      </c>
      <c r="T36" s="25">
        <f t="shared" si="5"/>
        <v>2180290</v>
      </c>
      <c r="U36" s="25">
        <f t="shared" si="5"/>
        <v>2180290</v>
      </c>
      <c r="V36" s="25">
        <f t="shared" si="5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66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66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66"/>
      <c r="C39" s="21" t="s">
        <v>51</v>
      </c>
      <c r="D39" s="21">
        <f>SUM(D37:D38)</f>
        <v>2</v>
      </c>
      <c r="E39" s="25">
        <f t="shared" ref="E39:X39" si="6">SUM(E37:E38)</f>
        <v>2100000</v>
      </c>
      <c r="F39" s="33">
        <f t="shared" si="6"/>
        <v>2.8466200453561461</v>
      </c>
      <c r="G39" s="21">
        <f t="shared" si="6"/>
        <v>77700</v>
      </c>
      <c r="H39" s="25">
        <f t="shared" si="6"/>
        <v>1098930</v>
      </c>
      <c r="I39" s="25">
        <f t="shared" si="6"/>
        <v>3276630</v>
      </c>
      <c r="J39" s="25">
        <f t="shared" si="6"/>
        <v>2380290</v>
      </c>
      <c r="K39" s="25">
        <f t="shared" si="6"/>
        <v>2380290</v>
      </c>
      <c r="L39" s="25">
        <f t="shared" si="6"/>
        <v>2380290</v>
      </c>
      <c r="M39" s="25">
        <f t="shared" si="6"/>
        <v>1980290</v>
      </c>
      <c r="N39" s="25">
        <f t="shared" si="6"/>
        <v>1980290</v>
      </c>
      <c r="O39" s="25">
        <f t="shared" si="6"/>
        <v>1980290</v>
      </c>
      <c r="P39" s="25">
        <f t="shared" si="6"/>
        <v>1980290</v>
      </c>
      <c r="Q39" s="25">
        <f t="shared" si="6"/>
        <v>1980290</v>
      </c>
      <c r="R39" s="25">
        <f t="shared" si="6"/>
        <v>1980290</v>
      </c>
      <c r="S39" s="25">
        <f t="shared" si="6"/>
        <v>1980290</v>
      </c>
      <c r="T39" s="25">
        <f t="shared" si="6"/>
        <v>1980290</v>
      </c>
      <c r="U39" s="25">
        <f t="shared" si="6"/>
        <v>1980290</v>
      </c>
      <c r="V39" s="25">
        <f t="shared" si="6"/>
        <v>24963480</v>
      </c>
      <c r="W39" s="25">
        <f t="shared" si="6"/>
        <v>26461288.800000001</v>
      </c>
      <c r="X39" s="25">
        <f t="shared" si="6"/>
        <v>28181272.572000001</v>
      </c>
    </row>
    <row r="40" spans="2:25">
      <c r="B40" s="66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66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66"/>
      <c r="C42" s="21" t="s">
        <v>54</v>
      </c>
      <c r="D42" s="21">
        <f>SUM(D40:D41)</f>
        <v>2</v>
      </c>
      <c r="E42" s="25">
        <f t="shared" ref="E42:X42" si="7">SUM(E40:E41)</f>
        <v>1600000</v>
      </c>
      <c r="F42" s="33">
        <f t="shared" si="7"/>
        <v>2.1688533678903972</v>
      </c>
      <c r="G42" s="21">
        <f t="shared" si="7"/>
        <v>155400</v>
      </c>
      <c r="H42" s="25">
        <f t="shared" si="7"/>
        <v>837280</v>
      </c>
      <c r="I42" s="25">
        <f t="shared" si="7"/>
        <v>2592680</v>
      </c>
      <c r="J42" s="25">
        <f t="shared" si="7"/>
        <v>200000</v>
      </c>
      <c r="K42" s="25">
        <f t="shared" si="7"/>
        <v>0</v>
      </c>
      <c r="L42" s="25">
        <f t="shared" si="7"/>
        <v>0</v>
      </c>
      <c r="M42" s="25">
        <f t="shared" si="7"/>
        <v>1316340</v>
      </c>
      <c r="N42" s="25">
        <f t="shared" si="7"/>
        <v>1296340</v>
      </c>
      <c r="O42" s="25">
        <f t="shared" si="7"/>
        <v>0</v>
      </c>
      <c r="P42" s="25">
        <f t="shared" si="7"/>
        <v>0</v>
      </c>
      <c r="Q42" s="25">
        <f t="shared" si="7"/>
        <v>0</v>
      </c>
      <c r="R42" s="25">
        <f t="shared" si="7"/>
        <v>0</v>
      </c>
      <c r="S42" s="25">
        <f t="shared" si="7"/>
        <v>1296340</v>
      </c>
      <c r="T42" s="25">
        <f t="shared" si="7"/>
        <v>0</v>
      </c>
      <c r="U42" s="25">
        <f t="shared" si="7"/>
        <v>0</v>
      </c>
      <c r="V42" s="25">
        <f t="shared" si="7"/>
        <v>4109020</v>
      </c>
      <c r="W42" s="25">
        <f t="shared" si="7"/>
        <v>4355561.2</v>
      </c>
      <c r="X42" s="25">
        <f t="shared" si="7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8">F36+F39+F42</f>
        <v>7.0487734456437909</v>
      </c>
      <c r="G43" s="25">
        <f t="shared" si="8"/>
        <v>233100</v>
      </c>
      <c r="H43" s="25">
        <f t="shared" si="8"/>
        <v>2616500</v>
      </c>
      <c r="I43" s="25">
        <f t="shared" si="8"/>
        <v>8049600</v>
      </c>
      <c r="J43" s="25">
        <f t="shared" si="8"/>
        <v>2780290</v>
      </c>
      <c r="K43" s="25">
        <f t="shared" si="8"/>
        <v>2580290</v>
      </c>
      <c r="L43" s="25">
        <f t="shared" si="8"/>
        <v>2580290</v>
      </c>
      <c r="M43" s="25">
        <f t="shared" si="8"/>
        <v>3496630</v>
      </c>
      <c r="N43" s="25">
        <f t="shared" si="8"/>
        <v>3476630</v>
      </c>
      <c r="O43" s="25">
        <f t="shared" si="8"/>
        <v>4160580</v>
      </c>
      <c r="P43" s="25">
        <f t="shared" si="8"/>
        <v>4160580</v>
      </c>
      <c r="Q43" s="25">
        <f t="shared" si="8"/>
        <v>4160580</v>
      </c>
      <c r="R43" s="25">
        <f t="shared" si="8"/>
        <v>4160580</v>
      </c>
      <c r="S43" s="25">
        <f t="shared" si="8"/>
        <v>5456920</v>
      </c>
      <c r="T43" s="25">
        <f t="shared" si="8"/>
        <v>4160580</v>
      </c>
      <c r="U43" s="25">
        <f t="shared" si="8"/>
        <v>4160580</v>
      </c>
      <c r="V43" s="25">
        <f t="shared" si="8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70" t="s">
        <v>77</v>
      </c>
      <c r="C47" s="70"/>
      <c r="D47" s="70"/>
      <c r="E47" s="70"/>
    </row>
    <row r="48" spans="2:25" ht="27.75" customHeight="1">
      <c r="B48" s="69" t="s">
        <v>68</v>
      </c>
      <c r="C48" s="69"/>
      <c r="D48" s="22" t="s">
        <v>71</v>
      </c>
      <c r="E48" s="23" t="s">
        <v>72</v>
      </c>
      <c r="G48" s="65" t="s">
        <v>73</v>
      </c>
      <c r="H48" s="65"/>
      <c r="J48" s="65" t="s">
        <v>79</v>
      </c>
      <c r="K48" s="65"/>
      <c r="L48" s="65"/>
      <c r="N48" s="30" t="s">
        <v>97</v>
      </c>
      <c r="O48" s="30" t="s">
        <v>98</v>
      </c>
      <c r="Q48" s="68" t="s">
        <v>107</v>
      </c>
      <c r="R48" s="68"/>
      <c r="S48" s="68"/>
      <c r="T48" s="68"/>
      <c r="U48" s="68"/>
      <c r="W48" s="64" t="s">
        <v>114</v>
      </c>
      <c r="X48" s="64"/>
      <c r="Y48" s="64"/>
    </row>
    <row r="49" spans="2:25">
      <c r="B49" s="69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66" t="s">
        <v>101</v>
      </c>
      <c r="R49" s="67" t="s">
        <v>102</v>
      </c>
      <c r="S49" s="67" t="s">
        <v>103</v>
      </c>
      <c r="T49" s="67" t="s">
        <v>106</v>
      </c>
      <c r="U49" s="67"/>
      <c r="W49" s="34" t="s">
        <v>115</v>
      </c>
      <c r="X49" s="34" t="s">
        <v>116</v>
      </c>
      <c r="Y49" s="34" t="s">
        <v>117</v>
      </c>
    </row>
    <row r="50" spans="2:25">
      <c r="B50" s="69"/>
      <c r="C50" s="2" t="s">
        <v>58</v>
      </c>
      <c r="D50" s="4">
        <v>0.03</v>
      </c>
      <c r="E50" s="18">
        <f t="shared" ref="E50:E58" si="9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66"/>
      <c r="R50" s="67"/>
      <c r="S50" s="67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69"/>
      <c r="C51" s="2" t="s">
        <v>59</v>
      </c>
      <c r="D51" s="4">
        <v>0.02</v>
      </c>
      <c r="E51" s="18">
        <f t="shared" si="9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10">X51/$U$55</f>
        <v>9.8039215686274508E-3</v>
      </c>
    </row>
    <row r="52" spans="2:25">
      <c r="B52" s="69"/>
      <c r="C52" s="2" t="s">
        <v>60</v>
      </c>
      <c r="D52" s="4">
        <v>0.12</v>
      </c>
      <c r="E52" s="18">
        <f t="shared" si="9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69"/>
      <c r="C53" s="2" t="s">
        <v>61</v>
      </c>
      <c r="D53" s="3">
        <v>8.5000000000000006E-2</v>
      </c>
      <c r="E53" s="18">
        <f t="shared" si="9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10"/>
        <v>0.19607843137254902</v>
      </c>
    </row>
    <row r="54" spans="2:25">
      <c r="B54" s="69"/>
      <c r="C54" s="2" t="s">
        <v>62</v>
      </c>
      <c r="D54" s="4">
        <v>0.01</v>
      </c>
      <c r="E54" s="111">
        <f t="shared" si="9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69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69"/>
      <c r="C56" s="2" t="s">
        <v>64</v>
      </c>
      <c r="D56" s="4">
        <v>0.01</v>
      </c>
      <c r="E56" s="18">
        <f t="shared" si="9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69"/>
      <c r="C57" s="2" t="s">
        <v>65</v>
      </c>
      <c r="D57" s="3">
        <v>8.3299999999999999E-2</v>
      </c>
      <c r="E57" s="18">
        <f t="shared" si="9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69"/>
      <c r="C58" s="2" t="s">
        <v>66</v>
      </c>
      <c r="D58" s="3">
        <v>4.1700000000000001E-2</v>
      </c>
      <c r="E58" s="18">
        <f t="shared" si="9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tabSelected="1" topLeftCell="A88" workbookViewId="0">
      <selection activeCell="B106" sqref="B106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4.140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</cols>
  <sheetData>
    <row r="2" spans="2:12">
      <c r="H2" s="99" t="s">
        <v>147</v>
      </c>
      <c r="I2" s="100"/>
      <c r="J2" s="100"/>
      <c r="K2" s="100"/>
      <c r="L2" s="100"/>
    </row>
    <row r="3" spans="2:12">
      <c r="B3" s="88" t="s">
        <v>128</v>
      </c>
      <c r="C3" s="88"/>
      <c r="D3" s="88"/>
      <c r="E3" s="88"/>
      <c r="F3" s="88"/>
      <c r="H3" s="97" t="s">
        <v>68</v>
      </c>
      <c r="I3" s="97"/>
      <c r="J3" s="97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97" t="s">
        <v>138</v>
      </c>
      <c r="I4" s="97"/>
      <c r="J4" s="97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97" t="s">
        <v>139</v>
      </c>
      <c r="I5" s="97"/>
      <c r="J5" s="97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112"/>
      <c r="E6" s="27"/>
      <c r="F6" s="3"/>
      <c r="H6" s="97" t="s">
        <v>140</v>
      </c>
      <c r="I6" s="97"/>
      <c r="J6" s="97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02" t="s">
        <v>143</v>
      </c>
      <c r="I9" s="102"/>
      <c r="J9" s="102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97" t="s">
        <v>144</v>
      </c>
      <c r="I10" s="97"/>
      <c r="J10" s="97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97" t="s">
        <v>145</v>
      </c>
      <c r="I11" s="97"/>
      <c r="J11" s="97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98" t="s">
        <v>146</v>
      </c>
      <c r="I12" s="98"/>
      <c r="J12" s="98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03" t="s">
        <v>137</v>
      </c>
      <c r="C16" s="104"/>
      <c r="D16" s="104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06" t="s">
        <v>148</v>
      </c>
      <c r="C18" s="106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87" t="s">
        <v>161</v>
      </c>
      <c r="C23" s="87"/>
      <c r="D23" s="87"/>
      <c r="E23" s="87"/>
      <c r="F23" s="87"/>
      <c r="G23" s="87"/>
      <c r="H23" s="87"/>
      <c r="I23" s="87"/>
      <c r="J23" s="87"/>
    </row>
    <row r="24" spans="2:12">
      <c r="B24" s="67" t="s">
        <v>68</v>
      </c>
      <c r="C24" s="67" t="s">
        <v>151</v>
      </c>
      <c r="D24" s="67" t="s">
        <v>125</v>
      </c>
      <c r="E24" s="67" t="s">
        <v>152</v>
      </c>
      <c r="F24" s="67" t="s">
        <v>153</v>
      </c>
      <c r="G24" s="101" t="s">
        <v>155</v>
      </c>
      <c r="H24" s="101"/>
      <c r="I24" s="101"/>
      <c r="J24" s="67" t="s">
        <v>154</v>
      </c>
    </row>
    <row r="25" spans="2:12">
      <c r="B25" s="67"/>
      <c r="C25" s="67"/>
      <c r="D25" s="67"/>
      <c r="E25" s="67"/>
      <c r="F25" s="67"/>
      <c r="G25" s="2" t="s">
        <v>2</v>
      </c>
      <c r="H25" s="2" t="s">
        <v>3</v>
      </c>
      <c r="I25" s="2" t="s">
        <v>43</v>
      </c>
      <c r="J25" s="67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91" t="s">
        <v>158</v>
      </c>
      <c r="C28" s="92"/>
      <c r="D28" s="92"/>
      <c r="E28" s="92"/>
      <c r="F28" s="93"/>
      <c r="G28" s="60">
        <f>G27</f>
        <v>200000</v>
      </c>
      <c r="H28" s="60">
        <f t="shared" ref="H28:I28" si="1">H27</f>
        <v>200000</v>
      </c>
      <c r="I28" s="60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 t="s">
        <v>136</v>
      </c>
      <c r="H29" s="35" t="s">
        <v>136</v>
      </c>
      <c r="I29" s="35" t="s">
        <v>136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 t="s">
        <v>136</v>
      </c>
      <c r="H30" s="35" t="s">
        <v>136</v>
      </c>
      <c r="I30" s="35" t="s">
        <v>136</v>
      </c>
      <c r="J30" s="48" t="s">
        <v>160</v>
      </c>
    </row>
    <row r="31" spans="2:12">
      <c r="B31" s="94" t="s">
        <v>159</v>
      </c>
      <c r="C31" s="95"/>
      <c r="D31" s="95"/>
      <c r="E31" s="95"/>
      <c r="F31" s="96"/>
      <c r="G31" s="61">
        <v>0</v>
      </c>
      <c r="H31" s="61">
        <v>0</v>
      </c>
      <c r="I31" s="61">
        <v>0</v>
      </c>
      <c r="J31" s="37">
        <f>SUM(J28:J30)</f>
        <v>900000</v>
      </c>
      <c r="K31" s="47" t="s">
        <v>162</v>
      </c>
      <c r="L31" s="17"/>
    </row>
    <row r="33" spans="2:7">
      <c r="B33" s="87" t="s">
        <v>167</v>
      </c>
      <c r="C33" s="87"/>
      <c r="D33" s="87"/>
      <c r="E33" s="87"/>
      <c r="F33" s="87"/>
      <c r="G33" s="87"/>
    </row>
    <row r="34" spans="2:7">
      <c r="B34" s="67" t="s">
        <v>68</v>
      </c>
      <c r="C34" s="67" t="s">
        <v>164</v>
      </c>
      <c r="D34" s="67" t="s">
        <v>165</v>
      </c>
      <c r="E34" s="67" t="s">
        <v>166</v>
      </c>
      <c r="F34" s="67"/>
      <c r="G34" s="67"/>
    </row>
    <row r="35" spans="2:7">
      <c r="B35" s="67"/>
      <c r="C35" s="67"/>
      <c r="D35" s="67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87" t="s">
        <v>171</v>
      </c>
      <c r="C38" s="87"/>
      <c r="D38" s="87"/>
      <c r="E38" s="87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87" t="s">
        <v>175</v>
      </c>
      <c r="C44" s="87"/>
      <c r="D44" s="87"/>
      <c r="F44" s="88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88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88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90" t="s">
        <v>184</v>
      </c>
      <c r="C52" s="90"/>
      <c r="D52" s="90"/>
      <c r="E52" s="90"/>
      <c r="F52" s="90"/>
      <c r="G52" s="90"/>
    </row>
    <row r="53" spans="2:7">
      <c r="B53" s="89" t="s">
        <v>68</v>
      </c>
      <c r="C53" s="89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77" t="s">
        <v>178</v>
      </c>
      <c r="C54" s="77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77" t="s">
        <v>179</v>
      </c>
      <c r="C55" s="77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77" t="s">
        <v>180</v>
      </c>
      <c r="C56" s="77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77" t="s">
        <v>181</v>
      </c>
      <c r="C57" s="77"/>
      <c r="D57" s="18">
        <v>0</v>
      </c>
      <c r="E57" s="18">
        <v>0</v>
      </c>
      <c r="F57" s="18">
        <v>0</v>
      </c>
      <c r="G57" s="18">
        <v>0</v>
      </c>
    </row>
    <row r="58" spans="2:7">
      <c r="B58" s="77" t="s">
        <v>182</v>
      </c>
      <c r="C58" s="77"/>
      <c r="D58" s="18">
        <v>0</v>
      </c>
      <c r="E58" s="18">
        <v>0</v>
      </c>
      <c r="F58" s="18">
        <v>0</v>
      </c>
      <c r="G58" s="18">
        <v>0</v>
      </c>
    </row>
    <row r="59" spans="2:7">
      <c r="B59" s="77" t="s">
        <v>183</v>
      </c>
      <c r="C59" s="77"/>
      <c r="D59" s="18">
        <v>0</v>
      </c>
      <c r="E59" s="18">
        <v>0</v>
      </c>
      <c r="F59" s="18">
        <v>0</v>
      </c>
      <c r="G59" s="18">
        <v>0</v>
      </c>
    </row>
    <row r="60" spans="2:7">
      <c r="B60" s="85" t="s">
        <v>185</v>
      </c>
      <c r="C60" s="85"/>
      <c r="D60" s="85"/>
      <c r="E60" s="25">
        <f>SUM(E54:E59)</f>
        <v>168480</v>
      </c>
      <c r="F60" s="25">
        <f t="shared" ref="F60:G60" si="2">SUM(F54:F59)</f>
        <v>178588.79999999999</v>
      </c>
      <c r="G60" s="25">
        <f t="shared" si="2"/>
        <v>190197.07199999999</v>
      </c>
    </row>
    <row r="62" spans="2:7">
      <c r="B62" s="105" t="s">
        <v>200</v>
      </c>
      <c r="C62" s="105"/>
      <c r="D62" s="105"/>
      <c r="E62" s="105"/>
      <c r="F62" s="105"/>
      <c r="G62" s="105"/>
    </row>
    <row r="63" spans="2:7">
      <c r="B63" s="69" t="s">
        <v>68</v>
      </c>
      <c r="C63" s="69"/>
      <c r="D63" s="69"/>
      <c r="E63" s="22" t="s">
        <v>2</v>
      </c>
      <c r="F63" s="22" t="s">
        <v>3</v>
      </c>
      <c r="G63" s="22" t="s">
        <v>43</v>
      </c>
    </row>
    <row r="64" spans="2:7">
      <c r="B64" s="86" t="s">
        <v>194</v>
      </c>
      <c r="C64" s="77" t="s">
        <v>186</v>
      </c>
      <c r="D64" s="77"/>
      <c r="E64" s="19">
        <f>0</f>
        <v>0</v>
      </c>
      <c r="F64" s="19">
        <f>0</f>
        <v>0</v>
      </c>
      <c r="G64" s="19">
        <f>0</f>
        <v>0</v>
      </c>
    </row>
    <row r="65" spans="2:8">
      <c r="B65" s="86"/>
      <c r="C65" s="77" t="s">
        <v>198</v>
      </c>
      <c r="D65" s="77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86"/>
      <c r="C66" s="77" t="s">
        <v>197</v>
      </c>
      <c r="D66" s="77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86"/>
      <c r="C67" s="77" t="s">
        <v>199</v>
      </c>
      <c r="D67" s="77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86"/>
      <c r="C68" s="77" t="s">
        <v>187</v>
      </c>
      <c r="D68" s="77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86"/>
      <c r="C69" s="82" t="s">
        <v>188</v>
      </c>
      <c r="D69" s="82"/>
      <c r="E69" s="58">
        <f>SUM(E64:E67)-E68</f>
        <v>45334530</v>
      </c>
      <c r="F69" s="58">
        <f t="shared" ref="F69:G69" si="3">SUM(F64:F67)-F68</f>
        <v>48054601.799999997</v>
      </c>
      <c r="G69" s="58">
        <f t="shared" si="3"/>
        <v>48281274.450000003</v>
      </c>
      <c r="H69" s="62" t="s">
        <v>201</v>
      </c>
    </row>
    <row r="70" spans="2:8">
      <c r="B70" s="86" t="s">
        <v>195</v>
      </c>
      <c r="C70" s="77" t="s">
        <v>189</v>
      </c>
      <c r="D70" s="77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86"/>
      <c r="C71" s="77" t="s">
        <v>190</v>
      </c>
      <c r="D71" s="77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4">E71/12</f>
        <v>16666.666666666668</v>
      </c>
    </row>
    <row r="72" spans="2:8">
      <c r="B72" s="86"/>
      <c r="C72" s="77" t="s">
        <v>191</v>
      </c>
      <c r="D72" s="77"/>
      <c r="E72" s="19">
        <v>0</v>
      </c>
      <c r="F72" s="19">
        <v>0</v>
      </c>
      <c r="G72" s="19">
        <v>0</v>
      </c>
      <c r="H72" s="19">
        <f t="shared" si="4"/>
        <v>0</v>
      </c>
    </row>
    <row r="73" spans="2:8">
      <c r="B73" s="86"/>
      <c r="C73" s="77" t="s">
        <v>192</v>
      </c>
      <c r="D73" s="77"/>
      <c r="E73" s="19">
        <v>0</v>
      </c>
      <c r="F73" s="19">
        <v>0</v>
      </c>
      <c r="G73" s="19">
        <v>0</v>
      </c>
      <c r="H73" s="19">
        <f t="shared" si="4"/>
        <v>0</v>
      </c>
    </row>
    <row r="74" spans="2:8">
      <c r="B74" s="86"/>
      <c r="C74" s="82" t="s">
        <v>193</v>
      </c>
      <c r="D74" s="82"/>
      <c r="E74" s="58">
        <f xml:space="preserve"> SUM(E70:E73)</f>
        <v>200000</v>
      </c>
      <c r="F74" s="58">
        <f t="shared" ref="F74:G74" si="5" xml:space="preserve"> SUM(F70:F73)</f>
        <v>212000</v>
      </c>
      <c r="G74" s="58">
        <f t="shared" si="5"/>
        <v>213000</v>
      </c>
    </row>
    <row r="75" spans="2:8">
      <c r="B75" s="85" t="s">
        <v>196</v>
      </c>
      <c r="C75" s="85"/>
      <c r="D75" s="85"/>
      <c r="E75" s="58">
        <f>E69+E74</f>
        <v>45534530</v>
      </c>
      <c r="F75" s="58">
        <f t="shared" ref="F75:G75" si="6">F69+F74</f>
        <v>48266601.799999997</v>
      </c>
      <c r="G75" s="58">
        <f t="shared" si="6"/>
        <v>48494274.450000003</v>
      </c>
    </row>
    <row r="78" spans="2:8">
      <c r="B78" s="82" t="s">
        <v>202</v>
      </c>
      <c r="C78" s="82"/>
      <c r="D78" s="82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83" t="s">
        <v>203</v>
      </c>
      <c r="C81" s="83"/>
      <c r="D81" s="4">
        <v>0.35</v>
      </c>
      <c r="F81" s="83" t="s">
        <v>206</v>
      </c>
      <c r="G81" s="83"/>
    </row>
    <row r="82" spans="2:7">
      <c r="B82" s="83" t="s">
        <v>204</v>
      </c>
      <c r="C82" s="83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84" t="s">
        <v>205</v>
      </c>
      <c r="C83" s="84"/>
      <c r="D83" s="63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85" t="s">
        <v>211</v>
      </c>
      <c r="C89" s="85"/>
      <c r="D89" s="85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07" t="s">
        <v>212</v>
      </c>
      <c r="C92" s="107"/>
      <c r="D92" s="108">
        <f>+(D83-E89)/D83</f>
        <v>5.9219259259259402E-2</v>
      </c>
    </row>
    <row r="93" spans="2:7">
      <c r="B93" s="107" t="s">
        <v>213</v>
      </c>
      <c r="C93" s="107"/>
      <c r="D93" s="109">
        <f>E89*D92</f>
        <v>237.82829559277377</v>
      </c>
    </row>
    <row r="95" spans="2:7">
      <c r="B95" s="113" t="s">
        <v>214</v>
      </c>
      <c r="C95" s="113"/>
      <c r="D95" s="113"/>
      <c r="E95" s="113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5">
      <c r="B97" s="2" t="s">
        <v>222</v>
      </c>
      <c r="C97" s="114">
        <f>'Demanda Dinamica'!V43</f>
        <v>45334530</v>
      </c>
      <c r="D97" s="114">
        <f>'Demanda Dinamica'!W43</f>
        <v>48054601.800000004</v>
      </c>
      <c r="E97" s="114">
        <f>'Demanda Dinamica'!X43</f>
        <v>51178150.917000011</v>
      </c>
    </row>
    <row r="98" spans="2:5">
      <c r="B98" s="2" t="s">
        <v>223</v>
      </c>
      <c r="C98" s="18">
        <f>E75</f>
        <v>45534530</v>
      </c>
      <c r="D98" s="19">
        <f t="shared" ref="D98:E98" si="7">F75</f>
        <v>48266601.799999997</v>
      </c>
      <c r="E98" s="19">
        <f t="shared" si="7"/>
        <v>48494274.450000003</v>
      </c>
    </row>
    <row r="99" spans="2:5">
      <c r="B99" s="2" t="s">
        <v>224</v>
      </c>
      <c r="C99" s="18">
        <f>E60</f>
        <v>168480</v>
      </c>
      <c r="D99" s="18">
        <f t="shared" ref="D99:E99" si="8">F60</f>
        <v>178588.79999999999</v>
      </c>
      <c r="E99" s="18">
        <f t="shared" si="8"/>
        <v>190197.07199999999</v>
      </c>
    </row>
    <row r="100" spans="2:5">
      <c r="B100" s="21" t="s">
        <v>225</v>
      </c>
      <c r="C100" s="115">
        <f>SUM(C97:C99)</f>
        <v>91037540</v>
      </c>
      <c r="D100" s="115">
        <f t="shared" ref="D100:E100" si="9">SUM(D97:D99)</f>
        <v>96499792.399999991</v>
      </c>
      <c r="E100" s="115">
        <f t="shared" si="9"/>
        <v>99862622.43900001</v>
      </c>
    </row>
    <row r="102" spans="2:5">
      <c r="B102" s="116"/>
    </row>
  </sheetData>
  <mergeCells count="64">
    <mergeCell ref="B95:E95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60:D60"/>
    <mergeCell ref="B38:E38"/>
    <mergeCell ref="B44:D44"/>
    <mergeCell ref="F44:F46"/>
    <mergeCell ref="B53:C53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93:C93"/>
    <mergeCell ref="B78:D78"/>
    <mergeCell ref="B81:C81"/>
    <mergeCell ref="B82:C82"/>
    <mergeCell ref="B83:C8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Demanda Dinamica</vt:lpstr>
      <vt:lpstr>Presupuesto de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2017-02-14T17:47:45Z</dcterms:modified>
</cp:coreProperties>
</file>