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 Models" sheetId="1" r:id="rId4"/>
  </sheets>
  <definedNames/>
  <calcPr/>
</workbook>
</file>

<file path=xl/sharedStrings.xml><?xml version="1.0" encoding="utf-8"?>
<sst xmlns="http://schemas.openxmlformats.org/spreadsheetml/2006/main" count="77" uniqueCount="42">
  <si>
    <t>Coffee Sales for a group of stores in the U.S.</t>
  </si>
  <si>
    <t>Mo MA</t>
  </si>
  <si>
    <t>Month Moving Average</t>
  </si>
  <si>
    <t>ABS</t>
  </si>
  <si>
    <t>Absolute</t>
  </si>
  <si>
    <t>ABS SQ</t>
  </si>
  <si>
    <t>Absolute Squared</t>
  </si>
  <si>
    <t>MAD</t>
  </si>
  <si>
    <t>Mean Absolute Deviation</t>
  </si>
  <si>
    <t>MSE</t>
  </si>
  <si>
    <t>Mean Squared Error</t>
  </si>
  <si>
    <t>MAPE</t>
  </si>
  <si>
    <t>Mean Absolute Percentage Error</t>
  </si>
  <si>
    <t>MPE</t>
  </si>
  <si>
    <t>Mean Percentage Error</t>
  </si>
  <si>
    <t>Model One</t>
  </si>
  <si>
    <t>3 month</t>
  </si>
  <si>
    <t>Sales in $100,000's</t>
  </si>
  <si>
    <t>3 Mo MA</t>
  </si>
  <si>
    <t>Forcast</t>
  </si>
  <si>
    <t>Error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</si>
  <si>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</si>
  <si>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</si>
  <si>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</si>
  <si>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</si>
  <si>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</si>
  <si>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</si>
  <si>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</si>
  <si>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</si>
  <si>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</si>
  <si>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</si>
  <si>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</si>
  <si>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</si>
  <si>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RESULT</t>
  </si>
  <si>
    <t>/9</t>
  </si>
  <si>
    <t>H26 times 100</t>
  </si>
  <si>
    <t xml:space="preserve"> I26 times 100</t>
  </si>
  <si>
    <t>Model Two</t>
  </si>
  <si>
    <t>5 month</t>
  </si>
  <si>
    <t>/7</t>
  </si>
  <si>
    <t>H49 times 100</t>
  </si>
  <si>
    <t>I49 times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</si>
</sst>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00000"/>
  </numFmts>
  <fonts count="7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4"/>
      <name val="Calibri"/>
    </font>
    <font>
      <sz val="11.0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0" numFmtId="0" xfId="0" applyAlignment="1" applyBorder="1" applyFont="1">
      <alignment horizontal="center" readingOrder="0"/>
    </xf>
    <xf borderId="0" fillId="0" fontId="4" numFmtId="2" xfId="0" applyAlignment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2" fontId="2" numFmtId="166" xfId="0" applyAlignment="1" applyBorder="1" applyFont="1" applyNumberFormat="1">
      <alignment horizontal="center"/>
    </xf>
    <xf borderId="1" fillId="2" fontId="3" numFmtId="4" xfId="0" applyAlignment="1" applyBorder="1" applyFont="1" applyNumberFormat="1">
      <alignment horizontal="center"/>
    </xf>
    <xf quotePrefix="1" borderId="1" fillId="2" fontId="2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 readingOrder="0"/>
    </xf>
    <xf borderId="1" fillId="3" fontId="2" numFmtId="2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1" fillId="3" fontId="2" numFmtId="166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1" fillId="3" fontId="5" numFmtId="165" xfId="0" applyAlignment="1" applyBorder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3" numFmtId="166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quotePrefix="1" borderId="1" fillId="3" fontId="2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1" fillId="3" fontId="0" numFmtId="0" xfId="0" applyBorder="1" applyFont="1"/>
    <xf borderId="1" fillId="3" fontId="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9.75"/>
    <col customWidth="1" min="3" max="3" width="12.0"/>
    <col customWidth="1" min="4" max="4" width="19.63"/>
    <col customWidth="1" min="5" max="5" width="11.13"/>
    <col customWidth="1" min="6" max="6" width="17.63"/>
    <col customWidth="1" min="7" max="7" width="15.5"/>
    <col customWidth="1" min="8" max="8" width="10.5"/>
    <col customWidth="1" min="9" max="9" width="11.13"/>
    <col customWidth="1" min="10" max="15" width="8.0"/>
    <col customWidth="1" min="16" max="26" width="7.6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B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4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4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9</v>
      </c>
      <c r="B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11</v>
      </c>
      <c r="B7" s="4" t="s">
        <v>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13</v>
      </c>
      <c r="B8" s="4" t="s">
        <v>14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16</v>
      </c>
      <c r="B13" s="6" t="s">
        <v>17</v>
      </c>
      <c r="C13" s="7" t="s">
        <v>18</v>
      </c>
      <c r="D13" s="7" t="s">
        <v>19</v>
      </c>
      <c r="E13" s="7" t="s">
        <v>20</v>
      </c>
      <c r="F13" s="7" t="s">
        <v>3</v>
      </c>
      <c r="G13" s="7" t="s">
        <v>5</v>
      </c>
      <c r="H13" s="7" t="s">
        <v>11</v>
      </c>
      <c r="I13" s="7" t="s">
        <v>13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21</v>
      </c>
      <c r="B14" s="6">
        <v>1077.99</v>
      </c>
      <c r="C14" s="6"/>
      <c r="D14" s="6"/>
      <c r="E14" s="6"/>
      <c r="F14" s="6"/>
      <c r="G14" s="6"/>
      <c r="H14" s="6"/>
      <c r="I14" s="6"/>
      <c r="J14" s="2"/>
      <c r="K14" s="2"/>
      <c r="L14" s="2"/>
      <c r="M14" s="2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22</v>
      </c>
      <c r="B15" s="6">
        <v>1078.77</v>
      </c>
      <c r="C15" s="6"/>
      <c r="D15" s="6"/>
      <c r="E15" s="6"/>
      <c r="F15" s="6"/>
      <c r="G15" s="6"/>
      <c r="H15" s="6"/>
      <c r="I15" s="6"/>
      <c r="J15" s="2"/>
      <c r="K15" s="2"/>
      <c r="L15" s="2"/>
      <c r="M15" s="2"/>
      <c r="N15" s="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23</v>
      </c>
      <c r="B16" s="6">
        <v>1189.15</v>
      </c>
      <c r="C16" s="9">
        <f t="shared" ref="C16:C25" si="1">SUM(B14:B16)/3</f>
        <v>1115.303333</v>
      </c>
      <c r="D16" s="6"/>
      <c r="E16" s="6"/>
      <c r="F16" s="6"/>
      <c r="G16" s="6"/>
      <c r="H16" s="6"/>
      <c r="I16" s="6"/>
      <c r="J16" s="2"/>
      <c r="K16" s="2"/>
      <c r="L16" s="2"/>
      <c r="M16" s="2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24</v>
      </c>
      <c r="B17" s="6">
        <v>1196.55</v>
      </c>
      <c r="C17" s="9">
        <f t="shared" si="1"/>
        <v>1154.823333</v>
      </c>
      <c r="D17" s="9">
        <f t="shared" ref="D17:D25" si="2">C16</f>
        <v>1115.303333</v>
      </c>
      <c r="E17" s="10">
        <f t="shared" ref="E17:E25" si="3">B17-D17</f>
        <v>81.24666667</v>
      </c>
      <c r="F17" s="10">
        <f t="shared" ref="F17:F25" si="4">ABS(E17)</f>
        <v>81.24666667</v>
      </c>
      <c r="G17" s="10">
        <f t="shared" ref="G17:G25" si="5">F17*F17</f>
        <v>6601.020844</v>
      </c>
      <c r="H17" s="10">
        <f t="shared" ref="H17:H25" si="6">F17/B17</f>
        <v>0.06790077027</v>
      </c>
      <c r="I17" s="10">
        <f t="shared" ref="I17:I25" si="7">E17/B17</f>
        <v>0.06790077027</v>
      </c>
      <c r="J17" s="2"/>
      <c r="K17" s="2"/>
      <c r="L17" s="2"/>
      <c r="M17" s="2"/>
      <c r="N17" s="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25</v>
      </c>
      <c r="B18" s="6">
        <v>1227.53</v>
      </c>
      <c r="C18" s="9">
        <f t="shared" si="1"/>
        <v>1204.41</v>
      </c>
      <c r="D18" s="9">
        <f t="shared" si="2"/>
        <v>1154.823333</v>
      </c>
      <c r="E18" s="10">
        <f t="shared" si="3"/>
        <v>72.70666667</v>
      </c>
      <c r="F18" s="10">
        <f t="shared" si="4"/>
        <v>72.70666667</v>
      </c>
      <c r="G18" s="10">
        <f t="shared" si="5"/>
        <v>5286.259378</v>
      </c>
      <c r="H18" s="10">
        <f t="shared" si="6"/>
        <v>0.05923005276</v>
      </c>
      <c r="I18" s="10">
        <f t="shared" si="7"/>
        <v>0.05923005276</v>
      </c>
      <c r="J18" s="2"/>
      <c r="K18" s="2"/>
      <c r="L18" s="2"/>
      <c r="M18" s="11"/>
      <c r="N18" s="8"/>
      <c r="O18" s="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26</v>
      </c>
      <c r="B19" s="6">
        <v>1185.39</v>
      </c>
      <c r="C19" s="9">
        <f t="shared" si="1"/>
        <v>1203.156667</v>
      </c>
      <c r="D19" s="9">
        <f t="shared" si="2"/>
        <v>1204.41</v>
      </c>
      <c r="E19" s="10">
        <f t="shared" si="3"/>
        <v>-19.02</v>
      </c>
      <c r="F19" s="10">
        <f t="shared" si="4"/>
        <v>19.02</v>
      </c>
      <c r="G19" s="10">
        <f t="shared" si="5"/>
        <v>361.7604</v>
      </c>
      <c r="H19" s="10">
        <f t="shared" si="6"/>
        <v>0.01604535216</v>
      </c>
      <c r="I19" s="10">
        <f t="shared" si="7"/>
        <v>-0.01604535216</v>
      </c>
      <c r="J19" s="2"/>
      <c r="K19" s="2"/>
      <c r="L19" s="2"/>
      <c r="M19" s="11"/>
      <c r="N19" s="8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27</v>
      </c>
      <c r="B20" s="6">
        <v>1175.49</v>
      </c>
      <c r="C20" s="9">
        <f t="shared" si="1"/>
        <v>1196.136667</v>
      </c>
      <c r="D20" s="9">
        <f t="shared" si="2"/>
        <v>1203.156667</v>
      </c>
      <c r="E20" s="10">
        <f t="shared" si="3"/>
        <v>-27.66666667</v>
      </c>
      <c r="F20" s="10">
        <f t="shared" si="4"/>
        <v>27.66666667</v>
      </c>
      <c r="G20" s="10">
        <f t="shared" si="5"/>
        <v>765.4444444</v>
      </c>
      <c r="H20" s="10">
        <f t="shared" si="6"/>
        <v>0.02353628416</v>
      </c>
      <c r="I20" s="10">
        <f t="shared" si="7"/>
        <v>-0.02353628416</v>
      </c>
      <c r="J20" s="2"/>
      <c r="K20" s="2"/>
      <c r="L20" s="2"/>
      <c r="M20" s="11"/>
      <c r="N20" s="8"/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28</v>
      </c>
      <c r="B21" s="6">
        <v>1187.75</v>
      </c>
      <c r="C21" s="9">
        <f t="shared" si="1"/>
        <v>1182.876667</v>
      </c>
      <c r="D21" s="9">
        <f t="shared" si="2"/>
        <v>1196.136667</v>
      </c>
      <c r="E21" s="10">
        <f t="shared" si="3"/>
        <v>-8.386666667</v>
      </c>
      <c r="F21" s="10">
        <f t="shared" si="4"/>
        <v>8.386666667</v>
      </c>
      <c r="G21" s="10">
        <f t="shared" si="5"/>
        <v>70.33617778</v>
      </c>
      <c r="H21" s="10">
        <f t="shared" si="6"/>
        <v>0.00706096962</v>
      </c>
      <c r="I21" s="10">
        <f t="shared" si="7"/>
        <v>-0.00706096962</v>
      </c>
      <c r="J21" s="2"/>
      <c r="K21" s="2"/>
      <c r="L21" s="2"/>
      <c r="M21" s="11"/>
      <c r="N21" s="8"/>
      <c r="O21" s="1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29</v>
      </c>
      <c r="B22" s="6">
        <v>1200.94</v>
      </c>
      <c r="C22" s="9">
        <f t="shared" si="1"/>
        <v>1188.06</v>
      </c>
      <c r="D22" s="9">
        <f t="shared" si="2"/>
        <v>1182.876667</v>
      </c>
      <c r="E22" s="10">
        <f t="shared" si="3"/>
        <v>18.06333333</v>
      </c>
      <c r="F22" s="10">
        <f t="shared" si="4"/>
        <v>18.06333333</v>
      </c>
      <c r="G22" s="10">
        <f t="shared" si="5"/>
        <v>326.2840111</v>
      </c>
      <c r="H22" s="10">
        <f t="shared" si="6"/>
        <v>0.01504099566</v>
      </c>
      <c r="I22" s="10">
        <f t="shared" si="7"/>
        <v>0.01504099566</v>
      </c>
      <c r="J22" s="2"/>
      <c r="K22" s="2"/>
      <c r="L22" s="2"/>
      <c r="M22" s="11"/>
      <c r="N22" s="8"/>
      <c r="O22" s="1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30</v>
      </c>
      <c r="B23" s="6">
        <v>1217.67</v>
      </c>
      <c r="C23" s="9">
        <f t="shared" si="1"/>
        <v>1202.12</v>
      </c>
      <c r="D23" s="9">
        <f t="shared" si="2"/>
        <v>1188.06</v>
      </c>
      <c r="E23" s="10">
        <f t="shared" si="3"/>
        <v>29.61</v>
      </c>
      <c r="F23" s="10">
        <f t="shared" si="4"/>
        <v>29.61</v>
      </c>
      <c r="G23" s="10">
        <f t="shared" si="5"/>
        <v>876.7521</v>
      </c>
      <c r="H23" s="10">
        <f t="shared" si="6"/>
        <v>0.02431693316</v>
      </c>
      <c r="I23" s="10">
        <f t="shared" si="7"/>
        <v>0.02431693316</v>
      </c>
      <c r="J23" s="2"/>
      <c r="K23" s="2"/>
      <c r="L23" s="2"/>
      <c r="M23" s="11"/>
      <c r="N23" s="8"/>
      <c r="O23" s="1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 t="s">
        <v>31</v>
      </c>
      <c r="B24" s="6">
        <v>1200.94</v>
      </c>
      <c r="C24" s="9">
        <f t="shared" si="1"/>
        <v>1206.516667</v>
      </c>
      <c r="D24" s="9">
        <f t="shared" si="2"/>
        <v>1202.12</v>
      </c>
      <c r="E24" s="10">
        <f t="shared" si="3"/>
        <v>-1.18</v>
      </c>
      <c r="F24" s="10">
        <f t="shared" si="4"/>
        <v>1.18</v>
      </c>
      <c r="G24" s="10">
        <f t="shared" si="5"/>
        <v>1.3924</v>
      </c>
      <c r="H24" s="10">
        <f t="shared" si="6"/>
        <v>0.0009825636585</v>
      </c>
      <c r="I24" s="10">
        <f t="shared" si="7"/>
        <v>-0.0009825636585</v>
      </c>
      <c r="J24" s="2"/>
      <c r="K24" s="2"/>
      <c r="L24" s="2"/>
      <c r="M24" s="11"/>
      <c r="N24" s="8"/>
      <c r="O24" s="1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 t="s">
        <v>32</v>
      </c>
      <c r="B25" s="6">
        <v>1187.39</v>
      </c>
      <c r="C25" s="9">
        <f t="shared" si="1"/>
        <v>1202</v>
      </c>
      <c r="D25" s="9">
        <f t="shared" si="2"/>
        <v>1206.516667</v>
      </c>
      <c r="E25" s="10">
        <f t="shared" si="3"/>
        <v>-19.12666667</v>
      </c>
      <c r="F25" s="10">
        <f t="shared" si="4"/>
        <v>19.12666667</v>
      </c>
      <c r="G25" s="10">
        <f t="shared" si="5"/>
        <v>365.8293778</v>
      </c>
      <c r="H25" s="10">
        <f t="shared" si="6"/>
        <v>0.01610815879</v>
      </c>
      <c r="I25" s="10">
        <f t="shared" si="7"/>
        <v>-0.01610815879</v>
      </c>
      <c r="J25" s="2"/>
      <c r="K25" s="2"/>
      <c r="L25" s="2"/>
      <c r="M25" s="11"/>
      <c r="N25" s="8"/>
      <c r="O25" s="1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3" t="s">
        <v>33</v>
      </c>
      <c r="B26" s="6"/>
      <c r="C26" s="6"/>
      <c r="D26" s="14"/>
      <c r="E26" s="10"/>
      <c r="F26" s="15">
        <f t="shared" ref="F26:G26" si="8">sum(F17:F25)</f>
        <v>277.0066667</v>
      </c>
      <c r="G26" s="15">
        <f t="shared" si="8"/>
        <v>14655.07913</v>
      </c>
      <c r="H26" s="15">
        <f t="shared" ref="H26:I26" si="9">AVERAGE(H17:H25)</f>
        <v>0.02558023114</v>
      </c>
      <c r="I26" s="15">
        <f t="shared" si="9"/>
        <v>0.01141726927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/>
      <c r="B27" s="6"/>
      <c r="C27" s="6"/>
      <c r="D27" s="6"/>
      <c r="E27" s="6"/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7</v>
      </c>
      <c r="B28" s="9">
        <f>F26</f>
        <v>277.0066667</v>
      </c>
      <c r="C28" s="16" t="s">
        <v>34</v>
      </c>
      <c r="D28" s="9">
        <f t="shared" ref="D28:D29" si="10">B28/9</f>
        <v>30.77851852</v>
      </c>
      <c r="E28" s="6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 t="s">
        <v>9</v>
      </c>
      <c r="B29" s="9">
        <f>G26</f>
        <v>14655.07913</v>
      </c>
      <c r="C29" s="16" t="s">
        <v>34</v>
      </c>
      <c r="D29" s="9">
        <f t="shared" si="10"/>
        <v>1628.342126</v>
      </c>
      <c r="E29" s="6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 t="s">
        <v>11</v>
      </c>
      <c r="B30" s="7" t="s">
        <v>35</v>
      </c>
      <c r="C30" s="6"/>
      <c r="D30" s="9">
        <f>H26*100</f>
        <v>2.558023114</v>
      </c>
      <c r="E30" s="6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 t="s">
        <v>13</v>
      </c>
      <c r="B31" s="7" t="s">
        <v>36</v>
      </c>
      <c r="C31" s="6"/>
      <c r="D31" s="9">
        <f>I26*100</f>
        <v>1.141726927</v>
      </c>
      <c r="E31" s="6"/>
      <c r="F31" s="6"/>
      <c r="G31" s="6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 t="s">
        <v>37</v>
      </c>
      <c r="B34" s="17"/>
      <c r="C34" s="17"/>
      <c r="D34" s="17"/>
      <c r="E34" s="17"/>
      <c r="F34" s="17"/>
      <c r="G34" s="17"/>
      <c r="H34" s="17"/>
      <c r="I34" s="1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/>
      <c r="B35" s="17"/>
      <c r="C35" s="17"/>
      <c r="D35" s="17"/>
      <c r="E35" s="17"/>
      <c r="F35" s="17"/>
      <c r="G35" s="17"/>
      <c r="H35" s="17"/>
      <c r="I35" s="1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8" t="s">
        <v>38</v>
      </c>
      <c r="B36" s="18" t="s">
        <v>17</v>
      </c>
      <c r="C36" s="19" t="s">
        <v>18</v>
      </c>
      <c r="D36" s="19" t="s">
        <v>19</v>
      </c>
      <c r="E36" s="19" t="s">
        <v>20</v>
      </c>
      <c r="F36" s="19" t="s">
        <v>3</v>
      </c>
      <c r="G36" s="19" t="s">
        <v>5</v>
      </c>
      <c r="H36" s="19" t="s">
        <v>11</v>
      </c>
      <c r="I36" s="19" t="s">
        <v>13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8" t="s">
        <v>21</v>
      </c>
      <c r="B37" s="20">
        <v>1077.99</v>
      </c>
      <c r="C37" s="18"/>
      <c r="D37" s="18"/>
      <c r="E37" s="18"/>
      <c r="F37" s="18"/>
      <c r="G37" s="18"/>
      <c r="H37" s="18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8" t="s">
        <v>22</v>
      </c>
      <c r="B38" s="20">
        <v>1078.77</v>
      </c>
      <c r="C38" s="18"/>
      <c r="D38" s="18"/>
      <c r="E38" s="18"/>
      <c r="F38" s="18"/>
      <c r="G38" s="18"/>
      <c r="H38" s="18"/>
      <c r="I38" s="1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8" t="s">
        <v>23</v>
      </c>
      <c r="B39" s="20">
        <v>1189.15</v>
      </c>
      <c r="C39" s="18"/>
      <c r="D39" s="18"/>
      <c r="E39" s="18"/>
      <c r="F39" s="18"/>
      <c r="G39" s="18"/>
      <c r="H39" s="18"/>
      <c r="I39" s="1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8" t="s">
        <v>24</v>
      </c>
      <c r="B40" s="20">
        <v>1196.55</v>
      </c>
      <c r="C40" s="18"/>
      <c r="D40" s="18"/>
      <c r="E40" s="18"/>
      <c r="F40" s="18"/>
      <c r="G40" s="18"/>
      <c r="H40" s="18"/>
      <c r="I40" s="1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8" t="s">
        <v>25</v>
      </c>
      <c r="B41" s="20">
        <v>1227.53</v>
      </c>
      <c r="C41" s="21">
        <f t="shared" ref="C41:C48" si="11">SUM(B37:B41)/5</f>
        <v>1153.998</v>
      </c>
      <c r="D41" s="18"/>
      <c r="E41" s="18"/>
      <c r="F41" s="18"/>
      <c r="G41" s="18"/>
      <c r="H41" s="18"/>
      <c r="I41" s="1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8" t="s">
        <v>26</v>
      </c>
      <c r="B42" s="20">
        <v>1185.39</v>
      </c>
      <c r="C42" s="21">
        <f t="shared" si="11"/>
        <v>1175.478</v>
      </c>
      <c r="D42" s="22">
        <f t="shared" ref="D42:D48" si="12">C41</f>
        <v>1153.998</v>
      </c>
      <c r="E42" s="22">
        <f t="shared" ref="E42:E48" si="13">B42-D42</f>
        <v>31.392</v>
      </c>
      <c r="F42" s="22">
        <f t="shared" ref="F42:F48" si="14">ABS(E42)</f>
        <v>31.392</v>
      </c>
      <c r="G42" s="22">
        <f t="shared" ref="G42:G48" si="15">F42*F42</f>
        <v>985.457664</v>
      </c>
      <c r="H42" s="22">
        <f t="shared" ref="H42:H48" si="16">F42/B42</f>
        <v>0.02648242351</v>
      </c>
      <c r="I42" s="22">
        <f t="shared" ref="I42:I48" si="17">E42/B42</f>
        <v>0.02648242351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8" t="s">
        <v>27</v>
      </c>
      <c r="B43" s="20">
        <v>1175.49</v>
      </c>
      <c r="C43" s="21">
        <f t="shared" si="11"/>
        <v>1194.822</v>
      </c>
      <c r="D43" s="22">
        <f t="shared" si="12"/>
        <v>1175.478</v>
      </c>
      <c r="E43" s="22">
        <f t="shared" si="13"/>
        <v>0.012</v>
      </c>
      <c r="F43" s="22">
        <f t="shared" si="14"/>
        <v>0.012</v>
      </c>
      <c r="G43" s="22">
        <f t="shared" si="15"/>
        <v>0.000144</v>
      </c>
      <c r="H43" s="22">
        <f t="shared" si="16"/>
        <v>0.00001020850879</v>
      </c>
      <c r="I43" s="22">
        <f t="shared" si="17"/>
        <v>0.00001020850879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8" t="s">
        <v>28</v>
      </c>
      <c r="B44" s="20">
        <v>1187.75</v>
      </c>
      <c r="C44" s="21">
        <f t="shared" si="11"/>
        <v>1194.542</v>
      </c>
      <c r="D44" s="22">
        <f t="shared" si="12"/>
        <v>1194.822</v>
      </c>
      <c r="E44" s="22">
        <f t="shared" si="13"/>
        <v>-7.072</v>
      </c>
      <c r="F44" s="22">
        <f t="shared" si="14"/>
        <v>7.072</v>
      </c>
      <c r="G44" s="22">
        <f t="shared" si="15"/>
        <v>50.013184</v>
      </c>
      <c r="H44" s="22">
        <f t="shared" si="16"/>
        <v>0.005954114923</v>
      </c>
      <c r="I44" s="22">
        <f t="shared" si="17"/>
        <v>-0.005954114923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8" t="s">
        <v>29</v>
      </c>
      <c r="B45" s="20">
        <v>1200.94</v>
      </c>
      <c r="C45" s="21">
        <f t="shared" si="11"/>
        <v>1195.42</v>
      </c>
      <c r="D45" s="22">
        <f t="shared" si="12"/>
        <v>1194.542</v>
      </c>
      <c r="E45" s="22">
        <f t="shared" si="13"/>
        <v>6.398</v>
      </c>
      <c r="F45" s="22">
        <f t="shared" si="14"/>
        <v>6.398</v>
      </c>
      <c r="G45" s="22">
        <f t="shared" si="15"/>
        <v>40.934404</v>
      </c>
      <c r="H45" s="22">
        <f t="shared" si="16"/>
        <v>0.005327493463</v>
      </c>
      <c r="I45" s="22">
        <f t="shared" si="17"/>
        <v>0.005327493463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8" t="s">
        <v>30</v>
      </c>
      <c r="B46" s="20">
        <v>1217.67</v>
      </c>
      <c r="C46" s="21">
        <f t="shared" si="11"/>
        <v>1193.448</v>
      </c>
      <c r="D46" s="22">
        <f t="shared" si="12"/>
        <v>1195.42</v>
      </c>
      <c r="E46" s="22">
        <f t="shared" si="13"/>
        <v>22.25</v>
      </c>
      <c r="F46" s="22">
        <f t="shared" si="14"/>
        <v>22.25</v>
      </c>
      <c r="G46" s="22">
        <f t="shared" si="15"/>
        <v>495.0625</v>
      </c>
      <c r="H46" s="22">
        <f t="shared" si="16"/>
        <v>0.01827260259</v>
      </c>
      <c r="I46" s="22">
        <f t="shared" si="17"/>
        <v>0.01827260259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8" t="s">
        <v>31</v>
      </c>
      <c r="B47" s="20">
        <v>1200.94</v>
      </c>
      <c r="C47" s="21">
        <f t="shared" si="11"/>
        <v>1196.558</v>
      </c>
      <c r="D47" s="22">
        <f t="shared" si="12"/>
        <v>1193.448</v>
      </c>
      <c r="E47" s="22">
        <f t="shared" si="13"/>
        <v>7.492</v>
      </c>
      <c r="F47" s="22">
        <f t="shared" si="14"/>
        <v>7.492</v>
      </c>
      <c r="G47" s="22">
        <f t="shared" si="15"/>
        <v>56.130064</v>
      </c>
      <c r="H47" s="22">
        <f t="shared" si="16"/>
        <v>0.00623844655</v>
      </c>
      <c r="I47" s="22">
        <f t="shared" si="17"/>
        <v>0.00623844655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8" t="s">
        <v>32</v>
      </c>
      <c r="B48" s="20">
        <v>1187.39</v>
      </c>
      <c r="C48" s="21">
        <f t="shared" si="11"/>
        <v>1198.938</v>
      </c>
      <c r="D48" s="22">
        <f t="shared" si="12"/>
        <v>1196.558</v>
      </c>
      <c r="E48" s="22">
        <f t="shared" si="13"/>
        <v>-9.168</v>
      </c>
      <c r="F48" s="22">
        <f t="shared" si="14"/>
        <v>9.168</v>
      </c>
      <c r="G48" s="22">
        <f t="shared" si="15"/>
        <v>84.052224</v>
      </c>
      <c r="H48" s="22">
        <f t="shared" si="16"/>
        <v>0.007721136274</v>
      </c>
      <c r="I48" s="22">
        <f t="shared" si="17"/>
        <v>-0.007721136274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3" t="s">
        <v>33</v>
      </c>
      <c r="B49" s="20"/>
      <c r="C49" s="24"/>
      <c r="D49" s="25"/>
      <c r="E49" s="25"/>
      <c r="F49" s="26">
        <f t="shared" ref="F49:G49" si="18">SUM(F42:F48)</f>
        <v>83.784</v>
      </c>
      <c r="G49" s="26">
        <f t="shared" si="18"/>
        <v>1711.650184</v>
      </c>
      <c r="H49" s="26">
        <f t="shared" ref="H49:I49" si="19">AVERAGE(H42:H48)</f>
        <v>0.01000091797</v>
      </c>
      <c r="I49" s="26">
        <f t="shared" si="19"/>
        <v>0.006093703346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8" t="s">
        <v>7</v>
      </c>
      <c r="B51" s="27">
        <f>F49</f>
        <v>83.784</v>
      </c>
      <c r="C51" s="28" t="s">
        <v>39</v>
      </c>
      <c r="D51" s="27">
        <f t="shared" ref="D51:D52" si="20">B51/7</f>
        <v>11.96914286</v>
      </c>
      <c r="E51" s="18"/>
      <c r="F51" s="18"/>
      <c r="G51" s="18"/>
      <c r="H51" s="18"/>
      <c r="I51" s="1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8" t="s">
        <v>9</v>
      </c>
      <c r="B52" s="27">
        <f>G49</f>
        <v>1711.650184</v>
      </c>
      <c r="C52" s="28" t="s">
        <v>39</v>
      </c>
      <c r="D52" s="27">
        <f t="shared" si="20"/>
        <v>244.5214549</v>
      </c>
      <c r="E52" s="18"/>
      <c r="F52" s="18"/>
      <c r="G52" s="18"/>
      <c r="H52" s="18"/>
      <c r="I52" s="1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8" t="s">
        <v>11</v>
      </c>
      <c r="B53" s="29" t="s">
        <v>40</v>
      </c>
      <c r="C53" s="18"/>
      <c r="D53" s="27">
        <f>H49*100</f>
        <v>1.000091797</v>
      </c>
      <c r="E53" s="18"/>
      <c r="F53" s="18"/>
      <c r="G53" s="30"/>
      <c r="H53" s="18"/>
      <c r="I53" s="1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8" t="s">
        <v>13</v>
      </c>
      <c r="B54" s="29" t="s">
        <v>41</v>
      </c>
      <c r="C54" s="18"/>
      <c r="D54" s="27">
        <f>I49*100</f>
        <v>0.6093703346</v>
      </c>
      <c r="E54" s="18"/>
      <c r="F54" s="18"/>
      <c r="G54" s="31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mergeCells count="8">
    <mergeCell ref="A1:I1"/>
    <mergeCell ref="B5:C5"/>
    <mergeCell ref="B6:C6"/>
    <mergeCell ref="B7:C7"/>
    <mergeCell ref="B2:C2"/>
    <mergeCell ref="B3:C3"/>
    <mergeCell ref="B4:C4"/>
    <mergeCell ref="B8:C8"/>
  </mergeCells>
  <printOptions/>
  <pageMargins bottom="0.75" footer="0.0" header="0.0" left="0.7" right="0.7" top="0.75"/>
  <pageSetup orientation="landscape"/>
  <headerFooter>
    <oddHeader>&amp;CForecasting Assignment for Day 4</oddHeader>
  </headerFooter>
  <drawing r:id="rId1"/>
</worksheet>
</file>